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e\jtora\Semestr zimowy\Statystyczna analiza danych NST\Ćwiczenia projektowe\Zajęcia 1 - NS\"/>
    </mc:Choice>
  </mc:AlternateContent>
  <xr:revisionPtr revIDLastSave="0" documentId="13_ncr:1_{E4553F68-99FE-48D9-9A43-C66393BFD3D9}" xr6:coauthVersionLast="36" xr6:coauthVersionMax="47" xr10:uidLastSave="{00000000-0000-0000-0000-000000000000}"/>
  <bookViews>
    <workbookView xWindow="0" yWindow="0" windowWidth="15360" windowHeight="8532" xr2:uid="{CA4B775F-209D-4AD1-900A-7DAA1B1565F8}"/>
  </bookViews>
  <sheets>
    <sheet name="Dane" sheetId="1" r:id="rId1"/>
    <sheet name="Metoda Hellwiga" sheetId="4" r:id="rId2"/>
    <sheet name="Metoda standaryzowanych sum" sheetId="2" r:id="rId3"/>
    <sheet name="Metoda sumy ran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3" l="1"/>
  <c r="Q4" i="3"/>
  <c r="I4" i="2"/>
  <c r="I4" i="4" l="1"/>
  <c r="U23" i="4"/>
  <c r="T23" i="4"/>
  <c r="S23" i="4"/>
  <c r="J23" i="4"/>
  <c r="I23" i="4"/>
  <c r="U22" i="4"/>
  <c r="T22" i="4"/>
  <c r="S22" i="4"/>
  <c r="J22" i="4"/>
  <c r="I22" i="4"/>
  <c r="U21" i="4"/>
  <c r="T21" i="4"/>
  <c r="S21" i="4"/>
  <c r="J21" i="4"/>
  <c r="I21" i="4"/>
  <c r="U20" i="4"/>
  <c r="T20" i="4"/>
  <c r="S20" i="4"/>
  <c r="J20" i="4"/>
  <c r="I20" i="4"/>
  <c r="U19" i="4"/>
  <c r="T19" i="4"/>
  <c r="S19" i="4"/>
  <c r="J19" i="4"/>
  <c r="I19" i="4"/>
  <c r="U18" i="4"/>
  <c r="T18" i="4"/>
  <c r="S18" i="4"/>
  <c r="J18" i="4"/>
  <c r="I18" i="4"/>
  <c r="U17" i="4"/>
  <c r="T17" i="4"/>
  <c r="S17" i="4"/>
  <c r="J17" i="4"/>
  <c r="I17" i="4"/>
  <c r="U16" i="4"/>
  <c r="T16" i="4"/>
  <c r="S16" i="4"/>
  <c r="J16" i="4"/>
  <c r="I16" i="4"/>
  <c r="U15" i="4"/>
  <c r="T15" i="4"/>
  <c r="S15" i="4"/>
  <c r="J15" i="4"/>
  <c r="I15" i="4"/>
  <c r="U14" i="4"/>
  <c r="T14" i="4"/>
  <c r="S14" i="4"/>
  <c r="J14" i="4"/>
  <c r="I14" i="4"/>
  <c r="U13" i="4"/>
  <c r="T13" i="4"/>
  <c r="S13" i="4"/>
  <c r="J13" i="4"/>
  <c r="I13" i="4"/>
  <c r="U12" i="4"/>
  <c r="T12" i="4"/>
  <c r="S12" i="4"/>
  <c r="J12" i="4"/>
  <c r="I12" i="4"/>
  <c r="U11" i="4"/>
  <c r="T11" i="4"/>
  <c r="S11" i="4"/>
  <c r="J11" i="4"/>
  <c r="I11" i="4"/>
  <c r="U10" i="4"/>
  <c r="T10" i="4"/>
  <c r="S10" i="4"/>
  <c r="J10" i="4"/>
  <c r="I10" i="4"/>
  <c r="U9" i="4"/>
  <c r="T9" i="4"/>
  <c r="S9" i="4"/>
  <c r="J9" i="4"/>
  <c r="I9" i="4"/>
  <c r="U8" i="4"/>
  <c r="T8" i="4"/>
  <c r="S8" i="4"/>
  <c r="J8" i="4"/>
  <c r="I8" i="4"/>
  <c r="U7" i="4"/>
  <c r="T7" i="4"/>
  <c r="S7" i="4"/>
  <c r="J7" i="4"/>
  <c r="I7" i="4"/>
  <c r="U6" i="4"/>
  <c r="T6" i="4"/>
  <c r="S6" i="4"/>
  <c r="J6" i="4"/>
  <c r="I6" i="4"/>
  <c r="U5" i="4"/>
  <c r="T5" i="4"/>
  <c r="S5" i="4"/>
  <c r="J5" i="4"/>
  <c r="I5" i="4"/>
  <c r="U4" i="4"/>
  <c r="T4" i="4"/>
  <c r="S4" i="4"/>
  <c r="J4" i="4"/>
  <c r="U23" i="2"/>
  <c r="T23" i="2"/>
  <c r="S23" i="2"/>
  <c r="J23" i="2"/>
  <c r="I23" i="2"/>
  <c r="U22" i="2"/>
  <c r="T22" i="2"/>
  <c r="S22" i="2"/>
  <c r="J22" i="2"/>
  <c r="I22" i="2"/>
  <c r="U21" i="2"/>
  <c r="T21" i="2"/>
  <c r="S21" i="2"/>
  <c r="J21" i="2"/>
  <c r="I21" i="2"/>
  <c r="U20" i="2"/>
  <c r="T20" i="2"/>
  <c r="S20" i="2"/>
  <c r="J20" i="2"/>
  <c r="I20" i="2"/>
  <c r="U19" i="2"/>
  <c r="T19" i="2"/>
  <c r="S19" i="2"/>
  <c r="J19" i="2"/>
  <c r="I19" i="2"/>
  <c r="U18" i="2"/>
  <c r="T18" i="2"/>
  <c r="S18" i="2"/>
  <c r="J18" i="2"/>
  <c r="I18" i="2"/>
  <c r="U17" i="2"/>
  <c r="T17" i="2"/>
  <c r="S17" i="2"/>
  <c r="J17" i="2"/>
  <c r="I17" i="2"/>
  <c r="U16" i="2"/>
  <c r="T16" i="2"/>
  <c r="S16" i="2"/>
  <c r="J16" i="2"/>
  <c r="I16" i="2"/>
  <c r="U15" i="2"/>
  <c r="T15" i="2"/>
  <c r="S15" i="2"/>
  <c r="J15" i="2"/>
  <c r="I15" i="2"/>
  <c r="U14" i="2"/>
  <c r="T14" i="2"/>
  <c r="S14" i="2"/>
  <c r="J14" i="2"/>
  <c r="I14" i="2"/>
  <c r="U13" i="2"/>
  <c r="T13" i="2"/>
  <c r="S13" i="2"/>
  <c r="J13" i="2"/>
  <c r="I13" i="2"/>
  <c r="U12" i="2"/>
  <c r="T12" i="2"/>
  <c r="S12" i="2"/>
  <c r="J12" i="2"/>
  <c r="I12" i="2"/>
  <c r="U11" i="2"/>
  <c r="T11" i="2"/>
  <c r="S11" i="2"/>
  <c r="J11" i="2"/>
  <c r="I11" i="2"/>
  <c r="U10" i="2"/>
  <c r="T10" i="2"/>
  <c r="S10" i="2"/>
  <c r="J10" i="2"/>
  <c r="I10" i="2"/>
  <c r="U9" i="2"/>
  <c r="T9" i="2"/>
  <c r="S9" i="2"/>
  <c r="J9" i="2"/>
  <c r="I9" i="2"/>
  <c r="U8" i="2"/>
  <c r="T8" i="2"/>
  <c r="S8" i="2"/>
  <c r="J8" i="2"/>
  <c r="I8" i="2"/>
  <c r="U7" i="2"/>
  <c r="T7" i="2"/>
  <c r="S7" i="2"/>
  <c r="J7" i="2"/>
  <c r="I7" i="2"/>
  <c r="U6" i="2"/>
  <c r="T6" i="2"/>
  <c r="S6" i="2"/>
  <c r="J6" i="2"/>
  <c r="I6" i="2"/>
  <c r="U5" i="2"/>
  <c r="T5" i="2"/>
  <c r="S5" i="2"/>
  <c r="J5" i="2"/>
  <c r="I5" i="2"/>
  <c r="U4" i="2"/>
  <c r="T4" i="2"/>
  <c r="S4" i="2"/>
  <c r="J4" i="2"/>
  <c r="I4" i="3"/>
  <c r="J4" i="3"/>
  <c r="S4" i="3"/>
  <c r="AB4" i="3" s="1"/>
  <c r="T4" i="3"/>
  <c r="AD4" i="3" s="1"/>
  <c r="U4" i="3"/>
  <c r="AF4" i="3" s="1"/>
  <c r="I5" i="3"/>
  <c r="J5" i="3"/>
  <c r="S5" i="3"/>
  <c r="T5" i="3"/>
  <c r="U5" i="3"/>
  <c r="AF5" i="3" s="1"/>
  <c r="AB5" i="3"/>
  <c r="AD5" i="3"/>
  <c r="AJ5" i="3"/>
  <c r="I6" i="3"/>
  <c r="J6" i="3"/>
  <c r="S6" i="3"/>
  <c r="AB6" i="3" s="1"/>
  <c r="T6" i="3"/>
  <c r="AD6" i="3" s="1"/>
  <c r="U6" i="3"/>
  <c r="AF6" i="3" s="1"/>
  <c r="AJ6" i="3"/>
  <c r="I7" i="3"/>
  <c r="J7" i="3"/>
  <c r="S7" i="3"/>
  <c r="AB7" i="3" s="1"/>
  <c r="T7" i="3"/>
  <c r="AD7" i="3" s="1"/>
  <c r="U7" i="3"/>
  <c r="AF7" i="3" s="1"/>
  <c r="AJ7" i="3"/>
  <c r="I8" i="3"/>
  <c r="J8" i="3"/>
  <c r="S8" i="3"/>
  <c r="AB8" i="3" s="1"/>
  <c r="T8" i="3"/>
  <c r="AD8" i="3" s="1"/>
  <c r="U8" i="3"/>
  <c r="AF8" i="3" s="1"/>
  <c r="AJ8" i="3"/>
  <c r="I9" i="3"/>
  <c r="J9" i="3"/>
  <c r="S9" i="3"/>
  <c r="AB9" i="3" s="1"/>
  <c r="T9" i="3"/>
  <c r="AD9" i="3" s="1"/>
  <c r="U9" i="3"/>
  <c r="AF9" i="3" s="1"/>
  <c r="AJ9" i="3"/>
  <c r="I10" i="3"/>
  <c r="J10" i="3"/>
  <c r="S10" i="3"/>
  <c r="AB10" i="3" s="1"/>
  <c r="T10" i="3"/>
  <c r="U10" i="3"/>
  <c r="AF10" i="3" s="1"/>
  <c r="AD10" i="3"/>
  <c r="AJ10" i="3"/>
  <c r="I11" i="3"/>
  <c r="J11" i="3"/>
  <c r="S11" i="3"/>
  <c r="AB11" i="3" s="1"/>
  <c r="T11" i="3"/>
  <c r="AD11" i="3" s="1"/>
  <c r="U11" i="3"/>
  <c r="AF11" i="3" s="1"/>
  <c r="AJ11" i="3"/>
  <c r="I12" i="3"/>
  <c r="J12" i="3"/>
  <c r="S12" i="3"/>
  <c r="AB12" i="3" s="1"/>
  <c r="T12" i="3"/>
  <c r="AD12" i="3" s="1"/>
  <c r="U12" i="3"/>
  <c r="AF12" i="3" s="1"/>
  <c r="AJ12" i="3"/>
  <c r="I13" i="3"/>
  <c r="J13" i="3"/>
  <c r="S13" i="3"/>
  <c r="AB13" i="3" s="1"/>
  <c r="T13" i="3"/>
  <c r="U13" i="3"/>
  <c r="AF13" i="3" s="1"/>
  <c r="AD13" i="3"/>
  <c r="AJ13" i="3"/>
  <c r="I14" i="3"/>
  <c r="J14" i="3"/>
  <c r="S14" i="3"/>
  <c r="AB14" i="3" s="1"/>
  <c r="T14" i="3"/>
  <c r="AD14" i="3" s="1"/>
  <c r="U14" i="3"/>
  <c r="AF14" i="3" s="1"/>
  <c r="AJ14" i="3"/>
  <c r="I15" i="3"/>
  <c r="J15" i="3"/>
  <c r="S15" i="3"/>
  <c r="AB15" i="3" s="1"/>
  <c r="T15" i="3"/>
  <c r="AD15" i="3" s="1"/>
  <c r="U15" i="3"/>
  <c r="AF15" i="3" s="1"/>
  <c r="AJ15" i="3"/>
  <c r="I16" i="3"/>
  <c r="J16" i="3"/>
  <c r="S16" i="3"/>
  <c r="AB16" i="3" s="1"/>
  <c r="T16" i="3"/>
  <c r="AD16" i="3" s="1"/>
  <c r="U16" i="3"/>
  <c r="AF16" i="3" s="1"/>
  <c r="AJ16" i="3"/>
  <c r="I17" i="3"/>
  <c r="J17" i="3"/>
  <c r="S17" i="3"/>
  <c r="AB17" i="3" s="1"/>
  <c r="T17" i="3"/>
  <c r="AD17" i="3" s="1"/>
  <c r="U17" i="3"/>
  <c r="AF17" i="3"/>
  <c r="AJ17" i="3"/>
  <c r="I18" i="3"/>
  <c r="J18" i="3"/>
  <c r="S18" i="3"/>
  <c r="AB18" i="3" s="1"/>
  <c r="T18" i="3"/>
  <c r="AD18" i="3" s="1"/>
  <c r="U18" i="3"/>
  <c r="AF18" i="3" s="1"/>
  <c r="AJ18" i="3"/>
  <c r="I19" i="3"/>
  <c r="J19" i="3"/>
  <c r="S19" i="3"/>
  <c r="AB19" i="3" s="1"/>
  <c r="T19" i="3"/>
  <c r="AD19" i="3" s="1"/>
  <c r="U19" i="3"/>
  <c r="AF19" i="3" s="1"/>
  <c r="AJ19" i="3"/>
  <c r="I20" i="3"/>
  <c r="J20" i="3"/>
  <c r="S20" i="3"/>
  <c r="AB20" i="3" s="1"/>
  <c r="T20" i="3"/>
  <c r="AD20" i="3" s="1"/>
  <c r="U20" i="3"/>
  <c r="AF20" i="3" s="1"/>
  <c r="AJ20" i="3"/>
  <c r="I21" i="3"/>
  <c r="J21" i="3"/>
  <c r="S21" i="3"/>
  <c r="AB21" i="3" s="1"/>
  <c r="T21" i="3"/>
  <c r="AD21" i="3" s="1"/>
  <c r="U21" i="3"/>
  <c r="AF21" i="3" s="1"/>
  <c r="AJ21" i="3"/>
  <c r="I22" i="3"/>
  <c r="J22" i="3"/>
  <c r="S22" i="3"/>
  <c r="AB22" i="3" s="1"/>
  <c r="T22" i="3"/>
  <c r="U22" i="3"/>
  <c r="AF22" i="3" s="1"/>
  <c r="AD22" i="3"/>
  <c r="AJ22" i="3"/>
  <c r="I23" i="3"/>
  <c r="J23" i="3"/>
  <c r="S23" i="3"/>
  <c r="AB23" i="3" s="1"/>
  <c r="T23" i="3"/>
  <c r="AD23" i="3" s="1"/>
  <c r="U23" i="3"/>
  <c r="AF23" i="3"/>
  <c r="AJ23" i="3"/>
  <c r="S25" i="4" l="1"/>
  <c r="Z6" i="4" s="1"/>
  <c r="Q4" i="2"/>
  <c r="X4" i="3"/>
  <c r="R23" i="3"/>
  <c r="Z23" i="3" s="1"/>
  <c r="Z10" i="4"/>
  <c r="R4" i="4"/>
  <c r="Z4" i="4"/>
  <c r="Z22" i="4"/>
  <c r="Z5" i="4"/>
  <c r="Z13" i="4"/>
  <c r="Z21" i="4"/>
  <c r="Z7" i="4"/>
  <c r="Z11" i="4"/>
  <c r="Z15" i="4"/>
  <c r="Z19" i="4"/>
  <c r="Z23" i="4"/>
  <c r="Z14" i="4"/>
  <c r="Z8" i="4"/>
  <c r="Z12" i="4"/>
  <c r="Z16" i="4"/>
  <c r="Z20" i="4"/>
  <c r="Z18" i="4"/>
  <c r="T25" i="4"/>
  <c r="AA22" i="4" s="1"/>
  <c r="Z9" i="4"/>
  <c r="Z17" i="4"/>
  <c r="Q4" i="4"/>
  <c r="U25" i="4"/>
  <c r="R7" i="4"/>
  <c r="Q8" i="3"/>
  <c r="X8" i="3" s="1"/>
  <c r="Q7" i="3"/>
  <c r="X7" i="3" s="1"/>
  <c r="R22" i="3"/>
  <c r="Z22" i="3" s="1"/>
  <c r="Q20" i="3"/>
  <c r="X20" i="3" s="1"/>
  <c r="Q19" i="3"/>
  <c r="X19" i="3" s="1"/>
  <c r="Q16" i="3"/>
  <c r="X16" i="3" s="1"/>
  <c r="Q15" i="3"/>
  <c r="X15" i="3" s="1"/>
  <c r="R11" i="3"/>
  <c r="Z11" i="3" s="1"/>
  <c r="R10" i="3"/>
  <c r="Z10" i="3" s="1"/>
  <c r="R7" i="3"/>
  <c r="Z7" i="3" s="1"/>
  <c r="R6" i="3"/>
  <c r="Z6" i="3" s="1"/>
  <c r="Q12" i="3"/>
  <c r="X12" i="3" s="1"/>
  <c r="Q11" i="3"/>
  <c r="X11" i="3" s="1"/>
  <c r="R5" i="3"/>
  <c r="Z5" i="3" s="1"/>
  <c r="R4" i="3"/>
  <c r="Z4" i="3" s="1"/>
  <c r="Q23" i="3"/>
  <c r="X23" i="3" s="1"/>
  <c r="R18" i="3"/>
  <c r="Z18" i="3" s="1"/>
  <c r="R19" i="3"/>
  <c r="Z19" i="3" s="1"/>
  <c r="R15" i="3"/>
  <c r="Z15" i="3" s="1"/>
  <c r="R14" i="3"/>
  <c r="Z14" i="3" s="1"/>
  <c r="R19" i="4"/>
  <c r="R23" i="4"/>
  <c r="Q14" i="4"/>
  <c r="Q9" i="4"/>
  <c r="Q13" i="4"/>
  <c r="Q17" i="4"/>
  <c r="Q21" i="4"/>
  <c r="R11" i="4"/>
  <c r="R15" i="4"/>
  <c r="Q22" i="4"/>
  <c r="R5" i="4"/>
  <c r="R9" i="4"/>
  <c r="R13" i="4"/>
  <c r="R17" i="4"/>
  <c r="R21" i="4"/>
  <c r="Q7" i="4"/>
  <c r="Q11" i="4"/>
  <c r="Q15" i="4"/>
  <c r="Q19" i="4"/>
  <c r="Q23" i="4"/>
  <c r="R6" i="4"/>
  <c r="R10" i="4"/>
  <c r="R14" i="4"/>
  <c r="R18" i="4"/>
  <c r="R22" i="4"/>
  <c r="Q6" i="4"/>
  <c r="R8" i="4"/>
  <c r="R12" i="4"/>
  <c r="R16" i="4"/>
  <c r="R20" i="4"/>
  <c r="Q5" i="4"/>
  <c r="Q8" i="4"/>
  <c r="Q10" i="4"/>
  <c r="Q12" i="4"/>
  <c r="Q16" i="4"/>
  <c r="Q18" i="4"/>
  <c r="Q20" i="4"/>
  <c r="R20" i="2"/>
  <c r="R5" i="2"/>
  <c r="Q12" i="2"/>
  <c r="Q16" i="2"/>
  <c r="X16" i="2" s="1"/>
  <c r="Q20" i="2"/>
  <c r="R6" i="2"/>
  <c r="R18" i="2"/>
  <c r="R22" i="2"/>
  <c r="Q8" i="2"/>
  <c r="R14" i="2"/>
  <c r="Q7" i="2"/>
  <c r="Q11" i="2"/>
  <c r="X11" i="2" s="1"/>
  <c r="Q15" i="2"/>
  <c r="Q19" i="2"/>
  <c r="Q23" i="2"/>
  <c r="R10" i="2"/>
  <c r="Q21" i="2"/>
  <c r="R4" i="2"/>
  <c r="R11" i="2"/>
  <c r="R15" i="2"/>
  <c r="R19" i="2"/>
  <c r="R23" i="2"/>
  <c r="Q14" i="2"/>
  <c r="R17" i="2"/>
  <c r="Q18" i="2"/>
  <c r="X18" i="2" s="1"/>
  <c r="R21" i="2"/>
  <c r="R7" i="2"/>
  <c r="Q6" i="2"/>
  <c r="R9" i="2"/>
  <c r="Q10" i="2"/>
  <c r="R13" i="2"/>
  <c r="Q22" i="2"/>
  <c r="X22" i="2" s="1"/>
  <c r="Q5" i="2"/>
  <c r="R8" i="2"/>
  <c r="Q9" i="2"/>
  <c r="R12" i="2"/>
  <c r="Q13" i="2"/>
  <c r="R16" i="2"/>
  <c r="Q17" i="2"/>
  <c r="Q22" i="3"/>
  <c r="X22" i="3" s="1"/>
  <c r="Q18" i="3"/>
  <c r="X18" i="3" s="1"/>
  <c r="Q14" i="3"/>
  <c r="X14" i="3" s="1"/>
  <c r="Q10" i="3"/>
  <c r="X10" i="3" s="1"/>
  <c r="Q6" i="3"/>
  <c r="X6" i="3" s="1"/>
  <c r="Q21" i="3"/>
  <c r="X21" i="3" s="1"/>
  <c r="R20" i="3"/>
  <c r="Z20" i="3" s="1"/>
  <c r="Q17" i="3"/>
  <c r="X17" i="3" s="1"/>
  <c r="R16" i="3"/>
  <c r="Z16" i="3" s="1"/>
  <c r="Q13" i="3"/>
  <c r="X13" i="3" s="1"/>
  <c r="R12" i="3"/>
  <c r="Z12" i="3" s="1"/>
  <c r="Q9" i="3"/>
  <c r="X9" i="3" s="1"/>
  <c r="R8" i="3"/>
  <c r="Z8" i="3" s="1"/>
  <c r="Q5" i="3"/>
  <c r="X5" i="3" s="1"/>
  <c r="R21" i="3"/>
  <c r="Z21" i="3" s="1"/>
  <c r="R17" i="3"/>
  <c r="Z17" i="3" s="1"/>
  <c r="R13" i="3"/>
  <c r="Z13" i="3" s="1"/>
  <c r="R9" i="3"/>
  <c r="Z9" i="3" s="1"/>
  <c r="AA6" i="4" l="1"/>
  <c r="AA9" i="4"/>
  <c r="AA12" i="4"/>
  <c r="AA21" i="4"/>
  <c r="AA13" i="4"/>
  <c r="AA4" i="4"/>
  <c r="X4" i="2"/>
  <c r="X17" i="2"/>
  <c r="X5" i="2"/>
  <c r="X13" i="2"/>
  <c r="X19" i="2"/>
  <c r="X20" i="2"/>
  <c r="X6" i="2"/>
  <c r="X21" i="2"/>
  <c r="X15" i="2"/>
  <c r="X8" i="2"/>
  <c r="X9" i="2"/>
  <c r="X10" i="2"/>
  <c r="X14" i="2"/>
  <c r="X23" i="2"/>
  <c r="X7" i="2"/>
  <c r="X12" i="2"/>
  <c r="AB5" i="4"/>
  <c r="AB9" i="4"/>
  <c r="AB13" i="4"/>
  <c r="AB17" i="4"/>
  <c r="AB21" i="4"/>
  <c r="AB16" i="4"/>
  <c r="AB12" i="4"/>
  <c r="AB8" i="4"/>
  <c r="AB7" i="4"/>
  <c r="AB14" i="4"/>
  <c r="AB4" i="4"/>
  <c r="Q25" i="4"/>
  <c r="X16" i="4" s="1"/>
  <c r="AB15" i="4"/>
  <c r="AB11" i="4"/>
  <c r="AB10" i="4"/>
  <c r="AB20" i="4"/>
  <c r="AB23" i="4"/>
  <c r="AA15" i="4"/>
  <c r="AA23" i="4"/>
  <c r="AA11" i="4"/>
  <c r="AA7" i="4"/>
  <c r="AA19" i="4"/>
  <c r="AB22" i="4"/>
  <c r="AA10" i="4"/>
  <c r="AB19" i="4"/>
  <c r="AA8" i="4"/>
  <c r="AB6" i="4"/>
  <c r="AA18" i="4"/>
  <c r="AA17" i="4"/>
  <c r="AA5" i="4"/>
  <c r="AA20" i="4"/>
  <c r="AA16" i="4"/>
  <c r="AB18" i="4"/>
  <c r="AA14" i="4"/>
  <c r="R25" i="4"/>
  <c r="Y4" i="4" s="1"/>
  <c r="X12" i="4" l="1"/>
  <c r="Y4" i="2"/>
  <c r="Y5" i="2"/>
  <c r="X13" i="4"/>
  <c r="X11" i="4"/>
  <c r="X22" i="4"/>
  <c r="AC22" i="4" s="1"/>
  <c r="X23" i="4"/>
  <c r="X4" i="4"/>
  <c r="AC4" i="4" s="1"/>
  <c r="X9" i="4"/>
  <c r="X19" i="4"/>
  <c r="X10" i="4"/>
  <c r="X15" i="4"/>
  <c r="X18" i="4"/>
  <c r="X17" i="4"/>
  <c r="X14" i="4"/>
  <c r="X7" i="4"/>
  <c r="Y8" i="2"/>
  <c r="X20" i="4"/>
  <c r="X6" i="4"/>
  <c r="X5" i="4"/>
  <c r="X21" i="4"/>
  <c r="AC21" i="4" s="1"/>
  <c r="X8" i="4"/>
  <c r="Y15" i="4"/>
  <c r="Y22" i="4"/>
  <c r="Y20" i="4"/>
  <c r="Y21" i="4"/>
  <c r="Y12" i="4"/>
  <c r="AC12" i="4" s="1"/>
  <c r="Y9" i="4"/>
  <c r="Y13" i="4"/>
  <c r="AC13" i="4" s="1"/>
  <c r="Y16" i="4"/>
  <c r="AC16" i="4" s="1"/>
  <c r="Y23" i="4"/>
  <c r="Y7" i="4"/>
  <c r="AC7" i="4" s="1"/>
  <c r="Y19" i="4"/>
  <c r="Y8" i="4"/>
  <c r="Y17" i="4"/>
  <c r="AC17" i="4" s="1"/>
  <c r="Y18" i="4"/>
  <c r="AC18" i="4" s="1"/>
  <c r="Y14" i="4"/>
  <c r="AC9" i="4"/>
  <c r="Y6" i="4"/>
  <c r="AC6" i="4" s="1"/>
  <c r="Y10" i="4"/>
  <c r="AC10" i="4" s="1"/>
  <c r="Y5" i="4"/>
  <c r="AC5" i="4" s="1"/>
  <c r="Y11" i="4"/>
  <c r="Y11" i="2"/>
  <c r="Y22" i="2"/>
  <c r="Y10" i="2"/>
  <c r="Y12" i="2"/>
  <c r="Y6" i="2"/>
  <c r="Y16" i="2"/>
  <c r="Y15" i="2"/>
  <c r="Y7" i="2"/>
  <c r="Y23" i="2"/>
  <c r="Y21" i="2"/>
  <c r="Y19" i="2"/>
  <c r="Y14" i="2"/>
  <c r="Y9" i="2"/>
  <c r="Y18" i="2"/>
  <c r="Y13" i="2"/>
  <c r="Y17" i="2"/>
  <c r="Y20" i="2"/>
  <c r="AC23" i="4" l="1"/>
  <c r="AC20" i="4"/>
  <c r="AC8" i="4"/>
  <c r="AC15" i="4"/>
  <c r="AB4" i="2"/>
  <c r="AC11" i="4"/>
  <c r="AC19" i="4"/>
  <c r="AC14" i="4"/>
  <c r="AG5" i="4" s="1"/>
  <c r="AB6" i="2"/>
  <c r="AB7" i="2"/>
  <c r="AB23" i="2"/>
  <c r="AB13" i="2"/>
  <c r="AB21" i="2"/>
  <c r="AB10" i="2"/>
  <c r="AB19" i="2"/>
  <c r="AB15" i="2"/>
  <c r="AB14" i="2"/>
  <c r="AB8" i="2"/>
  <c r="AB11" i="2"/>
  <c r="AB5" i="2"/>
  <c r="AB22" i="2"/>
  <c r="AB12" i="2"/>
  <c r="AB9" i="2"/>
  <c r="AB20" i="2"/>
  <c r="AB16" i="2"/>
  <c r="AB17" i="2"/>
  <c r="AB18" i="2"/>
  <c r="AG4" i="4" l="1"/>
  <c r="AG6" i="4"/>
  <c r="AJ16" i="4" s="1"/>
  <c r="AJ5" i="4" l="1"/>
  <c r="AJ10" i="4"/>
  <c r="AJ14" i="4"/>
  <c r="AJ6" i="4"/>
  <c r="AJ8" i="4"/>
  <c r="AJ9" i="4"/>
  <c r="AJ15" i="4"/>
  <c r="AJ19" i="4"/>
  <c r="AJ11" i="4"/>
  <c r="AJ13" i="4"/>
  <c r="AJ21" i="4"/>
  <c r="AJ22" i="4"/>
  <c r="AJ20" i="4"/>
  <c r="AJ23" i="4"/>
  <c r="AJ17" i="4"/>
  <c r="AJ12" i="4"/>
  <c r="AJ7" i="4"/>
  <c r="AJ18" i="4"/>
  <c r="AJ4" i="4"/>
</calcChain>
</file>

<file path=xl/sharedStrings.xml><?xml version="1.0" encoding="utf-8"?>
<sst xmlns="http://schemas.openxmlformats.org/spreadsheetml/2006/main" count="517" uniqueCount="62">
  <si>
    <t>marka</t>
  </si>
  <si>
    <t>zawartosc.alk</t>
  </si>
  <si>
    <t>cena</t>
  </si>
  <si>
    <t>dostepnosc</t>
  </si>
  <si>
    <t>znajomosc</t>
  </si>
  <si>
    <t>preferencje</t>
  </si>
  <si>
    <t>Zywiec</t>
  </si>
  <si>
    <t>Desperados</t>
  </si>
  <si>
    <t>Kasztelan</t>
  </si>
  <si>
    <t>Wojak</t>
  </si>
  <si>
    <t>Tyskie</t>
  </si>
  <si>
    <t>Heineken</t>
  </si>
  <si>
    <t>Warka</t>
  </si>
  <si>
    <t>Łomża</t>
  </si>
  <si>
    <t>Lech</t>
  </si>
  <si>
    <t>Perła</t>
  </si>
  <si>
    <t>Specjal</t>
  </si>
  <si>
    <t>Żubr</t>
  </si>
  <si>
    <t>Redds</t>
  </si>
  <si>
    <t>Carlsberg</t>
  </si>
  <si>
    <t>Somersby</t>
  </si>
  <si>
    <t>Tatra_Pils</t>
  </si>
  <si>
    <t>Harnas</t>
  </si>
  <si>
    <t>Tatra_mocne</t>
  </si>
  <si>
    <t>Okocim_mocne</t>
  </si>
  <si>
    <t>Debowe_mocne</t>
  </si>
  <si>
    <t>R1</t>
  </si>
  <si>
    <t>R2</t>
  </si>
  <si>
    <t>R3</t>
  </si>
  <si>
    <t>R4</t>
  </si>
  <si>
    <t>DANE</t>
  </si>
  <si>
    <t>STANDARYZACJA</t>
  </si>
  <si>
    <t>ZAMIANA NA STYMULANTY</t>
  </si>
  <si>
    <t>R5</t>
  </si>
  <si>
    <t>s</t>
  </si>
  <si>
    <t>WYZNACZENIE RANG</t>
  </si>
  <si>
    <t>ŚREDNIA Z WAG</t>
  </si>
  <si>
    <t>RANKING</t>
  </si>
  <si>
    <t>SUMA</t>
  </si>
  <si>
    <t>s-min(s)</t>
  </si>
  <si>
    <t>STANDARYZACJA + WYZNACZENIE WZORCA</t>
  </si>
  <si>
    <t>WZORZEC</t>
  </si>
  <si>
    <t>odch1</t>
  </si>
  <si>
    <t>odch2</t>
  </si>
  <si>
    <t>odch3</t>
  </si>
  <si>
    <t>odch4</t>
  </si>
  <si>
    <t>odch5</t>
  </si>
  <si>
    <t>ODLEGŁOŚCI OBIEKTÓW OD WZORCA</t>
  </si>
  <si>
    <t>Odległość</t>
  </si>
  <si>
    <t>ODLEGŁOŚĆ "MOŻLIWIE DALEKA"</t>
  </si>
  <si>
    <t>Średnia</t>
  </si>
  <si>
    <t xml:space="preserve">Odchylenie </t>
  </si>
  <si>
    <t>d0</t>
  </si>
  <si>
    <t>WARTOŚĆ MIARY</t>
  </si>
  <si>
    <t>Hellwig</t>
  </si>
  <si>
    <t>RANGING</t>
  </si>
  <si>
    <t>nominanta</t>
  </si>
  <si>
    <t>destymulanta</t>
  </si>
  <si>
    <t>stymulanta</t>
  </si>
  <si>
    <t>Wzór do zamiany nominanty na stymulantę:</t>
  </si>
  <si>
    <t>Odległość obiektów od wzorca:</t>
  </si>
  <si>
    <t>Wzór na wartość miary: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</si>
</sst>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/>
    <xf numFmtId="0" fontId="1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3</xdr:row>
      <xdr:rowOff>53340</xdr:rowOff>
    </xdr:from>
    <xdr:to>
      <xdr:col>13</xdr:col>
      <xdr:colOff>2878538</xdr:colOff>
      <xdr:row>10</xdr:row>
      <xdr:rowOff>130393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1CE7B2E-6131-4B99-9224-1D5D292EA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1860" y="601980"/>
          <a:ext cx="2766060" cy="1357213"/>
        </a:xfrm>
        <a:prstGeom prst="rect">
          <a:avLst/>
        </a:prstGeom>
      </xdr:spPr>
    </xdr:pic>
    <xdr:clientData/>
  </xdr:twoCellAnchor>
  <xdr:twoCellAnchor editAs="oneCell">
    <xdr:from>
      <xdr:col>29</xdr:col>
      <xdr:colOff>103863</xdr:colOff>
      <xdr:row>3</xdr:row>
      <xdr:rowOff>66923</xdr:rowOff>
    </xdr:from>
    <xdr:to>
      <xdr:col>29</xdr:col>
      <xdr:colOff>1927362</xdr:colOff>
      <xdr:row>7</xdr:row>
      <xdr:rowOff>60586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2EA1B91-50E0-40D4-9919-64F5F5532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62776" y="613575"/>
          <a:ext cx="1831119" cy="730153"/>
        </a:xfrm>
        <a:prstGeom prst="rect">
          <a:avLst/>
        </a:prstGeom>
      </xdr:spPr>
    </xdr:pic>
    <xdr:clientData/>
  </xdr:twoCellAnchor>
  <xdr:twoCellAnchor editAs="oneCell">
    <xdr:from>
      <xdr:col>31</xdr:col>
      <xdr:colOff>423076</xdr:colOff>
      <xdr:row>7</xdr:row>
      <xdr:rowOff>16566</xdr:rowOff>
    </xdr:from>
    <xdr:to>
      <xdr:col>32</xdr:col>
      <xdr:colOff>855677</xdr:colOff>
      <xdr:row>9</xdr:row>
      <xdr:rowOff>626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8926797-5CFD-42EA-9ADF-0F60D05C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59706" y="1292088"/>
          <a:ext cx="1728498" cy="339458"/>
        </a:xfrm>
        <a:prstGeom prst="rect">
          <a:avLst/>
        </a:prstGeom>
      </xdr:spPr>
    </xdr:pic>
    <xdr:clientData/>
  </xdr:twoCellAnchor>
  <xdr:twoCellAnchor editAs="oneCell">
    <xdr:from>
      <xdr:col>36</xdr:col>
      <xdr:colOff>201931</xdr:colOff>
      <xdr:row>3</xdr:row>
      <xdr:rowOff>101298</xdr:rowOff>
    </xdr:from>
    <xdr:to>
      <xdr:col>36</xdr:col>
      <xdr:colOff>1390235</xdr:colOff>
      <xdr:row>7</xdr:row>
      <xdr:rowOff>55315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5E735A31-EE22-41E0-95AA-B3C0F8EA3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32974" y="647950"/>
          <a:ext cx="1197829" cy="692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182881</xdr:colOff>
      <xdr:row>3</xdr:row>
      <xdr:rowOff>76200</xdr:rowOff>
    </xdr:from>
    <xdr:to>
      <xdr:col>13</xdr:col>
      <xdr:colOff>2952751</xdr:colOff>
      <xdr:row>10</xdr:row>
      <xdr:rowOff>153253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8764335-7DA0-4D99-8900-1FD2F7C1D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6161" y="624840"/>
          <a:ext cx="2766060" cy="1357213"/>
        </a:xfrm>
        <a:prstGeom prst="rect">
          <a:avLst/>
        </a:prstGeom>
      </xdr:spPr>
    </xdr:pic>
    <xdr:clientData/>
  </xdr:twoCellAnchor>
  <xdr:twoCellAnchor editAs="oneCell">
    <xdr:from>
      <xdr:col>28</xdr:col>
      <xdr:colOff>252951</xdr:colOff>
      <xdr:row>3</xdr:row>
      <xdr:rowOff>89204</xdr:rowOff>
    </xdr:from>
    <xdr:to>
      <xdr:col>28</xdr:col>
      <xdr:colOff>2340748</xdr:colOff>
      <xdr:row>6</xdr:row>
      <xdr:rowOff>97149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38AB546-AAD4-47B4-B12A-5CF9F6F35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55712" y="635856"/>
          <a:ext cx="2078272" cy="539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121920</xdr:colOff>
      <xdr:row>3</xdr:row>
      <xdr:rowOff>68580</xdr:rowOff>
    </xdr:from>
    <xdr:to>
      <xdr:col>13</xdr:col>
      <xdr:colOff>2874645</xdr:colOff>
      <xdr:row>10</xdr:row>
      <xdr:rowOff>132298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6CDA312-2BC1-4CD7-BEBD-3A3BCF6F3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0420" y="617220"/>
          <a:ext cx="2766060" cy="1357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944E-227E-4FC2-B6BF-E6CCC0B08AF2}">
  <dimension ref="A1:F21"/>
  <sheetViews>
    <sheetView tabSelected="1" workbookViewId="0"/>
  </sheetViews>
  <sheetFormatPr defaultRowHeight="14.4" x14ac:dyDescent="0.3"/>
  <cols>
    <col min="1" max="1" width="15.5546875" bestFit="1" customWidth="1"/>
    <col min="2" max="6" width="13.88671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t="s">
        <v>6</v>
      </c>
      <c r="B2" s="17">
        <v>5.6</v>
      </c>
      <c r="C2" s="17">
        <v>2.9</v>
      </c>
      <c r="D2" s="17">
        <v>1.9</v>
      </c>
      <c r="E2" s="17">
        <v>1.95</v>
      </c>
      <c r="F2" s="17">
        <v>2.65</v>
      </c>
    </row>
    <row r="3" spans="1:6" x14ac:dyDescent="0.3">
      <c r="A3" t="s">
        <v>7</v>
      </c>
      <c r="B3" s="17">
        <v>6</v>
      </c>
      <c r="C3" s="17">
        <v>4.1500000000000004</v>
      </c>
      <c r="D3" s="17">
        <v>1.85</v>
      </c>
      <c r="E3" s="17">
        <v>1.77</v>
      </c>
      <c r="F3" s="17">
        <v>0.89</v>
      </c>
    </row>
    <row r="4" spans="1:6" x14ac:dyDescent="0.3">
      <c r="A4" t="s">
        <v>8</v>
      </c>
      <c r="B4" s="17">
        <v>5.7</v>
      </c>
      <c r="C4" s="17">
        <v>2.4700000000000002</v>
      </c>
      <c r="D4" s="17">
        <v>1.8</v>
      </c>
      <c r="E4" s="17">
        <v>1.84</v>
      </c>
      <c r="F4" s="17">
        <v>2.17</v>
      </c>
    </row>
    <row r="5" spans="1:6" x14ac:dyDescent="0.3">
      <c r="A5" t="s">
        <v>9</v>
      </c>
      <c r="B5" s="17">
        <v>5</v>
      </c>
      <c r="C5" s="17">
        <v>2.1</v>
      </c>
      <c r="D5" s="17">
        <v>0.45</v>
      </c>
      <c r="E5" s="17">
        <v>1.41</v>
      </c>
      <c r="F5" s="17">
        <v>0.38</v>
      </c>
    </row>
    <row r="6" spans="1:6" x14ac:dyDescent="0.3">
      <c r="A6" t="s">
        <v>10</v>
      </c>
      <c r="B6" s="17">
        <v>5.6</v>
      </c>
      <c r="C6" s="17">
        <v>2.5299999999999998</v>
      </c>
      <c r="D6" s="17">
        <v>1.9</v>
      </c>
      <c r="E6" s="17">
        <v>1.93</v>
      </c>
      <c r="F6" s="17">
        <v>1.48</v>
      </c>
    </row>
    <row r="7" spans="1:6" x14ac:dyDescent="0.3">
      <c r="A7" t="s">
        <v>11</v>
      </c>
      <c r="B7" s="17">
        <v>5</v>
      </c>
      <c r="C7" s="17">
        <v>3.64</v>
      </c>
      <c r="D7" s="17">
        <v>1.6</v>
      </c>
      <c r="E7" s="17">
        <v>1.9</v>
      </c>
      <c r="F7" s="17">
        <v>1.1399999999999999</v>
      </c>
    </row>
    <row r="8" spans="1:6" x14ac:dyDescent="0.3">
      <c r="A8" t="s">
        <v>12</v>
      </c>
      <c r="B8" s="17">
        <v>5.7</v>
      </c>
      <c r="C8" s="17">
        <v>2.59</v>
      </c>
      <c r="D8" s="17">
        <v>1.2</v>
      </c>
      <c r="E8" s="17">
        <v>1.92</v>
      </c>
      <c r="F8" s="17">
        <v>1.06</v>
      </c>
    </row>
    <row r="9" spans="1:6" x14ac:dyDescent="0.3">
      <c r="A9" t="s">
        <v>13</v>
      </c>
      <c r="B9" s="17">
        <v>6</v>
      </c>
      <c r="C9" s="17">
        <v>2.6</v>
      </c>
      <c r="D9" s="17">
        <v>1.1000000000000001</v>
      </c>
      <c r="E9" s="17">
        <v>1.66</v>
      </c>
      <c r="F9" s="17">
        <v>0.8</v>
      </c>
    </row>
    <row r="10" spans="1:6" x14ac:dyDescent="0.3">
      <c r="A10" t="s">
        <v>14</v>
      </c>
      <c r="B10" s="17">
        <v>5.2</v>
      </c>
      <c r="C10" s="17">
        <v>2.82</v>
      </c>
      <c r="D10" s="17">
        <v>1.8</v>
      </c>
      <c r="E10" s="17">
        <v>1.9</v>
      </c>
      <c r="F10" s="17">
        <v>1.04</v>
      </c>
    </row>
    <row r="11" spans="1:6" x14ac:dyDescent="0.3">
      <c r="A11" t="s">
        <v>15</v>
      </c>
      <c r="B11" s="17">
        <v>6</v>
      </c>
      <c r="C11" s="17">
        <v>2.56</v>
      </c>
      <c r="D11" s="17">
        <v>1.55</v>
      </c>
      <c r="E11" s="17">
        <v>1.79</v>
      </c>
      <c r="F11" s="17">
        <v>1.65</v>
      </c>
    </row>
    <row r="12" spans="1:6" x14ac:dyDescent="0.3">
      <c r="A12" t="s">
        <v>16</v>
      </c>
      <c r="B12" s="17">
        <v>6</v>
      </c>
      <c r="C12" s="17">
        <v>2.36</v>
      </c>
      <c r="D12" s="17">
        <v>0.1</v>
      </c>
      <c r="E12" s="17">
        <v>0.84</v>
      </c>
      <c r="F12" s="17">
        <v>0.43</v>
      </c>
    </row>
    <row r="13" spans="1:6" x14ac:dyDescent="0.3">
      <c r="A13" t="s">
        <v>17</v>
      </c>
      <c r="B13" s="17">
        <v>6</v>
      </c>
      <c r="C13" s="17">
        <v>2.4900000000000002</v>
      </c>
      <c r="D13" s="17">
        <v>1.5</v>
      </c>
      <c r="E13" s="17">
        <v>1.84</v>
      </c>
      <c r="F13" s="17">
        <v>0.83</v>
      </c>
    </row>
    <row r="14" spans="1:6" x14ac:dyDescent="0.3">
      <c r="A14" t="s">
        <v>18</v>
      </c>
      <c r="B14" s="17">
        <v>4.5</v>
      </c>
      <c r="C14" s="17">
        <v>3.87</v>
      </c>
      <c r="D14" s="17">
        <v>1.4</v>
      </c>
      <c r="E14" s="17">
        <v>1.69</v>
      </c>
      <c r="F14" s="17">
        <v>0.98</v>
      </c>
    </row>
    <row r="15" spans="1:6" x14ac:dyDescent="0.3">
      <c r="A15" t="s">
        <v>19</v>
      </c>
      <c r="B15" s="17">
        <v>6</v>
      </c>
      <c r="C15" s="17">
        <v>3.17</v>
      </c>
      <c r="D15" s="17">
        <v>1.85</v>
      </c>
      <c r="E15" s="17">
        <v>1.87</v>
      </c>
      <c r="F15" s="17">
        <v>0.82</v>
      </c>
    </row>
    <row r="16" spans="1:6" x14ac:dyDescent="0.3">
      <c r="A16" t="s">
        <v>20</v>
      </c>
      <c r="B16" s="17">
        <v>4.5</v>
      </c>
      <c r="C16" s="17">
        <v>4.04</v>
      </c>
      <c r="D16" s="17">
        <v>1.3</v>
      </c>
      <c r="E16" s="17">
        <v>1.59</v>
      </c>
      <c r="F16" s="17">
        <v>1</v>
      </c>
    </row>
    <row r="17" spans="1:6" x14ac:dyDescent="0.3">
      <c r="A17" t="s">
        <v>21</v>
      </c>
      <c r="B17" s="17">
        <v>6</v>
      </c>
      <c r="C17" s="17">
        <v>2</v>
      </c>
      <c r="D17" s="17">
        <v>1.45</v>
      </c>
      <c r="E17" s="17">
        <v>1.3</v>
      </c>
      <c r="F17" s="17">
        <v>0.55000000000000004</v>
      </c>
    </row>
    <row r="18" spans="1:6" x14ac:dyDescent="0.3">
      <c r="A18" t="s">
        <v>22</v>
      </c>
      <c r="B18" s="17">
        <v>6</v>
      </c>
      <c r="C18" s="17">
        <v>1.99</v>
      </c>
      <c r="D18" s="17">
        <v>1.65</v>
      </c>
      <c r="E18" s="17">
        <v>1.66</v>
      </c>
      <c r="F18" s="17">
        <v>1.02</v>
      </c>
    </row>
    <row r="19" spans="1:6" x14ac:dyDescent="0.3">
      <c r="A19" t="s">
        <v>23</v>
      </c>
      <c r="B19" s="17">
        <v>7</v>
      </c>
      <c r="C19" s="17">
        <v>2.62</v>
      </c>
      <c r="D19" s="17">
        <v>1.1000000000000001</v>
      </c>
      <c r="E19" s="17">
        <v>1.44</v>
      </c>
      <c r="F19" s="17">
        <v>0.35</v>
      </c>
    </row>
    <row r="20" spans="1:6" x14ac:dyDescent="0.3">
      <c r="A20" t="s">
        <v>24</v>
      </c>
      <c r="B20" s="17">
        <v>7.1</v>
      </c>
      <c r="C20" s="17">
        <v>2.71</v>
      </c>
      <c r="D20" s="17">
        <v>1.3</v>
      </c>
      <c r="E20" s="17">
        <v>1.77</v>
      </c>
      <c r="F20" s="17">
        <v>0.76</v>
      </c>
    </row>
    <row r="21" spans="1:6" x14ac:dyDescent="0.3">
      <c r="A21" t="s">
        <v>25</v>
      </c>
      <c r="B21" s="17">
        <v>7</v>
      </c>
      <c r="C21" s="17">
        <v>2.89</v>
      </c>
      <c r="D21" s="17">
        <v>1.1499999999999999</v>
      </c>
      <c r="E21" s="17">
        <v>1.44</v>
      </c>
      <c r="F21" s="17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2D2E-8550-4222-A492-767C49F5F52F}">
  <dimension ref="A1:AN25"/>
  <sheetViews>
    <sheetView zoomScaleNormal="100" workbookViewId="0">
      <selection sqref="A1:F1"/>
    </sheetView>
  </sheetViews>
  <sheetFormatPr defaultRowHeight="14.4" x14ac:dyDescent="0.3"/>
  <cols>
    <col min="1" max="1" width="14.6640625" bestFit="1" customWidth="1"/>
    <col min="2" max="6" width="13" customWidth="1"/>
    <col min="8" max="8" width="14.6640625" bestFit="1" customWidth="1"/>
    <col min="9" max="13" width="12.33203125" customWidth="1"/>
    <col min="14" max="14" width="43.109375" style="14" customWidth="1"/>
    <col min="16" max="16" width="14.6640625" bestFit="1" customWidth="1"/>
    <col min="17" max="21" width="13" customWidth="1"/>
    <col min="23" max="23" width="14.44140625" bestFit="1" customWidth="1"/>
    <col min="29" max="29" width="10.33203125" bestFit="1" customWidth="1"/>
    <col min="30" max="30" width="28.88671875" customWidth="1"/>
    <col min="31" max="31" width="4.33203125" customWidth="1"/>
    <col min="32" max="33" width="18.88671875" customWidth="1"/>
    <col min="35" max="35" width="14.44140625" bestFit="1" customWidth="1"/>
    <col min="36" max="36" width="11.6640625" customWidth="1"/>
    <col min="37" max="37" width="23.88671875" customWidth="1"/>
    <col min="38" max="38" width="3.33203125" customWidth="1"/>
    <col min="39" max="39" width="14.44140625" bestFit="1" customWidth="1"/>
    <col min="40" max="40" width="10.88671875" customWidth="1"/>
  </cols>
  <sheetData>
    <row r="1" spans="1:40" x14ac:dyDescent="0.3">
      <c r="A1" s="20" t="s">
        <v>30</v>
      </c>
      <c r="B1" s="20"/>
      <c r="C1" s="20"/>
      <c r="D1" s="20"/>
      <c r="E1" s="20"/>
      <c r="F1" s="20"/>
      <c r="G1" s="4"/>
      <c r="H1" s="20" t="s">
        <v>32</v>
      </c>
      <c r="I1" s="20"/>
      <c r="J1" s="20"/>
      <c r="K1" s="20"/>
      <c r="L1" s="20"/>
      <c r="M1" s="20"/>
      <c r="N1" s="12"/>
      <c r="O1" s="4"/>
      <c r="P1" s="20" t="s">
        <v>40</v>
      </c>
      <c r="Q1" s="20"/>
      <c r="R1" s="20"/>
      <c r="S1" s="20"/>
      <c r="T1" s="20"/>
      <c r="U1" s="20"/>
      <c r="V1" s="4"/>
      <c r="W1" s="20" t="s">
        <v>47</v>
      </c>
      <c r="X1" s="20"/>
      <c r="Y1" s="20"/>
      <c r="Z1" s="20"/>
      <c r="AA1" s="20"/>
      <c r="AB1" s="20"/>
      <c r="AC1" s="20"/>
      <c r="AD1" s="12"/>
      <c r="AF1" s="20" t="s">
        <v>49</v>
      </c>
      <c r="AG1" s="20"/>
      <c r="AH1" s="8"/>
      <c r="AI1" s="20" t="s">
        <v>53</v>
      </c>
      <c r="AJ1" s="20"/>
      <c r="AK1" s="12"/>
      <c r="AM1" s="20" t="s">
        <v>55</v>
      </c>
      <c r="AN1" s="20"/>
    </row>
    <row r="3" spans="1:40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59</v>
      </c>
      <c r="O3" s="3"/>
      <c r="P3" s="3" t="s">
        <v>0</v>
      </c>
      <c r="Q3" s="3" t="s">
        <v>1</v>
      </c>
      <c r="R3" s="3" t="s">
        <v>2</v>
      </c>
      <c r="S3" s="3" t="s">
        <v>3</v>
      </c>
      <c r="T3" s="3" t="s">
        <v>4</v>
      </c>
      <c r="U3" s="3" t="s">
        <v>5</v>
      </c>
      <c r="V3" s="3"/>
      <c r="W3" s="3" t="s">
        <v>0</v>
      </c>
      <c r="X3" s="3" t="s">
        <v>42</v>
      </c>
      <c r="Y3" s="3" t="s">
        <v>43</v>
      </c>
      <c r="Z3" s="3" t="s">
        <v>44</v>
      </c>
      <c r="AA3" s="3" t="s">
        <v>45</v>
      </c>
      <c r="AB3" s="3" t="s">
        <v>46</v>
      </c>
      <c r="AC3" s="3" t="s">
        <v>48</v>
      </c>
      <c r="AD3" s="3" t="s">
        <v>60</v>
      </c>
      <c r="AI3" s="3" t="s">
        <v>0</v>
      </c>
      <c r="AJ3" s="3" t="s">
        <v>54</v>
      </c>
      <c r="AK3" s="3" t="s">
        <v>61</v>
      </c>
      <c r="AL3" s="3"/>
      <c r="AM3" s="3" t="s">
        <v>0</v>
      </c>
      <c r="AN3" s="3" t="s">
        <v>54</v>
      </c>
    </row>
    <row r="4" spans="1:40" x14ac:dyDescent="0.3">
      <c r="A4" t="s">
        <v>6</v>
      </c>
      <c r="B4" s="17">
        <v>5.6</v>
      </c>
      <c r="C4" s="17">
        <v>2.9</v>
      </c>
      <c r="D4" s="17">
        <v>1.9</v>
      </c>
      <c r="E4" s="17">
        <v>1.95</v>
      </c>
      <c r="F4" s="17">
        <v>2.65</v>
      </c>
      <c r="G4" s="1"/>
      <c r="H4" t="s">
        <v>6</v>
      </c>
      <c r="I4" s="11">
        <f>IF(B4=6,1,IF(B4&lt;6,-1/(B4-6-1),1/(B4-6+1)))</f>
        <v>0.71428571428571408</v>
      </c>
      <c r="J4" s="11">
        <f t="shared" ref="J4:J23" si="0">-C4</f>
        <v>-2.9</v>
      </c>
      <c r="K4" s="11">
        <v>1.9</v>
      </c>
      <c r="L4" s="11">
        <v>1.95</v>
      </c>
      <c r="M4" s="11">
        <v>2.65</v>
      </c>
      <c r="N4" s="13"/>
      <c r="O4" s="1"/>
      <c r="P4" t="s">
        <v>6</v>
      </c>
      <c r="Q4" s="11">
        <f t="shared" ref="Q4:Q23" si="1">(I4-AVERAGE(I$4:I$23))/STDEV(I$4:I$23)</f>
        <v>-0.1061803321538969</v>
      </c>
      <c r="R4" s="11">
        <f t="shared" ref="R4:R23" si="2">(J4-AVERAGE(J$4:J$23))/STDEV(J$4:J$23)</f>
        <v>-0.11710551992110087</v>
      </c>
      <c r="S4" s="11">
        <f t="shared" ref="S4:S23" si="3">(K4-AVERAGE(K$4:K$23))/STDEV(K$4:K$23)</f>
        <v>1.0615535665392757</v>
      </c>
      <c r="T4" s="11">
        <f t="shared" ref="T4:T23" si="4">(L4-AVERAGE(L$4:L$23))/STDEV(L$4:L$23)</f>
        <v>0.99293686295411476</v>
      </c>
      <c r="U4" s="11">
        <f t="shared" ref="U4:U23" si="5">(M4-AVERAGE(M$4:M$23))/STDEV(M$4:M$23)</f>
        <v>2.7489253508176872</v>
      </c>
      <c r="V4" s="1"/>
      <c r="W4" t="s">
        <v>6</v>
      </c>
      <c r="X4" s="11">
        <f>(Q4-Q$25)^2</f>
        <v>1.3985170619568168</v>
      </c>
      <c r="Y4" s="11">
        <f t="shared" ref="Y4:AB19" si="6">(R4-R$25)^2</f>
        <v>2.0189008507307586</v>
      </c>
      <c r="Z4" s="11">
        <f t="shared" si="6"/>
        <v>0</v>
      </c>
      <c r="AA4" s="11">
        <f t="shared" si="6"/>
        <v>0</v>
      </c>
      <c r="AB4" s="11">
        <f t="shared" si="6"/>
        <v>0</v>
      </c>
      <c r="AC4" s="11">
        <f>SQRT(SUM(X4:AB4))</f>
        <v>1.8486259526165849</v>
      </c>
      <c r="AD4" s="7"/>
      <c r="AF4" t="s">
        <v>50</v>
      </c>
      <c r="AG4" s="10">
        <f>AVERAGE(AC4:AC23)</f>
        <v>3.9414532783707701</v>
      </c>
      <c r="AI4" t="s">
        <v>6</v>
      </c>
      <c r="AJ4" s="11">
        <f>1-(AC4/$AG$6)</f>
        <v>0.72202696684406509</v>
      </c>
      <c r="AK4" s="7"/>
      <c r="AM4" t="s">
        <v>8</v>
      </c>
      <c r="AN4" s="11">
        <v>0.77047934270855922</v>
      </c>
    </row>
    <row r="5" spans="1:40" x14ac:dyDescent="0.3">
      <c r="A5" t="s">
        <v>7</v>
      </c>
      <c r="B5" s="17">
        <v>6</v>
      </c>
      <c r="C5" s="17">
        <v>4.1500000000000004</v>
      </c>
      <c r="D5" s="17">
        <v>1.85</v>
      </c>
      <c r="E5" s="17">
        <v>1.77</v>
      </c>
      <c r="F5" s="17">
        <v>0.89</v>
      </c>
      <c r="G5" s="1"/>
      <c r="H5" t="s">
        <v>7</v>
      </c>
      <c r="I5" s="11">
        <f t="shared" ref="I5:I23" si="7">IF(B5=6,1,IF(B5&lt;6,-1/(B5-6-1),1/(B5-6+1)))</f>
        <v>1</v>
      </c>
      <c r="J5" s="11">
        <f t="shared" si="0"/>
        <v>-4.1500000000000004</v>
      </c>
      <c r="K5" s="11">
        <v>1.85</v>
      </c>
      <c r="L5" s="11">
        <v>1.77</v>
      </c>
      <c r="M5" s="11">
        <v>0.89</v>
      </c>
      <c r="N5" s="13"/>
      <c r="O5" s="1"/>
      <c r="P5" t="s">
        <v>7</v>
      </c>
      <c r="Q5" s="11">
        <f t="shared" si="1"/>
        <v>1.0764088027348084</v>
      </c>
      <c r="R5" s="11">
        <f t="shared" si="2"/>
        <v>-2.0688641852727896</v>
      </c>
      <c r="S5" s="11">
        <f t="shared" si="3"/>
        <v>0.95592634598810433</v>
      </c>
      <c r="T5" s="11">
        <f t="shared" si="4"/>
        <v>0.34183072331207187</v>
      </c>
      <c r="U5" s="11">
        <f t="shared" si="5"/>
        <v>-0.21378660107400321</v>
      </c>
      <c r="V5" s="1"/>
      <c r="W5" t="s">
        <v>7</v>
      </c>
      <c r="X5" s="11">
        <f t="shared" ref="X5:X23" si="8">(Q5-Q$25)^2</f>
        <v>0</v>
      </c>
      <c r="Y5" s="11">
        <f t="shared" si="6"/>
        <v>11.374693647107151</v>
      </c>
      <c r="Z5" s="11">
        <f t="shared" si="6"/>
        <v>1.1157109721365795E-2</v>
      </c>
      <c r="AA5" s="11">
        <f t="shared" si="6"/>
        <v>0.42393920507956345</v>
      </c>
      <c r="AB5" s="11">
        <f t="shared" si="6"/>
        <v>8.7776621098818701</v>
      </c>
      <c r="AC5" s="11">
        <f t="shared" ref="AC5:AC23" si="9">SQRT(SUM(X5:AB5))</f>
        <v>4.5373397571473468</v>
      </c>
      <c r="AD5" s="7"/>
      <c r="AF5" t="s">
        <v>51</v>
      </c>
      <c r="AG5" s="10">
        <f>STDEV(AC4:AC23)</f>
        <v>1.3544627355327703</v>
      </c>
      <c r="AI5" t="s">
        <v>7</v>
      </c>
      <c r="AJ5" s="11">
        <f t="shared" ref="AJ5:AJ23" si="10">1-(AC5/$AG$6)</f>
        <v>0.31773212803377038</v>
      </c>
      <c r="AK5" s="7"/>
      <c r="AM5" t="s">
        <v>6</v>
      </c>
      <c r="AN5" s="11">
        <v>0.72202696684406509</v>
      </c>
    </row>
    <row r="6" spans="1:40" x14ac:dyDescent="0.3">
      <c r="A6" t="s">
        <v>8</v>
      </c>
      <c r="B6" s="17">
        <v>5.7</v>
      </c>
      <c r="C6" s="17">
        <v>2.4700000000000002</v>
      </c>
      <c r="D6" s="17">
        <v>1.8</v>
      </c>
      <c r="E6" s="17">
        <v>1.84</v>
      </c>
      <c r="F6" s="17">
        <v>2.17</v>
      </c>
      <c r="G6" s="1"/>
      <c r="H6" t="s">
        <v>8</v>
      </c>
      <c r="I6" s="11">
        <f t="shared" si="7"/>
        <v>0.76923076923076938</v>
      </c>
      <c r="J6" s="11">
        <f t="shared" si="0"/>
        <v>-2.4700000000000002</v>
      </c>
      <c r="K6" s="11">
        <v>1.8</v>
      </c>
      <c r="L6" s="11">
        <v>1.84</v>
      </c>
      <c r="M6" s="11">
        <v>2.17</v>
      </c>
      <c r="N6" s="13"/>
      <c r="O6" s="1"/>
      <c r="P6" t="s">
        <v>8</v>
      </c>
      <c r="Q6" s="11">
        <f t="shared" si="1"/>
        <v>0.12124065532470162</v>
      </c>
      <c r="R6" s="11">
        <f t="shared" si="2"/>
        <v>0.55429946095987936</v>
      </c>
      <c r="S6" s="11">
        <f t="shared" si="3"/>
        <v>0.85029912543693253</v>
      </c>
      <c r="T6" s="11">
        <f t="shared" si="4"/>
        <v>0.59503866650619996</v>
      </c>
      <c r="U6" s="11">
        <f t="shared" si="5"/>
        <v>1.9409130003017714</v>
      </c>
      <c r="V6" s="1"/>
      <c r="W6" t="s">
        <v>8</v>
      </c>
      <c r="X6" s="11">
        <f t="shared" si="8"/>
        <v>0.91234618982685556</v>
      </c>
      <c r="Y6" s="11">
        <f t="shared" si="6"/>
        <v>0.56171326652381037</v>
      </c>
      <c r="Z6" s="11">
        <f t="shared" si="6"/>
        <v>4.4628438885463369E-2</v>
      </c>
      <c r="AA6" s="11">
        <f t="shared" si="6"/>
        <v>0.15832297473650339</v>
      </c>
      <c r="AB6" s="11">
        <f t="shared" si="6"/>
        <v>0.65288395858625514</v>
      </c>
      <c r="AC6" s="11">
        <f t="shared" si="9"/>
        <v>1.526399301807652</v>
      </c>
      <c r="AD6" s="7"/>
      <c r="AF6" t="s">
        <v>52</v>
      </c>
      <c r="AG6" s="10">
        <f>AG4+2*AG5</f>
        <v>6.6503787494363102</v>
      </c>
      <c r="AI6" t="s">
        <v>8</v>
      </c>
      <c r="AJ6" s="11">
        <f t="shared" si="10"/>
        <v>0.77047934270855922</v>
      </c>
      <c r="AK6" s="7"/>
      <c r="AM6" t="s">
        <v>15</v>
      </c>
      <c r="AN6" s="11">
        <v>0.68075820159401834</v>
      </c>
    </row>
    <row r="7" spans="1:40" x14ac:dyDescent="0.3">
      <c r="A7" t="s">
        <v>9</v>
      </c>
      <c r="B7" s="17">
        <v>5</v>
      </c>
      <c r="C7" s="17">
        <v>2.1</v>
      </c>
      <c r="D7" s="17">
        <v>0.45</v>
      </c>
      <c r="E7" s="17">
        <v>1.41</v>
      </c>
      <c r="F7" s="17">
        <v>0.38</v>
      </c>
      <c r="G7" s="1"/>
      <c r="H7" t="s">
        <v>9</v>
      </c>
      <c r="I7" s="11">
        <f t="shared" si="7"/>
        <v>0.5</v>
      </c>
      <c r="J7" s="11">
        <f t="shared" si="0"/>
        <v>-2.1</v>
      </c>
      <c r="K7" s="11">
        <v>0.45</v>
      </c>
      <c r="L7" s="11">
        <v>1.41</v>
      </c>
      <c r="M7" s="11">
        <v>0.38</v>
      </c>
      <c r="N7" s="13"/>
      <c r="O7" s="1"/>
      <c r="P7" t="s">
        <v>9</v>
      </c>
      <c r="Q7" s="11">
        <f t="shared" si="1"/>
        <v>-0.99312218332042446</v>
      </c>
      <c r="R7" s="11">
        <f t="shared" si="2"/>
        <v>1.1320200259039792</v>
      </c>
      <c r="S7" s="11">
        <f t="shared" si="3"/>
        <v>-2.0016358294447043</v>
      </c>
      <c r="T7" s="11">
        <f t="shared" si="4"/>
        <v>-0.96038155597201458</v>
      </c>
      <c r="U7" s="11">
        <f t="shared" si="5"/>
        <v>-1.0722997234971636</v>
      </c>
      <c r="V7" s="1"/>
      <c r="W7" t="s">
        <v>9</v>
      </c>
      <c r="X7" s="11">
        <f t="shared" si="8"/>
        <v>4.282958502242745</v>
      </c>
      <c r="Y7" s="11">
        <f t="shared" si="6"/>
        <v>2.9499698458932803E-2</v>
      </c>
      <c r="Z7" s="11">
        <f t="shared" si="6"/>
        <v>9.3831292756687024</v>
      </c>
      <c r="AA7" s="11">
        <f t="shared" si="6"/>
        <v>3.8154528457160732</v>
      </c>
      <c r="AB7" s="11">
        <f t="shared" si="6"/>
        <v>14.601761068572538</v>
      </c>
      <c r="AC7" s="11">
        <f t="shared" si="9"/>
        <v>5.6668158070171115</v>
      </c>
      <c r="AD7" s="7"/>
      <c r="AI7" t="s">
        <v>9</v>
      </c>
      <c r="AJ7" s="11">
        <f t="shared" si="10"/>
        <v>0.14789577849270108</v>
      </c>
      <c r="AK7" s="7"/>
      <c r="AM7" t="s">
        <v>10</v>
      </c>
      <c r="AN7" s="11">
        <v>0.63186952135231134</v>
      </c>
    </row>
    <row r="8" spans="1:40" x14ac:dyDescent="0.3">
      <c r="A8" t="s">
        <v>10</v>
      </c>
      <c r="B8" s="17">
        <v>5.6</v>
      </c>
      <c r="C8" s="17">
        <v>2.5299999999999998</v>
      </c>
      <c r="D8" s="17">
        <v>1.9</v>
      </c>
      <c r="E8" s="17">
        <v>1.93</v>
      </c>
      <c r="F8" s="17">
        <v>1.48</v>
      </c>
      <c r="G8" s="1"/>
      <c r="H8" t="s">
        <v>10</v>
      </c>
      <c r="I8" s="11">
        <f t="shared" si="7"/>
        <v>0.71428571428571408</v>
      </c>
      <c r="J8" s="11">
        <f t="shared" si="0"/>
        <v>-2.5299999999999998</v>
      </c>
      <c r="K8" s="11">
        <v>1.9</v>
      </c>
      <c r="L8" s="11">
        <v>1.93</v>
      </c>
      <c r="M8" s="11">
        <v>1.48</v>
      </c>
      <c r="N8" s="13"/>
      <c r="O8" s="1"/>
      <c r="P8" t="s">
        <v>10</v>
      </c>
      <c r="Q8" s="11">
        <f t="shared" si="1"/>
        <v>-0.1061803321538969</v>
      </c>
      <c r="R8" s="11">
        <f t="shared" si="2"/>
        <v>0.46061504502299899</v>
      </c>
      <c r="S8" s="11">
        <f t="shared" si="3"/>
        <v>1.0615535665392757</v>
      </c>
      <c r="T8" s="11">
        <f t="shared" si="4"/>
        <v>0.92059173632722102</v>
      </c>
      <c r="U8" s="11">
        <f t="shared" si="5"/>
        <v>0.77939524643514291</v>
      </c>
      <c r="V8" s="1"/>
      <c r="W8" t="s">
        <v>10</v>
      </c>
      <c r="X8" s="11">
        <f t="shared" si="8"/>
        <v>1.3985170619568168</v>
      </c>
      <c r="Y8" s="11">
        <f t="shared" si="6"/>
        <v>0.71091835294419636</v>
      </c>
      <c r="Z8" s="11">
        <f t="shared" si="6"/>
        <v>0</v>
      </c>
      <c r="AA8" s="11">
        <f t="shared" si="6"/>
        <v>5.2338173466612899E-3</v>
      </c>
      <c r="AB8" s="11">
        <f t="shared" si="6"/>
        <v>3.8790488320691154</v>
      </c>
      <c r="AC8" s="11">
        <f t="shared" si="9"/>
        <v>2.4482071122184066</v>
      </c>
      <c r="AD8" s="7"/>
      <c r="AI8" t="s">
        <v>10</v>
      </c>
      <c r="AJ8" s="11">
        <f t="shared" si="10"/>
        <v>0.63186952135231134</v>
      </c>
      <c r="AK8" s="7"/>
      <c r="AM8" t="s">
        <v>22</v>
      </c>
      <c r="AN8" s="11">
        <v>0.5512046585144964</v>
      </c>
    </row>
    <row r="9" spans="1:40" x14ac:dyDescent="0.3">
      <c r="A9" t="s">
        <v>11</v>
      </c>
      <c r="B9" s="17">
        <v>5</v>
      </c>
      <c r="C9" s="17">
        <v>3.64</v>
      </c>
      <c r="D9" s="17">
        <v>1.6</v>
      </c>
      <c r="E9" s="17">
        <v>1.9</v>
      </c>
      <c r="F9" s="17">
        <v>1.1399999999999999</v>
      </c>
      <c r="G9" s="1"/>
      <c r="H9" t="s">
        <v>11</v>
      </c>
      <c r="I9" s="11">
        <f t="shared" si="7"/>
        <v>0.5</v>
      </c>
      <c r="J9" s="11">
        <f t="shared" si="0"/>
        <v>-3.64</v>
      </c>
      <c r="K9" s="11">
        <v>1.6</v>
      </c>
      <c r="L9" s="11">
        <v>1.9</v>
      </c>
      <c r="M9" s="11">
        <v>1.1399999999999999</v>
      </c>
      <c r="N9" s="13"/>
      <c r="O9" s="1"/>
      <c r="P9" t="s">
        <v>11</v>
      </c>
      <c r="Q9" s="11">
        <f t="shared" si="1"/>
        <v>-0.99312218332042446</v>
      </c>
      <c r="R9" s="11">
        <f t="shared" si="2"/>
        <v>-1.2725466498093005</v>
      </c>
      <c r="S9" s="11">
        <f t="shared" si="3"/>
        <v>0.42779024323224574</v>
      </c>
      <c r="T9" s="11">
        <f t="shared" si="4"/>
        <v>0.81207404638688041</v>
      </c>
      <c r="U9" s="11">
        <f t="shared" si="5"/>
        <v>0.20705316481970262</v>
      </c>
      <c r="V9" s="1"/>
      <c r="W9" t="s">
        <v>11</v>
      </c>
      <c r="X9" s="11">
        <f t="shared" si="8"/>
        <v>4.282958502242745</v>
      </c>
      <c r="Y9" s="11">
        <f t="shared" si="6"/>
        <v>6.637432153259863</v>
      </c>
      <c r="Z9" s="11">
        <f t="shared" si="6"/>
        <v>0.40165594996917092</v>
      </c>
      <c r="AA9" s="11">
        <f t="shared" si="6"/>
        <v>3.2711358416633064E-2</v>
      </c>
      <c r="AB9" s="11">
        <f t="shared" si="6"/>
        <v>6.461114209950173</v>
      </c>
      <c r="AC9" s="11">
        <f t="shared" si="9"/>
        <v>4.2208852358052313</v>
      </c>
      <c r="AD9" s="7"/>
      <c r="AI9" t="s">
        <v>11</v>
      </c>
      <c r="AJ9" s="11">
        <f t="shared" si="10"/>
        <v>0.36531656393810719</v>
      </c>
      <c r="AK9" s="7"/>
      <c r="AM9" t="s">
        <v>17</v>
      </c>
      <c r="AN9" s="11">
        <v>0.50428420564181731</v>
      </c>
    </row>
    <row r="10" spans="1:40" x14ac:dyDescent="0.3">
      <c r="A10" t="s">
        <v>12</v>
      </c>
      <c r="B10" s="17">
        <v>5.7</v>
      </c>
      <c r="C10" s="17">
        <v>2.59</v>
      </c>
      <c r="D10" s="17">
        <v>1.2</v>
      </c>
      <c r="E10" s="17">
        <v>1.92</v>
      </c>
      <c r="F10" s="17">
        <v>1.06</v>
      </c>
      <c r="G10" s="1"/>
      <c r="H10" t="s">
        <v>12</v>
      </c>
      <c r="I10" s="11">
        <f t="shared" si="7"/>
        <v>0.76923076923076938</v>
      </c>
      <c r="J10" s="11">
        <f t="shared" si="0"/>
        <v>-2.59</v>
      </c>
      <c r="K10" s="11">
        <v>1.2</v>
      </c>
      <c r="L10" s="11">
        <v>1.92</v>
      </c>
      <c r="M10" s="11">
        <v>1.06</v>
      </c>
      <c r="N10" s="13"/>
      <c r="O10" s="1"/>
      <c r="P10" t="s">
        <v>12</v>
      </c>
      <c r="Q10" s="11">
        <f t="shared" si="1"/>
        <v>0.12124065532470162</v>
      </c>
      <c r="R10" s="11">
        <f t="shared" si="2"/>
        <v>0.3669306290861179</v>
      </c>
      <c r="S10" s="11">
        <f t="shared" si="3"/>
        <v>-0.4172275211771283</v>
      </c>
      <c r="T10" s="11">
        <f t="shared" si="4"/>
        <v>0.88441917301377415</v>
      </c>
      <c r="U10" s="11">
        <f t="shared" si="5"/>
        <v>7.2384439733716943E-2</v>
      </c>
      <c r="V10" s="1"/>
      <c r="W10" t="s">
        <v>12</v>
      </c>
      <c r="X10" s="11">
        <f t="shared" si="8"/>
        <v>0.91234618982685556</v>
      </c>
      <c r="Y10" s="11">
        <f t="shared" si="6"/>
        <v>0.87767697894345253</v>
      </c>
      <c r="Z10" s="11">
        <f t="shared" si="6"/>
        <v>2.186793505387711</v>
      </c>
      <c r="AA10" s="11">
        <f t="shared" si="6"/>
        <v>1.1776089029987903E-2</v>
      </c>
      <c r="AB10" s="11">
        <f t="shared" si="6"/>
        <v>7.1638712487062088</v>
      </c>
      <c r="AC10" s="11">
        <f t="shared" si="9"/>
        <v>3.3395305077052697</v>
      </c>
      <c r="AD10" s="7"/>
      <c r="AI10" t="s">
        <v>12</v>
      </c>
      <c r="AJ10" s="11">
        <f t="shared" si="10"/>
        <v>0.49784356146808484</v>
      </c>
      <c r="AK10" s="7"/>
      <c r="AM10" t="s">
        <v>12</v>
      </c>
      <c r="AN10" s="11">
        <v>0.49784356146808484</v>
      </c>
    </row>
    <row r="11" spans="1:40" x14ac:dyDescent="0.3">
      <c r="A11" t="s">
        <v>13</v>
      </c>
      <c r="B11" s="17">
        <v>6</v>
      </c>
      <c r="C11" s="17">
        <v>2.6</v>
      </c>
      <c r="D11" s="17">
        <v>1.1000000000000001</v>
      </c>
      <c r="E11" s="17">
        <v>1.66</v>
      </c>
      <c r="F11" s="17">
        <v>0.8</v>
      </c>
      <c r="G11" s="1"/>
      <c r="H11" t="s">
        <v>13</v>
      </c>
      <c r="I11" s="11">
        <f t="shared" si="7"/>
        <v>1</v>
      </c>
      <c r="J11" s="11">
        <f t="shared" si="0"/>
        <v>-2.6</v>
      </c>
      <c r="K11" s="11">
        <v>1.1000000000000001</v>
      </c>
      <c r="L11" s="11">
        <v>1.66</v>
      </c>
      <c r="M11" s="11">
        <v>0.8</v>
      </c>
      <c r="N11" s="13"/>
      <c r="O11" s="1"/>
      <c r="P11" t="s">
        <v>13</v>
      </c>
      <c r="Q11" s="11">
        <f t="shared" si="1"/>
        <v>1.0764088027348084</v>
      </c>
      <c r="R11" s="11">
        <f t="shared" si="2"/>
        <v>0.351316559763304</v>
      </c>
      <c r="S11" s="11">
        <f t="shared" si="3"/>
        <v>-0.62848196227947151</v>
      </c>
      <c r="T11" s="11">
        <f t="shared" si="4"/>
        <v>-5.6067473135843648E-2</v>
      </c>
      <c r="U11" s="11">
        <f t="shared" si="5"/>
        <v>-0.36528891679573733</v>
      </c>
      <c r="V11" s="1"/>
      <c r="W11" t="s">
        <v>13</v>
      </c>
      <c r="X11" s="11">
        <f t="shared" si="8"/>
        <v>0</v>
      </c>
      <c r="Y11" s="11">
        <f t="shared" si="6"/>
        <v>0.90717667740238594</v>
      </c>
      <c r="Z11" s="11">
        <f t="shared" si="6"/>
        <v>2.8562200886696623</v>
      </c>
      <c r="AA11" s="11">
        <f t="shared" si="6"/>
        <v>1.1004100971355344</v>
      </c>
      <c r="AB11" s="11">
        <f t="shared" si="6"/>
        <v>9.6983305046070178</v>
      </c>
      <c r="AC11" s="11">
        <f t="shared" si="9"/>
        <v>3.8160368666739317</v>
      </c>
      <c r="AD11" s="7"/>
      <c r="AI11" t="s">
        <v>13</v>
      </c>
      <c r="AJ11" s="11">
        <f t="shared" si="10"/>
        <v>0.4261925507630101</v>
      </c>
      <c r="AK11" s="7"/>
      <c r="AM11" t="s">
        <v>14</v>
      </c>
      <c r="AN11" s="11">
        <v>0.46866530641878579</v>
      </c>
    </row>
    <row r="12" spans="1:40" x14ac:dyDescent="0.3">
      <c r="A12" t="s">
        <v>14</v>
      </c>
      <c r="B12" s="17">
        <v>5.2</v>
      </c>
      <c r="C12" s="17">
        <v>2.82</v>
      </c>
      <c r="D12" s="17">
        <v>1.8</v>
      </c>
      <c r="E12" s="17">
        <v>1.9</v>
      </c>
      <c r="F12" s="17">
        <v>1.04</v>
      </c>
      <c r="G12" s="1"/>
      <c r="H12" t="s">
        <v>14</v>
      </c>
      <c r="I12" s="11">
        <f t="shared" si="7"/>
        <v>0.55555555555555558</v>
      </c>
      <c r="J12" s="11">
        <f t="shared" si="0"/>
        <v>-2.82</v>
      </c>
      <c r="K12" s="11">
        <v>1.8</v>
      </c>
      <c r="L12" s="11">
        <v>1.9</v>
      </c>
      <c r="M12" s="11">
        <v>1.04</v>
      </c>
      <c r="N12" s="13"/>
      <c r="O12" s="1"/>
      <c r="P12" t="s">
        <v>14</v>
      </c>
      <c r="Q12" s="11">
        <f t="shared" si="1"/>
        <v>-0.76317429598095399</v>
      </c>
      <c r="R12" s="11">
        <f t="shared" si="2"/>
        <v>7.8070346614072797E-3</v>
      </c>
      <c r="S12" s="11">
        <f t="shared" si="3"/>
        <v>0.85029912543693253</v>
      </c>
      <c r="T12" s="11">
        <f t="shared" si="4"/>
        <v>0.81207404638688041</v>
      </c>
      <c r="U12" s="11">
        <f t="shared" si="5"/>
        <v>3.8717258462220426E-2</v>
      </c>
      <c r="V12" s="1"/>
      <c r="W12" t="s">
        <v>14</v>
      </c>
      <c r="X12" s="11">
        <f t="shared" si="8"/>
        <v>3.3840659770806867</v>
      </c>
      <c r="Y12" s="11">
        <f t="shared" si="6"/>
        <v>1.6795324188726237</v>
      </c>
      <c r="Z12" s="11">
        <f t="shared" si="6"/>
        <v>4.4628438885463369E-2</v>
      </c>
      <c r="AA12" s="11">
        <f t="shared" si="6"/>
        <v>3.2711358416633064E-2</v>
      </c>
      <c r="AB12" s="11">
        <f t="shared" si="6"/>
        <v>7.3452279038690573</v>
      </c>
      <c r="AC12" s="11">
        <f t="shared" si="9"/>
        <v>3.5335769550307607</v>
      </c>
      <c r="AD12" s="7"/>
      <c r="AI12" t="s">
        <v>14</v>
      </c>
      <c r="AJ12" s="11">
        <f t="shared" si="10"/>
        <v>0.46866530641878579</v>
      </c>
      <c r="AK12" s="7"/>
      <c r="AM12" t="s">
        <v>19</v>
      </c>
      <c r="AN12" s="11">
        <v>0.45827394385980702</v>
      </c>
    </row>
    <row r="13" spans="1:40" x14ac:dyDescent="0.3">
      <c r="A13" t="s">
        <v>15</v>
      </c>
      <c r="B13" s="17">
        <v>6</v>
      </c>
      <c r="C13" s="17">
        <v>2.56</v>
      </c>
      <c r="D13" s="17">
        <v>1.55</v>
      </c>
      <c r="E13" s="17">
        <v>1.79</v>
      </c>
      <c r="F13" s="17">
        <v>1.65</v>
      </c>
      <c r="G13" s="1"/>
      <c r="H13" t="s">
        <v>15</v>
      </c>
      <c r="I13" s="11">
        <f t="shared" si="7"/>
        <v>1</v>
      </c>
      <c r="J13" s="11">
        <f t="shared" si="0"/>
        <v>-2.56</v>
      </c>
      <c r="K13" s="11">
        <v>1.55</v>
      </c>
      <c r="L13" s="11">
        <v>1.79</v>
      </c>
      <c r="M13" s="11">
        <v>1.65</v>
      </c>
      <c r="N13" s="13"/>
      <c r="O13" s="1"/>
      <c r="P13" t="s">
        <v>15</v>
      </c>
      <c r="Q13" s="11">
        <f t="shared" si="1"/>
        <v>1.0764088027348084</v>
      </c>
      <c r="R13" s="11">
        <f t="shared" si="2"/>
        <v>0.41377283705455808</v>
      </c>
      <c r="S13" s="11">
        <f t="shared" si="3"/>
        <v>0.32216302268107394</v>
      </c>
      <c r="T13" s="11">
        <f t="shared" si="4"/>
        <v>0.41417584993896561</v>
      </c>
      <c r="U13" s="11">
        <f t="shared" si="5"/>
        <v>1.0655662872428628</v>
      </c>
      <c r="V13" s="1"/>
      <c r="W13" t="s">
        <v>15</v>
      </c>
      <c r="X13" s="11">
        <f t="shared" si="8"/>
        <v>0</v>
      </c>
      <c r="Y13" s="11">
        <f t="shared" si="6"/>
        <v>0.79210347349646637</v>
      </c>
      <c r="Z13" s="11">
        <f t="shared" si="6"/>
        <v>0.54669837634692742</v>
      </c>
      <c r="AA13" s="11">
        <f t="shared" si="6"/>
        <v>0.33496431018632167</v>
      </c>
      <c r="AB13" s="11">
        <f t="shared" si="6"/>
        <v>2.8336977369195093</v>
      </c>
      <c r="AC13" s="11">
        <f t="shared" si="9"/>
        <v>2.1230788720509715</v>
      </c>
      <c r="AD13" s="7"/>
      <c r="AI13" t="s">
        <v>15</v>
      </c>
      <c r="AJ13" s="11">
        <f t="shared" si="10"/>
        <v>0.68075820159401834</v>
      </c>
      <c r="AK13" s="7"/>
      <c r="AM13" t="s">
        <v>13</v>
      </c>
      <c r="AN13" s="11">
        <v>0.4261925507630101</v>
      </c>
    </row>
    <row r="14" spans="1:40" x14ac:dyDescent="0.3">
      <c r="A14" t="s">
        <v>16</v>
      </c>
      <c r="B14" s="17">
        <v>6</v>
      </c>
      <c r="C14" s="17">
        <v>2.36</v>
      </c>
      <c r="D14" s="17">
        <v>0.1</v>
      </c>
      <c r="E14" s="17">
        <v>0.84</v>
      </c>
      <c r="F14" s="17">
        <v>0.43</v>
      </c>
      <c r="G14" s="1"/>
      <c r="H14" t="s">
        <v>16</v>
      </c>
      <c r="I14" s="11">
        <f t="shared" si="7"/>
        <v>1</v>
      </c>
      <c r="J14" s="11">
        <f t="shared" si="0"/>
        <v>-2.36</v>
      </c>
      <c r="K14" s="11">
        <v>0.1</v>
      </c>
      <c r="L14" s="11">
        <v>0.84</v>
      </c>
      <c r="M14" s="11">
        <v>0.43</v>
      </c>
      <c r="N14" s="13"/>
      <c r="O14" s="1"/>
      <c r="P14" t="s">
        <v>16</v>
      </c>
      <c r="Q14" s="11">
        <f t="shared" si="1"/>
        <v>1.0764088027348084</v>
      </c>
      <c r="R14" s="11">
        <f t="shared" si="2"/>
        <v>0.72605422351082849</v>
      </c>
      <c r="S14" s="11">
        <f t="shared" si="3"/>
        <v>-2.7410263733029061</v>
      </c>
      <c r="T14" s="11">
        <f t="shared" si="4"/>
        <v>-3.0222176648384842</v>
      </c>
      <c r="U14" s="11">
        <f t="shared" si="5"/>
        <v>-0.98813177031842248</v>
      </c>
      <c r="V14" s="1"/>
      <c r="W14" t="s">
        <v>16</v>
      </c>
      <c r="X14" s="11">
        <f t="shared" si="8"/>
        <v>0</v>
      </c>
      <c r="Y14" s="11">
        <f t="shared" si="6"/>
        <v>0.33376105115932952</v>
      </c>
      <c r="Z14" s="11">
        <f t="shared" si="6"/>
        <v>14.459614198890169</v>
      </c>
      <c r="AA14" s="11">
        <f t="shared" si="6"/>
        <v>16.121465882053407</v>
      </c>
      <c r="AB14" s="11">
        <f t="shared" si="6"/>
        <v>13.965595926634109</v>
      </c>
      <c r="AC14" s="11">
        <f t="shared" si="9"/>
        <v>6.6992863096554558</v>
      </c>
      <c r="AD14" s="7"/>
      <c r="AI14" t="s">
        <v>16</v>
      </c>
      <c r="AJ14" s="11">
        <f t="shared" si="10"/>
        <v>-7.3541014823088613E-3</v>
      </c>
      <c r="AK14" s="7"/>
      <c r="AM14" t="s">
        <v>11</v>
      </c>
      <c r="AN14" s="11">
        <v>0.36531656393810719</v>
      </c>
    </row>
    <row r="15" spans="1:40" x14ac:dyDescent="0.3">
      <c r="A15" t="s">
        <v>17</v>
      </c>
      <c r="B15" s="17">
        <v>6</v>
      </c>
      <c r="C15" s="17">
        <v>2.4900000000000002</v>
      </c>
      <c r="D15" s="17">
        <v>1.5</v>
      </c>
      <c r="E15" s="17">
        <v>1.84</v>
      </c>
      <c r="F15" s="17">
        <v>0.83</v>
      </c>
      <c r="G15" s="1"/>
      <c r="H15" t="s">
        <v>17</v>
      </c>
      <c r="I15" s="11">
        <f t="shared" si="7"/>
        <v>1</v>
      </c>
      <c r="J15" s="11">
        <f t="shared" si="0"/>
        <v>-2.4900000000000002</v>
      </c>
      <c r="K15" s="11">
        <v>1.5</v>
      </c>
      <c r="L15" s="11">
        <v>1.84</v>
      </c>
      <c r="M15" s="11">
        <v>0.83</v>
      </c>
      <c r="N15" s="13"/>
      <c r="O15" s="1"/>
      <c r="P15" t="s">
        <v>17</v>
      </c>
      <c r="Q15" s="11">
        <f t="shared" si="1"/>
        <v>1.0764088027348084</v>
      </c>
      <c r="R15" s="11">
        <f t="shared" si="2"/>
        <v>0.52307132231425235</v>
      </c>
      <c r="S15" s="11">
        <f t="shared" si="3"/>
        <v>0.21653580212990212</v>
      </c>
      <c r="T15" s="11">
        <f t="shared" si="4"/>
        <v>0.59503866650619996</v>
      </c>
      <c r="U15" s="11">
        <f t="shared" si="5"/>
        <v>-0.31478814488849277</v>
      </c>
      <c r="V15" s="1"/>
      <c r="W15" t="s">
        <v>17</v>
      </c>
      <c r="X15" s="11">
        <f t="shared" si="8"/>
        <v>0</v>
      </c>
      <c r="Y15" s="11">
        <f t="shared" si="6"/>
        <v>0.60949790204406507</v>
      </c>
      <c r="Z15" s="11">
        <f t="shared" si="6"/>
        <v>0.71405502216741557</v>
      </c>
      <c r="AA15" s="11">
        <f t="shared" si="6"/>
        <v>0.15832297473650339</v>
      </c>
      <c r="AB15" s="11">
        <f t="shared" si="6"/>
        <v>9.3863403837721808</v>
      </c>
      <c r="AC15" s="11">
        <f t="shared" si="9"/>
        <v>3.2966977845595982</v>
      </c>
      <c r="AD15" s="7"/>
      <c r="AI15" t="s">
        <v>17</v>
      </c>
      <c r="AJ15" s="11">
        <f t="shared" si="10"/>
        <v>0.50428420564181731</v>
      </c>
      <c r="AK15" s="7"/>
      <c r="AM15" t="s">
        <v>24</v>
      </c>
      <c r="AN15" s="11">
        <v>0.35997100620286848</v>
      </c>
    </row>
    <row r="16" spans="1:40" x14ac:dyDescent="0.3">
      <c r="A16" t="s">
        <v>18</v>
      </c>
      <c r="B16" s="17">
        <v>4.5</v>
      </c>
      <c r="C16" s="17">
        <v>3.87</v>
      </c>
      <c r="D16" s="17">
        <v>1.4</v>
      </c>
      <c r="E16" s="17">
        <v>1.69</v>
      </c>
      <c r="F16" s="17">
        <v>0.98</v>
      </c>
      <c r="G16" s="1"/>
      <c r="H16" t="s">
        <v>18</v>
      </c>
      <c r="I16" s="11">
        <f t="shared" si="7"/>
        <v>0.4</v>
      </c>
      <c r="J16" s="11">
        <f t="shared" si="0"/>
        <v>-3.87</v>
      </c>
      <c r="K16" s="11">
        <v>1.4</v>
      </c>
      <c r="L16" s="11">
        <v>1.69</v>
      </c>
      <c r="M16" s="11">
        <v>0.98</v>
      </c>
      <c r="N16" s="13"/>
      <c r="O16" s="1"/>
      <c r="P16" t="s">
        <v>18</v>
      </c>
      <c r="Q16" s="11">
        <f t="shared" si="1"/>
        <v>-1.4070283805314709</v>
      </c>
      <c r="R16" s="11">
        <f t="shared" si="2"/>
        <v>-1.6316702442340112</v>
      </c>
      <c r="S16" s="11">
        <f t="shared" si="3"/>
        <v>5.2813610275584738E-3</v>
      </c>
      <c r="T16" s="11">
        <f t="shared" si="4"/>
        <v>5.2450216804496956E-2</v>
      </c>
      <c r="U16" s="11">
        <f t="shared" si="5"/>
        <v>-6.2284285352269111E-2</v>
      </c>
      <c r="V16" s="1"/>
      <c r="W16" t="s">
        <v>18</v>
      </c>
      <c r="X16" s="11">
        <f t="shared" si="8"/>
        <v>6.1674602432295513</v>
      </c>
      <c r="Y16" s="11">
        <f t="shared" si="6"/>
        <v>8.6168375399381674</v>
      </c>
      <c r="Z16" s="11">
        <f t="shared" si="6"/>
        <v>1.1157109721365877</v>
      </c>
      <c r="AA16" s="11">
        <f t="shared" si="6"/>
        <v>0.88451513158575645</v>
      </c>
      <c r="AB16" s="11">
        <f t="shared" si="6"/>
        <v>7.9028996184948168</v>
      </c>
      <c r="AC16" s="11">
        <f t="shared" si="9"/>
        <v>4.9686440308584077</v>
      </c>
      <c r="AD16" s="7"/>
      <c r="AI16" t="s">
        <v>18</v>
      </c>
      <c r="AJ16" s="11">
        <f t="shared" si="10"/>
        <v>0.25287803626529504</v>
      </c>
      <c r="AK16" s="7"/>
      <c r="AM16" t="s">
        <v>21</v>
      </c>
      <c r="AN16" s="11">
        <v>0.34579310232732319</v>
      </c>
    </row>
    <row r="17" spans="1:40" x14ac:dyDescent="0.3">
      <c r="A17" t="s">
        <v>19</v>
      </c>
      <c r="B17" s="17">
        <v>6</v>
      </c>
      <c r="C17" s="17">
        <v>3.17</v>
      </c>
      <c r="D17" s="17">
        <v>1.85</v>
      </c>
      <c r="E17" s="17">
        <v>1.87</v>
      </c>
      <c r="F17" s="17">
        <v>0.82</v>
      </c>
      <c r="G17" s="1"/>
      <c r="H17" t="s">
        <v>19</v>
      </c>
      <c r="I17" s="11">
        <f t="shared" si="7"/>
        <v>1</v>
      </c>
      <c r="J17" s="11">
        <f t="shared" si="0"/>
        <v>-3.17</v>
      </c>
      <c r="K17" s="11">
        <v>1.85</v>
      </c>
      <c r="L17" s="11">
        <v>1.87</v>
      </c>
      <c r="M17" s="11">
        <v>0.82</v>
      </c>
      <c r="N17" s="13"/>
      <c r="O17" s="1"/>
      <c r="P17" t="s">
        <v>19</v>
      </c>
      <c r="Q17" s="11">
        <f t="shared" si="1"/>
        <v>1.0764088027348084</v>
      </c>
      <c r="R17" s="11">
        <f t="shared" si="2"/>
        <v>-0.53868539163706552</v>
      </c>
      <c r="S17" s="11">
        <f t="shared" si="3"/>
        <v>0.95592634598810433</v>
      </c>
      <c r="T17" s="11">
        <f t="shared" si="4"/>
        <v>0.70355635644654058</v>
      </c>
      <c r="U17" s="11">
        <f t="shared" si="5"/>
        <v>-0.33162173552424101</v>
      </c>
      <c r="V17" s="1"/>
      <c r="W17" t="s">
        <v>19</v>
      </c>
      <c r="X17" s="11">
        <f t="shared" si="8"/>
        <v>0</v>
      </c>
      <c r="Y17" s="11">
        <f t="shared" si="6"/>
        <v>3.3946595152246211</v>
      </c>
      <c r="Z17" s="11">
        <f t="shared" si="6"/>
        <v>1.1157109721365795E-2</v>
      </c>
      <c r="AA17" s="11">
        <f t="shared" si="6"/>
        <v>8.3741077546580181E-2</v>
      </c>
      <c r="AB17" s="11">
        <f t="shared" si="6"/>
        <v>9.489770351169744</v>
      </c>
      <c r="AC17" s="11">
        <f t="shared" si="9"/>
        <v>3.6026834517706812</v>
      </c>
      <c r="AD17" s="7"/>
      <c r="AI17" t="s">
        <v>19</v>
      </c>
      <c r="AJ17" s="11">
        <f t="shared" si="10"/>
        <v>0.45827394385980702</v>
      </c>
      <c r="AK17" s="7"/>
      <c r="AM17" t="s">
        <v>7</v>
      </c>
      <c r="AN17" s="11">
        <v>0.31773212803377038</v>
      </c>
    </row>
    <row r="18" spans="1:40" x14ac:dyDescent="0.3">
      <c r="A18" t="s">
        <v>20</v>
      </c>
      <c r="B18" s="17">
        <v>4.5</v>
      </c>
      <c r="C18" s="17">
        <v>4.04</v>
      </c>
      <c r="D18" s="17">
        <v>1.3</v>
      </c>
      <c r="E18" s="17">
        <v>1.59</v>
      </c>
      <c r="F18" s="17">
        <v>1</v>
      </c>
      <c r="G18" s="1"/>
      <c r="H18" t="s">
        <v>20</v>
      </c>
      <c r="I18" s="11">
        <f t="shared" si="7"/>
        <v>0.4</v>
      </c>
      <c r="J18" s="11">
        <f t="shared" si="0"/>
        <v>-4.04</v>
      </c>
      <c r="K18" s="11">
        <v>1.3</v>
      </c>
      <c r="L18" s="11">
        <v>1.59</v>
      </c>
      <c r="M18" s="11">
        <v>1</v>
      </c>
      <c r="N18" s="13"/>
      <c r="O18" s="1"/>
      <c r="P18" t="s">
        <v>20</v>
      </c>
      <c r="Q18" s="11">
        <f t="shared" si="1"/>
        <v>-1.4070283805314709</v>
      </c>
      <c r="R18" s="11">
        <f t="shared" si="2"/>
        <v>-1.8971094227218406</v>
      </c>
      <c r="S18" s="11">
        <f t="shared" si="3"/>
        <v>-0.20597308007478468</v>
      </c>
      <c r="T18" s="11">
        <f t="shared" si="4"/>
        <v>-0.30927541632997091</v>
      </c>
      <c r="U18" s="11">
        <f t="shared" si="5"/>
        <v>-2.8617104080772594E-2</v>
      </c>
      <c r="V18" s="1"/>
      <c r="W18" t="s">
        <v>20</v>
      </c>
      <c r="X18" s="11">
        <f t="shared" si="8"/>
        <v>6.1674602432295513</v>
      </c>
      <c r="Y18" s="11">
        <f t="shared" si="6"/>
        <v>10.245659733360725</v>
      </c>
      <c r="Z18" s="11">
        <f t="shared" si="6"/>
        <v>1.6066237998766852</v>
      </c>
      <c r="AA18" s="11">
        <f t="shared" si="6"/>
        <v>1.6957568203182531</v>
      </c>
      <c r="AB18" s="11">
        <f t="shared" si="6"/>
        <v>7.7147420887633622</v>
      </c>
      <c r="AC18" s="11">
        <f t="shared" si="9"/>
        <v>5.2373889186834859</v>
      </c>
      <c r="AD18" s="7"/>
      <c r="AI18" t="s">
        <v>20</v>
      </c>
      <c r="AJ18" s="11">
        <f t="shared" si="10"/>
        <v>0.2124675727487837</v>
      </c>
      <c r="AK18" s="7"/>
      <c r="AM18" t="s">
        <v>18</v>
      </c>
      <c r="AN18" s="11">
        <v>0.25287803626529504</v>
      </c>
    </row>
    <row r="19" spans="1:40" x14ac:dyDescent="0.3">
      <c r="A19" t="s">
        <v>21</v>
      </c>
      <c r="B19" s="17">
        <v>6</v>
      </c>
      <c r="C19" s="17">
        <v>2</v>
      </c>
      <c r="D19" s="17">
        <v>1.45</v>
      </c>
      <c r="E19" s="17">
        <v>1.3</v>
      </c>
      <c r="F19" s="17">
        <v>0.55000000000000004</v>
      </c>
      <c r="G19" s="1"/>
      <c r="H19" t="s">
        <v>21</v>
      </c>
      <c r="I19" s="11">
        <f t="shared" si="7"/>
        <v>1</v>
      </c>
      <c r="J19" s="11">
        <f t="shared" si="0"/>
        <v>-2</v>
      </c>
      <c r="K19" s="11">
        <v>1.45</v>
      </c>
      <c r="L19" s="11">
        <v>1.3</v>
      </c>
      <c r="M19" s="11">
        <v>0.55000000000000004</v>
      </c>
      <c r="N19" s="13"/>
      <c r="O19" s="1"/>
      <c r="P19" t="s">
        <v>21</v>
      </c>
      <c r="Q19" s="11">
        <f t="shared" si="1"/>
        <v>1.0764088027348084</v>
      </c>
      <c r="R19" s="11">
        <f t="shared" si="2"/>
        <v>1.2881607191321145</v>
      </c>
      <c r="S19" s="11">
        <f t="shared" si="3"/>
        <v>0.11090858157873029</v>
      </c>
      <c r="T19" s="11">
        <f t="shared" si="4"/>
        <v>-1.3582797524199293</v>
      </c>
      <c r="U19" s="11">
        <f t="shared" si="5"/>
        <v>-0.78612868268944336</v>
      </c>
      <c r="V19" s="1"/>
      <c r="W19" t="s">
        <v>21</v>
      </c>
      <c r="X19" s="11">
        <f t="shared" si="8"/>
        <v>0</v>
      </c>
      <c r="Y19" s="11">
        <f t="shared" si="6"/>
        <v>2.4379916081762582E-4</v>
      </c>
      <c r="Z19" s="11">
        <f t="shared" si="6"/>
        <v>0.90372588743063553</v>
      </c>
      <c r="AA19" s="11">
        <f t="shared" si="6"/>
        <v>5.5282195724109755</v>
      </c>
      <c r="AB19" s="11">
        <f t="shared" si="6"/>
        <v>12.496607019815032</v>
      </c>
      <c r="AC19" s="11">
        <f t="shared" si="9"/>
        <v>4.3507236500170245</v>
      </c>
      <c r="AD19" s="7"/>
      <c r="AI19" t="s">
        <v>21</v>
      </c>
      <c r="AJ19" s="11">
        <f t="shared" si="10"/>
        <v>0.34579310232732319</v>
      </c>
      <c r="AK19" s="7"/>
      <c r="AM19" t="s">
        <v>23</v>
      </c>
      <c r="AN19" s="11">
        <v>0.2259311794361023</v>
      </c>
    </row>
    <row r="20" spans="1:40" x14ac:dyDescent="0.3">
      <c r="A20" t="s">
        <v>22</v>
      </c>
      <c r="B20" s="17">
        <v>6</v>
      </c>
      <c r="C20" s="17">
        <v>1.99</v>
      </c>
      <c r="D20" s="17">
        <v>1.65</v>
      </c>
      <c r="E20" s="17">
        <v>1.66</v>
      </c>
      <c r="F20" s="17">
        <v>1.02</v>
      </c>
      <c r="G20" s="1"/>
      <c r="H20" t="s">
        <v>22</v>
      </c>
      <c r="I20" s="11">
        <f t="shared" si="7"/>
        <v>1</v>
      </c>
      <c r="J20" s="11">
        <f t="shared" si="0"/>
        <v>-1.99</v>
      </c>
      <c r="K20" s="11">
        <v>1.65</v>
      </c>
      <c r="L20" s="11">
        <v>1.66</v>
      </c>
      <c r="M20" s="11">
        <v>1.02</v>
      </c>
      <c r="N20" s="13"/>
      <c r="O20" s="1"/>
      <c r="P20" t="s">
        <v>22</v>
      </c>
      <c r="Q20" s="11">
        <f t="shared" si="1"/>
        <v>1.0764088027348084</v>
      </c>
      <c r="R20" s="11">
        <f t="shared" si="2"/>
        <v>1.303774788454928</v>
      </c>
      <c r="S20" s="11">
        <f t="shared" si="3"/>
        <v>0.53341746378341703</v>
      </c>
      <c r="T20" s="11">
        <f t="shared" si="4"/>
        <v>-5.6067473135843648E-2</v>
      </c>
      <c r="U20" s="11">
        <f t="shared" si="5"/>
        <v>5.0500771907239159E-3</v>
      </c>
      <c r="V20" s="1"/>
      <c r="W20" t="s">
        <v>22</v>
      </c>
      <c r="X20" s="11">
        <f t="shared" si="8"/>
        <v>0</v>
      </c>
      <c r="Y20" s="11">
        <f t="shared" ref="Y20:Y23" si="11">(R20-R$25)^2</f>
        <v>0</v>
      </c>
      <c r="Z20" s="11">
        <f t="shared" ref="Z20:Z23" si="12">(S20-S$25)^2</f>
        <v>0.27892774303414691</v>
      </c>
      <c r="AA20" s="11">
        <f t="shared" ref="AA20:AA23" si="13">(T20-T$25)^2</f>
        <v>1.1004100971355344</v>
      </c>
      <c r="AB20" s="11">
        <f t="shared" ref="AB20:AB22" si="14">(U20-U$25)^2</f>
        <v>7.528851517221443</v>
      </c>
      <c r="AC20" s="11">
        <f t="shared" si="9"/>
        <v>2.9846590018612051</v>
      </c>
      <c r="AD20" s="7"/>
      <c r="AI20" t="s">
        <v>22</v>
      </c>
      <c r="AJ20" s="11">
        <f t="shared" si="10"/>
        <v>0.5512046585144964</v>
      </c>
      <c r="AK20" s="7"/>
      <c r="AM20" t="s">
        <v>25</v>
      </c>
      <c r="AN20" s="11">
        <v>0.21445075618766107</v>
      </c>
    </row>
    <row r="21" spans="1:40" x14ac:dyDescent="0.3">
      <c r="A21" t="s">
        <v>23</v>
      </c>
      <c r="B21" s="17">
        <v>7</v>
      </c>
      <c r="C21" s="17">
        <v>2.62</v>
      </c>
      <c r="D21" s="17">
        <v>1.1000000000000001</v>
      </c>
      <c r="E21" s="17">
        <v>1.44</v>
      </c>
      <c r="F21" s="17">
        <v>0.35</v>
      </c>
      <c r="G21" s="1"/>
      <c r="H21" t="s">
        <v>23</v>
      </c>
      <c r="I21" s="11">
        <f t="shared" si="7"/>
        <v>0.5</v>
      </c>
      <c r="J21" s="11">
        <f t="shared" si="0"/>
        <v>-2.62</v>
      </c>
      <c r="K21" s="11">
        <v>1.1000000000000001</v>
      </c>
      <c r="L21" s="11">
        <v>1.44</v>
      </c>
      <c r="M21" s="11">
        <v>0.35</v>
      </c>
      <c r="N21" s="13"/>
      <c r="O21" s="1"/>
      <c r="P21" t="s">
        <v>23</v>
      </c>
      <c r="Q21" s="11">
        <f t="shared" si="1"/>
        <v>-0.99312218332042446</v>
      </c>
      <c r="R21" s="11">
        <f t="shared" si="2"/>
        <v>0.32008842111767699</v>
      </c>
      <c r="S21" s="11">
        <f t="shared" si="3"/>
        <v>-0.62848196227947151</v>
      </c>
      <c r="T21" s="11">
        <f t="shared" si="4"/>
        <v>-0.85186386603167397</v>
      </c>
      <c r="U21" s="11">
        <f t="shared" si="5"/>
        <v>-1.1228004954044084</v>
      </c>
      <c r="V21" s="1"/>
      <c r="W21" t="s">
        <v>23</v>
      </c>
      <c r="X21" s="11">
        <f t="shared" si="8"/>
        <v>4.282958502242745</v>
      </c>
      <c r="Y21" s="11">
        <f t="shared" si="11"/>
        <v>0.96763886928515708</v>
      </c>
      <c r="Z21" s="11">
        <f t="shared" si="12"/>
        <v>2.8562200886696623</v>
      </c>
      <c r="AA21" s="11">
        <f t="shared" si="13"/>
        <v>3.4032897296664979</v>
      </c>
      <c r="AB21" s="11">
        <f t="shared" si="14"/>
        <v>14.990261028304202</v>
      </c>
      <c r="AC21" s="11">
        <f t="shared" si="9"/>
        <v>5.1478508348793737</v>
      </c>
      <c r="AD21" s="7"/>
      <c r="AI21" t="s">
        <v>23</v>
      </c>
      <c r="AJ21" s="11">
        <f t="shared" si="10"/>
        <v>0.2259311794361023</v>
      </c>
      <c r="AK21" s="7"/>
      <c r="AM21" t="s">
        <v>20</v>
      </c>
      <c r="AN21" s="11">
        <v>0.2124675727487837</v>
      </c>
    </row>
    <row r="22" spans="1:40" x14ac:dyDescent="0.3">
      <c r="A22" t="s">
        <v>24</v>
      </c>
      <c r="B22" s="17">
        <v>7.1</v>
      </c>
      <c r="C22" s="17">
        <v>2.71</v>
      </c>
      <c r="D22" s="17">
        <v>1.3</v>
      </c>
      <c r="E22" s="17">
        <v>1.77</v>
      </c>
      <c r="F22" s="17">
        <v>0.76</v>
      </c>
      <c r="G22" s="1"/>
      <c r="H22" t="s">
        <v>24</v>
      </c>
      <c r="I22" s="11">
        <f t="shared" si="7"/>
        <v>0.47619047619047628</v>
      </c>
      <c r="J22" s="11">
        <f t="shared" si="0"/>
        <v>-2.71</v>
      </c>
      <c r="K22" s="11">
        <v>1.3</v>
      </c>
      <c r="L22" s="11">
        <v>1.77</v>
      </c>
      <c r="M22" s="11">
        <v>0.76</v>
      </c>
      <c r="N22" s="13"/>
      <c r="O22" s="1"/>
      <c r="P22" t="s">
        <v>24</v>
      </c>
      <c r="Q22" s="11">
        <f t="shared" si="1"/>
        <v>-1.0916712778944828</v>
      </c>
      <c r="R22" s="11">
        <f t="shared" si="2"/>
        <v>0.17956179721235566</v>
      </c>
      <c r="S22" s="11">
        <f t="shared" si="3"/>
        <v>-0.20597308007478468</v>
      </c>
      <c r="T22" s="11">
        <f t="shared" si="4"/>
        <v>0.34183072331207187</v>
      </c>
      <c r="U22" s="11">
        <f t="shared" si="5"/>
        <v>-0.43262327933873035</v>
      </c>
      <c r="V22" s="1"/>
      <c r="W22" t="s">
        <v>24</v>
      </c>
      <c r="X22" s="11">
        <f t="shared" si="8"/>
        <v>4.7005712360215153</v>
      </c>
      <c r="Y22" s="11">
        <f t="shared" si="11"/>
        <v>1.2638548496785722</v>
      </c>
      <c r="Z22" s="11">
        <f t="shared" si="12"/>
        <v>1.6066237998766852</v>
      </c>
      <c r="AA22" s="11">
        <f t="shared" si="13"/>
        <v>0.42393920507956345</v>
      </c>
      <c r="AB22" s="11">
        <f t="shared" si="14"/>
        <v>10.122251686050177</v>
      </c>
      <c r="AC22" s="11">
        <f t="shared" si="9"/>
        <v>4.2564352193715473</v>
      </c>
      <c r="AD22" s="7"/>
      <c r="AI22" t="s">
        <v>24</v>
      </c>
      <c r="AJ22" s="11">
        <f t="shared" si="10"/>
        <v>0.35997100620286848</v>
      </c>
      <c r="AK22" s="7"/>
      <c r="AM22" t="s">
        <v>9</v>
      </c>
      <c r="AN22" s="11">
        <v>0.14789577849270108</v>
      </c>
    </row>
    <row r="23" spans="1:40" x14ac:dyDescent="0.3">
      <c r="A23" t="s">
        <v>25</v>
      </c>
      <c r="B23" s="17">
        <v>7</v>
      </c>
      <c r="C23" s="17">
        <v>2.89</v>
      </c>
      <c r="D23" s="17">
        <v>1.1499999999999999</v>
      </c>
      <c r="E23" s="17">
        <v>1.44</v>
      </c>
      <c r="F23" s="17">
        <v>0.34</v>
      </c>
      <c r="G23" s="1"/>
      <c r="H23" t="s">
        <v>25</v>
      </c>
      <c r="I23" s="11">
        <f t="shared" si="7"/>
        <v>0.5</v>
      </c>
      <c r="J23" s="11">
        <f t="shared" si="0"/>
        <v>-2.89</v>
      </c>
      <c r="K23" s="11">
        <v>1.1499999999999999</v>
      </c>
      <c r="L23" s="11">
        <v>1.44</v>
      </c>
      <c r="M23" s="11">
        <v>0.34</v>
      </c>
      <c r="N23" s="13"/>
      <c r="O23" s="1"/>
      <c r="P23" t="s">
        <v>25</v>
      </c>
      <c r="Q23" s="11">
        <f t="shared" si="1"/>
        <v>-0.99312218332042446</v>
      </c>
      <c r="R23" s="11">
        <f t="shared" si="2"/>
        <v>-0.10149145059828769</v>
      </c>
      <c r="S23" s="11">
        <f t="shared" si="3"/>
        <v>-0.52285474172830015</v>
      </c>
      <c r="T23" s="11">
        <f t="shared" si="4"/>
        <v>-0.85186386603167397</v>
      </c>
      <c r="U23" s="11">
        <f t="shared" si="5"/>
        <v>-1.1396340860401564</v>
      </c>
      <c r="V23" s="1"/>
      <c r="W23" t="s">
        <v>25</v>
      </c>
      <c r="X23" s="11">
        <f t="shared" si="8"/>
        <v>4.282958502242745</v>
      </c>
      <c r="Y23" s="11">
        <f t="shared" si="11"/>
        <v>1.9747732026227698</v>
      </c>
      <c r="Z23" s="11">
        <f t="shared" si="12"/>
        <v>2.5103496873073214</v>
      </c>
      <c r="AA23" s="11">
        <f t="shared" si="13"/>
        <v>3.4032897296664979</v>
      </c>
      <c r="AB23" s="11">
        <f>(U23-U$25)^2</f>
        <v>15.12089449397619</v>
      </c>
      <c r="AC23" s="11">
        <f t="shared" si="9"/>
        <v>5.2241999976853419</v>
      </c>
      <c r="AD23" s="7"/>
      <c r="AI23" t="s">
        <v>25</v>
      </c>
      <c r="AJ23" s="11">
        <f t="shared" si="10"/>
        <v>0.21445075618766107</v>
      </c>
      <c r="AK23" s="7"/>
      <c r="AM23" t="s">
        <v>16</v>
      </c>
      <c r="AN23" s="11">
        <v>-7.3541014823088613E-3</v>
      </c>
    </row>
    <row r="24" spans="1:40" x14ac:dyDescent="0.3">
      <c r="Q24" s="3"/>
      <c r="R24" s="3"/>
      <c r="S24" s="3"/>
      <c r="T24" s="3"/>
      <c r="U24" s="3"/>
    </row>
    <row r="25" spans="1:40" x14ac:dyDescent="0.3">
      <c r="B25" s="3" t="s">
        <v>56</v>
      </c>
      <c r="C25" s="3" t="s">
        <v>57</v>
      </c>
      <c r="D25" s="3" t="s">
        <v>58</v>
      </c>
      <c r="E25" s="3" t="s">
        <v>58</v>
      </c>
      <c r="F25" s="3" t="s">
        <v>58</v>
      </c>
      <c r="P25" s="9" t="s">
        <v>41</v>
      </c>
      <c r="Q25" s="18">
        <f>MAX(Q4:Q23)</f>
        <v>1.0764088027348084</v>
      </c>
      <c r="R25" s="18">
        <f t="shared" ref="R25:U25" si="15">MAX(R4:R23)</f>
        <v>1.303774788454928</v>
      </c>
      <c r="S25" s="18">
        <f t="shared" si="15"/>
        <v>1.0615535665392757</v>
      </c>
      <c r="T25" s="18">
        <f t="shared" si="15"/>
        <v>0.99293686295411476</v>
      </c>
      <c r="U25" s="18">
        <f t="shared" si="15"/>
        <v>2.7489253508176872</v>
      </c>
    </row>
  </sheetData>
  <mergeCells count="7">
    <mergeCell ref="AI1:AJ1"/>
    <mergeCell ref="AM1:AN1"/>
    <mergeCell ref="A1:F1"/>
    <mergeCell ref="H1:M1"/>
    <mergeCell ref="P1:U1"/>
    <mergeCell ref="W1:AC1"/>
    <mergeCell ref="AF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3547-C9D5-4967-A522-F9E09A475142}">
  <dimension ref="A1:AE26"/>
  <sheetViews>
    <sheetView zoomScaleNormal="100" workbookViewId="0">
      <selection sqref="A1:F1"/>
    </sheetView>
  </sheetViews>
  <sheetFormatPr defaultRowHeight="14.4" x14ac:dyDescent="0.3"/>
  <cols>
    <col min="1" max="1" width="14.6640625" bestFit="1" customWidth="1"/>
    <col min="2" max="6" width="12.33203125" customWidth="1"/>
    <col min="8" max="8" width="14.6640625" bestFit="1" customWidth="1"/>
    <col min="9" max="13" width="12.33203125" customWidth="1"/>
    <col min="14" max="14" width="45.33203125" customWidth="1"/>
    <col min="16" max="16" width="14.6640625" bestFit="1" customWidth="1"/>
    <col min="17" max="21" width="13" customWidth="1"/>
    <col min="23" max="23" width="14.6640625" bestFit="1" customWidth="1"/>
    <col min="24" max="25" width="9.109375" customWidth="1"/>
    <col min="27" max="27" width="14.6640625" bestFit="1" customWidth="1"/>
    <col min="29" max="29" width="38.21875" customWidth="1"/>
    <col min="30" max="30" width="14.6640625" bestFit="1" customWidth="1"/>
  </cols>
  <sheetData>
    <row r="1" spans="1:31" x14ac:dyDescent="0.3">
      <c r="A1" s="20" t="s">
        <v>30</v>
      </c>
      <c r="B1" s="20"/>
      <c r="C1" s="20"/>
      <c r="D1" s="20"/>
      <c r="E1" s="20"/>
      <c r="F1" s="20"/>
      <c r="G1" s="2"/>
      <c r="H1" s="20" t="s">
        <v>32</v>
      </c>
      <c r="I1" s="20"/>
      <c r="J1" s="20"/>
      <c r="K1" s="20"/>
      <c r="L1" s="20"/>
      <c r="M1" s="20"/>
      <c r="N1" s="12"/>
      <c r="O1" s="2"/>
      <c r="P1" s="20" t="s">
        <v>31</v>
      </c>
      <c r="Q1" s="20"/>
      <c r="R1" s="20"/>
      <c r="S1" s="20"/>
      <c r="T1" s="20"/>
      <c r="U1" s="20"/>
      <c r="V1" s="2"/>
      <c r="W1" s="20" t="s">
        <v>38</v>
      </c>
      <c r="X1" s="20"/>
      <c r="Y1" s="20"/>
      <c r="AA1" s="20" t="s">
        <v>31</v>
      </c>
      <c r="AB1" s="20"/>
      <c r="AD1" s="20" t="s">
        <v>37</v>
      </c>
      <c r="AE1" s="20"/>
    </row>
    <row r="3" spans="1:31" x14ac:dyDescent="0.3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3"/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59</v>
      </c>
      <c r="O3" s="3"/>
      <c r="P3" s="3" t="s">
        <v>0</v>
      </c>
      <c r="Q3" s="3" t="s">
        <v>1</v>
      </c>
      <c r="R3" s="3" t="s">
        <v>2</v>
      </c>
      <c r="S3" s="3" t="s">
        <v>3</v>
      </c>
      <c r="T3" s="3" t="s">
        <v>4</v>
      </c>
      <c r="U3" s="3" t="s">
        <v>5</v>
      </c>
      <c r="V3" s="3"/>
      <c r="W3" s="3" t="s">
        <v>0</v>
      </c>
      <c r="X3" s="3" t="s">
        <v>34</v>
      </c>
      <c r="Y3" s="3" t="s">
        <v>39</v>
      </c>
      <c r="AA3" s="3" t="s">
        <v>0</v>
      </c>
      <c r="AB3" s="3" t="s">
        <v>34</v>
      </c>
      <c r="AC3" s="3" t="s">
        <v>61</v>
      </c>
      <c r="AD3" s="3" t="s">
        <v>0</v>
      </c>
      <c r="AE3" s="3" t="s">
        <v>34</v>
      </c>
    </row>
    <row r="4" spans="1:31" x14ac:dyDescent="0.3">
      <c r="A4" s="16" t="s">
        <v>6</v>
      </c>
      <c r="B4" s="19">
        <v>5.6</v>
      </c>
      <c r="C4" s="19">
        <v>2.9</v>
      </c>
      <c r="D4" s="19">
        <v>1.9</v>
      </c>
      <c r="E4" s="19">
        <v>1.95</v>
      </c>
      <c r="F4" s="19">
        <v>2.65</v>
      </c>
      <c r="G4" s="1"/>
      <c r="H4" t="s">
        <v>6</v>
      </c>
      <c r="I4" s="11">
        <f>IF(B4=6,1,IF(B4&lt;6,-1/(B4-6-1),1/(B4-6+1)))</f>
        <v>0.71428571428571408</v>
      </c>
      <c r="J4" s="11">
        <f t="shared" ref="J4:J23" si="0">-C4</f>
        <v>-2.9</v>
      </c>
      <c r="K4" s="11">
        <v>1.9</v>
      </c>
      <c r="L4" s="11">
        <v>1.95</v>
      </c>
      <c r="M4" s="11">
        <v>2.65</v>
      </c>
      <c r="N4" s="7"/>
      <c r="O4" s="1"/>
      <c r="P4" t="s">
        <v>6</v>
      </c>
      <c r="Q4" s="11">
        <f t="shared" ref="Q4:Q23" si="1">(I4-AVERAGE(I$4:I$23))/STDEV(I$4:I$23)</f>
        <v>-0.1061803321538969</v>
      </c>
      <c r="R4" s="11">
        <f t="shared" ref="R4:R23" si="2">(J4-AVERAGE(J$4:J$23))/STDEV(J$4:J$23)</f>
        <v>-0.11710551992110087</v>
      </c>
      <c r="S4" s="11">
        <f t="shared" ref="S4:S23" si="3">(K4-AVERAGE(K$4:K$23))/STDEV(K$4:K$23)</f>
        <v>1.0615535665392757</v>
      </c>
      <c r="T4" s="11">
        <f t="shared" ref="T4:T23" si="4">(L4-AVERAGE(L$4:L$23))/STDEV(L$4:L$23)</f>
        <v>0.99293686295411476</v>
      </c>
      <c r="U4" s="11">
        <f t="shared" ref="U4:U23" si="5">(M4-AVERAGE(M$4:M$23))/STDEV(M$4:M$23)</f>
        <v>2.7489253508176872</v>
      </c>
      <c r="V4" s="1"/>
      <c r="W4" t="s">
        <v>6</v>
      </c>
      <c r="X4" s="11">
        <f>SUM(Q4:U4)/5</f>
        <v>0.91602598564721593</v>
      </c>
      <c r="Y4" s="11">
        <f>X4-MIN($X$4:$X$23)</f>
        <v>1.905808542090051</v>
      </c>
      <c r="AA4" t="s">
        <v>6</v>
      </c>
      <c r="AB4" s="11">
        <f>(X4-MIN($X$4:$X$23))/MAX($Y$4:$Y$23)</f>
        <v>1</v>
      </c>
      <c r="AD4" t="s">
        <v>6</v>
      </c>
      <c r="AE4" s="11">
        <v>1</v>
      </c>
    </row>
    <row r="5" spans="1:31" x14ac:dyDescent="0.3">
      <c r="A5" s="16" t="s">
        <v>7</v>
      </c>
      <c r="B5" s="19">
        <v>6</v>
      </c>
      <c r="C5" s="19">
        <v>4.1500000000000004</v>
      </c>
      <c r="D5" s="19">
        <v>1.85</v>
      </c>
      <c r="E5" s="19">
        <v>1.77</v>
      </c>
      <c r="F5" s="19">
        <v>0.89</v>
      </c>
      <c r="G5" s="1"/>
      <c r="H5" t="s">
        <v>7</v>
      </c>
      <c r="I5" s="11">
        <f t="shared" ref="I5:I23" si="6">IF(B5=6,1,IF(B5&lt;6,-1/(B5-6-1),1/(B5-6+1)))</f>
        <v>1</v>
      </c>
      <c r="J5" s="11">
        <f t="shared" si="0"/>
        <v>-4.1500000000000004</v>
      </c>
      <c r="K5" s="11">
        <v>1.85</v>
      </c>
      <c r="L5" s="11">
        <v>1.77</v>
      </c>
      <c r="M5" s="11">
        <v>0.89</v>
      </c>
      <c r="N5" s="7"/>
      <c r="O5" s="1"/>
      <c r="P5" t="s">
        <v>7</v>
      </c>
      <c r="Q5" s="11">
        <f t="shared" si="1"/>
        <v>1.0764088027348084</v>
      </c>
      <c r="R5" s="11">
        <f t="shared" si="2"/>
        <v>-2.0688641852727896</v>
      </c>
      <c r="S5" s="11">
        <f t="shared" si="3"/>
        <v>0.95592634598810433</v>
      </c>
      <c r="T5" s="11">
        <f t="shared" si="4"/>
        <v>0.34183072331207187</v>
      </c>
      <c r="U5" s="11">
        <f t="shared" si="5"/>
        <v>-0.21378660107400321</v>
      </c>
      <c r="V5" s="1"/>
      <c r="W5" t="s">
        <v>7</v>
      </c>
      <c r="X5" s="11">
        <f t="shared" ref="X5:X23" si="7">SUM(Q5:U5)/5</f>
        <v>1.8303017137638367E-2</v>
      </c>
      <c r="Y5" s="11">
        <f t="shared" ref="Y5:Y23" si="8">X5-MIN($X$4:$X$23)</f>
        <v>1.0080855735804735</v>
      </c>
      <c r="AA5" t="s">
        <v>7</v>
      </c>
      <c r="AB5" s="11">
        <f t="shared" ref="AB5:AB23" si="9">(X5-MIN($X$4:$X$23))/MAX($Y$4:$Y$23)</f>
        <v>0.52895427390357486</v>
      </c>
      <c r="AD5" t="s">
        <v>8</v>
      </c>
      <c r="AE5" s="11">
        <v>0.94560429253421796</v>
      </c>
    </row>
    <row r="6" spans="1:31" x14ac:dyDescent="0.3">
      <c r="A6" s="16" t="s">
        <v>8</v>
      </c>
      <c r="B6" s="19">
        <v>5.7</v>
      </c>
      <c r="C6" s="19">
        <v>2.4700000000000002</v>
      </c>
      <c r="D6" s="19">
        <v>1.8</v>
      </c>
      <c r="E6" s="19">
        <v>1.84</v>
      </c>
      <c r="F6" s="19">
        <v>2.17</v>
      </c>
      <c r="G6" s="1"/>
      <c r="H6" t="s">
        <v>8</v>
      </c>
      <c r="I6" s="11">
        <f t="shared" si="6"/>
        <v>0.76923076923076938</v>
      </c>
      <c r="J6" s="11">
        <f t="shared" si="0"/>
        <v>-2.4700000000000002</v>
      </c>
      <c r="K6" s="11">
        <v>1.8</v>
      </c>
      <c r="L6" s="11">
        <v>1.84</v>
      </c>
      <c r="M6" s="11">
        <v>2.17</v>
      </c>
      <c r="N6" s="7"/>
      <c r="O6" s="1"/>
      <c r="P6" t="s">
        <v>8</v>
      </c>
      <c r="Q6" s="11">
        <f t="shared" si="1"/>
        <v>0.12124065532470162</v>
      </c>
      <c r="R6" s="11">
        <f t="shared" si="2"/>
        <v>0.55429946095987936</v>
      </c>
      <c r="S6" s="11">
        <f t="shared" si="3"/>
        <v>0.85029912543693253</v>
      </c>
      <c r="T6" s="11">
        <f t="shared" si="4"/>
        <v>0.59503866650619996</v>
      </c>
      <c r="U6" s="11">
        <f t="shared" si="5"/>
        <v>1.9409130003017714</v>
      </c>
      <c r="V6" s="1"/>
      <c r="W6" t="s">
        <v>8</v>
      </c>
      <c r="X6" s="11">
        <f t="shared" si="7"/>
        <v>0.81235818170589691</v>
      </c>
      <c r="Y6" s="11">
        <f t="shared" si="8"/>
        <v>1.802140738148732</v>
      </c>
      <c r="AA6" t="s">
        <v>8</v>
      </c>
      <c r="AB6" s="11">
        <f t="shared" si="9"/>
        <v>0.94560429253421796</v>
      </c>
      <c r="AD6" t="s">
        <v>15</v>
      </c>
      <c r="AE6" s="11">
        <v>0.86482974547157332</v>
      </c>
    </row>
    <row r="7" spans="1:31" x14ac:dyDescent="0.3">
      <c r="A7" s="16" t="s">
        <v>9</v>
      </c>
      <c r="B7" s="19">
        <v>5</v>
      </c>
      <c r="C7" s="19">
        <v>2.1</v>
      </c>
      <c r="D7" s="19">
        <v>0.45</v>
      </c>
      <c r="E7" s="19">
        <v>1.41</v>
      </c>
      <c r="F7" s="19">
        <v>0.38</v>
      </c>
      <c r="G7" s="1"/>
      <c r="H7" t="s">
        <v>9</v>
      </c>
      <c r="I7" s="11">
        <f t="shared" si="6"/>
        <v>0.5</v>
      </c>
      <c r="J7" s="11">
        <f t="shared" si="0"/>
        <v>-2.1</v>
      </c>
      <c r="K7" s="11">
        <v>0.45</v>
      </c>
      <c r="L7" s="11">
        <v>1.41</v>
      </c>
      <c r="M7" s="11">
        <v>0.38</v>
      </c>
      <c r="N7" s="7"/>
      <c r="O7" s="1"/>
      <c r="P7" t="s">
        <v>9</v>
      </c>
      <c r="Q7" s="11">
        <f t="shared" si="1"/>
        <v>-0.99312218332042446</v>
      </c>
      <c r="R7" s="11">
        <f t="shared" si="2"/>
        <v>1.1320200259039792</v>
      </c>
      <c r="S7" s="11">
        <f t="shared" si="3"/>
        <v>-2.0016358294447043</v>
      </c>
      <c r="T7" s="11">
        <f t="shared" si="4"/>
        <v>-0.96038155597201458</v>
      </c>
      <c r="U7" s="11">
        <f t="shared" si="5"/>
        <v>-1.0722997234971636</v>
      </c>
      <c r="V7" s="1"/>
      <c r="W7" t="s">
        <v>9</v>
      </c>
      <c r="X7" s="11">
        <f t="shared" si="7"/>
        <v>-0.77908385326606555</v>
      </c>
      <c r="Y7" s="11">
        <f t="shared" si="8"/>
        <v>0.21069870317676964</v>
      </c>
      <c r="AA7" t="s">
        <v>9</v>
      </c>
      <c r="AB7" s="11">
        <f t="shared" si="9"/>
        <v>0.11055607031003326</v>
      </c>
      <c r="AD7" t="s">
        <v>10</v>
      </c>
      <c r="AE7" s="11">
        <v>0.84634818936642631</v>
      </c>
    </row>
    <row r="8" spans="1:31" x14ac:dyDescent="0.3">
      <c r="A8" s="16" t="s">
        <v>10</v>
      </c>
      <c r="B8" s="19">
        <v>5.6</v>
      </c>
      <c r="C8" s="19">
        <v>2.5299999999999998</v>
      </c>
      <c r="D8" s="19">
        <v>1.9</v>
      </c>
      <c r="E8" s="19">
        <v>1.93</v>
      </c>
      <c r="F8" s="19">
        <v>1.48</v>
      </c>
      <c r="G8" s="1"/>
      <c r="H8" t="s">
        <v>10</v>
      </c>
      <c r="I8" s="11">
        <f t="shared" si="6"/>
        <v>0.71428571428571408</v>
      </c>
      <c r="J8" s="11">
        <f t="shared" si="0"/>
        <v>-2.5299999999999998</v>
      </c>
      <c r="K8" s="11">
        <v>1.9</v>
      </c>
      <c r="L8" s="11">
        <v>1.93</v>
      </c>
      <c r="M8" s="11">
        <v>1.48</v>
      </c>
      <c r="N8" s="7"/>
      <c r="O8" s="1"/>
      <c r="P8" t="s">
        <v>10</v>
      </c>
      <c r="Q8" s="11">
        <f t="shared" si="1"/>
        <v>-0.1061803321538969</v>
      </c>
      <c r="R8" s="11">
        <f t="shared" si="2"/>
        <v>0.46061504502299899</v>
      </c>
      <c r="S8" s="11">
        <f t="shared" si="3"/>
        <v>1.0615535665392757</v>
      </c>
      <c r="T8" s="11">
        <f t="shared" si="4"/>
        <v>0.92059173632722102</v>
      </c>
      <c r="U8" s="11">
        <f t="shared" si="5"/>
        <v>0.77939524643514291</v>
      </c>
      <c r="V8" s="1"/>
      <c r="W8" t="s">
        <v>10</v>
      </c>
      <c r="X8" s="11">
        <f t="shared" si="7"/>
        <v>0.6231950524341483</v>
      </c>
      <c r="Y8" s="11">
        <f t="shared" si="8"/>
        <v>1.6129776088769834</v>
      </c>
      <c r="AA8" t="s">
        <v>10</v>
      </c>
      <c r="AB8" s="11">
        <f t="shared" si="9"/>
        <v>0.84634818936642631</v>
      </c>
      <c r="AD8" t="s">
        <v>22</v>
      </c>
      <c r="AE8" s="11">
        <v>0.81975668265979573</v>
      </c>
    </row>
    <row r="9" spans="1:31" x14ac:dyDescent="0.3">
      <c r="A9" s="16" t="s">
        <v>11</v>
      </c>
      <c r="B9" s="19">
        <v>5</v>
      </c>
      <c r="C9" s="19">
        <v>3.64</v>
      </c>
      <c r="D9" s="19">
        <v>1.6</v>
      </c>
      <c r="E9" s="19">
        <v>1.9</v>
      </c>
      <c r="F9" s="19">
        <v>1.1399999999999999</v>
      </c>
      <c r="G9" s="1"/>
      <c r="H9" t="s">
        <v>11</v>
      </c>
      <c r="I9" s="11">
        <f t="shared" si="6"/>
        <v>0.5</v>
      </c>
      <c r="J9" s="11">
        <f t="shared" si="0"/>
        <v>-3.64</v>
      </c>
      <c r="K9" s="11">
        <v>1.6</v>
      </c>
      <c r="L9" s="11">
        <v>1.9</v>
      </c>
      <c r="M9" s="11">
        <v>1.1399999999999999</v>
      </c>
      <c r="N9" s="7"/>
      <c r="O9" s="1"/>
      <c r="P9" t="s">
        <v>11</v>
      </c>
      <c r="Q9" s="11">
        <f t="shared" si="1"/>
        <v>-0.99312218332042446</v>
      </c>
      <c r="R9" s="11">
        <f t="shared" si="2"/>
        <v>-1.2725466498093005</v>
      </c>
      <c r="S9" s="11">
        <f t="shared" si="3"/>
        <v>0.42779024323224574</v>
      </c>
      <c r="T9" s="11">
        <f t="shared" si="4"/>
        <v>0.81207404638688041</v>
      </c>
      <c r="U9" s="11">
        <f t="shared" si="5"/>
        <v>0.20705316481970262</v>
      </c>
      <c r="V9" s="1"/>
      <c r="W9" t="s">
        <v>11</v>
      </c>
      <c r="X9" s="11">
        <f t="shared" si="7"/>
        <v>-0.16375027573817921</v>
      </c>
      <c r="Y9" s="11">
        <f t="shared" si="8"/>
        <v>0.82603228070465595</v>
      </c>
      <c r="AA9" t="s">
        <v>11</v>
      </c>
      <c r="AB9" s="11">
        <f t="shared" si="9"/>
        <v>0.4334287849286097</v>
      </c>
      <c r="AD9" t="s">
        <v>17</v>
      </c>
      <c r="AE9" s="11">
        <v>0.73933756465217437</v>
      </c>
    </row>
    <row r="10" spans="1:31" x14ac:dyDescent="0.3">
      <c r="A10" s="16" t="s">
        <v>12</v>
      </c>
      <c r="B10" s="19">
        <v>5.7</v>
      </c>
      <c r="C10" s="19">
        <v>2.59</v>
      </c>
      <c r="D10" s="19">
        <v>1.2</v>
      </c>
      <c r="E10" s="19">
        <v>1.92</v>
      </c>
      <c r="F10" s="19">
        <v>1.06</v>
      </c>
      <c r="G10" s="1"/>
      <c r="H10" t="s">
        <v>12</v>
      </c>
      <c r="I10" s="11">
        <f t="shared" si="6"/>
        <v>0.76923076923076938</v>
      </c>
      <c r="J10" s="11">
        <f t="shared" si="0"/>
        <v>-2.59</v>
      </c>
      <c r="K10" s="11">
        <v>1.2</v>
      </c>
      <c r="L10" s="11">
        <v>1.92</v>
      </c>
      <c r="M10" s="11">
        <v>1.06</v>
      </c>
      <c r="N10" s="7"/>
      <c r="O10" s="1"/>
      <c r="P10" t="s">
        <v>12</v>
      </c>
      <c r="Q10" s="11">
        <f t="shared" si="1"/>
        <v>0.12124065532470162</v>
      </c>
      <c r="R10" s="11">
        <f t="shared" si="2"/>
        <v>0.3669306290861179</v>
      </c>
      <c r="S10" s="11">
        <f t="shared" si="3"/>
        <v>-0.4172275211771283</v>
      </c>
      <c r="T10" s="11">
        <f t="shared" si="4"/>
        <v>0.88441917301377415</v>
      </c>
      <c r="U10" s="11">
        <f t="shared" si="5"/>
        <v>7.2384439733716943E-2</v>
      </c>
      <c r="V10" s="1"/>
      <c r="W10" t="s">
        <v>12</v>
      </c>
      <c r="X10" s="11">
        <f t="shared" si="7"/>
        <v>0.20554947519623648</v>
      </c>
      <c r="Y10" s="11">
        <f t="shared" si="8"/>
        <v>1.1953320316390716</v>
      </c>
      <c r="AA10" t="s">
        <v>12</v>
      </c>
      <c r="AB10" s="11">
        <f t="shared" si="9"/>
        <v>0.62720467730099572</v>
      </c>
      <c r="AD10" t="s">
        <v>19</v>
      </c>
      <c r="AE10" s="11">
        <v>0.7151292493157827</v>
      </c>
    </row>
    <row r="11" spans="1:31" x14ac:dyDescent="0.3">
      <c r="A11" s="16" t="s">
        <v>13</v>
      </c>
      <c r="B11" s="19">
        <v>6</v>
      </c>
      <c r="C11" s="19">
        <v>2.6</v>
      </c>
      <c r="D11" s="19">
        <v>1.1000000000000001</v>
      </c>
      <c r="E11" s="19">
        <v>1.66</v>
      </c>
      <c r="F11" s="19">
        <v>0.8</v>
      </c>
      <c r="G11" s="1"/>
      <c r="H11" t="s">
        <v>13</v>
      </c>
      <c r="I11" s="11">
        <f t="shared" si="6"/>
        <v>1</v>
      </c>
      <c r="J11" s="11">
        <f t="shared" si="0"/>
        <v>-2.6</v>
      </c>
      <c r="K11" s="11">
        <v>1.1000000000000001</v>
      </c>
      <c r="L11" s="11">
        <v>1.66</v>
      </c>
      <c r="M11" s="11">
        <v>0.8</v>
      </c>
      <c r="N11" s="7"/>
      <c r="O11" s="1"/>
      <c r="P11" t="s">
        <v>13</v>
      </c>
      <c r="Q11" s="11">
        <f t="shared" si="1"/>
        <v>1.0764088027348084</v>
      </c>
      <c r="R11" s="11">
        <f t="shared" si="2"/>
        <v>0.351316559763304</v>
      </c>
      <c r="S11" s="11">
        <f t="shared" si="3"/>
        <v>-0.62848196227947151</v>
      </c>
      <c r="T11" s="11">
        <f t="shared" si="4"/>
        <v>-5.6067473135843648E-2</v>
      </c>
      <c r="U11" s="11">
        <f t="shared" si="5"/>
        <v>-0.36528891679573733</v>
      </c>
      <c r="V11" s="1"/>
      <c r="W11" t="s">
        <v>13</v>
      </c>
      <c r="X11" s="11">
        <f t="shared" si="7"/>
        <v>7.5577402057412008E-2</v>
      </c>
      <c r="Y11" s="11">
        <f t="shared" si="8"/>
        <v>1.0653599585002471</v>
      </c>
      <c r="AA11" t="s">
        <v>13</v>
      </c>
      <c r="AB11" s="11">
        <f t="shared" si="9"/>
        <v>0.55900681257934459</v>
      </c>
      <c r="AD11" t="s">
        <v>12</v>
      </c>
      <c r="AE11" s="11">
        <v>0.62720467730099572</v>
      </c>
    </row>
    <row r="12" spans="1:31" x14ac:dyDescent="0.3">
      <c r="A12" s="16" t="s">
        <v>14</v>
      </c>
      <c r="B12" s="19">
        <v>5.2</v>
      </c>
      <c r="C12" s="19">
        <v>2.82</v>
      </c>
      <c r="D12" s="19">
        <v>1.8</v>
      </c>
      <c r="E12" s="19">
        <v>1.9</v>
      </c>
      <c r="F12" s="19">
        <v>1.04</v>
      </c>
      <c r="G12" s="1"/>
      <c r="H12" t="s">
        <v>14</v>
      </c>
      <c r="I12" s="11">
        <f t="shared" si="6"/>
        <v>0.55555555555555558</v>
      </c>
      <c r="J12" s="11">
        <f t="shared" si="0"/>
        <v>-2.82</v>
      </c>
      <c r="K12" s="11">
        <v>1.8</v>
      </c>
      <c r="L12" s="11">
        <v>1.9</v>
      </c>
      <c r="M12" s="11">
        <v>1.04</v>
      </c>
      <c r="N12" s="7"/>
      <c r="O12" s="1"/>
      <c r="P12" t="s">
        <v>14</v>
      </c>
      <c r="Q12" s="11">
        <f t="shared" si="1"/>
        <v>-0.76317429598095399</v>
      </c>
      <c r="R12" s="11">
        <f t="shared" si="2"/>
        <v>7.8070346614072797E-3</v>
      </c>
      <c r="S12" s="11">
        <f t="shared" si="3"/>
        <v>0.85029912543693253</v>
      </c>
      <c r="T12" s="11">
        <f t="shared" si="4"/>
        <v>0.81207404638688041</v>
      </c>
      <c r="U12" s="11">
        <f t="shared" si="5"/>
        <v>3.8717258462220426E-2</v>
      </c>
      <c r="V12" s="1"/>
      <c r="W12" t="s">
        <v>14</v>
      </c>
      <c r="X12" s="11">
        <f t="shared" si="7"/>
        <v>0.18914463379329732</v>
      </c>
      <c r="Y12" s="11">
        <f t="shared" si="8"/>
        <v>1.1789271902361325</v>
      </c>
      <c r="AA12" t="s">
        <v>14</v>
      </c>
      <c r="AB12" s="11">
        <f t="shared" si="9"/>
        <v>0.6185968654244951</v>
      </c>
      <c r="AD12" t="s">
        <v>14</v>
      </c>
      <c r="AE12" s="11">
        <v>0.6185968654244951</v>
      </c>
    </row>
    <row r="13" spans="1:31" x14ac:dyDescent="0.3">
      <c r="A13" s="16" t="s">
        <v>15</v>
      </c>
      <c r="B13" s="19">
        <v>6</v>
      </c>
      <c r="C13" s="19">
        <v>2.56</v>
      </c>
      <c r="D13" s="19">
        <v>1.55</v>
      </c>
      <c r="E13" s="19">
        <v>1.79</v>
      </c>
      <c r="F13" s="19">
        <v>1.65</v>
      </c>
      <c r="G13" s="1"/>
      <c r="H13" t="s">
        <v>15</v>
      </c>
      <c r="I13" s="11">
        <f t="shared" si="6"/>
        <v>1</v>
      </c>
      <c r="J13" s="11">
        <f t="shared" si="0"/>
        <v>-2.56</v>
      </c>
      <c r="K13" s="11">
        <v>1.55</v>
      </c>
      <c r="L13" s="11">
        <v>1.79</v>
      </c>
      <c r="M13" s="11">
        <v>1.65</v>
      </c>
      <c r="N13" s="7"/>
      <c r="O13" s="1"/>
      <c r="P13" t="s">
        <v>15</v>
      </c>
      <c r="Q13" s="11">
        <f t="shared" si="1"/>
        <v>1.0764088027348084</v>
      </c>
      <c r="R13" s="11">
        <f t="shared" si="2"/>
        <v>0.41377283705455808</v>
      </c>
      <c r="S13" s="11">
        <f t="shared" si="3"/>
        <v>0.32216302268107394</v>
      </c>
      <c r="T13" s="11">
        <f t="shared" si="4"/>
        <v>0.41417584993896561</v>
      </c>
      <c r="U13" s="11">
        <f t="shared" si="5"/>
        <v>1.0655662872428628</v>
      </c>
      <c r="V13" s="1"/>
      <c r="W13" t="s">
        <v>15</v>
      </c>
      <c r="X13" s="11">
        <f t="shared" si="7"/>
        <v>0.6584173599304538</v>
      </c>
      <c r="Y13" s="11">
        <f t="shared" si="8"/>
        <v>1.648199916373289</v>
      </c>
      <c r="AA13" t="s">
        <v>15</v>
      </c>
      <c r="AB13" s="11">
        <f t="shared" si="9"/>
        <v>0.86482974547157332</v>
      </c>
      <c r="AD13" t="s">
        <v>13</v>
      </c>
      <c r="AE13" s="11">
        <v>0.55900681257934459</v>
      </c>
    </row>
    <row r="14" spans="1:31" x14ac:dyDescent="0.3">
      <c r="A14" s="16" t="s">
        <v>16</v>
      </c>
      <c r="B14" s="19">
        <v>6</v>
      </c>
      <c r="C14" s="19">
        <v>2.36</v>
      </c>
      <c r="D14" s="19">
        <v>0.1</v>
      </c>
      <c r="E14" s="19">
        <v>0.84</v>
      </c>
      <c r="F14" s="19">
        <v>0.43</v>
      </c>
      <c r="G14" s="1"/>
      <c r="H14" t="s">
        <v>16</v>
      </c>
      <c r="I14" s="11">
        <f t="shared" si="6"/>
        <v>1</v>
      </c>
      <c r="J14" s="11">
        <f t="shared" si="0"/>
        <v>-2.36</v>
      </c>
      <c r="K14" s="11">
        <v>0.1</v>
      </c>
      <c r="L14" s="11">
        <v>0.84</v>
      </c>
      <c r="M14" s="11">
        <v>0.43</v>
      </c>
      <c r="N14" s="7"/>
      <c r="O14" s="1"/>
      <c r="P14" t="s">
        <v>16</v>
      </c>
      <c r="Q14" s="11">
        <f t="shared" si="1"/>
        <v>1.0764088027348084</v>
      </c>
      <c r="R14" s="11">
        <f t="shared" si="2"/>
        <v>0.72605422351082849</v>
      </c>
      <c r="S14" s="11">
        <f t="shared" si="3"/>
        <v>-2.7410263733029061</v>
      </c>
      <c r="T14" s="11">
        <f t="shared" si="4"/>
        <v>-3.0222176648384842</v>
      </c>
      <c r="U14" s="11">
        <f t="shared" si="5"/>
        <v>-0.98813177031842248</v>
      </c>
      <c r="V14" s="1"/>
      <c r="W14" t="s">
        <v>16</v>
      </c>
      <c r="X14" s="11">
        <f t="shared" si="7"/>
        <v>-0.98978255644283519</v>
      </c>
      <c r="Y14" s="11">
        <f t="shared" si="8"/>
        <v>0</v>
      </c>
      <c r="AA14" t="s">
        <v>16</v>
      </c>
      <c r="AB14" s="11">
        <f t="shared" si="9"/>
        <v>0</v>
      </c>
      <c r="AD14" t="s">
        <v>21</v>
      </c>
      <c r="AE14" s="11">
        <v>0.55409369135894793</v>
      </c>
    </row>
    <row r="15" spans="1:31" x14ac:dyDescent="0.3">
      <c r="A15" s="16" t="s">
        <v>17</v>
      </c>
      <c r="B15" s="19">
        <v>6</v>
      </c>
      <c r="C15" s="19">
        <v>2.4900000000000002</v>
      </c>
      <c r="D15" s="19">
        <v>1.5</v>
      </c>
      <c r="E15" s="19">
        <v>1.84</v>
      </c>
      <c r="F15" s="19">
        <v>0.83</v>
      </c>
      <c r="G15" s="1"/>
      <c r="H15" t="s">
        <v>17</v>
      </c>
      <c r="I15" s="11">
        <f t="shared" si="6"/>
        <v>1</v>
      </c>
      <c r="J15" s="11">
        <f t="shared" si="0"/>
        <v>-2.4900000000000002</v>
      </c>
      <c r="K15" s="11">
        <v>1.5</v>
      </c>
      <c r="L15" s="11">
        <v>1.84</v>
      </c>
      <c r="M15" s="11">
        <v>0.83</v>
      </c>
      <c r="N15" s="7"/>
      <c r="O15" s="1"/>
      <c r="P15" t="s">
        <v>17</v>
      </c>
      <c r="Q15" s="11">
        <f t="shared" si="1"/>
        <v>1.0764088027348084</v>
      </c>
      <c r="R15" s="11">
        <f t="shared" si="2"/>
        <v>0.52307132231425235</v>
      </c>
      <c r="S15" s="11">
        <f t="shared" si="3"/>
        <v>0.21653580212990212</v>
      </c>
      <c r="T15" s="11">
        <f t="shared" si="4"/>
        <v>0.59503866650619996</v>
      </c>
      <c r="U15" s="11">
        <f t="shared" si="5"/>
        <v>-0.31478814488849277</v>
      </c>
      <c r="V15" s="1"/>
      <c r="W15" t="s">
        <v>17</v>
      </c>
      <c r="X15" s="11">
        <f t="shared" si="7"/>
        <v>0.41925328975933401</v>
      </c>
      <c r="Y15" s="11">
        <f t="shared" si="8"/>
        <v>1.4090358462021693</v>
      </c>
      <c r="AA15" t="s">
        <v>17</v>
      </c>
      <c r="AB15" s="11">
        <f t="shared" si="9"/>
        <v>0.73933756465217437</v>
      </c>
      <c r="AD15" t="s">
        <v>7</v>
      </c>
      <c r="AE15" s="11">
        <v>0.52895427390357486</v>
      </c>
    </row>
    <row r="16" spans="1:31" x14ac:dyDescent="0.3">
      <c r="A16" s="16" t="s">
        <v>18</v>
      </c>
      <c r="B16" s="19">
        <v>4.5</v>
      </c>
      <c r="C16" s="19">
        <v>3.87</v>
      </c>
      <c r="D16" s="19">
        <v>1.4</v>
      </c>
      <c r="E16" s="19">
        <v>1.69</v>
      </c>
      <c r="F16" s="19">
        <v>0.98</v>
      </c>
      <c r="G16" s="1"/>
      <c r="H16" t="s">
        <v>18</v>
      </c>
      <c r="I16" s="11">
        <f t="shared" si="6"/>
        <v>0.4</v>
      </c>
      <c r="J16" s="11">
        <f t="shared" si="0"/>
        <v>-3.87</v>
      </c>
      <c r="K16" s="11">
        <v>1.4</v>
      </c>
      <c r="L16" s="11">
        <v>1.69</v>
      </c>
      <c r="M16" s="11">
        <v>0.98</v>
      </c>
      <c r="N16" s="7"/>
      <c r="O16" s="1"/>
      <c r="P16" t="s">
        <v>18</v>
      </c>
      <c r="Q16" s="11">
        <f t="shared" si="1"/>
        <v>-1.4070283805314709</v>
      </c>
      <c r="R16" s="11">
        <f t="shared" si="2"/>
        <v>-1.6316702442340112</v>
      </c>
      <c r="S16" s="11">
        <f t="shared" si="3"/>
        <v>5.2813610275584738E-3</v>
      </c>
      <c r="T16" s="11">
        <f t="shared" si="4"/>
        <v>5.2450216804496956E-2</v>
      </c>
      <c r="U16" s="11">
        <f t="shared" si="5"/>
        <v>-6.2284285352269111E-2</v>
      </c>
      <c r="V16" s="1"/>
      <c r="W16" t="s">
        <v>18</v>
      </c>
      <c r="X16" s="11">
        <f t="shared" si="7"/>
        <v>-0.60865026645713916</v>
      </c>
      <c r="Y16" s="11">
        <f t="shared" si="8"/>
        <v>0.38113228998569604</v>
      </c>
      <c r="AA16" t="s">
        <v>18</v>
      </c>
      <c r="AB16" s="11">
        <f t="shared" si="9"/>
        <v>0.19998456380498647</v>
      </c>
      <c r="AD16" t="s">
        <v>11</v>
      </c>
      <c r="AE16" s="11">
        <v>0.4334287849286097</v>
      </c>
    </row>
    <row r="17" spans="1:31" x14ac:dyDescent="0.3">
      <c r="A17" s="16" t="s">
        <v>19</v>
      </c>
      <c r="B17" s="19">
        <v>6</v>
      </c>
      <c r="C17" s="19">
        <v>3.17</v>
      </c>
      <c r="D17" s="19">
        <v>1.85</v>
      </c>
      <c r="E17" s="19">
        <v>1.87</v>
      </c>
      <c r="F17" s="19">
        <v>0.82</v>
      </c>
      <c r="G17" s="1"/>
      <c r="H17" t="s">
        <v>19</v>
      </c>
      <c r="I17" s="11">
        <f t="shared" si="6"/>
        <v>1</v>
      </c>
      <c r="J17" s="11">
        <f t="shared" si="0"/>
        <v>-3.17</v>
      </c>
      <c r="K17" s="11">
        <v>1.85</v>
      </c>
      <c r="L17" s="11">
        <v>1.87</v>
      </c>
      <c r="M17" s="11">
        <v>0.82</v>
      </c>
      <c r="N17" s="7"/>
      <c r="O17" s="1"/>
      <c r="P17" t="s">
        <v>19</v>
      </c>
      <c r="Q17" s="11">
        <f t="shared" si="1"/>
        <v>1.0764088027348084</v>
      </c>
      <c r="R17" s="11">
        <f t="shared" si="2"/>
        <v>-0.53868539163706552</v>
      </c>
      <c r="S17" s="11">
        <f t="shared" si="3"/>
        <v>0.95592634598810433</v>
      </c>
      <c r="T17" s="11">
        <f t="shared" si="4"/>
        <v>0.70355635644654058</v>
      </c>
      <c r="U17" s="11">
        <f t="shared" si="5"/>
        <v>-0.33162173552424101</v>
      </c>
      <c r="V17" s="1"/>
      <c r="W17" t="s">
        <v>19</v>
      </c>
      <c r="X17" s="11">
        <f t="shared" si="7"/>
        <v>0.37311687560162937</v>
      </c>
      <c r="Y17" s="11">
        <f t="shared" si="8"/>
        <v>1.3628994320444645</v>
      </c>
      <c r="AA17" t="s">
        <v>19</v>
      </c>
      <c r="AB17" s="11">
        <f t="shared" si="9"/>
        <v>0.7151292493157827</v>
      </c>
      <c r="AD17" t="s">
        <v>24</v>
      </c>
      <c r="AE17" s="11">
        <v>0.39248828860101581</v>
      </c>
    </row>
    <row r="18" spans="1:31" x14ac:dyDescent="0.3">
      <c r="A18" s="16" t="s">
        <v>20</v>
      </c>
      <c r="B18" s="19">
        <v>4.5</v>
      </c>
      <c r="C18" s="19">
        <v>4.04</v>
      </c>
      <c r="D18" s="19">
        <v>1.3</v>
      </c>
      <c r="E18" s="19">
        <v>1.59</v>
      </c>
      <c r="F18" s="19">
        <v>1</v>
      </c>
      <c r="G18" s="1"/>
      <c r="H18" t="s">
        <v>20</v>
      </c>
      <c r="I18" s="11">
        <f t="shared" si="6"/>
        <v>0.4</v>
      </c>
      <c r="J18" s="11">
        <f t="shared" si="0"/>
        <v>-4.04</v>
      </c>
      <c r="K18" s="11">
        <v>1.3</v>
      </c>
      <c r="L18" s="11">
        <v>1.59</v>
      </c>
      <c r="M18" s="11">
        <v>1</v>
      </c>
      <c r="N18" s="7"/>
      <c r="O18" s="1"/>
      <c r="P18" t="s">
        <v>20</v>
      </c>
      <c r="Q18" s="11">
        <f t="shared" si="1"/>
        <v>-1.4070283805314709</v>
      </c>
      <c r="R18" s="11">
        <f t="shared" si="2"/>
        <v>-1.8971094227218406</v>
      </c>
      <c r="S18" s="11">
        <f t="shared" si="3"/>
        <v>-0.20597308007478468</v>
      </c>
      <c r="T18" s="11">
        <f t="shared" si="4"/>
        <v>-0.30927541632997091</v>
      </c>
      <c r="U18" s="11">
        <f t="shared" si="5"/>
        <v>-2.8617104080772594E-2</v>
      </c>
      <c r="V18" s="1"/>
      <c r="W18" t="s">
        <v>20</v>
      </c>
      <c r="X18" s="11">
        <f t="shared" si="7"/>
        <v>-0.769600680747768</v>
      </c>
      <c r="Y18" s="11">
        <f t="shared" si="8"/>
        <v>0.2201818756950672</v>
      </c>
      <c r="AA18" t="s">
        <v>20</v>
      </c>
      <c r="AB18" s="11">
        <f t="shared" si="9"/>
        <v>0.1155320016844921</v>
      </c>
      <c r="AD18" t="s">
        <v>18</v>
      </c>
      <c r="AE18" s="11">
        <v>0.19998456380498647</v>
      </c>
    </row>
    <row r="19" spans="1:31" x14ac:dyDescent="0.3">
      <c r="A19" s="16" t="s">
        <v>21</v>
      </c>
      <c r="B19" s="19">
        <v>6</v>
      </c>
      <c r="C19" s="19">
        <v>2</v>
      </c>
      <c r="D19" s="19">
        <v>1.45</v>
      </c>
      <c r="E19" s="19">
        <v>1.3</v>
      </c>
      <c r="F19" s="19">
        <v>0.55000000000000004</v>
      </c>
      <c r="G19" s="1"/>
      <c r="H19" t="s">
        <v>21</v>
      </c>
      <c r="I19" s="11">
        <f t="shared" si="6"/>
        <v>1</v>
      </c>
      <c r="J19" s="11">
        <f t="shared" si="0"/>
        <v>-2</v>
      </c>
      <c r="K19" s="11">
        <v>1.45</v>
      </c>
      <c r="L19" s="11">
        <v>1.3</v>
      </c>
      <c r="M19" s="11">
        <v>0.55000000000000004</v>
      </c>
      <c r="N19" s="7"/>
      <c r="O19" s="1"/>
      <c r="P19" t="s">
        <v>21</v>
      </c>
      <c r="Q19" s="11">
        <f t="shared" si="1"/>
        <v>1.0764088027348084</v>
      </c>
      <c r="R19" s="11">
        <f t="shared" si="2"/>
        <v>1.2881607191321145</v>
      </c>
      <c r="S19" s="11">
        <f t="shared" si="3"/>
        <v>0.11090858157873029</v>
      </c>
      <c r="T19" s="11">
        <f t="shared" si="4"/>
        <v>-1.3582797524199293</v>
      </c>
      <c r="U19" s="11">
        <f t="shared" si="5"/>
        <v>-0.78612868268944336</v>
      </c>
      <c r="V19" s="1"/>
      <c r="W19" t="s">
        <v>21</v>
      </c>
      <c r="X19" s="11">
        <f t="shared" si="7"/>
        <v>6.6213933667256114E-2</v>
      </c>
      <c r="Y19" s="11">
        <f t="shared" si="8"/>
        <v>1.0559964901100913</v>
      </c>
      <c r="AA19" t="s">
        <v>21</v>
      </c>
      <c r="AB19" s="11">
        <f t="shared" si="9"/>
        <v>0.55409369135894793</v>
      </c>
      <c r="AD19" t="s">
        <v>23</v>
      </c>
      <c r="AE19" s="11">
        <v>0.17554047632312864</v>
      </c>
    </row>
    <row r="20" spans="1:31" x14ac:dyDescent="0.3">
      <c r="A20" s="16" t="s">
        <v>22</v>
      </c>
      <c r="B20" s="19">
        <v>6</v>
      </c>
      <c r="C20" s="19">
        <v>1.99</v>
      </c>
      <c r="D20" s="19">
        <v>1.65</v>
      </c>
      <c r="E20" s="19">
        <v>1.66</v>
      </c>
      <c r="F20" s="19">
        <v>1.02</v>
      </c>
      <c r="G20" s="1"/>
      <c r="H20" t="s">
        <v>22</v>
      </c>
      <c r="I20" s="11">
        <f t="shared" si="6"/>
        <v>1</v>
      </c>
      <c r="J20" s="11">
        <f t="shared" si="0"/>
        <v>-1.99</v>
      </c>
      <c r="K20" s="11">
        <v>1.65</v>
      </c>
      <c r="L20" s="11">
        <v>1.66</v>
      </c>
      <c r="M20" s="11">
        <v>1.02</v>
      </c>
      <c r="N20" s="7"/>
      <c r="O20" s="1"/>
      <c r="P20" t="s">
        <v>22</v>
      </c>
      <c r="Q20" s="11">
        <f t="shared" si="1"/>
        <v>1.0764088027348084</v>
      </c>
      <c r="R20" s="11">
        <f t="shared" si="2"/>
        <v>1.303774788454928</v>
      </c>
      <c r="S20" s="11">
        <f t="shared" si="3"/>
        <v>0.53341746378341703</v>
      </c>
      <c r="T20" s="11">
        <f t="shared" si="4"/>
        <v>-5.6067473135843648E-2</v>
      </c>
      <c r="U20" s="11">
        <f t="shared" si="5"/>
        <v>5.0500771907239159E-3</v>
      </c>
      <c r="V20" s="1"/>
      <c r="W20" t="s">
        <v>22</v>
      </c>
      <c r="X20" s="11">
        <f t="shared" si="7"/>
        <v>0.5725167318056068</v>
      </c>
      <c r="Y20" s="11">
        <f t="shared" si="8"/>
        <v>1.5622992882484419</v>
      </c>
      <c r="AA20" t="s">
        <v>22</v>
      </c>
      <c r="AB20" s="11">
        <f t="shared" si="9"/>
        <v>0.81975668265979573</v>
      </c>
      <c r="AD20" t="s">
        <v>25</v>
      </c>
      <c r="AE20" s="11">
        <v>0.14061711078551978</v>
      </c>
    </row>
    <row r="21" spans="1:31" x14ac:dyDescent="0.3">
      <c r="A21" s="16" t="s">
        <v>23</v>
      </c>
      <c r="B21" s="19">
        <v>7</v>
      </c>
      <c r="C21" s="19">
        <v>2.62</v>
      </c>
      <c r="D21" s="19">
        <v>1.1000000000000001</v>
      </c>
      <c r="E21" s="19">
        <v>1.44</v>
      </c>
      <c r="F21" s="19">
        <v>0.35</v>
      </c>
      <c r="G21" s="1"/>
      <c r="H21" t="s">
        <v>23</v>
      </c>
      <c r="I21" s="11">
        <f t="shared" si="6"/>
        <v>0.5</v>
      </c>
      <c r="J21" s="11">
        <f t="shared" si="0"/>
        <v>-2.62</v>
      </c>
      <c r="K21" s="11">
        <v>1.1000000000000001</v>
      </c>
      <c r="L21" s="11">
        <v>1.44</v>
      </c>
      <c r="M21" s="11">
        <v>0.35</v>
      </c>
      <c r="N21" s="7"/>
      <c r="O21" s="1"/>
      <c r="P21" t="s">
        <v>23</v>
      </c>
      <c r="Q21" s="11">
        <f t="shared" si="1"/>
        <v>-0.99312218332042446</v>
      </c>
      <c r="R21" s="11">
        <f t="shared" si="2"/>
        <v>0.32008842111767699</v>
      </c>
      <c r="S21" s="11">
        <f t="shared" si="3"/>
        <v>-0.62848196227947151</v>
      </c>
      <c r="T21" s="11">
        <f t="shared" si="4"/>
        <v>-0.85186386603167397</v>
      </c>
      <c r="U21" s="11">
        <f t="shared" si="5"/>
        <v>-1.1228004954044084</v>
      </c>
      <c r="V21" s="1"/>
      <c r="W21" t="s">
        <v>23</v>
      </c>
      <c r="X21" s="11">
        <f t="shared" si="7"/>
        <v>-0.65523601718366031</v>
      </c>
      <c r="Y21" s="11">
        <f t="shared" si="8"/>
        <v>0.33454653925917488</v>
      </c>
      <c r="AA21" t="s">
        <v>23</v>
      </c>
      <c r="AB21" s="11">
        <f t="shared" si="9"/>
        <v>0.17554047632312864</v>
      </c>
      <c r="AD21" t="s">
        <v>20</v>
      </c>
      <c r="AE21" s="11">
        <v>0.1155320016844921</v>
      </c>
    </row>
    <row r="22" spans="1:31" x14ac:dyDescent="0.3">
      <c r="A22" s="16" t="s">
        <v>24</v>
      </c>
      <c r="B22" s="19">
        <v>7.1</v>
      </c>
      <c r="C22" s="19">
        <v>2.71</v>
      </c>
      <c r="D22" s="19">
        <v>1.3</v>
      </c>
      <c r="E22" s="19">
        <v>1.77</v>
      </c>
      <c r="F22" s="19">
        <v>0.76</v>
      </c>
      <c r="G22" s="1"/>
      <c r="H22" t="s">
        <v>24</v>
      </c>
      <c r="I22" s="11">
        <f t="shared" si="6"/>
        <v>0.47619047619047628</v>
      </c>
      <c r="J22" s="11">
        <f t="shared" si="0"/>
        <v>-2.71</v>
      </c>
      <c r="K22" s="11">
        <v>1.3</v>
      </c>
      <c r="L22" s="11">
        <v>1.77</v>
      </c>
      <c r="M22" s="11">
        <v>0.76</v>
      </c>
      <c r="N22" s="7"/>
      <c r="O22" s="1"/>
      <c r="P22" t="s">
        <v>24</v>
      </c>
      <c r="Q22" s="11">
        <f t="shared" si="1"/>
        <v>-1.0916712778944828</v>
      </c>
      <c r="R22" s="11">
        <f t="shared" si="2"/>
        <v>0.17956179721235566</v>
      </c>
      <c r="S22" s="11">
        <f t="shared" si="3"/>
        <v>-0.20597308007478468</v>
      </c>
      <c r="T22" s="11">
        <f t="shared" si="4"/>
        <v>0.34183072331207187</v>
      </c>
      <c r="U22" s="11">
        <f t="shared" si="5"/>
        <v>-0.43262327933873035</v>
      </c>
      <c r="V22" s="1"/>
      <c r="W22" t="s">
        <v>24</v>
      </c>
      <c r="X22" s="11">
        <f t="shared" si="7"/>
        <v>-0.24177502335671405</v>
      </c>
      <c r="Y22" s="11">
        <f t="shared" si="8"/>
        <v>0.74800753308612111</v>
      </c>
      <c r="AA22" t="s">
        <v>24</v>
      </c>
      <c r="AB22" s="11">
        <f t="shared" si="9"/>
        <v>0.39248828860101581</v>
      </c>
      <c r="AD22" t="s">
        <v>9</v>
      </c>
      <c r="AE22" s="11">
        <v>0.11055607031003326</v>
      </c>
    </row>
    <row r="23" spans="1:31" x14ac:dyDescent="0.3">
      <c r="A23" s="16" t="s">
        <v>25</v>
      </c>
      <c r="B23" s="19">
        <v>7</v>
      </c>
      <c r="C23" s="19">
        <v>2.89</v>
      </c>
      <c r="D23" s="19">
        <v>1.1499999999999999</v>
      </c>
      <c r="E23" s="19">
        <v>1.44</v>
      </c>
      <c r="F23" s="19">
        <v>0.34</v>
      </c>
      <c r="G23" s="1"/>
      <c r="H23" t="s">
        <v>25</v>
      </c>
      <c r="I23" s="11">
        <f t="shared" si="6"/>
        <v>0.5</v>
      </c>
      <c r="J23" s="11">
        <f t="shared" si="0"/>
        <v>-2.89</v>
      </c>
      <c r="K23" s="11">
        <v>1.1499999999999999</v>
      </c>
      <c r="L23" s="11">
        <v>1.44</v>
      </c>
      <c r="M23" s="11">
        <v>0.34</v>
      </c>
      <c r="N23" s="7"/>
      <c r="O23" s="1"/>
      <c r="P23" t="s">
        <v>25</v>
      </c>
      <c r="Q23" s="11">
        <f t="shared" si="1"/>
        <v>-0.99312218332042446</v>
      </c>
      <c r="R23" s="11">
        <f t="shared" si="2"/>
        <v>-0.10149145059828769</v>
      </c>
      <c r="S23" s="11">
        <f t="shared" si="3"/>
        <v>-0.52285474172830015</v>
      </c>
      <c r="T23" s="11">
        <f t="shared" si="4"/>
        <v>-0.85186386603167397</v>
      </c>
      <c r="U23" s="11">
        <f t="shared" si="5"/>
        <v>-1.1396340860401564</v>
      </c>
      <c r="V23" s="1"/>
      <c r="W23" t="s">
        <v>25</v>
      </c>
      <c r="X23" s="11">
        <f t="shared" si="7"/>
        <v>-0.72179326554376855</v>
      </c>
      <c r="Y23" s="11">
        <f t="shared" si="8"/>
        <v>0.26798929089906665</v>
      </c>
      <c r="AA23" t="s">
        <v>25</v>
      </c>
      <c r="AB23" s="11">
        <f t="shared" si="9"/>
        <v>0.14061711078551978</v>
      </c>
      <c r="AD23" t="s">
        <v>16</v>
      </c>
      <c r="AE23" s="11">
        <v>0</v>
      </c>
    </row>
    <row r="24" spans="1:31" x14ac:dyDescent="0.3">
      <c r="I24" s="3"/>
      <c r="J24" s="3"/>
      <c r="K24" s="3"/>
      <c r="L24" s="3"/>
      <c r="M24" s="3"/>
    </row>
    <row r="25" spans="1:31" x14ac:dyDescent="0.3">
      <c r="B25" s="3" t="s">
        <v>56</v>
      </c>
      <c r="C25" s="3" t="s">
        <v>57</v>
      </c>
      <c r="D25" s="3" t="s">
        <v>58</v>
      </c>
      <c r="E25" s="3" t="s">
        <v>58</v>
      </c>
      <c r="F25" s="3" t="s">
        <v>58</v>
      </c>
    </row>
    <row r="26" spans="1:31" x14ac:dyDescent="0.3">
      <c r="B26" s="3"/>
    </row>
  </sheetData>
  <mergeCells count="6">
    <mergeCell ref="AA1:AB1"/>
    <mergeCell ref="AD1:AE1"/>
    <mergeCell ref="A1:F1"/>
    <mergeCell ref="P1:U1"/>
    <mergeCell ref="H1:M1"/>
    <mergeCell ref="W1:Y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F8DA-CB28-49AB-9FAC-866CDA9B242E}">
  <dimension ref="A1:AM25"/>
  <sheetViews>
    <sheetView zoomScaleNormal="100" workbookViewId="0">
      <selection sqref="A1:F1"/>
    </sheetView>
  </sheetViews>
  <sheetFormatPr defaultRowHeight="14.4" x14ac:dyDescent="0.3"/>
  <cols>
    <col min="1" max="1" width="14.44140625" bestFit="1" customWidth="1"/>
    <col min="2" max="6" width="12.77734375" customWidth="1"/>
    <col min="8" max="8" width="14.44140625" bestFit="1" customWidth="1"/>
    <col min="9" max="13" width="11.88671875" customWidth="1"/>
    <col min="14" max="14" width="42.5546875" style="14" customWidth="1"/>
    <col min="16" max="16" width="14.44140625" bestFit="1" customWidth="1"/>
    <col min="17" max="21" width="12.6640625" customWidth="1"/>
    <col min="23" max="23" width="14.44140625" bestFit="1" customWidth="1"/>
    <col min="24" max="24" width="12.33203125" customWidth="1"/>
    <col min="26" max="26" width="12.33203125" customWidth="1"/>
    <col min="28" max="28" width="12.33203125" customWidth="1"/>
    <col min="30" max="30" width="12.33203125" customWidth="1"/>
    <col min="32" max="32" width="12.33203125" customWidth="1"/>
    <col min="33" max="33" width="9.88671875" bestFit="1" customWidth="1"/>
    <col min="35" max="35" width="14.44140625" bestFit="1" customWidth="1"/>
    <col min="38" max="38" width="14.44140625" bestFit="1" customWidth="1"/>
  </cols>
  <sheetData>
    <row r="1" spans="1:39" x14ac:dyDescent="0.3">
      <c r="A1" s="20" t="s">
        <v>30</v>
      </c>
      <c r="B1" s="20"/>
      <c r="C1" s="20"/>
      <c r="D1" s="20"/>
      <c r="E1" s="20"/>
      <c r="F1" s="20"/>
      <c r="G1" s="2"/>
      <c r="H1" s="20" t="s">
        <v>32</v>
      </c>
      <c r="I1" s="20"/>
      <c r="J1" s="20"/>
      <c r="K1" s="20"/>
      <c r="L1" s="20"/>
      <c r="M1" s="20"/>
      <c r="N1" s="12"/>
      <c r="O1" s="2"/>
      <c r="P1" s="20" t="s">
        <v>31</v>
      </c>
      <c r="Q1" s="20"/>
      <c r="R1" s="20"/>
      <c r="S1" s="20"/>
      <c r="T1" s="20"/>
      <c r="U1" s="20"/>
      <c r="V1" s="2"/>
      <c r="W1" s="20" t="s">
        <v>35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I1" s="20" t="s">
        <v>36</v>
      </c>
      <c r="AJ1" s="20"/>
      <c r="AL1" s="20" t="s">
        <v>37</v>
      </c>
      <c r="AM1" s="20"/>
    </row>
    <row r="3" spans="1:3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59</v>
      </c>
      <c r="O3" s="3"/>
      <c r="P3" s="3" t="s">
        <v>0</v>
      </c>
      <c r="Q3" s="3" t="s">
        <v>1</v>
      </c>
      <c r="R3" s="3" t="s">
        <v>2</v>
      </c>
      <c r="S3" s="3" t="s">
        <v>3</v>
      </c>
      <c r="T3" s="3" t="s">
        <v>4</v>
      </c>
      <c r="U3" s="3" t="s">
        <v>5</v>
      </c>
      <c r="V3" s="3"/>
      <c r="W3" s="3" t="s">
        <v>0</v>
      </c>
      <c r="X3" s="3" t="s">
        <v>1</v>
      </c>
      <c r="Y3" s="3" t="s">
        <v>26</v>
      </c>
      <c r="Z3" s="3" t="s">
        <v>2</v>
      </c>
      <c r="AA3" s="3" t="s">
        <v>27</v>
      </c>
      <c r="AB3" s="3" t="s">
        <v>3</v>
      </c>
      <c r="AC3" s="3" t="s">
        <v>28</v>
      </c>
      <c r="AD3" s="3" t="s">
        <v>4</v>
      </c>
      <c r="AE3" s="3" t="s">
        <v>29</v>
      </c>
      <c r="AF3" s="3" t="s">
        <v>5</v>
      </c>
      <c r="AG3" s="3" t="s">
        <v>33</v>
      </c>
      <c r="AI3" s="3" t="s">
        <v>0</v>
      </c>
      <c r="AJ3" s="3" t="s">
        <v>34</v>
      </c>
      <c r="AL3" s="3" t="s">
        <v>0</v>
      </c>
      <c r="AM3" s="3" t="s">
        <v>34</v>
      </c>
    </row>
    <row r="4" spans="1:39" x14ac:dyDescent="0.3">
      <c r="A4" t="s">
        <v>6</v>
      </c>
      <c r="B4" s="17">
        <v>5.6</v>
      </c>
      <c r="C4" s="17">
        <v>2.9</v>
      </c>
      <c r="D4" s="17">
        <v>1.9</v>
      </c>
      <c r="E4" s="17">
        <v>1.95</v>
      </c>
      <c r="F4" s="17">
        <v>2.65</v>
      </c>
      <c r="G4" s="1"/>
      <c r="H4" t="s">
        <v>6</v>
      </c>
      <c r="I4" s="11">
        <f t="shared" ref="I4:I23" si="0">IF(B4=6,1,IF(B4&lt;6,-1/(B4-6-1),1/(B4-6+1)))</f>
        <v>0.71428571428571408</v>
      </c>
      <c r="J4" s="11">
        <f t="shared" ref="J4:J23" si="1">-C4</f>
        <v>-2.9</v>
      </c>
      <c r="K4" s="11">
        <v>1.9</v>
      </c>
      <c r="L4" s="11">
        <v>1.95</v>
      </c>
      <c r="M4" s="11">
        <v>2.65</v>
      </c>
      <c r="N4" s="13"/>
      <c r="O4" s="1"/>
      <c r="P4" t="s">
        <v>6</v>
      </c>
      <c r="Q4" s="11">
        <f>(I4-AVERAGE(I$4:I$23))/STDEV(I$4:I$23)</f>
        <v>-0.1061803321538969</v>
      </c>
      <c r="R4" s="11">
        <f>(J4-AVERAGE(J$4:J$23))/STDEV(J$4:J$23)</f>
        <v>-0.11710551992110087</v>
      </c>
      <c r="S4" s="11">
        <f t="shared" ref="S4:S23" si="2">(K4-AVERAGE(K$4:K$23))/STDEV(K$4:K$23)</f>
        <v>1.0615535665392757</v>
      </c>
      <c r="T4" s="11">
        <f t="shared" ref="T4:T23" si="3">(L4-AVERAGE(L$4:L$23))/STDEV(L$4:L$23)</f>
        <v>0.99293686295411476</v>
      </c>
      <c r="U4" s="11">
        <f t="shared" ref="U4:U23" si="4">(M4-AVERAGE(M$4:M$23))/STDEV(M$4:M$23)</f>
        <v>2.7489253508176872</v>
      </c>
      <c r="V4" s="1"/>
      <c r="W4" t="s">
        <v>6</v>
      </c>
      <c r="X4" s="11">
        <f t="shared" ref="X4:X23" si="5">Q4</f>
        <v>-0.1061803321538969</v>
      </c>
      <c r="Y4" s="6">
        <v>11.5</v>
      </c>
      <c r="Z4" s="11">
        <f t="shared" ref="Z4:Z23" si="6">R4</f>
        <v>-0.11710551992110087</v>
      </c>
      <c r="AA4" s="5">
        <v>15</v>
      </c>
      <c r="AB4" s="11">
        <f t="shared" ref="AB4:AB23" si="7">S4</f>
        <v>1.0615535665392757</v>
      </c>
      <c r="AC4" s="6">
        <v>1.5</v>
      </c>
      <c r="AD4" s="11">
        <f t="shared" ref="AD4:AD23" si="8">T4</f>
        <v>0.99293686295411476</v>
      </c>
      <c r="AE4" s="5">
        <v>1</v>
      </c>
      <c r="AF4" s="11">
        <f t="shared" ref="AF4:AF23" si="9">U4</f>
        <v>2.7489253508176872</v>
      </c>
      <c r="AG4" s="5">
        <v>1</v>
      </c>
      <c r="AI4" t="s">
        <v>6</v>
      </c>
      <c r="AJ4" s="6">
        <f>AVERAGE(Y4,AA4,AC4,AE4,AG4)</f>
        <v>6</v>
      </c>
      <c r="AL4" t="s">
        <v>10</v>
      </c>
      <c r="AM4" s="6">
        <v>5.2</v>
      </c>
    </row>
    <row r="5" spans="1:39" x14ac:dyDescent="0.3">
      <c r="A5" t="s">
        <v>7</v>
      </c>
      <c r="B5" s="17">
        <v>6</v>
      </c>
      <c r="C5" s="17">
        <v>4.1500000000000004</v>
      </c>
      <c r="D5" s="17">
        <v>1.85</v>
      </c>
      <c r="E5" s="17">
        <v>1.77</v>
      </c>
      <c r="F5" s="17">
        <v>0.89</v>
      </c>
      <c r="G5" s="1"/>
      <c r="H5" t="s">
        <v>7</v>
      </c>
      <c r="I5" s="11">
        <f t="shared" si="0"/>
        <v>1</v>
      </c>
      <c r="J5" s="11">
        <f t="shared" si="1"/>
        <v>-4.1500000000000004</v>
      </c>
      <c r="K5" s="11">
        <v>1.85</v>
      </c>
      <c r="L5" s="11">
        <v>1.77</v>
      </c>
      <c r="M5" s="11">
        <v>0.89</v>
      </c>
      <c r="N5" s="13"/>
      <c r="O5" s="1"/>
      <c r="P5" t="s">
        <v>7</v>
      </c>
      <c r="Q5" s="11">
        <f t="shared" ref="Q5:Q23" si="10">(I5-AVERAGE(I$4:I$23))/STDEV(I$4:I$23)</f>
        <v>1.0764088027348084</v>
      </c>
      <c r="R5" s="11">
        <f t="shared" ref="R5:R23" si="11">(J5-AVERAGE(J$4:J$23))/STDEV(J$4:J$23)</f>
        <v>-2.0688641852727896</v>
      </c>
      <c r="S5" s="11">
        <f t="shared" si="2"/>
        <v>0.95592634598810433</v>
      </c>
      <c r="T5" s="11">
        <f t="shared" si="3"/>
        <v>0.34183072331207187</v>
      </c>
      <c r="U5" s="11">
        <f t="shared" si="4"/>
        <v>-0.21378660107400321</v>
      </c>
      <c r="V5" s="1"/>
      <c r="W5" t="s">
        <v>7</v>
      </c>
      <c r="X5" s="11">
        <f t="shared" si="5"/>
        <v>1.0764088027348084</v>
      </c>
      <c r="Y5" s="6">
        <v>4.5</v>
      </c>
      <c r="Z5" s="11">
        <f t="shared" si="6"/>
        <v>-2.0688641852727896</v>
      </c>
      <c r="AA5" s="5">
        <v>20</v>
      </c>
      <c r="AB5" s="11">
        <f t="shared" si="7"/>
        <v>0.95592634598810433</v>
      </c>
      <c r="AC5" s="6">
        <v>3.5</v>
      </c>
      <c r="AD5" s="11">
        <f t="shared" si="8"/>
        <v>0.34183072331207187</v>
      </c>
      <c r="AE5" s="6">
        <v>10.5</v>
      </c>
      <c r="AF5" s="11">
        <f t="shared" si="9"/>
        <v>-0.21378660107400321</v>
      </c>
      <c r="AG5" s="5">
        <v>11</v>
      </c>
      <c r="AI5" t="s">
        <v>7</v>
      </c>
      <c r="AJ5" s="6">
        <f t="shared" ref="AJ5:AJ23" si="12">AVERAGE(Y5,AA5,AC5,AE5,AG5)</f>
        <v>9.9</v>
      </c>
      <c r="AL5" t="s">
        <v>8</v>
      </c>
      <c r="AM5" s="6">
        <v>5.9</v>
      </c>
    </row>
    <row r="6" spans="1:39" x14ac:dyDescent="0.3">
      <c r="A6" t="s">
        <v>8</v>
      </c>
      <c r="B6" s="17">
        <v>5.7</v>
      </c>
      <c r="C6" s="17">
        <v>2.4700000000000002</v>
      </c>
      <c r="D6" s="17">
        <v>1.8</v>
      </c>
      <c r="E6" s="17">
        <v>1.84</v>
      </c>
      <c r="F6" s="17">
        <v>2.17</v>
      </c>
      <c r="G6" s="1"/>
      <c r="H6" t="s">
        <v>8</v>
      </c>
      <c r="I6" s="11">
        <f t="shared" si="0"/>
        <v>0.76923076923076938</v>
      </c>
      <c r="J6" s="11">
        <f t="shared" si="1"/>
        <v>-2.4700000000000002</v>
      </c>
      <c r="K6" s="11">
        <v>1.8</v>
      </c>
      <c r="L6" s="11">
        <v>1.84</v>
      </c>
      <c r="M6" s="11">
        <v>2.17</v>
      </c>
      <c r="N6" s="13"/>
      <c r="O6" s="1"/>
      <c r="P6" t="s">
        <v>8</v>
      </c>
      <c r="Q6" s="11">
        <f t="shared" si="10"/>
        <v>0.12124065532470162</v>
      </c>
      <c r="R6" s="11">
        <f t="shared" si="11"/>
        <v>0.55429946095987936</v>
      </c>
      <c r="S6" s="11">
        <f t="shared" si="2"/>
        <v>0.85029912543693253</v>
      </c>
      <c r="T6" s="11">
        <f t="shared" si="3"/>
        <v>0.59503866650619996</v>
      </c>
      <c r="U6" s="11">
        <f t="shared" si="4"/>
        <v>1.9409130003017714</v>
      </c>
      <c r="V6" s="1"/>
      <c r="W6" t="s">
        <v>8</v>
      </c>
      <c r="X6" s="11">
        <f t="shared" si="5"/>
        <v>0.12124065532470162</v>
      </c>
      <c r="Y6" s="6">
        <v>9.5</v>
      </c>
      <c r="Z6" s="11">
        <f t="shared" si="6"/>
        <v>0.55429946095987936</v>
      </c>
      <c r="AA6" s="5">
        <v>5</v>
      </c>
      <c r="AB6" s="11">
        <f t="shared" si="7"/>
        <v>0.85029912543693253</v>
      </c>
      <c r="AC6" s="6">
        <v>5.5</v>
      </c>
      <c r="AD6" s="11">
        <f t="shared" si="8"/>
        <v>0.59503866650619996</v>
      </c>
      <c r="AE6" s="6">
        <v>7.5</v>
      </c>
      <c r="AF6" s="11">
        <f t="shared" si="9"/>
        <v>1.9409130003017714</v>
      </c>
      <c r="AG6" s="5">
        <v>2</v>
      </c>
      <c r="AI6" t="s">
        <v>8</v>
      </c>
      <c r="AJ6" s="6">
        <f t="shared" si="12"/>
        <v>5.9</v>
      </c>
      <c r="AL6" t="s">
        <v>6</v>
      </c>
      <c r="AM6" s="6">
        <v>6</v>
      </c>
    </row>
    <row r="7" spans="1:39" x14ac:dyDescent="0.3">
      <c r="A7" t="s">
        <v>9</v>
      </c>
      <c r="B7" s="17">
        <v>5</v>
      </c>
      <c r="C7" s="17">
        <v>2.1</v>
      </c>
      <c r="D7" s="17">
        <v>0.45</v>
      </c>
      <c r="E7" s="17">
        <v>1.41</v>
      </c>
      <c r="F7" s="17">
        <v>0.38</v>
      </c>
      <c r="G7" s="1"/>
      <c r="H7" t="s">
        <v>9</v>
      </c>
      <c r="I7" s="11">
        <f t="shared" si="0"/>
        <v>0.5</v>
      </c>
      <c r="J7" s="11">
        <f t="shared" si="1"/>
        <v>-2.1</v>
      </c>
      <c r="K7" s="11">
        <v>0.45</v>
      </c>
      <c r="L7" s="11">
        <v>1.41</v>
      </c>
      <c r="M7" s="11">
        <v>0.38</v>
      </c>
      <c r="N7" s="13"/>
      <c r="O7" s="1"/>
      <c r="P7" t="s">
        <v>9</v>
      </c>
      <c r="Q7" s="11">
        <f t="shared" si="10"/>
        <v>-0.99312218332042446</v>
      </c>
      <c r="R7" s="11">
        <f t="shared" si="11"/>
        <v>1.1320200259039792</v>
      </c>
      <c r="S7" s="11">
        <f t="shared" si="2"/>
        <v>-2.0016358294447043</v>
      </c>
      <c r="T7" s="11">
        <f t="shared" si="3"/>
        <v>-0.96038155597201458</v>
      </c>
      <c r="U7" s="11">
        <f t="shared" si="4"/>
        <v>-1.0722997234971636</v>
      </c>
      <c r="V7" s="1"/>
      <c r="W7" t="s">
        <v>9</v>
      </c>
      <c r="X7" s="11">
        <f t="shared" si="5"/>
        <v>-0.99312218332042446</v>
      </c>
      <c r="Y7" s="6">
        <v>15.5</v>
      </c>
      <c r="Z7" s="11">
        <f t="shared" si="6"/>
        <v>1.1320200259039792</v>
      </c>
      <c r="AA7" s="5">
        <v>3</v>
      </c>
      <c r="AB7" s="11">
        <f t="shared" si="7"/>
        <v>-2.0016358294447043</v>
      </c>
      <c r="AC7" s="5">
        <v>19</v>
      </c>
      <c r="AD7" s="11">
        <f t="shared" si="8"/>
        <v>-0.96038155597201458</v>
      </c>
      <c r="AE7" s="5">
        <v>18</v>
      </c>
      <c r="AF7" s="11">
        <f t="shared" si="9"/>
        <v>-1.0722997234971636</v>
      </c>
      <c r="AG7" s="5">
        <v>18</v>
      </c>
      <c r="AI7" t="s">
        <v>9</v>
      </c>
      <c r="AJ7" s="6">
        <f t="shared" si="12"/>
        <v>14.7</v>
      </c>
      <c r="AL7" t="s">
        <v>15</v>
      </c>
      <c r="AM7" s="6">
        <v>6.7</v>
      </c>
    </row>
    <row r="8" spans="1:39" x14ac:dyDescent="0.3">
      <c r="A8" t="s">
        <v>10</v>
      </c>
      <c r="B8" s="17">
        <v>5.6</v>
      </c>
      <c r="C8" s="17">
        <v>2.5299999999999998</v>
      </c>
      <c r="D8" s="17">
        <v>1.9</v>
      </c>
      <c r="E8" s="17">
        <v>1.93</v>
      </c>
      <c r="F8" s="17">
        <v>1.48</v>
      </c>
      <c r="G8" s="1"/>
      <c r="H8" t="s">
        <v>10</v>
      </c>
      <c r="I8" s="11">
        <f t="shared" si="0"/>
        <v>0.71428571428571408</v>
      </c>
      <c r="J8" s="11">
        <f t="shared" si="1"/>
        <v>-2.5299999999999998</v>
      </c>
      <c r="K8" s="11">
        <v>1.9</v>
      </c>
      <c r="L8" s="11">
        <v>1.93</v>
      </c>
      <c r="M8" s="11">
        <v>1.48</v>
      </c>
      <c r="N8" s="13"/>
      <c r="O8" s="1"/>
      <c r="P8" t="s">
        <v>10</v>
      </c>
      <c r="Q8" s="11">
        <f t="shared" si="10"/>
        <v>-0.1061803321538969</v>
      </c>
      <c r="R8" s="11">
        <f t="shared" si="11"/>
        <v>0.46061504502299899</v>
      </c>
      <c r="S8" s="11">
        <f t="shared" si="2"/>
        <v>1.0615535665392757</v>
      </c>
      <c r="T8" s="11">
        <f t="shared" si="3"/>
        <v>0.92059173632722102</v>
      </c>
      <c r="U8" s="11">
        <f t="shared" si="4"/>
        <v>0.77939524643514291</v>
      </c>
      <c r="V8" s="1"/>
      <c r="W8" t="s">
        <v>10</v>
      </c>
      <c r="X8" s="11">
        <f t="shared" si="5"/>
        <v>-0.1061803321538969</v>
      </c>
      <c r="Y8" s="6">
        <v>11.5</v>
      </c>
      <c r="Z8" s="11">
        <f t="shared" si="6"/>
        <v>0.46061504502299899</v>
      </c>
      <c r="AA8" s="5">
        <v>7</v>
      </c>
      <c r="AB8" s="11">
        <f t="shared" si="7"/>
        <v>1.0615535665392757</v>
      </c>
      <c r="AC8" s="6">
        <v>1.5</v>
      </c>
      <c r="AD8" s="11">
        <f t="shared" si="8"/>
        <v>0.92059173632722102</v>
      </c>
      <c r="AE8" s="5">
        <v>2</v>
      </c>
      <c r="AF8" s="11">
        <f t="shared" si="9"/>
        <v>0.77939524643514291</v>
      </c>
      <c r="AG8" s="5">
        <v>4</v>
      </c>
      <c r="AI8" t="s">
        <v>10</v>
      </c>
      <c r="AJ8" s="6">
        <f t="shared" si="12"/>
        <v>5.2</v>
      </c>
      <c r="AL8" t="s">
        <v>22</v>
      </c>
      <c r="AM8" s="6">
        <v>6.8</v>
      </c>
    </row>
    <row r="9" spans="1:39" x14ac:dyDescent="0.3">
      <c r="A9" t="s">
        <v>11</v>
      </c>
      <c r="B9" s="17">
        <v>5</v>
      </c>
      <c r="C9" s="17">
        <v>3.64</v>
      </c>
      <c r="D9" s="17">
        <v>1.6</v>
      </c>
      <c r="E9" s="17">
        <v>1.9</v>
      </c>
      <c r="F9" s="17">
        <v>1.1399999999999999</v>
      </c>
      <c r="G9" s="1"/>
      <c r="H9" t="s">
        <v>11</v>
      </c>
      <c r="I9" s="11">
        <f t="shared" si="0"/>
        <v>0.5</v>
      </c>
      <c r="J9" s="11">
        <f t="shared" si="1"/>
        <v>-3.64</v>
      </c>
      <c r="K9" s="11">
        <v>1.6</v>
      </c>
      <c r="L9" s="11">
        <v>1.9</v>
      </c>
      <c r="M9" s="11">
        <v>1.1399999999999999</v>
      </c>
      <c r="N9" s="13"/>
      <c r="O9" s="1"/>
      <c r="P9" t="s">
        <v>11</v>
      </c>
      <c r="Q9" s="11">
        <f t="shared" si="10"/>
        <v>-0.99312218332042446</v>
      </c>
      <c r="R9" s="11">
        <f t="shared" si="11"/>
        <v>-1.2725466498093005</v>
      </c>
      <c r="S9" s="11">
        <f t="shared" si="2"/>
        <v>0.42779024323224574</v>
      </c>
      <c r="T9" s="11">
        <f t="shared" si="3"/>
        <v>0.81207404638688041</v>
      </c>
      <c r="U9" s="11">
        <f t="shared" si="4"/>
        <v>0.20705316481970262</v>
      </c>
      <c r="V9" s="1"/>
      <c r="W9" t="s">
        <v>11</v>
      </c>
      <c r="X9" s="11">
        <f t="shared" si="5"/>
        <v>-0.99312218332042446</v>
      </c>
      <c r="Y9" s="6">
        <v>15.5</v>
      </c>
      <c r="Z9" s="11">
        <f t="shared" si="6"/>
        <v>-1.2725466498093005</v>
      </c>
      <c r="AA9" s="5">
        <v>17</v>
      </c>
      <c r="AB9" s="11">
        <f t="shared" si="7"/>
        <v>0.42779024323224574</v>
      </c>
      <c r="AC9" s="5">
        <v>8</v>
      </c>
      <c r="AD9" s="11">
        <f t="shared" si="8"/>
        <v>0.81207404638688041</v>
      </c>
      <c r="AE9" s="6">
        <v>4.5</v>
      </c>
      <c r="AF9" s="11">
        <f t="shared" si="9"/>
        <v>0.20705316481970262</v>
      </c>
      <c r="AG9" s="5">
        <v>5</v>
      </c>
      <c r="AI9" t="s">
        <v>11</v>
      </c>
      <c r="AJ9" s="6">
        <f t="shared" si="12"/>
        <v>10</v>
      </c>
      <c r="AL9" t="s">
        <v>17</v>
      </c>
      <c r="AM9" s="6">
        <v>8</v>
      </c>
    </row>
    <row r="10" spans="1:39" x14ac:dyDescent="0.3">
      <c r="A10" t="s">
        <v>12</v>
      </c>
      <c r="B10" s="17">
        <v>5.7</v>
      </c>
      <c r="C10" s="17">
        <v>2.59</v>
      </c>
      <c r="D10" s="17">
        <v>1.2</v>
      </c>
      <c r="E10" s="17">
        <v>1.92</v>
      </c>
      <c r="F10" s="17">
        <v>1.06</v>
      </c>
      <c r="G10" s="1"/>
      <c r="H10" t="s">
        <v>12</v>
      </c>
      <c r="I10" s="11">
        <f t="shared" si="0"/>
        <v>0.76923076923076938</v>
      </c>
      <c r="J10" s="11">
        <f t="shared" si="1"/>
        <v>-2.59</v>
      </c>
      <c r="K10" s="11">
        <v>1.2</v>
      </c>
      <c r="L10" s="11">
        <v>1.92</v>
      </c>
      <c r="M10" s="11">
        <v>1.06</v>
      </c>
      <c r="N10" s="13"/>
      <c r="O10" s="1"/>
      <c r="P10" t="s">
        <v>12</v>
      </c>
      <c r="Q10" s="11">
        <f t="shared" si="10"/>
        <v>0.12124065532470162</v>
      </c>
      <c r="R10" s="11">
        <f t="shared" si="11"/>
        <v>0.3669306290861179</v>
      </c>
      <c r="S10" s="11">
        <f t="shared" si="2"/>
        <v>-0.4172275211771283</v>
      </c>
      <c r="T10" s="11">
        <f t="shared" si="3"/>
        <v>0.88441917301377415</v>
      </c>
      <c r="U10" s="11">
        <f t="shared" si="4"/>
        <v>7.2384439733716943E-2</v>
      </c>
      <c r="V10" s="1"/>
      <c r="W10" t="s">
        <v>12</v>
      </c>
      <c r="X10" s="11">
        <f t="shared" si="5"/>
        <v>0.12124065532470162</v>
      </c>
      <c r="Y10" s="6">
        <v>9.5</v>
      </c>
      <c r="Z10" s="11">
        <f t="shared" si="6"/>
        <v>0.3669306290861179</v>
      </c>
      <c r="AA10" s="5">
        <v>9</v>
      </c>
      <c r="AB10" s="11">
        <f t="shared" si="7"/>
        <v>-0.4172275211771283</v>
      </c>
      <c r="AC10" s="5">
        <v>15</v>
      </c>
      <c r="AD10" s="11">
        <f t="shared" si="8"/>
        <v>0.88441917301377415</v>
      </c>
      <c r="AE10" s="5">
        <v>3</v>
      </c>
      <c r="AF10" s="11">
        <f t="shared" si="9"/>
        <v>7.2384439733716943E-2</v>
      </c>
      <c r="AG10" s="5">
        <v>6</v>
      </c>
      <c r="AI10" t="s">
        <v>12</v>
      </c>
      <c r="AJ10" s="6">
        <f t="shared" si="12"/>
        <v>8.5</v>
      </c>
      <c r="AL10" t="s">
        <v>12</v>
      </c>
      <c r="AM10" s="6">
        <v>8.5</v>
      </c>
    </row>
    <row r="11" spans="1:39" x14ac:dyDescent="0.3">
      <c r="A11" t="s">
        <v>13</v>
      </c>
      <c r="B11" s="17">
        <v>6</v>
      </c>
      <c r="C11" s="17">
        <v>2.6</v>
      </c>
      <c r="D11" s="17">
        <v>1.1000000000000001</v>
      </c>
      <c r="E11" s="17">
        <v>1.66</v>
      </c>
      <c r="F11" s="17">
        <v>0.8</v>
      </c>
      <c r="G11" s="1"/>
      <c r="H11" t="s">
        <v>13</v>
      </c>
      <c r="I11" s="11">
        <f t="shared" si="0"/>
        <v>1</v>
      </c>
      <c r="J11" s="11">
        <f t="shared" si="1"/>
        <v>-2.6</v>
      </c>
      <c r="K11" s="11">
        <v>1.1000000000000001</v>
      </c>
      <c r="L11" s="11">
        <v>1.66</v>
      </c>
      <c r="M11" s="11">
        <v>0.8</v>
      </c>
      <c r="N11" s="13"/>
      <c r="O11" s="1"/>
      <c r="P11" t="s">
        <v>13</v>
      </c>
      <c r="Q11" s="11">
        <f t="shared" si="10"/>
        <v>1.0764088027348084</v>
      </c>
      <c r="R11" s="11">
        <f t="shared" si="11"/>
        <v>0.351316559763304</v>
      </c>
      <c r="S11" s="11">
        <f t="shared" si="2"/>
        <v>-0.62848196227947151</v>
      </c>
      <c r="T11" s="11">
        <f t="shared" si="3"/>
        <v>-5.6067473135843648E-2</v>
      </c>
      <c r="U11" s="11">
        <f t="shared" si="4"/>
        <v>-0.36528891679573733</v>
      </c>
      <c r="V11" s="1"/>
      <c r="W11" t="s">
        <v>13</v>
      </c>
      <c r="X11" s="11">
        <f t="shared" si="5"/>
        <v>1.0764088027348084</v>
      </c>
      <c r="Y11" s="6">
        <v>4.5</v>
      </c>
      <c r="Z11" s="11">
        <f t="shared" si="6"/>
        <v>0.351316559763304</v>
      </c>
      <c r="AA11" s="5">
        <v>10</v>
      </c>
      <c r="AB11" s="11">
        <f t="shared" si="7"/>
        <v>-0.62848196227947151</v>
      </c>
      <c r="AC11" s="6">
        <v>17.5</v>
      </c>
      <c r="AD11" s="11">
        <f t="shared" si="8"/>
        <v>-5.6067473135843648E-2</v>
      </c>
      <c r="AE11" s="6">
        <v>13.5</v>
      </c>
      <c r="AF11" s="11">
        <f t="shared" si="9"/>
        <v>-0.36528891679573733</v>
      </c>
      <c r="AG11" s="5">
        <v>14</v>
      </c>
      <c r="AI11" t="s">
        <v>13</v>
      </c>
      <c r="AJ11" s="6">
        <f t="shared" si="12"/>
        <v>11.9</v>
      </c>
      <c r="AL11" t="s">
        <v>14</v>
      </c>
      <c r="AM11" s="6">
        <v>8.6</v>
      </c>
    </row>
    <row r="12" spans="1:39" x14ac:dyDescent="0.3">
      <c r="A12" t="s">
        <v>14</v>
      </c>
      <c r="B12" s="17">
        <v>5.2</v>
      </c>
      <c r="C12" s="17">
        <v>2.82</v>
      </c>
      <c r="D12" s="17">
        <v>1.8</v>
      </c>
      <c r="E12" s="17">
        <v>1.9</v>
      </c>
      <c r="F12" s="17">
        <v>1.04</v>
      </c>
      <c r="G12" s="1"/>
      <c r="H12" t="s">
        <v>14</v>
      </c>
      <c r="I12" s="11">
        <f t="shared" si="0"/>
        <v>0.55555555555555558</v>
      </c>
      <c r="J12" s="11">
        <f t="shared" si="1"/>
        <v>-2.82</v>
      </c>
      <c r="K12" s="11">
        <v>1.8</v>
      </c>
      <c r="L12" s="11">
        <v>1.9</v>
      </c>
      <c r="M12" s="11">
        <v>1.04</v>
      </c>
      <c r="N12" s="13"/>
      <c r="O12" s="1"/>
      <c r="P12" t="s">
        <v>14</v>
      </c>
      <c r="Q12" s="11">
        <f t="shared" si="10"/>
        <v>-0.76317429598095399</v>
      </c>
      <c r="R12" s="11">
        <f t="shared" si="11"/>
        <v>7.8070346614072797E-3</v>
      </c>
      <c r="S12" s="11">
        <f t="shared" si="2"/>
        <v>0.85029912543693253</v>
      </c>
      <c r="T12" s="11">
        <f t="shared" si="3"/>
        <v>0.81207404638688041</v>
      </c>
      <c r="U12" s="11">
        <f t="shared" si="4"/>
        <v>3.8717258462220426E-2</v>
      </c>
      <c r="V12" s="1"/>
      <c r="W12" t="s">
        <v>14</v>
      </c>
      <c r="X12" s="11">
        <f t="shared" si="5"/>
        <v>-0.76317429598095399</v>
      </c>
      <c r="Y12" s="5">
        <v>13</v>
      </c>
      <c r="Z12" s="11">
        <f t="shared" si="6"/>
        <v>7.8070346614072797E-3</v>
      </c>
      <c r="AA12" s="5">
        <v>13</v>
      </c>
      <c r="AB12" s="11">
        <f t="shared" si="7"/>
        <v>0.85029912543693253</v>
      </c>
      <c r="AC12" s="6">
        <v>5.5</v>
      </c>
      <c r="AD12" s="11">
        <f t="shared" si="8"/>
        <v>0.81207404638688041</v>
      </c>
      <c r="AE12" s="6">
        <v>4.5</v>
      </c>
      <c r="AF12" s="11">
        <f t="shared" si="9"/>
        <v>3.8717258462220426E-2</v>
      </c>
      <c r="AG12" s="5">
        <v>7</v>
      </c>
      <c r="AI12" t="s">
        <v>14</v>
      </c>
      <c r="AJ12" s="6">
        <f t="shared" si="12"/>
        <v>8.6</v>
      </c>
      <c r="AL12" t="s">
        <v>19</v>
      </c>
      <c r="AM12" s="6">
        <v>8.6</v>
      </c>
    </row>
    <row r="13" spans="1:39" x14ac:dyDescent="0.3">
      <c r="A13" t="s">
        <v>15</v>
      </c>
      <c r="B13" s="17">
        <v>6</v>
      </c>
      <c r="C13" s="17">
        <v>2.56</v>
      </c>
      <c r="D13" s="17">
        <v>1.55</v>
      </c>
      <c r="E13" s="17">
        <v>1.79</v>
      </c>
      <c r="F13" s="17">
        <v>1.65</v>
      </c>
      <c r="G13" s="1"/>
      <c r="H13" t="s">
        <v>15</v>
      </c>
      <c r="I13" s="11">
        <f t="shared" si="0"/>
        <v>1</v>
      </c>
      <c r="J13" s="11">
        <f t="shared" si="1"/>
        <v>-2.56</v>
      </c>
      <c r="K13" s="11">
        <v>1.55</v>
      </c>
      <c r="L13" s="11">
        <v>1.79</v>
      </c>
      <c r="M13" s="11">
        <v>1.65</v>
      </c>
      <c r="N13" s="13"/>
      <c r="O13" s="1"/>
      <c r="P13" t="s">
        <v>15</v>
      </c>
      <c r="Q13" s="11">
        <f t="shared" si="10"/>
        <v>1.0764088027348084</v>
      </c>
      <c r="R13" s="11">
        <f t="shared" si="11"/>
        <v>0.41377283705455808</v>
      </c>
      <c r="S13" s="11">
        <f t="shared" si="2"/>
        <v>0.32216302268107394</v>
      </c>
      <c r="T13" s="11">
        <f t="shared" si="3"/>
        <v>0.41417584993896561</v>
      </c>
      <c r="U13" s="11">
        <f t="shared" si="4"/>
        <v>1.0655662872428628</v>
      </c>
      <c r="V13" s="1"/>
      <c r="W13" t="s">
        <v>15</v>
      </c>
      <c r="X13" s="11">
        <f t="shared" si="5"/>
        <v>1.0764088027348084</v>
      </c>
      <c r="Y13" s="6">
        <v>4.5</v>
      </c>
      <c r="Z13" s="11">
        <f t="shared" si="6"/>
        <v>0.41377283705455808</v>
      </c>
      <c r="AA13" s="5">
        <v>8</v>
      </c>
      <c r="AB13" s="11">
        <f t="shared" si="7"/>
        <v>0.32216302268107394</v>
      </c>
      <c r="AC13" s="5">
        <v>9</v>
      </c>
      <c r="AD13" s="11">
        <f t="shared" si="8"/>
        <v>0.41417584993896561</v>
      </c>
      <c r="AE13" s="5">
        <v>9</v>
      </c>
      <c r="AF13" s="11">
        <f t="shared" si="9"/>
        <v>1.0655662872428628</v>
      </c>
      <c r="AG13" s="5">
        <v>3</v>
      </c>
      <c r="AI13" t="s">
        <v>15</v>
      </c>
      <c r="AJ13" s="6">
        <f t="shared" si="12"/>
        <v>6.7</v>
      </c>
      <c r="AL13" t="s">
        <v>7</v>
      </c>
      <c r="AM13" s="6">
        <v>9.9</v>
      </c>
    </row>
    <row r="14" spans="1:39" x14ac:dyDescent="0.3">
      <c r="A14" t="s">
        <v>16</v>
      </c>
      <c r="B14" s="17">
        <v>6</v>
      </c>
      <c r="C14" s="17">
        <v>2.36</v>
      </c>
      <c r="D14" s="17">
        <v>0.1</v>
      </c>
      <c r="E14" s="17">
        <v>0.84</v>
      </c>
      <c r="F14" s="17">
        <v>0.43</v>
      </c>
      <c r="G14" s="1"/>
      <c r="H14" t="s">
        <v>16</v>
      </c>
      <c r="I14" s="11">
        <f t="shared" si="0"/>
        <v>1</v>
      </c>
      <c r="J14" s="11">
        <f t="shared" si="1"/>
        <v>-2.36</v>
      </c>
      <c r="K14" s="11">
        <v>0.1</v>
      </c>
      <c r="L14" s="11">
        <v>0.84</v>
      </c>
      <c r="M14" s="11">
        <v>0.43</v>
      </c>
      <c r="N14" s="13"/>
      <c r="O14" s="1"/>
      <c r="P14" t="s">
        <v>16</v>
      </c>
      <c r="Q14" s="11">
        <f t="shared" si="10"/>
        <v>1.0764088027348084</v>
      </c>
      <c r="R14" s="11">
        <f t="shared" si="11"/>
        <v>0.72605422351082849</v>
      </c>
      <c r="S14" s="11">
        <f t="shared" si="2"/>
        <v>-2.7410263733029061</v>
      </c>
      <c r="T14" s="11">
        <f t="shared" si="3"/>
        <v>-3.0222176648384842</v>
      </c>
      <c r="U14" s="11">
        <f t="shared" si="4"/>
        <v>-0.98813177031842248</v>
      </c>
      <c r="V14" s="1"/>
      <c r="W14" t="s">
        <v>16</v>
      </c>
      <c r="X14" s="11">
        <f t="shared" si="5"/>
        <v>1.0764088027348084</v>
      </c>
      <c r="Y14" s="6">
        <v>4.5</v>
      </c>
      <c r="Z14" s="11">
        <f t="shared" si="6"/>
        <v>0.72605422351082849</v>
      </c>
      <c r="AA14" s="5">
        <v>4</v>
      </c>
      <c r="AB14" s="11">
        <f t="shared" si="7"/>
        <v>-2.7410263733029061</v>
      </c>
      <c r="AC14" s="5">
        <v>20</v>
      </c>
      <c r="AD14" s="11">
        <f t="shared" si="8"/>
        <v>-3.0222176648384842</v>
      </c>
      <c r="AE14" s="5">
        <v>20</v>
      </c>
      <c r="AF14" s="11">
        <f t="shared" si="9"/>
        <v>-0.98813177031842248</v>
      </c>
      <c r="AG14" s="5">
        <v>17</v>
      </c>
      <c r="AI14" t="s">
        <v>16</v>
      </c>
      <c r="AJ14" s="6">
        <f t="shared" si="12"/>
        <v>13.1</v>
      </c>
      <c r="AL14" t="s">
        <v>11</v>
      </c>
      <c r="AM14" s="6">
        <v>10</v>
      </c>
    </row>
    <row r="15" spans="1:39" x14ac:dyDescent="0.3">
      <c r="A15" t="s">
        <v>17</v>
      </c>
      <c r="B15" s="17">
        <v>6</v>
      </c>
      <c r="C15" s="17">
        <v>2.4900000000000002</v>
      </c>
      <c r="D15" s="17">
        <v>1.5</v>
      </c>
      <c r="E15" s="17">
        <v>1.84</v>
      </c>
      <c r="F15" s="17">
        <v>0.83</v>
      </c>
      <c r="G15" s="1"/>
      <c r="H15" t="s">
        <v>17</v>
      </c>
      <c r="I15" s="11">
        <f t="shared" si="0"/>
        <v>1</v>
      </c>
      <c r="J15" s="11">
        <f t="shared" si="1"/>
        <v>-2.4900000000000002</v>
      </c>
      <c r="K15" s="11">
        <v>1.5</v>
      </c>
      <c r="L15" s="11">
        <v>1.84</v>
      </c>
      <c r="M15" s="11">
        <v>0.83</v>
      </c>
      <c r="N15" s="13"/>
      <c r="O15" s="1"/>
      <c r="P15" t="s">
        <v>17</v>
      </c>
      <c r="Q15" s="11">
        <f t="shared" si="10"/>
        <v>1.0764088027348084</v>
      </c>
      <c r="R15" s="11">
        <f t="shared" si="11"/>
        <v>0.52307132231425235</v>
      </c>
      <c r="S15" s="11">
        <f t="shared" si="2"/>
        <v>0.21653580212990212</v>
      </c>
      <c r="T15" s="11">
        <f t="shared" si="3"/>
        <v>0.59503866650619996</v>
      </c>
      <c r="U15" s="11">
        <f t="shared" si="4"/>
        <v>-0.31478814488849277</v>
      </c>
      <c r="V15" s="1"/>
      <c r="W15" t="s">
        <v>17</v>
      </c>
      <c r="X15" s="11">
        <f t="shared" si="5"/>
        <v>1.0764088027348084</v>
      </c>
      <c r="Y15" s="6">
        <v>4.5</v>
      </c>
      <c r="Z15" s="11">
        <f t="shared" si="6"/>
        <v>0.52307132231425235</v>
      </c>
      <c r="AA15" s="5">
        <v>6</v>
      </c>
      <c r="AB15" s="11">
        <f t="shared" si="7"/>
        <v>0.21653580212990212</v>
      </c>
      <c r="AC15" s="5">
        <v>10</v>
      </c>
      <c r="AD15" s="11">
        <f t="shared" si="8"/>
        <v>0.59503866650619996</v>
      </c>
      <c r="AE15" s="6">
        <v>7.5</v>
      </c>
      <c r="AF15" s="11">
        <f t="shared" si="9"/>
        <v>-0.31478814488849277</v>
      </c>
      <c r="AG15" s="5">
        <v>12</v>
      </c>
      <c r="AI15" t="s">
        <v>17</v>
      </c>
      <c r="AJ15" s="6">
        <f t="shared" si="12"/>
        <v>8</v>
      </c>
      <c r="AL15" t="s">
        <v>21</v>
      </c>
      <c r="AM15" s="6">
        <v>10.5</v>
      </c>
    </row>
    <row r="16" spans="1:39" x14ac:dyDescent="0.3">
      <c r="A16" t="s">
        <v>18</v>
      </c>
      <c r="B16" s="17">
        <v>4.5</v>
      </c>
      <c r="C16" s="17">
        <v>3.87</v>
      </c>
      <c r="D16" s="17">
        <v>1.4</v>
      </c>
      <c r="E16" s="17">
        <v>1.69</v>
      </c>
      <c r="F16" s="17">
        <v>0.98</v>
      </c>
      <c r="G16" s="1"/>
      <c r="H16" t="s">
        <v>18</v>
      </c>
      <c r="I16" s="11">
        <f t="shared" si="0"/>
        <v>0.4</v>
      </c>
      <c r="J16" s="11">
        <f t="shared" si="1"/>
        <v>-3.87</v>
      </c>
      <c r="K16" s="11">
        <v>1.4</v>
      </c>
      <c r="L16" s="11">
        <v>1.69</v>
      </c>
      <c r="M16" s="11">
        <v>0.98</v>
      </c>
      <c r="N16" s="13"/>
      <c r="O16" s="1"/>
      <c r="P16" t="s">
        <v>18</v>
      </c>
      <c r="Q16" s="11">
        <f t="shared" si="10"/>
        <v>-1.4070283805314709</v>
      </c>
      <c r="R16" s="11">
        <f t="shared" si="11"/>
        <v>-1.6316702442340112</v>
      </c>
      <c r="S16" s="11">
        <f t="shared" si="2"/>
        <v>5.2813610275584738E-3</v>
      </c>
      <c r="T16" s="11">
        <f t="shared" si="3"/>
        <v>5.2450216804496956E-2</v>
      </c>
      <c r="U16" s="11">
        <f t="shared" si="4"/>
        <v>-6.2284285352269111E-2</v>
      </c>
      <c r="V16" s="1"/>
      <c r="W16" t="s">
        <v>18</v>
      </c>
      <c r="X16" s="11">
        <f t="shared" si="5"/>
        <v>-1.4070283805314709</v>
      </c>
      <c r="Y16" s="6">
        <v>19.5</v>
      </c>
      <c r="Z16" s="11">
        <f t="shared" si="6"/>
        <v>-1.6316702442340112</v>
      </c>
      <c r="AA16" s="5">
        <v>18</v>
      </c>
      <c r="AB16" s="11">
        <f t="shared" si="7"/>
        <v>5.2813610275584738E-3</v>
      </c>
      <c r="AC16" s="5">
        <v>12</v>
      </c>
      <c r="AD16" s="11">
        <f t="shared" si="8"/>
        <v>5.2450216804496956E-2</v>
      </c>
      <c r="AE16" s="5">
        <v>12</v>
      </c>
      <c r="AF16" s="11">
        <f t="shared" si="9"/>
        <v>-6.2284285352269111E-2</v>
      </c>
      <c r="AG16" s="5">
        <v>10</v>
      </c>
      <c r="AI16" t="s">
        <v>18</v>
      </c>
      <c r="AJ16" s="6">
        <f t="shared" si="12"/>
        <v>14.3</v>
      </c>
      <c r="AL16" t="s">
        <v>13</v>
      </c>
      <c r="AM16" s="6">
        <v>11.9</v>
      </c>
    </row>
    <row r="17" spans="1:39" x14ac:dyDescent="0.3">
      <c r="A17" t="s">
        <v>19</v>
      </c>
      <c r="B17" s="17">
        <v>6</v>
      </c>
      <c r="C17" s="17">
        <v>3.17</v>
      </c>
      <c r="D17" s="17">
        <v>1.85</v>
      </c>
      <c r="E17" s="17">
        <v>1.87</v>
      </c>
      <c r="F17" s="17">
        <v>0.82</v>
      </c>
      <c r="G17" s="1"/>
      <c r="H17" t="s">
        <v>19</v>
      </c>
      <c r="I17" s="11">
        <f t="shared" si="0"/>
        <v>1</v>
      </c>
      <c r="J17" s="11">
        <f t="shared" si="1"/>
        <v>-3.17</v>
      </c>
      <c r="K17" s="11">
        <v>1.85</v>
      </c>
      <c r="L17" s="11">
        <v>1.87</v>
      </c>
      <c r="M17" s="11">
        <v>0.82</v>
      </c>
      <c r="N17" s="13"/>
      <c r="O17" s="1"/>
      <c r="P17" t="s">
        <v>19</v>
      </c>
      <c r="Q17" s="11">
        <f t="shared" si="10"/>
        <v>1.0764088027348084</v>
      </c>
      <c r="R17" s="11">
        <f t="shared" si="11"/>
        <v>-0.53868539163706552</v>
      </c>
      <c r="S17" s="11">
        <f t="shared" si="2"/>
        <v>0.95592634598810433</v>
      </c>
      <c r="T17" s="11">
        <f t="shared" si="3"/>
        <v>0.70355635644654058</v>
      </c>
      <c r="U17" s="11">
        <f t="shared" si="4"/>
        <v>-0.33162173552424101</v>
      </c>
      <c r="V17" s="1"/>
      <c r="W17" t="s">
        <v>19</v>
      </c>
      <c r="X17" s="11">
        <f t="shared" si="5"/>
        <v>1.0764088027348084</v>
      </c>
      <c r="Y17" s="6">
        <v>4.5</v>
      </c>
      <c r="Z17" s="11">
        <f t="shared" si="6"/>
        <v>-0.53868539163706552</v>
      </c>
      <c r="AA17" s="5">
        <v>16</v>
      </c>
      <c r="AB17" s="11">
        <f t="shared" si="7"/>
        <v>0.95592634598810433</v>
      </c>
      <c r="AC17" s="6">
        <v>3.5</v>
      </c>
      <c r="AD17" s="11">
        <f t="shared" si="8"/>
        <v>0.70355635644654058</v>
      </c>
      <c r="AE17" s="5">
        <v>6</v>
      </c>
      <c r="AF17" s="11">
        <f t="shared" si="9"/>
        <v>-0.33162173552424101</v>
      </c>
      <c r="AG17" s="5">
        <v>13</v>
      </c>
      <c r="AI17" t="s">
        <v>19</v>
      </c>
      <c r="AJ17" s="6">
        <f t="shared" si="12"/>
        <v>8.6</v>
      </c>
      <c r="AL17" t="s">
        <v>16</v>
      </c>
      <c r="AM17" s="6">
        <v>13.1</v>
      </c>
    </row>
    <row r="18" spans="1:39" x14ac:dyDescent="0.3">
      <c r="A18" t="s">
        <v>20</v>
      </c>
      <c r="B18" s="17">
        <v>4.5</v>
      </c>
      <c r="C18" s="17">
        <v>4.04</v>
      </c>
      <c r="D18" s="17">
        <v>1.3</v>
      </c>
      <c r="E18" s="17">
        <v>1.59</v>
      </c>
      <c r="F18" s="17">
        <v>1</v>
      </c>
      <c r="G18" s="1"/>
      <c r="H18" t="s">
        <v>20</v>
      </c>
      <c r="I18" s="11">
        <f t="shared" si="0"/>
        <v>0.4</v>
      </c>
      <c r="J18" s="11">
        <f t="shared" si="1"/>
        <v>-4.04</v>
      </c>
      <c r="K18" s="11">
        <v>1.3</v>
      </c>
      <c r="L18" s="11">
        <v>1.59</v>
      </c>
      <c r="M18" s="11">
        <v>1</v>
      </c>
      <c r="N18" s="13"/>
      <c r="O18" s="1"/>
      <c r="P18" t="s">
        <v>20</v>
      </c>
      <c r="Q18" s="11">
        <f t="shared" si="10"/>
        <v>-1.4070283805314709</v>
      </c>
      <c r="R18" s="11">
        <f t="shared" si="11"/>
        <v>-1.8971094227218406</v>
      </c>
      <c r="S18" s="11">
        <f t="shared" si="2"/>
        <v>-0.20597308007478468</v>
      </c>
      <c r="T18" s="11">
        <f t="shared" si="3"/>
        <v>-0.30927541632997091</v>
      </c>
      <c r="U18" s="11">
        <f t="shared" si="4"/>
        <v>-2.8617104080772594E-2</v>
      </c>
      <c r="V18" s="1"/>
      <c r="W18" t="s">
        <v>20</v>
      </c>
      <c r="X18" s="11">
        <f t="shared" si="5"/>
        <v>-1.4070283805314709</v>
      </c>
      <c r="Y18" s="6">
        <v>19.5</v>
      </c>
      <c r="Z18" s="11">
        <f t="shared" si="6"/>
        <v>-1.8971094227218406</v>
      </c>
      <c r="AA18" s="5">
        <v>19</v>
      </c>
      <c r="AB18" s="11">
        <f t="shared" si="7"/>
        <v>-0.20597308007478468</v>
      </c>
      <c r="AC18" s="6">
        <v>13.5</v>
      </c>
      <c r="AD18" s="11">
        <f t="shared" si="8"/>
        <v>-0.30927541632997091</v>
      </c>
      <c r="AE18" s="5">
        <v>15</v>
      </c>
      <c r="AF18" s="11">
        <f t="shared" si="9"/>
        <v>-2.8617104080772594E-2</v>
      </c>
      <c r="AG18" s="5">
        <v>9</v>
      </c>
      <c r="AI18" t="s">
        <v>20</v>
      </c>
      <c r="AJ18" s="6">
        <f t="shared" si="12"/>
        <v>15.2</v>
      </c>
      <c r="AL18" t="s">
        <v>24</v>
      </c>
      <c r="AM18" s="6">
        <v>13.8</v>
      </c>
    </row>
    <row r="19" spans="1:39" x14ac:dyDescent="0.3">
      <c r="A19" t="s">
        <v>21</v>
      </c>
      <c r="B19" s="17">
        <v>6</v>
      </c>
      <c r="C19" s="17">
        <v>2</v>
      </c>
      <c r="D19" s="17">
        <v>1.45</v>
      </c>
      <c r="E19" s="17">
        <v>1.3</v>
      </c>
      <c r="F19" s="17">
        <v>0.55000000000000004</v>
      </c>
      <c r="G19" s="1"/>
      <c r="H19" t="s">
        <v>21</v>
      </c>
      <c r="I19" s="11">
        <f t="shared" si="0"/>
        <v>1</v>
      </c>
      <c r="J19" s="11">
        <f t="shared" si="1"/>
        <v>-2</v>
      </c>
      <c r="K19" s="11">
        <v>1.45</v>
      </c>
      <c r="L19" s="11">
        <v>1.3</v>
      </c>
      <c r="M19" s="11">
        <v>0.55000000000000004</v>
      </c>
      <c r="N19" s="13"/>
      <c r="O19" s="1"/>
      <c r="P19" t="s">
        <v>21</v>
      </c>
      <c r="Q19" s="11">
        <f t="shared" si="10"/>
        <v>1.0764088027348084</v>
      </c>
      <c r="R19" s="11">
        <f t="shared" si="11"/>
        <v>1.2881607191321145</v>
      </c>
      <c r="S19" s="11">
        <f t="shared" si="2"/>
        <v>0.11090858157873029</v>
      </c>
      <c r="T19" s="11">
        <f t="shared" si="3"/>
        <v>-1.3582797524199293</v>
      </c>
      <c r="U19" s="11">
        <f t="shared" si="4"/>
        <v>-0.78612868268944336</v>
      </c>
      <c r="V19" s="1"/>
      <c r="W19" t="s">
        <v>21</v>
      </c>
      <c r="X19" s="11">
        <f t="shared" si="5"/>
        <v>1.0764088027348084</v>
      </c>
      <c r="Y19" s="6">
        <v>4.5</v>
      </c>
      <c r="Z19" s="11">
        <f t="shared" si="6"/>
        <v>1.2881607191321145</v>
      </c>
      <c r="AA19" s="5">
        <v>2</v>
      </c>
      <c r="AB19" s="11">
        <f t="shared" si="7"/>
        <v>0.11090858157873029</v>
      </c>
      <c r="AC19" s="5">
        <v>11</v>
      </c>
      <c r="AD19" s="11">
        <f t="shared" si="8"/>
        <v>-1.3582797524199293</v>
      </c>
      <c r="AE19" s="5">
        <v>19</v>
      </c>
      <c r="AF19" s="11">
        <f t="shared" si="9"/>
        <v>-0.78612868268944336</v>
      </c>
      <c r="AG19" s="5">
        <v>16</v>
      </c>
      <c r="AI19" t="s">
        <v>21</v>
      </c>
      <c r="AJ19" s="6">
        <f t="shared" si="12"/>
        <v>10.5</v>
      </c>
      <c r="AL19" t="s">
        <v>18</v>
      </c>
      <c r="AM19" s="6">
        <v>14.3</v>
      </c>
    </row>
    <row r="20" spans="1:39" x14ac:dyDescent="0.3">
      <c r="A20" t="s">
        <v>22</v>
      </c>
      <c r="B20" s="17">
        <v>6</v>
      </c>
      <c r="C20" s="17">
        <v>1.99</v>
      </c>
      <c r="D20" s="17">
        <v>1.65</v>
      </c>
      <c r="E20" s="17">
        <v>1.66</v>
      </c>
      <c r="F20" s="17">
        <v>1.02</v>
      </c>
      <c r="G20" s="1"/>
      <c r="H20" t="s">
        <v>22</v>
      </c>
      <c r="I20" s="11">
        <f t="shared" si="0"/>
        <v>1</v>
      </c>
      <c r="J20" s="11">
        <f t="shared" si="1"/>
        <v>-1.99</v>
      </c>
      <c r="K20" s="11">
        <v>1.65</v>
      </c>
      <c r="L20" s="11">
        <v>1.66</v>
      </c>
      <c r="M20" s="11">
        <v>1.02</v>
      </c>
      <c r="N20" s="13"/>
      <c r="O20" s="1"/>
      <c r="P20" t="s">
        <v>22</v>
      </c>
      <c r="Q20" s="11">
        <f t="shared" si="10"/>
        <v>1.0764088027348084</v>
      </c>
      <c r="R20" s="11">
        <f t="shared" si="11"/>
        <v>1.303774788454928</v>
      </c>
      <c r="S20" s="11">
        <f t="shared" si="2"/>
        <v>0.53341746378341703</v>
      </c>
      <c r="T20" s="11">
        <f t="shared" si="3"/>
        <v>-5.6067473135843648E-2</v>
      </c>
      <c r="U20" s="11">
        <f t="shared" si="4"/>
        <v>5.0500771907239159E-3</v>
      </c>
      <c r="V20" s="1"/>
      <c r="W20" t="s">
        <v>22</v>
      </c>
      <c r="X20" s="11">
        <f t="shared" si="5"/>
        <v>1.0764088027348084</v>
      </c>
      <c r="Y20" s="6">
        <v>4.5</v>
      </c>
      <c r="Z20" s="11">
        <f t="shared" si="6"/>
        <v>1.303774788454928</v>
      </c>
      <c r="AA20" s="5">
        <v>1</v>
      </c>
      <c r="AB20" s="11">
        <f t="shared" si="7"/>
        <v>0.53341746378341703</v>
      </c>
      <c r="AC20" s="5">
        <v>7</v>
      </c>
      <c r="AD20" s="11">
        <f t="shared" si="8"/>
        <v>-5.6067473135843648E-2</v>
      </c>
      <c r="AE20" s="6">
        <v>13.5</v>
      </c>
      <c r="AF20" s="11">
        <f t="shared" si="9"/>
        <v>5.0500771907239159E-3</v>
      </c>
      <c r="AG20" s="5">
        <v>8</v>
      </c>
      <c r="AI20" t="s">
        <v>22</v>
      </c>
      <c r="AJ20" s="6">
        <f t="shared" si="12"/>
        <v>6.8</v>
      </c>
      <c r="AL20" t="s">
        <v>9</v>
      </c>
      <c r="AM20" s="6">
        <v>14.7</v>
      </c>
    </row>
    <row r="21" spans="1:39" x14ac:dyDescent="0.3">
      <c r="A21" t="s">
        <v>23</v>
      </c>
      <c r="B21" s="17">
        <v>7</v>
      </c>
      <c r="C21" s="17">
        <v>2.62</v>
      </c>
      <c r="D21" s="17">
        <v>1.1000000000000001</v>
      </c>
      <c r="E21" s="17">
        <v>1.44</v>
      </c>
      <c r="F21" s="17">
        <v>0.35</v>
      </c>
      <c r="G21" s="1"/>
      <c r="H21" t="s">
        <v>23</v>
      </c>
      <c r="I21" s="11">
        <f t="shared" si="0"/>
        <v>0.5</v>
      </c>
      <c r="J21" s="11">
        <f t="shared" si="1"/>
        <v>-2.62</v>
      </c>
      <c r="K21" s="11">
        <v>1.1000000000000001</v>
      </c>
      <c r="L21" s="11">
        <v>1.44</v>
      </c>
      <c r="M21" s="11">
        <v>0.35</v>
      </c>
      <c r="N21" s="13"/>
      <c r="O21" s="1"/>
      <c r="P21" t="s">
        <v>23</v>
      </c>
      <c r="Q21" s="11">
        <f t="shared" si="10"/>
        <v>-0.99312218332042446</v>
      </c>
      <c r="R21" s="11">
        <f t="shared" si="11"/>
        <v>0.32008842111767699</v>
      </c>
      <c r="S21" s="11">
        <f t="shared" si="2"/>
        <v>-0.62848196227947151</v>
      </c>
      <c r="T21" s="11">
        <f t="shared" si="3"/>
        <v>-0.85186386603167397</v>
      </c>
      <c r="U21" s="11">
        <f t="shared" si="4"/>
        <v>-1.1228004954044084</v>
      </c>
      <c r="V21" s="1"/>
      <c r="W21" t="s">
        <v>23</v>
      </c>
      <c r="X21" s="11">
        <f t="shared" si="5"/>
        <v>-0.99312218332042446</v>
      </c>
      <c r="Y21" s="6">
        <v>15.5</v>
      </c>
      <c r="Z21" s="11">
        <f t="shared" si="6"/>
        <v>0.32008842111767699</v>
      </c>
      <c r="AA21" s="5">
        <v>11</v>
      </c>
      <c r="AB21" s="11">
        <f t="shared" si="7"/>
        <v>-0.62848196227947151</v>
      </c>
      <c r="AC21" s="6">
        <v>17.5</v>
      </c>
      <c r="AD21" s="11">
        <f t="shared" si="8"/>
        <v>-0.85186386603167397</v>
      </c>
      <c r="AE21" s="6">
        <v>16.5</v>
      </c>
      <c r="AF21" s="11">
        <f t="shared" si="9"/>
        <v>-1.1228004954044084</v>
      </c>
      <c r="AG21" s="5">
        <v>19</v>
      </c>
      <c r="AI21" t="s">
        <v>23</v>
      </c>
      <c r="AJ21" s="6">
        <f t="shared" si="12"/>
        <v>15.9</v>
      </c>
      <c r="AL21" t="s">
        <v>20</v>
      </c>
      <c r="AM21" s="6">
        <v>15.2</v>
      </c>
    </row>
    <row r="22" spans="1:39" x14ac:dyDescent="0.3">
      <c r="A22" t="s">
        <v>24</v>
      </c>
      <c r="B22" s="17">
        <v>7.1</v>
      </c>
      <c r="C22" s="17">
        <v>2.71</v>
      </c>
      <c r="D22" s="17">
        <v>1.3</v>
      </c>
      <c r="E22" s="17">
        <v>1.77</v>
      </c>
      <c r="F22" s="17">
        <v>0.76</v>
      </c>
      <c r="G22" s="1"/>
      <c r="H22" t="s">
        <v>24</v>
      </c>
      <c r="I22" s="11">
        <f t="shared" si="0"/>
        <v>0.47619047619047628</v>
      </c>
      <c r="J22" s="11">
        <f t="shared" si="1"/>
        <v>-2.71</v>
      </c>
      <c r="K22" s="11">
        <v>1.3</v>
      </c>
      <c r="L22" s="11">
        <v>1.77</v>
      </c>
      <c r="M22" s="11">
        <v>0.76</v>
      </c>
      <c r="N22" s="13"/>
      <c r="O22" s="1"/>
      <c r="P22" t="s">
        <v>24</v>
      </c>
      <c r="Q22" s="11">
        <f t="shared" si="10"/>
        <v>-1.0916712778944828</v>
      </c>
      <c r="R22" s="11">
        <f t="shared" si="11"/>
        <v>0.17956179721235566</v>
      </c>
      <c r="S22" s="11">
        <f t="shared" si="2"/>
        <v>-0.20597308007478468</v>
      </c>
      <c r="T22" s="11">
        <f t="shared" si="3"/>
        <v>0.34183072331207187</v>
      </c>
      <c r="U22" s="11">
        <f t="shared" si="4"/>
        <v>-0.43262327933873035</v>
      </c>
      <c r="V22" s="1"/>
      <c r="W22" t="s">
        <v>24</v>
      </c>
      <c r="X22" s="11">
        <f t="shared" si="5"/>
        <v>-1.0916712778944828</v>
      </c>
      <c r="Y22" s="5">
        <v>18</v>
      </c>
      <c r="Z22" s="11">
        <f t="shared" si="6"/>
        <v>0.17956179721235566</v>
      </c>
      <c r="AA22" s="5">
        <v>12</v>
      </c>
      <c r="AB22" s="11">
        <f t="shared" si="7"/>
        <v>-0.20597308007478468</v>
      </c>
      <c r="AC22" s="6">
        <v>13.5</v>
      </c>
      <c r="AD22" s="11">
        <f t="shared" si="8"/>
        <v>0.34183072331207187</v>
      </c>
      <c r="AE22" s="6">
        <v>10.5</v>
      </c>
      <c r="AF22" s="11">
        <f t="shared" si="9"/>
        <v>-0.43262327933873035</v>
      </c>
      <c r="AG22" s="5">
        <v>15</v>
      </c>
      <c r="AI22" t="s">
        <v>24</v>
      </c>
      <c r="AJ22" s="6">
        <f t="shared" si="12"/>
        <v>13.8</v>
      </c>
      <c r="AL22" t="s">
        <v>23</v>
      </c>
      <c r="AM22" s="6">
        <v>15.9</v>
      </c>
    </row>
    <row r="23" spans="1:39" x14ac:dyDescent="0.3">
      <c r="A23" t="s">
        <v>25</v>
      </c>
      <c r="B23" s="17">
        <v>7</v>
      </c>
      <c r="C23" s="17">
        <v>2.89</v>
      </c>
      <c r="D23" s="17">
        <v>1.1499999999999999</v>
      </c>
      <c r="E23" s="17">
        <v>1.44</v>
      </c>
      <c r="F23" s="17">
        <v>0.34</v>
      </c>
      <c r="G23" s="1"/>
      <c r="H23" t="s">
        <v>25</v>
      </c>
      <c r="I23" s="11">
        <f t="shared" si="0"/>
        <v>0.5</v>
      </c>
      <c r="J23" s="11">
        <f t="shared" si="1"/>
        <v>-2.89</v>
      </c>
      <c r="K23" s="11">
        <v>1.1499999999999999</v>
      </c>
      <c r="L23" s="11">
        <v>1.44</v>
      </c>
      <c r="M23" s="11">
        <v>0.34</v>
      </c>
      <c r="N23" s="13"/>
      <c r="O23" s="1"/>
      <c r="P23" t="s">
        <v>25</v>
      </c>
      <c r="Q23" s="11">
        <f t="shared" si="10"/>
        <v>-0.99312218332042446</v>
      </c>
      <c r="R23" s="11">
        <f t="shared" si="11"/>
        <v>-0.10149145059828769</v>
      </c>
      <c r="S23" s="11">
        <f t="shared" si="2"/>
        <v>-0.52285474172830015</v>
      </c>
      <c r="T23" s="11">
        <f t="shared" si="3"/>
        <v>-0.85186386603167397</v>
      </c>
      <c r="U23" s="11">
        <f t="shared" si="4"/>
        <v>-1.1396340860401564</v>
      </c>
      <c r="V23" s="1"/>
      <c r="W23" t="s">
        <v>25</v>
      </c>
      <c r="X23" s="11">
        <f t="shared" si="5"/>
        <v>-0.99312218332042446</v>
      </c>
      <c r="Y23" s="6">
        <v>15.5</v>
      </c>
      <c r="Z23" s="11">
        <f t="shared" si="6"/>
        <v>-0.10149145059828769</v>
      </c>
      <c r="AA23" s="5">
        <v>14</v>
      </c>
      <c r="AB23" s="11">
        <f t="shared" si="7"/>
        <v>-0.52285474172830015</v>
      </c>
      <c r="AC23" s="5">
        <v>16</v>
      </c>
      <c r="AD23" s="11">
        <f t="shared" si="8"/>
        <v>-0.85186386603167397</v>
      </c>
      <c r="AE23" s="6">
        <v>16.5</v>
      </c>
      <c r="AF23" s="11">
        <f t="shared" si="9"/>
        <v>-1.1396340860401564</v>
      </c>
      <c r="AG23" s="5">
        <v>20</v>
      </c>
      <c r="AI23" t="s">
        <v>25</v>
      </c>
      <c r="AJ23" s="6">
        <f t="shared" si="12"/>
        <v>16.399999999999999</v>
      </c>
      <c r="AL23" t="s">
        <v>25</v>
      </c>
      <c r="AM23" s="6">
        <v>16.399999999999999</v>
      </c>
    </row>
    <row r="25" spans="1:39" x14ac:dyDescent="0.3">
      <c r="B25" s="3" t="s">
        <v>56</v>
      </c>
      <c r="C25" s="3" t="s">
        <v>57</v>
      </c>
      <c r="D25" s="3" t="s">
        <v>58</v>
      </c>
      <c r="E25" s="3" t="s">
        <v>58</v>
      </c>
      <c r="F25" s="3" t="s">
        <v>58</v>
      </c>
    </row>
  </sheetData>
  <mergeCells count="6">
    <mergeCell ref="AI1:AJ1"/>
    <mergeCell ref="AL1:AM1"/>
    <mergeCell ref="A1:F1"/>
    <mergeCell ref="P1:U1"/>
    <mergeCell ref="H1:M1"/>
    <mergeCell ref="W1:A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Metoda Hellwiga</vt:lpstr>
      <vt:lpstr>Metoda standaryzowanych sum</vt:lpstr>
      <vt:lpstr>Metoda sumy 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jtora</cp:lastModifiedBy>
  <dcterms:created xsi:type="dcterms:W3CDTF">2021-10-10T18:56:02Z</dcterms:created>
  <dcterms:modified xsi:type="dcterms:W3CDTF">2022-09-30T14:58:58Z</dcterms:modified>
</cp:coreProperties>
</file>