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tables/table2.xml" ContentType="application/vnd.openxmlformats-officedocument.spreadsheetml.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pawel\Desktop\Excel\analiza-tlumaczen\"/>
    </mc:Choice>
  </mc:AlternateContent>
  <xr:revisionPtr revIDLastSave="0" documentId="13_ncr:1_{DF0F7B02-405F-4B8D-9EA5-F3042408ED37}" xr6:coauthVersionLast="47" xr6:coauthVersionMax="47" xr10:uidLastSave="{00000000-0000-0000-0000-000000000000}"/>
  <bookViews>
    <workbookView xWindow="-110" yWindow="-110" windowWidth="19420" windowHeight="10300" firstSheet="5" activeTab="6" xr2:uid="{00000000-000D-0000-FFFF-FFFF00000000}"/>
  </bookViews>
  <sheets>
    <sheet name="dochód wg województw" sheetId="3" r:id="rId1"/>
    <sheet name="Rodz.klienta vs. lzlecenia rok" sheetId="4" r:id="rId2"/>
    <sheet name="Detail1" sheetId="7" r:id="rId3"/>
    <sheet name="Dynamika rr" sheetId="5" r:id="rId4"/>
    <sheet name="Wartość % województw" sheetId="8" r:id="rId5"/>
    <sheet name="Translation Data " sheetId="1" r:id="rId6"/>
    <sheet name="Analysis" sheetId="2" r:id="rId7"/>
  </sheets>
  <definedNames>
    <definedName name="_xlnm._FilterDatabase" localSheetId="5" hidden="1">'Translation Data '!$Q$17:$R$18</definedName>
    <definedName name="Przychód_brutto__zł">Trans[Przychód brutto '[zł']]</definedName>
    <definedName name="Slicer_Województwo_klienta">#N/A</definedName>
    <definedName name="Slicer_Years__Data1">#N/A</definedName>
  </definedNames>
  <calcPr calcId="191029"/>
  <pivotCaches>
    <pivotCache cacheId="4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 i="1"/>
  <c r="J201" i="1"/>
  <c r="P44" i="1" a="1"/>
  <c r="P44" i="1" s="1"/>
  <c r="D2" i="1"/>
  <c r="J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I201" i="1"/>
  <c r="E68" i="1" l="1"/>
  <c r="J68" i="1"/>
  <c r="J60" i="1"/>
  <c r="E60" i="1"/>
  <c r="E178" i="1"/>
  <c r="J178" i="1"/>
  <c r="J82" i="1"/>
  <c r="E82" i="1"/>
  <c r="E150" i="1"/>
  <c r="J150" i="1"/>
  <c r="E42" i="1"/>
  <c r="J42" i="1"/>
  <c r="E47" i="1"/>
  <c r="J47" i="1"/>
  <c r="J96" i="1"/>
  <c r="E96" i="1"/>
  <c r="J65" i="1"/>
  <c r="E65" i="1"/>
  <c r="E154" i="1"/>
  <c r="J154" i="1"/>
  <c r="J175" i="1"/>
  <c r="E175" i="1"/>
  <c r="E44" i="1"/>
  <c r="J44" i="1"/>
  <c r="J81" i="1"/>
  <c r="E81" i="1"/>
  <c r="E83" i="1"/>
  <c r="J83" i="1"/>
  <c r="E50" i="1"/>
  <c r="J50" i="1"/>
  <c r="E160" i="1"/>
  <c r="J160" i="1"/>
  <c r="J86" i="1"/>
  <c r="E86" i="1"/>
  <c r="J144" i="1"/>
  <c r="E144" i="1"/>
  <c r="J164" i="1"/>
  <c r="E164" i="1"/>
  <c r="E56" i="1"/>
  <c r="J56" i="1"/>
  <c r="J52" i="1"/>
  <c r="E52" i="1"/>
  <c r="J116" i="1"/>
  <c r="E116" i="1"/>
  <c r="J139" i="1"/>
  <c r="E139" i="1"/>
  <c r="E4" i="1"/>
  <c r="J4" i="1"/>
  <c r="J13" i="1"/>
  <c r="E13" i="1"/>
  <c r="E33" i="1"/>
  <c r="J33" i="1"/>
  <c r="J53" i="1"/>
  <c r="E53" i="1"/>
  <c r="E85" i="1"/>
  <c r="J85" i="1"/>
  <c r="E136" i="1"/>
  <c r="J136" i="1"/>
  <c r="J180" i="1"/>
  <c r="E180" i="1"/>
  <c r="E73" i="1"/>
  <c r="J73" i="1"/>
  <c r="J90" i="1"/>
  <c r="E90" i="1"/>
  <c r="E98" i="1"/>
  <c r="J98" i="1"/>
  <c r="J198" i="1"/>
  <c r="E198" i="1"/>
  <c r="E143" i="1"/>
  <c r="J143" i="1"/>
  <c r="J177" i="1"/>
  <c r="E177" i="1"/>
  <c r="J166" i="1"/>
  <c r="E166" i="1"/>
  <c r="J21" i="1"/>
  <c r="E21" i="1"/>
  <c r="J84" i="1"/>
  <c r="E84" i="1"/>
  <c r="J41" i="1"/>
  <c r="E41" i="1"/>
  <c r="J100" i="1"/>
  <c r="E100" i="1"/>
  <c r="E135" i="1"/>
  <c r="J135" i="1"/>
  <c r="J147" i="1"/>
  <c r="E147" i="1"/>
  <c r="E199" i="1"/>
  <c r="J199" i="1"/>
  <c r="J38" i="1"/>
  <c r="E38" i="1"/>
  <c r="E30" i="1"/>
  <c r="J30" i="1"/>
  <c r="E45" i="1"/>
  <c r="J45" i="1"/>
  <c r="J78" i="1"/>
  <c r="E78" i="1"/>
  <c r="J149" i="1"/>
  <c r="E149" i="1"/>
  <c r="E186" i="1"/>
  <c r="J186" i="1"/>
  <c r="E27" i="1"/>
  <c r="J27" i="1"/>
  <c r="J16" i="1"/>
  <c r="E16" i="1"/>
  <c r="J190" i="1"/>
  <c r="E190" i="1"/>
  <c r="E137" i="1"/>
  <c r="J137" i="1"/>
  <c r="J189" i="1"/>
  <c r="E189" i="1"/>
  <c r="J140" i="1"/>
  <c r="E140" i="1"/>
  <c r="E174" i="1"/>
  <c r="J174" i="1"/>
  <c r="J188" i="1"/>
  <c r="E188" i="1"/>
  <c r="J102" i="1"/>
  <c r="E102" i="1"/>
  <c r="J128" i="1"/>
  <c r="E128" i="1"/>
  <c r="E169" i="1"/>
  <c r="J169" i="1"/>
  <c r="E55" i="1"/>
  <c r="J55" i="1"/>
  <c r="J46" i="1"/>
  <c r="E46" i="1"/>
  <c r="J17" i="1"/>
  <c r="E17" i="1"/>
  <c r="E146" i="1"/>
  <c r="J146" i="1"/>
  <c r="E118" i="1"/>
  <c r="J118" i="1"/>
  <c r="E155" i="1"/>
  <c r="J155" i="1"/>
  <c r="E91" i="1"/>
  <c r="J91" i="1"/>
  <c r="E115" i="1"/>
  <c r="J115" i="1"/>
  <c r="J168" i="1"/>
  <c r="E168" i="1"/>
  <c r="E132" i="1"/>
  <c r="J132" i="1"/>
  <c r="E36" i="1"/>
  <c r="J36" i="1"/>
  <c r="E194" i="1"/>
  <c r="J194" i="1"/>
  <c r="J103" i="1"/>
  <c r="E103" i="1"/>
  <c r="J112" i="1"/>
  <c r="E112" i="1"/>
  <c r="J176" i="1"/>
  <c r="E176" i="1"/>
  <c r="E19" i="1"/>
  <c r="J19" i="1"/>
  <c r="J123" i="1"/>
  <c r="E123" i="1"/>
  <c r="E77" i="1"/>
  <c r="J77" i="1"/>
  <c r="J173" i="1"/>
  <c r="E173" i="1"/>
  <c r="J71" i="1"/>
  <c r="E71" i="1"/>
  <c r="E142" i="1"/>
  <c r="J142" i="1"/>
  <c r="E95" i="1"/>
  <c r="J95" i="1"/>
  <c r="J191" i="1"/>
  <c r="E191" i="1"/>
  <c r="E67" i="1"/>
  <c r="J67" i="1"/>
  <c r="J195" i="1"/>
  <c r="E195" i="1"/>
  <c r="J69" i="1"/>
  <c r="E69" i="1"/>
  <c r="J20" i="1"/>
  <c r="E20" i="1"/>
  <c r="E106" i="1"/>
  <c r="J106" i="1"/>
  <c r="E10" i="1"/>
  <c r="J10" i="1"/>
  <c r="J110" i="1"/>
  <c r="E110" i="1"/>
  <c r="J153" i="1"/>
  <c r="E153" i="1"/>
  <c r="J107" i="1"/>
  <c r="E107" i="1"/>
  <c r="E183" i="1"/>
  <c r="J183" i="1"/>
  <c r="J101" i="1"/>
  <c r="E101" i="1"/>
  <c r="J5" i="1"/>
  <c r="E5" i="1"/>
  <c r="E200" i="1"/>
  <c r="J200" i="1"/>
  <c r="E93" i="1"/>
  <c r="J93" i="1"/>
  <c r="J117" i="1"/>
  <c r="E117" i="1"/>
  <c r="E161" i="1"/>
  <c r="J161" i="1"/>
  <c r="J54" i="1"/>
  <c r="E54" i="1"/>
  <c r="E162" i="1"/>
  <c r="J162" i="1"/>
  <c r="J7" i="1"/>
  <c r="E7" i="1"/>
  <c r="E34" i="1"/>
  <c r="J34" i="1"/>
  <c r="E26" i="1"/>
  <c r="J26" i="1"/>
  <c r="E109" i="1"/>
  <c r="J109" i="1"/>
  <c r="E28" i="1"/>
  <c r="J28" i="1"/>
  <c r="J15" i="1"/>
  <c r="E15" i="1"/>
  <c r="J165" i="1"/>
  <c r="E165" i="1"/>
  <c r="J70" i="1"/>
  <c r="E70" i="1"/>
  <c r="J163" i="1"/>
  <c r="E163" i="1"/>
  <c r="E74" i="1"/>
  <c r="J74" i="1"/>
  <c r="E104" i="1"/>
  <c r="J104" i="1"/>
  <c r="E2" i="1"/>
  <c r="E6" i="1"/>
  <c r="J6" i="1"/>
  <c r="E40" i="1"/>
  <c r="J40" i="1"/>
  <c r="E156" i="1"/>
  <c r="J156" i="1"/>
  <c r="E192" i="1"/>
  <c r="J192" i="1"/>
  <c r="J89" i="1"/>
  <c r="E89" i="1"/>
  <c r="E3" i="1"/>
  <c r="J3" i="1"/>
  <c r="E159" i="1"/>
  <c r="J159" i="1"/>
  <c r="E12" i="1"/>
  <c r="J12" i="1"/>
  <c r="E92" i="1"/>
  <c r="J92" i="1"/>
  <c r="E99" i="1"/>
  <c r="J99" i="1"/>
  <c r="E51" i="1"/>
  <c r="J51" i="1"/>
  <c r="E129" i="1"/>
  <c r="J129" i="1"/>
  <c r="J184" i="1"/>
  <c r="E184" i="1"/>
  <c r="J172" i="1"/>
  <c r="E172" i="1"/>
  <c r="E158" i="1"/>
  <c r="J158" i="1"/>
  <c r="J182" i="1"/>
  <c r="E182" i="1"/>
  <c r="E32" i="1"/>
  <c r="J32" i="1"/>
  <c r="J124" i="1"/>
  <c r="E124" i="1"/>
  <c r="J8" i="1"/>
  <c r="E8" i="1"/>
  <c r="E58" i="1"/>
  <c r="J58" i="1"/>
  <c r="J134" i="1"/>
  <c r="E134" i="1"/>
  <c r="E133" i="1"/>
  <c r="J133" i="1"/>
  <c r="J131" i="1"/>
  <c r="E131" i="1"/>
  <c r="J37" i="1"/>
  <c r="E37" i="1"/>
  <c r="E76" i="1"/>
  <c r="J76" i="1"/>
  <c r="J49" i="1"/>
  <c r="E49" i="1"/>
  <c r="E64" i="1"/>
  <c r="J64" i="1"/>
  <c r="E138" i="1"/>
  <c r="J138" i="1"/>
  <c r="J179" i="1"/>
  <c r="E179" i="1"/>
  <c r="E79" i="1"/>
  <c r="J79" i="1"/>
  <c r="E157" i="1"/>
  <c r="J157" i="1"/>
  <c r="E185" i="1"/>
  <c r="J185" i="1"/>
  <c r="J88" i="1"/>
  <c r="E88" i="1"/>
  <c r="E39" i="1"/>
  <c r="J39" i="1"/>
  <c r="J171" i="1"/>
  <c r="E171" i="1"/>
  <c r="J152" i="1"/>
  <c r="E152" i="1"/>
  <c r="J11" i="1"/>
  <c r="E11" i="1"/>
  <c r="J120" i="1"/>
  <c r="E120" i="1"/>
  <c r="E48" i="1"/>
  <c r="J48" i="1"/>
  <c r="J31" i="1"/>
  <c r="E31" i="1"/>
  <c r="E23" i="1"/>
  <c r="J23" i="1"/>
  <c r="E111" i="1"/>
  <c r="J111" i="1"/>
  <c r="E196" i="1"/>
  <c r="J196" i="1"/>
  <c r="J108" i="1"/>
  <c r="E108" i="1"/>
  <c r="J9" i="1"/>
  <c r="E9" i="1"/>
  <c r="J66" i="1"/>
  <c r="E66" i="1"/>
  <c r="E151" i="1"/>
  <c r="J151" i="1"/>
  <c r="J94" i="1"/>
  <c r="E94" i="1"/>
  <c r="J24" i="1"/>
  <c r="E24" i="1"/>
  <c r="J22" i="1"/>
  <c r="E22" i="1"/>
  <c r="J80" i="1"/>
  <c r="E80" i="1"/>
  <c r="E114" i="1"/>
  <c r="J114" i="1"/>
  <c r="E25" i="1"/>
  <c r="J25" i="1"/>
  <c r="J62" i="1"/>
  <c r="E62" i="1"/>
  <c r="E18" i="1"/>
  <c r="J18" i="1"/>
  <c r="J127" i="1"/>
  <c r="E127" i="1"/>
  <c r="E75" i="1"/>
  <c r="J75" i="1"/>
  <c r="E105" i="1"/>
  <c r="J105" i="1"/>
  <c r="E29" i="1"/>
  <c r="J29" i="1"/>
  <c r="J43" i="1"/>
  <c r="E43" i="1"/>
  <c r="E119" i="1"/>
  <c r="J119" i="1"/>
  <c r="J35" i="1"/>
  <c r="E35" i="1"/>
  <c r="J57" i="1"/>
  <c r="E57" i="1"/>
  <c r="J113" i="1"/>
  <c r="E113" i="1"/>
  <c r="E63" i="1"/>
  <c r="J63" i="1"/>
  <c r="J181" i="1"/>
  <c r="E181" i="1"/>
  <c r="J126" i="1"/>
  <c r="E126" i="1"/>
  <c r="E167" i="1"/>
  <c r="J167" i="1"/>
  <c r="J97" i="1"/>
  <c r="E97" i="1"/>
  <c r="J14" i="1"/>
  <c r="E14" i="1"/>
  <c r="J130" i="1"/>
  <c r="E130" i="1"/>
  <c r="J145" i="1"/>
  <c r="E145" i="1"/>
  <c r="E141" i="1"/>
  <c r="J141" i="1"/>
  <c r="E187" i="1"/>
  <c r="J187" i="1"/>
  <c r="J122" i="1"/>
  <c r="E122" i="1"/>
  <c r="J197" i="1"/>
  <c r="E197" i="1"/>
  <c r="J121" i="1"/>
  <c r="E121" i="1"/>
  <c r="J59" i="1"/>
  <c r="E59" i="1"/>
  <c r="E125" i="1"/>
  <c r="J125" i="1"/>
  <c r="E170" i="1"/>
  <c r="J170" i="1"/>
  <c r="E61" i="1"/>
  <c r="J61" i="1"/>
  <c r="E72" i="1"/>
  <c r="J72" i="1"/>
  <c r="J148" i="1"/>
  <c r="E148" i="1"/>
  <c r="J193" i="1"/>
  <c r="E193" i="1"/>
  <c r="J87" i="1"/>
  <c r="E8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<sst xmlns="http://schemas.openxmlformats.org/spreadsheetml/2006/main" count="1076" uniqueCount="68">
  <si>
    <t>Rodzaj usługi</t>
  </si>
  <si>
    <t>Cena jednostkowa [zł]</t>
  </si>
  <si>
    <t>Liczba zleceń</t>
  </si>
  <si>
    <t>Przychód brutto [zł]</t>
  </si>
  <si>
    <t>Koszty [zł]</t>
  </si>
  <si>
    <t>Dochód netto [zł]</t>
  </si>
  <si>
    <t>Województwo klienta</t>
  </si>
  <si>
    <t>Tłumaczenie pisemne HU-PL</t>
  </si>
  <si>
    <t>Tłumaczenie marketingowe</t>
  </si>
  <si>
    <t>Tłumaczenie pisemne PL-HU</t>
  </si>
  <si>
    <t>Tłumaczenie dokumentów</t>
  </si>
  <si>
    <t>Lokalizacja strony www</t>
  </si>
  <si>
    <t>Tłumaczenie przysięgłe</t>
  </si>
  <si>
    <t>Tłumaczenie ustne (1h)</t>
  </si>
  <si>
    <t>Tłumaczenie techniczne</t>
  </si>
  <si>
    <t>Osoba prywatna</t>
  </si>
  <si>
    <t>MŚP</t>
  </si>
  <si>
    <t>Klient korporacyjny</t>
  </si>
  <si>
    <t>wielkopolskie</t>
  </si>
  <si>
    <t>łódzkie</t>
  </si>
  <si>
    <t>dolnośląskie</t>
  </si>
  <si>
    <t>kujawsko-pomorskie</t>
  </si>
  <si>
    <t>mazowieckie</t>
  </si>
  <si>
    <t>pomorskie</t>
  </si>
  <si>
    <t>podlaskie</t>
  </si>
  <si>
    <t>lubelskie</t>
  </si>
  <si>
    <t>małopolskie</t>
  </si>
  <si>
    <t>śląskie</t>
  </si>
  <si>
    <t>VAT</t>
  </si>
  <si>
    <t>TAX</t>
  </si>
  <si>
    <t>Cena jed. Netto</t>
  </si>
  <si>
    <t>Dochód brutto</t>
  </si>
  <si>
    <t>udział procentowy</t>
  </si>
  <si>
    <t>Rodzaj klienta</t>
  </si>
  <si>
    <t xml:space="preserve"> </t>
  </si>
  <si>
    <t>Row Labels</t>
  </si>
  <si>
    <t>Grand Total</t>
  </si>
  <si>
    <t>Column Labels</t>
  </si>
  <si>
    <t>Average of Dochód brutto</t>
  </si>
  <si>
    <t/>
  </si>
  <si>
    <t>Sum of Dochód brutto</t>
  </si>
  <si>
    <t>Data</t>
  </si>
  <si>
    <t>Lokalizacja strony www Total</t>
  </si>
  <si>
    <t>Tłumaczenie marketingowe Total</t>
  </si>
  <si>
    <t>Tłumaczenie pisemne HU-PL Total</t>
  </si>
  <si>
    <t>Tłumaczenie pisemne PL-HU Total</t>
  </si>
  <si>
    <t>Tłumaczenie przysięgłe Total</t>
  </si>
  <si>
    <t>Tłumaczenie techniczne Total</t>
  </si>
  <si>
    <t>Tłumaczenie ustne (1h) Total</t>
  </si>
  <si>
    <t>Qtr1</t>
  </si>
  <si>
    <t>Qtr2</t>
  </si>
  <si>
    <t>Qtr3</t>
  </si>
  <si>
    <t>Qtr4</t>
  </si>
  <si>
    <t>dolnośląskie Total</t>
  </si>
  <si>
    <t>kujawsko-pomorskie Total</t>
  </si>
  <si>
    <t>lubelskie Total</t>
  </si>
  <si>
    <t>łódzkie Total</t>
  </si>
  <si>
    <t>mazowieckie Total</t>
  </si>
  <si>
    <t>podlaskie Total</t>
  </si>
  <si>
    <t>pomorskie Total</t>
  </si>
  <si>
    <t>śląskie Total</t>
  </si>
  <si>
    <t>wielkopolskie Total</t>
  </si>
  <si>
    <t xml:space="preserve">Dochód brutto </t>
  </si>
  <si>
    <t>Details for Dochód brutto  - Years (Data): 2024</t>
  </si>
  <si>
    <t>Dynamika R/R</t>
  </si>
  <si>
    <t>Wartość %</t>
  </si>
  <si>
    <t>(Multiple Items)</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</si>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</sst>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zł&quot;_-;\-* #,##0.00\ &quot;zł&quot;_-;_-* &quot;-&quot;??\ &quot;zł&quot;_-;_-@_-"/>
    <numFmt numFmtId="164" formatCode="_-* #,##0\ &quot;zł&quot;_-;\-* #,##0\ &quot;zł&quot;_-;_-* &quot;-&quot;??\ &quot;zł&quot;_-;_-@_-"/>
    <numFmt numFmtId="165"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vertical="center"/>
    </xf>
    <xf numFmtId="44" fontId="0" fillId="0" borderId="0" xfId="0" applyNumberFormat="1" applyAlignment="1">
      <alignment horizontal="center"/>
    </xf>
    <xf numFmtId="164" fontId="0" fillId="0" borderId="0" xfId="0" applyNumberFormat="1"/>
    <xf numFmtId="9" fontId="0" fillId="0" borderId="0" xfId="0" applyNumberForma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9" fontId="0" fillId="0" borderId="0" xfId="0" applyNumberFormat="1" applyAlignment="1">
      <alignment horizontal="center" vertical="center" wrapText="1"/>
    </xf>
    <xf numFmtId="4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0" applyNumberFormat="1" applyAlignment="1">
      <alignment horizontal="center" vertical="center"/>
    </xf>
    <xf numFmtId="0" fontId="0" fillId="0" borderId="0" xfId="0" applyAlignment="1">
      <alignment horizontal="center" wrapText="1"/>
    </xf>
    <xf numFmtId="0" fontId="0" fillId="0" borderId="0" xfId="0" pivotButton="1" applyAlignment="1">
      <alignment horizontal="center"/>
    </xf>
    <xf numFmtId="15" fontId="0" fillId="0" borderId="0" xfId="0" applyNumberFormat="1" applyAlignment="1">
      <alignment horizontal="center" vertical="center"/>
    </xf>
    <xf numFmtId="165" fontId="0" fillId="0" borderId="0" xfId="0" applyNumberFormat="1" applyAlignment="1">
      <alignment horizontal="center"/>
    </xf>
    <xf numFmtId="14" fontId="0" fillId="0" borderId="0" xfId="0" applyNumberFormat="1"/>
    <xf numFmtId="0" fontId="1" fillId="0" borderId="0" xfId="0" applyFont="1"/>
    <xf numFmtId="10" fontId="0" fillId="0" borderId="0" xfId="0" applyNumberFormat="1"/>
    <xf numFmtId="165" fontId="0" fillId="0" borderId="0" xfId="0" applyNumberFormat="1"/>
  </cellXfs>
  <cellStyles count="1">
    <cellStyle name="Normal" xfId="0" builtinId="0"/>
  </cellStyles>
  <dxfs count="138">
    <dxf>
      <numFmt numFmtId="165" formatCode="0.0%"/>
    </dxf>
    <dxf>
      <alignment vertical="center"/>
    </dxf>
    <dxf>
      <alignment horizontal="center"/>
    </dxf>
    <dxf>
      <alignment wrapText="1"/>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numFmt numFmtId="165" formatCode="0.0%"/>
    </dxf>
    <dxf>
      <alignment vertical="center"/>
    </dxf>
    <dxf>
      <alignment horizontal="center"/>
    </dxf>
    <dxf>
      <alignment wrapText="1"/>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numFmt numFmtId="165" formatCode="0.0%"/>
    </dxf>
    <dxf>
      <alignment vertical="center"/>
    </dxf>
    <dxf>
      <alignment horizontal="center"/>
    </dxf>
    <dxf>
      <alignment wrapText="1"/>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numFmt numFmtId="165" formatCode="0.0%"/>
    </dxf>
    <dxf>
      <alignment vertical="center"/>
    </dxf>
    <dxf>
      <alignment horizontal="center"/>
    </dxf>
    <dxf>
      <alignment wrapText="1"/>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numFmt numFmtId="165" formatCode="0.0%"/>
    </dxf>
    <dxf>
      <alignment vertical="center"/>
    </dxf>
    <dxf>
      <alignment horizontal="center"/>
    </dxf>
    <dxf>
      <alignment wrapText="1"/>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numFmt numFmtId="165" formatCode="0.0%"/>
    </dxf>
    <dxf>
      <alignment vertical="center"/>
    </dxf>
    <dxf>
      <alignment horizontal="center"/>
    </dxf>
    <dxf>
      <alignment wrapText="1"/>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numFmt numFmtId="165" formatCode="0.0%"/>
    </dxf>
    <dxf>
      <alignment vertical="center"/>
    </dxf>
    <dxf>
      <alignment horizontal="center"/>
    </dxf>
    <dxf>
      <alignment wrapText="1"/>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numFmt numFmtId="165" formatCode="0.0%"/>
    </dxf>
    <dxf>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numFmt numFmtId="34" formatCode="_-* #,##0.00\ &quot;zł&quot;_-;\-* #,##0.00\ &quot;zł&quot;_-;_-* &quot;-&quot;??\ &quot;zł&quot;_-;_-@_-"/>
      <alignment horizontal="center" vertical="bottom" textRotation="0" wrapText="0" indent="0" justifyLastLine="0" shrinkToFit="0" readingOrder="0"/>
    </dxf>
    <dxf>
      <alignment horizontal="center" vertical="center" textRotation="0" wrapText="0" indent="0" justifyLastLine="0" shrinkToFit="0" readingOrder="0"/>
    </dxf>
    <dxf>
      <numFmt numFmtId="20" formatCode="dd/mmm/yy"/>
      <alignment horizontal="center" vertical="center" textRotation="0" wrapText="0" indent="0" justifyLastLine="0" shrinkToFit="0" readingOrder="0"/>
    </dxf>
    <dxf>
      <border outline="0">
        <top style="thin">
          <color auto="1"/>
        </top>
      </border>
    </dxf>
    <dxf>
      <alignment horizontal="center"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numFmt numFmtId="165" formatCode="0.0%"/>
    </dxf>
    <dxf>
      <numFmt numFmtId="19" formatCode="dd/mm/yyyy"/>
    </dxf>
    <dxf>
      <alignment horizontal="center"/>
    </dxf>
    <dxf>
      <alignment horizontal="center"/>
    </dxf>
    <dxf>
      <alignment horizontal="center"/>
    </dxf>
    <dxf>
      <alignment horizontal="center"/>
    </dxf>
    <dxf>
      <alignment horizontal="center"/>
    </dxf>
    <dxf>
      <alignment vertical="bottom"/>
    </dxf>
    <dxf>
      <alignment vertical="bottom"/>
    </dxf>
    <dxf>
      <alignment vertical="bottom"/>
    </dxf>
    <dxf>
      <alignment vertical="bottom"/>
    </dxf>
    <dxf>
      <alignment vertical="bottom"/>
    </dxf>
    <dxf>
      <alignment wrapText="1"/>
    </dxf>
    <dxf>
      <alignment horizontal="center"/>
    </dxf>
    <dxf>
      <alignment vertical="cent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[zestawienie_sprzedazy_tlumaczen_2024_2025(AutoRecovered).xlsx]Rodz.klienta vs. lzlecenia rok!PivotTable2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'Rodz.klienta vs. lzlecenia rok'!$B$4:$B$7</c:f>
              <c:strCache>
                <c:ptCount val="1"/>
                <c:pt idx="0">
                  <c:v>dolnośląskie - Tłumaczenie marketingowe - MŚP</c:v>
                </c:pt>
              </c:strCache>
            </c:strRef>
          </c:tx>
          <c:spPr>
            <a:solidFill>
              <a:schemeClr val="accent1"/>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rok'!$B$8:$B$13</c:f>
              <c:numCache>
                <c:formatCode>_("zł"* #,##0.00_);_("zł"* \(#,##0.00\);_("zł"* "-"??_);_(@_)</c:formatCode>
                <c:ptCount val="4"/>
                <c:pt idx="2">
                  <c:v>350.01</c:v>
                </c:pt>
              </c:numCache>
            </c:numRef>
          </c:val>
          <c:extLst>
            <c:ext xmlns:c16="http://schemas.microsoft.com/office/drawing/2014/chart" uri="{C3380CC4-5D6E-409C-BE32-E72D297353CC}">
              <c16:uniqueId val="{00000000-0E08-41D6-8006-75EC03499B3F}"/>
            </c:ext>
          </c:extLst>
        </c:ser>
        <c:ser>
          <c:idx val="1"/>
          <c:order val="1"/>
          <c:tx>
            <c:strRef>
              <c:f>'Rodz.klienta vs. lzlecenia rok'!$D$4:$D$7</c:f>
              <c:strCache>
                <c:ptCount val="1"/>
                <c:pt idx="0">
                  <c:v>dolnośląskie - Tłumaczenie techniczne - Klient korporacyjny</c:v>
                </c:pt>
              </c:strCache>
            </c:strRef>
          </c:tx>
          <c:spPr>
            <a:solidFill>
              <a:schemeClr val="accent2"/>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rok'!$D$8:$D$13</c:f>
              <c:numCache>
                <c:formatCode>_("zł"* #,##0.00_);_("zł"* \(#,##0.00\);_("zł"* "-"??_);_(@_)</c:formatCode>
                <c:ptCount val="4"/>
                <c:pt idx="2">
                  <c:v>744.96</c:v>
                </c:pt>
              </c:numCache>
            </c:numRef>
          </c:val>
          <c:extLst>
            <c:ext xmlns:c16="http://schemas.microsoft.com/office/drawing/2014/chart" uri="{C3380CC4-5D6E-409C-BE32-E72D297353CC}">
              <c16:uniqueId val="{00000001-0E08-41D6-8006-75EC03499B3F}"/>
            </c:ext>
          </c:extLst>
        </c:ser>
        <c:ser>
          <c:idx val="2"/>
          <c:order val="2"/>
          <c:tx>
            <c:strRef>
              <c:f>'Rodz.klienta vs. lzlecenia rok'!$G$4:$G$7</c:f>
              <c:strCache>
                <c:ptCount val="1"/>
                <c:pt idx="0">
                  <c:v>kujawsko-pomorskie - Tłumaczenie marketingowe - MŚP</c:v>
                </c:pt>
              </c:strCache>
            </c:strRef>
          </c:tx>
          <c:spPr>
            <a:solidFill>
              <a:schemeClr val="accent3"/>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rok'!$G$8:$G$13</c:f>
              <c:numCache>
                <c:formatCode>_("zł"* #,##0.00_);_("zł"* \(#,##0.00\);_("zł"* "-"??_);_(@_)</c:formatCode>
                <c:ptCount val="4"/>
                <c:pt idx="3">
                  <c:v>692.05</c:v>
                </c:pt>
              </c:numCache>
            </c:numRef>
          </c:val>
          <c:extLst>
            <c:ext xmlns:c16="http://schemas.microsoft.com/office/drawing/2014/chart" uri="{C3380CC4-5D6E-409C-BE32-E72D297353CC}">
              <c16:uniqueId val="{00000002-0E08-41D6-8006-75EC03499B3F}"/>
            </c:ext>
          </c:extLst>
        </c:ser>
        <c:ser>
          <c:idx val="3"/>
          <c:order val="3"/>
          <c:tx>
            <c:strRef>
              <c:f>'Rodz.klienta vs. lzlecenia rok'!$I$4:$I$7</c:f>
              <c:strCache>
                <c:ptCount val="1"/>
                <c:pt idx="0">
                  <c:v>kujawsko-pomorskie - Tłumaczenie pisemne HU-PL - MŚP</c:v>
                </c:pt>
              </c:strCache>
            </c:strRef>
          </c:tx>
          <c:spPr>
            <a:solidFill>
              <a:schemeClr val="accent4"/>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rok'!$I$8:$I$13</c:f>
              <c:numCache>
                <c:formatCode>_("zł"* #,##0.00_);_("zł"* \(#,##0.00\);_("zł"* "-"??_);_(@_)</c:formatCode>
                <c:ptCount val="4"/>
                <c:pt idx="0">
                  <c:v>376.89</c:v>
                </c:pt>
                <c:pt idx="1">
                  <c:v>428.6</c:v>
                </c:pt>
              </c:numCache>
            </c:numRef>
          </c:val>
          <c:extLst>
            <c:ext xmlns:c16="http://schemas.microsoft.com/office/drawing/2014/chart" uri="{C3380CC4-5D6E-409C-BE32-E72D297353CC}">
              <c16:uniqueId val="{00000003-0E08-41D6-8006-75EC03499B3F}"/>
            </c:ext>
          </c:extLst>
        </c:ser>
        <c:ser>
          <c:idx val="4"/>
          <c:order val="4"/>
          <c:tx>
            <c:strRef>
              <c:f>'Rodz.klienta vs. lzlecenia rok'!$K$4:$K$7</c:f>
              <c:strCache>
                <c:ptCount val="1"/>
                <c:pt idx="0">
                  <c:v>kujawsko-pomorskie - Tłumaczenie pisemne PL-HU - MŚP</c:v>
                </c:pt>
              </c:strCache>
            </c:strRef>
          </c:tx>
          <c:spPr>
            <a:solidFill>
              <a:schemeClr val="accent5"/>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rok'!$K$8:$K$13</c:f>
              <c:numCache>
                <c:formatCode>_("zł"* #,##0.00_);_("zł"* \(#,##0.00\);_("zł"* "-"??_);_(@_)</c:formatCode>
                <c:ptCount val="4"/>
                <c:pt idx="3">
                  <c:v>117.82</c:v>
                </c:pt>
              </c:numCache>
            </c:numRef>
          </c:val>
          <c:extLst>
            <c:ext xmlns:c16="http://schemas.microsoft.com/office/drawing/2014/chart" uri="{C3380CC4-5D6E-409C-BE32-E72D297353CC}">
              <c16:uniqueId val="{00000004-0E08-41D6-8006-75EC03499B3F}"/>
            </c:ext>
          </c:extLst>
        </c:ser>
        <c:ser>
          <c:idx val="5"/>
          <c:order val="5"/>
          <c:tx>
            <c:strRef>
              <c:f>'Rodz.klienta vs. lzlecenia rok'!$M$4:$M$7</c:f>
              <c:strCache>
                <c:ptCount val="1"/>
                <c:pt idx="0">
                  <c:v>kujawsko-pomorskie - Tłumaczenie przysięgłe - Osoba prywatna</c:v>
                </c:pt>
              </c:strCache>
            </c:strRef>
          </c:tx>
          <c:spPr>
            <a:solidFill>
              <a:schemeClr val="accent6"/>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rok'!$M$8:$M$13</c:f>
              <c:numCache>
                <c:formatCode>_("zł"* #,##0.00_);_("zł"* \(#,##0.00\);_("zł"* "-"??_);_(@_)</c:formatCode>
                <c:ptCount val="4"/>
                <c:pt idx="1">
                  <c:v>535.94000000000005</c:v>
                </c:pt>
              </c:numCache>
            </c:numRef>
          </c:val>
          <c:extLst>
            <c:ext xmlns:c16="http://schemas.microsoft.com/office/drawing/2014/chart" uri="{C3380CC4-5D6E-409C-BE32-E72D297353CC}">
              <c16:uniqueId val="{00000005-0E08-41D6-8006-75EC03499B3F}"/>
            </c:ext>
          </c:extLst>
        </c:ser>
        <c:ser>
          <c:idx val="6"/>
          <c:order val="6"/>
          <c:tx>
            <c:strRef>
              <c:f>'Rodz.klienta vs. lzlecenia rok'!$P$4:$P$7</c:f>
              <c:strCache>
                <c:ptCount val="1"/>
                <c:pt idx="0">
                  <c:v>lubelskie - Lokalizacja strony www - Klient korporacyjny</c:v>
                </c:pt>
              </c:strCache>
            </c:strRef>
          </c:tx>
          <c:spPr>
            <a:solidFill>
              <a:schemeClr val="accent1">
                <a:lumMod val="6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rok'!$P$8:$P$13</c:f>
              <c:numCache>
                <c:formatCode>_("zł"* #,##0.00_);_("zł"* \(#,##0.00\);_("zł"* "-"??_);_(@_)</c:formatCode>
                <c:ptCount val="4"/>
                <c:pt idx="0">
                  <c:v>1429.39</c:v>
                </c:pt>
              </c:numCache>
            </c:numRef>
          </c:val>
          <c:extLst>
            <c:ext xmlns:c16="http://schemas.microsoft.com/office/drawing/2014/chart" uri="{C3380CC4-5D6E-409C-BE32-E72D297353CC}">
              <c16:uniqueId val="{00000006-0E08-41D6-8006-75EC03499B3F}"/>
            </c:ext>
          </c:extLst>
        </c:ser>
        <c:ser>
          <c:idx val="7"/>
          <c:order val="7"/>
          <c:tx>
            <c:strRef>
              <c:f>'Rodz.klienta vs. lzlecenia rok'!$R$4:$R$7</c:f>
              <c:strCache>
                <c:ptCount val="1"/>
                <c:pt idx="0">
                  <c:v>lubelskie - Tłumaczenie marketingowe - Osoba prywatna</c:v>
                </c:pt>
              </c:strCache>
            </c:strRef>
          </c:tx>
          <c:spPr>
            <a:solidFill>
              <a:schemeClr val="accent2">
                <a:lumMod val="6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rok'!$R$8:$R$13</c:f>
              <c:numCache>
                <c:formatCode>_("zł"* #,##0.00_);_("zł"* \(#,##0.00\);_("zł"* "-"??_);_(@_)</c:formatCode>
                <c:ptCount val="4"/>
                <c:pt idx="1">
                  <c:v>587.99</c:v>
                </c:pt>
              </c:numCache>
            </c:numRef>
          </c:val>
          <c:extLst>
            <c:ext xmlns:c16="http://schemas.microsoft.com/office/drawing/2014/chart" uri="{C3380CC4-5D6E-409C-BE32-E72D297353CC}">
              <c16:uniqueId val="{00000007-0E08-41D6-8006-75EC03499B3F}"/>
            </c:ext>
          </c:extLst>
        </c:ser>
        <c:ser>
          <c:idx val="8"/>
          <c:order val="8"/>
          <c:tx>
            <c:strRef>
              <c:f>'Rodz.klienta vs. lzlecenia rok'!$U$4:$U$7</c:f>
              <c:strCache>
                <c:ptCount val="1"/>
                <c:pt idx="0">
                  <c:v>łódzkie - Tłumaczenie marketingowe - MŚP</c:v>
                </c:pt>
              </c:strCache>
            </c:strRef>
          </c:tx>
          <c:spPr>
            <a:solidFill>
              <a:schemeClr val="accent3">
                <a:lumMod val="6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rok'!$U$8:$U$13</c:f>
              <c:numCache>
                <c:formatCode>_("zł"* #,##0.00_);_("zł"* \(#,##0.00\);_("zł"* "-"??_);_(@_)</c:formatCode>
                <c:ptCount val="4"/>
                <c:pt idx="0">
                  <c:v>354.22</c:v>
                </c:pt>
                <c:pt idx="3">
                  <c:v>1383.07</c:v>
                </c:pt>
              </c:numCache>
            </c:numRef>
          </c:val>
          <c:extLst>
            <c:ext xmlns:c16="http://schemas.microsoft.com/office/drawing/2014/chart" uri="{C3380CC4-5D6E-409C-BE32-E72D297353CC}">
              <c16:uniqueId val="{00000008-0E08-41D6-8006-75EC03499B3F}"/>
            </c:ext>
          </c:extLst>
        </c:ser>
        <c:ser>
          <c:idx val="9"/>
          <c:order val="9"/>
          <c:tx>
            <c:strRef>
              <c:f>'Rodz.klienta vs. lzlecenia rok'!$W$4:$W$7</c:f>
              <c:strCache>
                <c:ptCount val="1"/>
                <c:pt idx="0">
                  <c:v>łódzkie - Tłumaczenie pisemne HU-PL - MŚP</c:v>
                </c:pt>
              </c:strCache>
            </c:strRef>
          </c:tx>
          <c:spPr>
            <a:solidFill>
              <a:schemeClr val="accent4">
                <a:lumMod val="6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rok'!$W$8:$W$13</c:f>
              <c:numCache>
                <c:formatCode>_("zł"* #,##0.00_);_("zł"* \(#,##0.00\);_("zł"* "-"??_);_(@_)</c:formatCode>
                <c:ptCount val="4"/>
                <c:pt idx="3">
                  <c:v>1062.04</c:v>
                </c:pt>
              </c:numCache>
            </c:numRef>
          </c:val>
          <c:extLst>
            <c:ext xmlns:c16="http://schemas.microsoft.com/office/drawing/2014/chart" uri="{C3380CC4-5D6E-409C-BE32-E72D297353CC}">
              <c16:uniqueId val="{00000009-0E08-41D6-8006-75EC03499B3F}"/>
            </c:ext>
          </c:extLst>
        </c:ser>
        <c:ser>
          <c:idx val="10"/>
          <c:order val="10"/>
          <c:tx>
            <c:strRef>
              <c:f>'Rodz.klienta vs. lzlecenia rok'!$Y$4:$Y$7</c:f>
              <c:strCache>
                <c:ptCount val="1"/>
                <c:pt idx="0">
                  <c:v>łódzkie - Tłumaczenie przysięgłe - Osoba prywatna</c:v>
                </c:pt>
              </c:strCache>
            </c:strRef>
          </c:tx>
          <c:spPr>
            <a:solidFill>
              <a:schemeClr val="accent5">
                <a:lumMod val="6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rok'!$Y$8:$Y$13</c:f>
              <c:numCache>
                <c:formatCode>_("zł"* #,##0.00_);_("zł"* \(#,##0.00\);_("zł"* "-"??_);_(@_)</c:formatCode>
                <c:ptCount val="4"/>
                <c:pt idx="0">
                  <c:v>1091.57</c:v>
                </c:pt>
              </c:numCache>
            </c:numRef>
          </c:val>
          <c:extLst>
            <c:ext xmlns:c16="http://schemas.microsoft.com/office/drawing/2014/chart" uri="{C3380CC4-5D6E-409C-BE32-E72D297353CC}">
              <c16:uniqueId val="{0000000A-0E08-41D6-8006-75EC03499B3F}"/>
            </c:ext>
          </c:extLst>
        </c:ser>
        <c:ser>
          <c:idx val="11"/>
          <c:order val="11"/>
          <c:tx>
            <c:strRef>
              <c:f>'Rodz.klienta vs. lzlecenia rok'!$AB$4:$AB$7</c:f>
              <c:strCache>
                <c:ptCount val="1"/>
                <c:pt idx="0">
                  <c:v>mazowieckie - Lokalizacja strony www - Klient korporacyjny</c:v>
                </c:pt>
              </c:strCache>
            </c:strRef>
          </c:tx>
          <c:spPr>
            <a:solidFill>
              <a:schemeClr val="accent6">
                <a:lumMod val="6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rok'!$AB$8:$AB$13</c:f>
              <c:numCache>
                <c:formatCode>_("zł"* #,##0.00_);_("zł"* \(#,##0.00\);_("zł"* "-"??_);_(@_)</c:formatCode>
                <c:ptCount val="4"/>
                <c:pt idx="2">
                  <c:v>1993.74</c:v>
                </c:pt>
              </c:numCache>
            </c:numRef>
          </c:val>
          <c:extLst>
            <c:ext xmlns:c16="http://schemas.microsoft.com/office/drawing/2014/chart" uri="{C3380CC4-5D6E-409C-BE32-E72D297353CC}">
              <c16:uniqueId val="{0000000B-0E08-41D6-8006-75EC03499B3F}"/>
            </c:ext>
          </c:extLst>
        </c:ser>
        <c:ser>
          <c:idx val="12"/>
          <c:order val="12"/>
          <c:tx>
            <c:strRef>
              <c:f>'Rodz.klienta vs. lzlecenia rok'!$AD$4:$AD$7</c:f>
              <c:strCache>
                <c:ptCount val="1"/>
                <c:pt idx="0">
                  <c:v>mazowieckie - Tłumaczenie przysięgłe - MŚP</c:v>
                </c:pt>
              </c:strCache>
            </c:strRef>
          </c:tx>
          <c:spPr>
            <a:solidFill>
              <a:schemeClr val="accent1">
                <a:lumMod val="80000"/>
                <a:lumOff val="2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rok'!$AD$8:$AD$13</c:f>
              <c:numCache>
                <c:formatCode>_("zł"* #,##0.00_);_("zł"* \(#,##0.00\);_("zł"* "-"??_);_(@_)</c:formatCode>
                <c:ptCount val="4"/>
                <c:pt idx="3">
                  <c:v>599.03</c:v>
                </c:pt>
              </c:numCache>
            </c:numRef>
          </c:val>
          <c:extLst>
            <c:ext xmlns:c16="http://schemas.microsoft.com/office/drawing/2014/chart" uri="{C3380CC4-5D6E-409C-BE32-E72D297353CC}">
              <c16:uniqueId val="{0000000C-0E08-41D6-8006-75EC03499B3F}"/>
            </c:ext>
          </c:extLst>
        </c:ser>
        <c:ser>
          <c:idx val="13"/>
          <c:order val="13"/>
          <c:tx>
            <c:strRef>
              <c:f>'Rodz.klienta vs. lzlecenia rok'!$AF$4:$AF$7</c:f>
              <c:strCache>
                <c:ptCount val="1"/>
                <c:pt idx="0">
                  <c:v>mazowieckie - Tłumaczenie ustne (1h) - Klient korporacyjny</c:v>
                </c:pt>
              </c:strCache>
            </c:strRef>
          </c:tx>
          <c:spPr>
            <a:solidFill>
              <a:schemeClr val="accent2">
                <a:lumMod val="80000"/>
                <a:lumOff val="2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rok'!$AF$8:$AF$13</c:f>
              <c:numCache>
                <c:formatCode>_("zł"* #,##0.00_);_("zł"* \(#,##0.00\);_("zł"* "-"??_);_(@_)</c:formatCode>
                <c:ptCount val="4"/>
                <c:pt idx="2">
                  <c:v>949.06</c:v>
                </c:pt>
              </c:numCache>
            </c:numRef>
          </c:val>
          <c:extLst>
            <c:ext xmlns:c16="http://schemas.microsoft.com/office/drawing/2014/chart" uri="{C3380CC4-5D6E-409C-BE32-E72D297353CC}">
              <c16:uniqueId val="{0000000D-0E08-41D6-8006-75EC03499B3F}"/>
            </c:ext>
          </c:extLst>
        </c:ser>
        <c:ser>
          <c:idx val="14"/>
          <c:order val="14"/>
          <c:tx>
            <c:strRef>
              <c:f>'Rodz.klienta vs. lzlecenia rok'!$AI$4:$AI$7</c:f>
              <c:strCache>
                <c:ptCount val="1"/>
                <c:pt idx="0">
                  <c:v>podlaskie - Tłumaczenie techniczne - MŚP</c:v>
                </c:pt>
              </c:strCache>
            </c:strRef>
          </c:tx>
          <c:spPr>
            <a:solidFill>
              <a:schemeClr val="accent3">
                <a:lumMod val="80000"/>
                <a:lumOff val="2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rok'!$AI$8:$AI$13</c:f>
              <c:numCache>
                <c:formatCode>_("zł"* #,##0.00_);_("zł"* \(#,##0.00\);_("zł"* "-"??_);_(@_)</c:formatCode>
                <c:ptCount val="4"/>
                <c:pt idx="2">
                  <c:v>452.64</c:v>
                </c:pt>
              </c:numCache>
            </c:numRef>
          </c:val>
          <c:extLst>
            <c:ext xmlns:c16="http://schemas.microsoft.com/office/drawing/2014/chart" uri="{C3380CC4-5D6E-409C-BE32-E72D297353CC}">
              <c16:uniqueId val="{0000000E-0E08-41D6-8006-75EC03499B3F}"/>
            </c:ext>
          </c:extLst>
        </c:ser>
        <c:ser>
          <c:idx val="15"/>
          <c:order val="15"/>
          <c:tx>
            <c:strRef>
              <c:f>'Rodz.klienta vs. lzlecenia rok'!$AK$4:$AK$7</c:f>
              <c:strCache>
                <c:ptCount val="1"/>
                <c:pt idx="0">
                  <c:v>podlaskie - Tłumaczenie ustne (1h) - Klient korporacyjny</c:v>
                </c:pt>
              </c:strCache>
            </c:strRef>
          </c:tx>
          <c:spPr>
            <a:solidFill>
              <a:schemeClr val="accent4">
                <a:lumMod val="80000"/>
                <a:lumOff val="2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rok'!$AK$8:$AK$13</c:f>
              <c:numCache>
                <c:formatCode>_("zł"* #,##0.00_);_("zł"* \(#,##0.00\);_("zł"* "-"??_);_(@_)</c:formatCode>
                <c:ptCount val="4"/>
                <c:pt idx="3">
                  <c:v>1062.74</c:v>
                </c:pt>
              </c:numCache>
            </c:numRef>
          </c:val>
          <c:extLst>
            <c:ext xmlns:c16="http://schemas.microsoft.com/office/drawing/2014/chart" uri="{C3380CC4-5D6E-409C-BE32-E72D297353CC}">
              <c16:uniqueId val="{0000000F-0E08-41D6-8006-75EC03499B3F}"/>
            </c:ext>
          </c:extLst>
        </c:ser>
        <c:ser>
          <c:idx val="16"/>
          <c:order val="16"/>
          <c:tx>
            <c:strRef>
              <c:f>'Rodz.klienta vs. lzlecenia rok'!$AN$4:$AN$7</c:f>
              <c:strCache>
                <c:ptCount val="1"/>
                <c:pt idx="0">
                  <c:v>pomorskie - Tłumaczenie przysięgłe - Osoba prywatna</c:v>
                </c:pt>
              </c:strCache>
            </c:strRef>
          </c:tx>
          <c:spPr>
            <a:solidFill>
              <a:schemeClr val="accent5">
                <a:lumMod val="80000"/>
                <a:lumOff val="2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rok'!$AN$8:$AN$13</c:f>
              <c:numCache>
                <c:formatCode>_("zł"* #,##0.00_);_("zł"* \(#,##0.00\);_("zł"* "-"??_);_(@_)</c:formatCode>
                <c:ptCount val="4"/>
                <c:pt idx="0">
                  <c:v>100.21000000000001</c:v>
                </c:pt>
              </c:numCache>
            </c:numRef>
          </c:val>
          <c:extLst>
            <c:ext xmlns:c16="http://schemas.microsoft.com/office/drawing/2014/chart" uri="{C3380CC4-5D6E-409C-BE32-E72D297353CC}">
              <c16:uniqueId val="{00000010-0E08-41D6-8006-75EC03499B3F}"/>
            </c:ext>
          </c:extLst>
        </c:ser>
        <c:ser>
          <c:idx val="17"/>
          <c:order val="17"/>
          <c:tx>
            <c:strRef>
              <c:f>'Rodz.klienta vs. lzlecenia rok'!$AP$4:$AP$7</c:f>
              <c:strCache>
                <c:ptCount val="1"/>
                <c:pt idx="0">
                  <c:v>pomorskie - Tłumaczenie ustne (1h) - Osoba prywatna</c:v>
                </c:pt>
              </c:strCache>
            </c:strRef>
          </c:tx>
          <c:spPr>
            <a:solidFill>
              <a:schemeClr val="accent6">
                <a:lumMod val="80000"/>
                <a:lumOff val="2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rok'!$AP$8:$AP$13</c:f>
              <c:numCache>
                <c:formatCode>_("zł"* #,##0.00_);_("zł"* \(#,##0.00\);_("zł"* "-"??_);_(@_)</c:formatCode>
                <c:ptCount val="4"/>
                <c:pt idx="1">
                  <c:v>683.24</c:v>
                </c:pt>
              </c:numCache>
            </c:numRef>
          </c:val>
          <c:extLst>
            <c:ext xmlns:c16="http://schemas.microsoft.com/office/drawing/2014/chart" uri="{C3380CC4-5D6E-409C-BE32-E72D297353CC}">
              <c16:uniqueId val="{00000011-0E08-41D6-8006-75EC03499B3F}"/>
            </c:ext>
          </c:extLst>
        </c:ser>
        <c:ser>
          <c:idx val="18"/>
          <c:order val="18"/>
          <c:tx>
            <c:strRef>
              <c:f>'Rodz.klienta vs. lzlecenia rok'!$AS$4:$AS$7</c:f>
              <c:strCache>
                <c:ptCount val="1"/>
                <c:pt idx="0">
                  <c:v>śląskie - Lokalizacja strony www - Klient korporacyjny</c:v>
                </c:pt>
              </c:strCache>
            </c:strRef>
          </c:tx>
          <c:spPr>
            <a:solidFill>
              <a:schemeClr val="accent1">
                <a:lumMod val="8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rok'!$AS$8:$AS$13</c:f>
              <c:numCache>
                <c:formatCode>_("zł"* #,##0.00_);_("zł"* \(#,##0.00\);_("zł"* "-"??_);_(@_)</c:formatCode>
                <c:ptCount val="4"/>
                <c:pt idx="3">
                  <c:v>2500.63</c:v>
                </c:pt>
              </c:numCache>
            </c:numRef>
          </c:val>
          <c:extLst>
            <c:ext xmlns:c16="http://schemas.microsoft.com/office/drawing/2014/chart" uri="{C3380CC4-5D6E-409C-BE32-E72D297353CC}">
              <c16:uniqueId val="{00000012-0E08-41D6-8006-75EC03499B3F}"/>
            </c:ext>
          </c:extLst>
        </c:ser>
        <c:ser>
          <c:idx val="19"/>
          <c:order val="19"/>
          <c:tx>
            <c:strRef>
              <c:f>'Rodz.klienta vs. lzlecenia rok'!$AT$4:$AT$7</c:f>
              <c:strCache>
                <c:ptCount val="1"/>
                <c:pt idx="0">
                  <c:v>śląskie - Lokalizacja strony www - MŚP</c:v>
                </c:pt>
              </c:strCache>
            </c:strRef>
          </c:tx>
          <c:spPr>
            <a:solidFill>
              <a:schemeClr val="accent2">
                <a:lumMod val="8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rok'!$AT$8:$AT$13</c:f>
              <c:numCache>
                <c:formatCode>_("zł"* #,##0.00_);_("zł"* \(#,##0.00\);_("zł"* "-"??_);_(@_)</c:formatCode>
                <c:ptCount val="4"/>
                <c:pt idx="3">
                  <c:v>190.08</c:v>
                </c:pt>
              </c:numCache>
            </c:numRef>
          </c:val>
          <c:extLst>
            <c:ext xmlns:c16="http://schemas.microsoft.com/office/drawing/2014/chart" uri="{C3380CC4-5D6E-409C-BE32-E72D297353CC}">
              <c16:uniqueId val="{00000013-0E08-41D6-8006-75EC03499B3F}"/>
            </c:ext>
          </c:extLst>
        </c:ser>
        <c:ser>
          <c:idx val="20"/>
          <c:order val="20"/>
          <c:tx>
            <c:strRef>
              <c:f>'Rodz.klienta vs. lzlecenia rok'!$AV$4:$AV$7</c:f>
              <c:strCache>
                <c:ptCount val="1"/>
                <c:pt idx="0">
                  <c:v>śląskie - Tłumaczenie pisemne PL-HU - Klient korporacyjny</c:v>
                </c:pt>
              </c:strCache>
            </c:strRef>
          </c:tx>
          <c:spPr>
            <a:solidFill>
              <a:schemeClr val="accent3">
                <a:lumMod val="8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rok'!$AV$8:$AV$13</c:f>
              <c:numCache>
                <c:formatCode>_("zł"* #,##0.00_);_("zł"* \(#,##0.00\);_("zł"* "-"??_);_(@_)</c:formatCode>
                <c:ptCount val="4"/>
                <c:pt idx="3">
                  <c:v>182.84</c:v>
                </c:pt>
              </c:numCache>
            </c:numRef>
          </c:val>
          <c:extLst>
            <c:ext xmlns:c16="http://schemas.microsoft.com/office/drawing/2014/chart" uri="{C3380CC4-5D6E-409C-BE32-E72D297353CC}">
              <c16:uniqueId val="{00000014-0E08-41D6-8006-75EC03499B3F}"/>
            </c:ext>
          </c:extLst>
        </c:ser>
        <c:ser>
          <c:idx val="21"/>
          <c:order val="21"/>
          <c:tx>
            <c:strRef>
              <c:f>'Rodz.klienta vs. lzlecenia rok'!$AY$4:$AY$7</c:f>
              <c:strCache>
                <c:ptCount val="1"/>
                <c:pt idx="0">
                  <c:v>wielkopolskie - Lokalizacja strony www - MŚP</c:v>
                </c:pt>
              </c:strCache>
            </c:strRef>
          </c:tx>
          <c:spPr>
            <a:solidFill>
              <a:schemeClr val="accent4">
                <a:lumMod val="8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rok'!$AY$8:$AY$13</c:f>
              <c:numCache>
                <c:formatCode>_("zł"* #,##0.00_);_("zł"* \(#,##0.00\);_("zł"* "-"??_);_(@_)</c:formatCode>
                <c:ptCount val="4"/>
                <c:pt idx="2">
                  <c:v>2345.15</c:v>
                </c:pt>
              </c:numCache>
            </c:numRef>
          </c:val>
          <c:extLst>
            <c:ext xmlns:c16="http://schemas.microsoft.com/office/drawing/2014/chart" uri="{C3380CC4-5D6E-409C-BE32-E72D297353CC}">
              <c16:uniqueId val="{00000015-0E08-41D6-8006-75EC03499B3F}"/>
            </c:ext>
          </c:extLst>
        </c:ser>
        <c:ser>
          <c:idx val="22"/>
          <c:order val="22"/>
          <c:tx>
            <c:strRef>
              <c:f>'Rodz.klienta vs. lzlecenia rok'!$BA$4:$BA$7</c:f>
              <c:strCache>
                <c:ptCount val="1"/>
                <c:pt idx="0">
                  <c:v>wielkopolskie - Tłumaczenie marketingowe - Klient korporacyjny</c:v>
                </c:pt>
              </c:strCache>
            </c:strRef>
          </c:tx>
          <c:spPr>
            <a:solidFill>
              <a:schemeClr val="accent5">
                <a:lumMod val="8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rok'!$BA$8:$BA$13</c:f>
              <c:numCache>
                <c:formatCode>_("zł"* #,##0.00_);_("zł"* \(#,##0.00\);_("zł"* "-"??_);_(@_)</c:formatCode>
                <c:ptCount val="4"/>
                <c:pt idx="0">
                  <c:v>481.98</c:v>
                </c:pt>
              </c:numCache>
            </c:numRef>
          </c:val>
          <c:extLst>
            <c:ext xmlns:c16="http://schemas.microsoft.com/office/drawing/2014/chart" uri="{C3380CC4-5D6E-409C-BE32-E72D297353CC}">
              <c16:uniqueId val="{00000016-0E08-41D6-8006-75EC03499B3F}"/>
            </c:ext>
          </c:extLst>
        </c:ser>
        <c:ser>
          <c:idx val="23"/>
          <c:order val="23"/>
          <c:tx>
            <c:strRef>
              <c:f>'Rodz.klienta vs. lzlecenia rok'!$BC$4:$BC$7</c:f>
              <c:strCache>
                <c:ptCount val="1"/>
                <c:pt idx="0">
                  <c:v>wielkopolskie - Tłumaczenie techniczne - Klient korporacyjny</c:v>
                </c:pt>
              </c:strCache>
            </c:strRef>
          </c:tx>
          <c:spPr>
            <a:solidFill>
              <a:schemeClr val="accent6">
                <a:lumMod val="80000"/>
              </a:schemeClr>
            </a:solidFill>
            <a:ln>
              <a:noFill/>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rok'!$BC$8:$BC$13</c:f>
              <c:numCache>
                <c:formatCode>_("zł"* #,##0.00_);_("zł"* \(#,##0.00\);_("zł"* "-"??_);_(@_)</c:formatCode>
                <c:ptCount val="4"/>
                <c:pt idx="2">
                  <c:v>914.62000000000012</c:v>
                </c:pt>
              </c:numCache>
            </c:numRef>
          </c:val>
          <c:extLst>
            <c:ext xmlns:c16="http://schemas.microsoft.com/office/drawing/2014/chart" uri="{C3380CC4-5D6E-409C-BE32-E72D297353CC}">
              <c16:uniqueId val="{00000017-0E08-41D6-8006-75EC03499B3F}"/>
            </c:ext>
          </c:extLst>
        </c:ser>
        <c:ser>
          <c:idx val="24"/>
          <c:order val="24"/>
          <c:tx>
            <c:strRef>
              <c:f>'Rodz.klienta vs. lzlecenia rok'!$BD$4:$BD$7</c:f>
              <c:strCache>
                <c:ptCount val="1"/>
                <c:pt idx="0">
                  <c:v>wielkopolskie - Tłumaczenie techniczne - Osoba prywatna</c:v>
                </c:pt>
              </c:strCache>
            </c:strRef>
          </c:tx>
          <c:spPr>
            <a:solidFill>
              <a:schemeClr val="accent1">
                <a:lumMod val="60000"/>
                <a:lumOff val="4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rok'!$BD$8:$BD$13</c:f>
              <c:numCache>
                <c:formatCode>_("zł"* #,##0.00_);_("zł"* \(#,##0.00\);_("zł"* "-"??_);_(@_)</c:formatCode>
                <c:ptCount val="4"/>
                <c:pt idx="0">
                  <c:v>508.21999999999997</c:v>
                </c:pt>
              </c:numCache>
            </c:numRef>
          </c:val>
          <c:extLst>
            <c:ext xmlns:c16="http://schemas.microsoft.com/office/drawing/2014/chart" uri="{C3380CC4-5D6E-409C-BE32-E72D297353CC}">
              <c16:uniqueId val="{00000018-0E08-41D6-8006-75EC03499B3F}"/>
            </c:ext>
          </c:extLst>
        </c:ser>
        <c:ser>
          <c:idx val="25"/>
          <c:order val="25"/>
          <c:tx>
            <c:strRef>
              <c:f>'Rodz.klienta vs. lzlecenia rok'!$BF$4:$BF$7</c:f>
              <c:strCache>
                <c:ptCount val="1"/>
                <c:pt idx="0">
                  <c:v>wielkopolskie - Tłumaczenie ustne (1h) - MŚP</c:v>
                </c:pt>
              </c:strCache>
            </c:strRef>
          </c:tx>
          <c:spPr>
            <a:solidFill>
              <a:schemeClr val="accent2">
                <a:lumMod val="60000"/>
                <a:lumOff val="40000"/>
              </a:schemeClr>
            </a:solidFill>
            <a:ln w="28575" cap="rnd">
              <a:solidFill>
                <a:schemeClr val="accent1"/>
              </a:solidFill>
              <a:round/>
            </a:ln>
            <a:effectLst/>
          </c:spPr>
          <c:invertIfNegative val="0"/>
          <c:cat>
            <c:multiLvlStrRef>
              <c:f>'Rodz.klienta vs. lzlecenia rok'!$A$8:$A$13</c:f>
              <c:multiLvlStrCache>
                <c:ptCount val="4"/>
                <c:lvl>
                  <c:pt idx="0">
                    <c:v>Qtr1</c:v>
                  </c:pt>
                  <c:pt idx="1">
                    <c:v>Qtr2</c:v>
                  </c:pt>
                  <c:pt idx="2">
                    <c:v>Qtr3</c:v>
                  </c:pt>
                  <c:pt idx="3">
                    <c:v>Qtr4</c:v>
                  </c:pt>
                </c:lvl>
                <c:lvl>
                  <c:pt idx="0">
                    <c:v>2021</c:v>
                  </c:pt>
                </c:lvl>
              </c:multiLvlStrCache>
            </c:multiLvlStrRef>
          </c:cat>
          <c:val>
            <c:numRef>
              <c:f>'Rodz.klienta vs. lzlecenia rok'!$BF$8:$BF$13</c:f>
              <c:numCache>
                <c:formatCode>_("zł"* #,##0.00_);_("zł"* \(#,##0.00\);_("zł"* "-"??_);_(@_)</c:formatCode>
                <c:ptCount val="4"/>
                <c:pt idx="3">
                  <c:v>967.22</c:v>
                </c:pt>
              </c:numCache>
            </c:numRef>
          </c:val>
          <c:extLst>
            <c:ext xmlns:c16="http://schemas.microsoft.com/office/drawing/2014/chart" uri="{C3380CC4-5D6E-409C-BE32-E72D297353CC}">
              <c16:uniqueId val="{00000019-0E08-41D6-8006-75EC03499B3F}"/>
            </c:ext>
          </c:extLst>
        </c:ser>
        <c:dLbls>
          <c:showLegendKey val="0"/>
          <c:showVal val="0"/>
          <c:showCatName val="0"/>
          <c:showSerName val="0"/>
          <c:showPercent val="0"/>
          <c:showBubbleSize val="0"/>
        </c:dLbls>
        <c:gapWidth val="219"/>
        <c:overlap val="-27"/>
        <c:axId val="1653667392"/>
        <c:axId val="1653667872"/>
      </c:barChart>
      <c:catAx>
        <c:axId val="165366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653667872"/>
        <c:crosses val="autoZero"/>
        <c:auto val="1"/>
        <c:lblAlgn val="ctr"/>
        <c:lblOffset val="100"/>
        <c:noMultiLvlLbl val="0"/>
      </c:catAx>
      <c:valAx>
        <c:axId val="1653667872"/>
        <c:scaling>
          <c:orientation val="minMax"/>
        </c:scaling>
        <c:delete val="0"/>
        <c:axPos val="l"/>
        <c:majorGridlines>
          <c:spPr>
            <a:ln w="9525" cap="flat" cmpd="sng" algn="ctr">
              <a:solidFill>
                <a:schemeClr val="tx1">
                  <a:lumMod val="15000"/>
                  <a:lumOff val="85000"/>
                </a:schemeClr>
              </a:solidFill>
              <a:round/>
            </a:ln>
            <a:effectLst/>
          </c:spPr>
        </c:majorGridlines>
        <c:numFmt formatCode="_(&quot;zł&quot;* #,##0.00_);_(&quot;zł&quot;* \(#,##0.00\);_(&quot;zł&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65366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[zestawienie_sprzedazy_tlumaczen_2024_2025(AutoRecovered).xlsx]Dynamika rr!PivotTable2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Dynamika R/R</a:t>
            </a:r>
          </a:p>
          <a:p>
            <a:pPr>
              <a:defRPr/>
            </a:pP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'Dynamika rr'!$E$3</c:f>
              <c:strCache>
                <c:ptCount val="1"/>
                <c:pt idx="0">
                  <c:v>Dochód brutto </c:v>
                </c:pt>
              </c:strCache>
            </c:strRef>
          </c:tx>
          <c:spPr>
            <a:solidFill>
              <a:schemeClr val="accent1"/>
            </a:solidFill>
            <a:ln>
              <a:noFill/>
            </a:ln>
            <a:effectLst/>
          </c:spPr>
          <c:invertIfNegative val="0"/>
          <c:cat>
            <c:multiLvlStrRef>
              <c:f>'Dynamika rr'!$D$4:$D$9</c:f>
              <c:multiLvlStrCache>
                <c:ptCount val="4"/>
                <c:lvl>
                  <c:pt idx="0">
                    <c:v>Qtr1</c:v>
                  </c:pt>
                  <c:pt idx="1">
                    <c:v>Qtr2</c:v>
                  </c:pt>
                  <c:pt idx="2">
                    <c:v>Qtr3</c:v>
                  </c:pt>
                  <c:pt idx="3">
                    <c:v>Qtr4</c:v>
                  </c:pt>
                </c:lvl>
                <c:lvl>
                  <c:pt idx="0">
                    <c:v>2021</c:v>
                  </c:pt>
                </c:lvl>
              </c:multiLvlStrCache>
            </c:multiLvlStrRef>
          </c:cat>
          <c:val>
            <c:numRef>
              <c:f>'Dynamika rr'!$E$4:$E$9</c:f>
              <c:numCache>
                <c:formatCode>_("zł"* #,##0.00_);_("zł"* \(#,##0.00\);_("zł"* "-"??_);_(@_)</c:formatCode>
                <c:ptCount val="4"/>
                <c:pt idx="0">
                  <c:v>2875.1800000000003</c:v>
                </c:pt>
                <c:pt idx="1">
                  <c:v>587.99</c:v>
                </c:pt>
                <c:pt idx="2">
                  <c:v>2942.8</c:v>
                </c:pt>
                <c:pt idx="3">
                  <c:v>3044.14</c:v>
                </c:pt>
              </c:numCache>
            </c:numRef>
          </c:val>
          <c:extLst>
            <c:ext xmlns:c16="http://schemas.microsoft.com/office/drawing/2014/chart" uri="{C3380CC4-5D6E-409C-BE32-E72D297353CC}">
              <c16:uniqueId val="{00000000-243F-478F-AB26-9B4D9A51D04A}"/>
            </c:ext>
          </c:extLst>
        </c:ser>
        <c:dLbls>
          <c:showLegendKey val="0"/>
          <c:showVal val="0"/>
          <c:showCatName val="0"/>
          <c:showSerName val="0"/>
          <c:showPercent val="0"/>
          <c:showBubbleSize val="0"/>
        </c:dLbls>
        <c:gapWidth val="219"/>
        <c:overlap val="-27"/>
        <c:axId val="50931728"/>
        <c:axId val="50928848"/>
      </c:barChart>
      <c:lineChart>
        <c:grouping val="standard"/>
        <c:varyColors val="0"/>
        <c:ser>
          <c:idx val="1"/>
          <c:order val="1"/>
          <c:tx>
            <c:strRef>
              <c:f>'Dynamika rr'!$F$3</c:f>
              <c:strCache>
                <c:ptCount val="1"/>
                <c:pt idx="0">
                  <c:v>Dynamika R/R</c:v>
                </c:pt>
              </c:strCache>
            </c:strRef>
          </c:tx>
          <c:spPr>
            <a:ln w="28575" cap="rnd">
              <a:solidFill>
                <a:schemeClr val="accent2"/>
              </a:solidFill>
              <a:round/>
            </a:ln>
            <a:effectLst/>
          </c:spPr>
          <c:marker>
            <c:symbol val="none"/>
          </c:marker>
          <c:cat>
            <c:multiLvlStrRef>
              <c:f>'Dynamika rr'!$D$4:$D$9</c:f>
              <c:multiLvlStrCache>
                <c:ptCount val="4"/>
                <c:lvl>
                  <c:pt idx="0">
                    <c:v>Qtr1</c:v>
                  </c:pt>
                  <c:pt idx="1">
                    <c:v>Qtr2</c:v>
                  </c:pt>
                  <c:pt idx="2">
                    <c:v>Qtr3</c:v>
                  </c:pt>
                  <c:pt idx="3">
                    <c:v>Qtr4</c:v>
                  </c:pt>
                </c:lvl>
                <c:lvl>
                  <c:pt idx="0">
                    <c:v>2021</c:v>
                  </c:pt>
                </c:lvl>
              </c:multiLvlStrCache>
            </c:multiLvlStrRef>
          </c:cat>
          <c:val>
            <c:numRef>
              <c:f>'Dynamika rr'!$F$4:$F$9</c:f>
              <c:numCache>
                <c:formatCode>0.00%</c:formatCode>
                <c:ptCount val="4"/>
              </c:numCache>
            </c:numRef>
          </c:val>
          <c:smooth val="0"/>
          <c:extLst>
            <c:ext xmlns:c16="http://schemas.microsoft.com/office/drawing/2014/chart" uri="{C3380CC4-5D6E-409C-BE32-E72D297353CC}">
              <c16:uniqueId val="{00000001-243F-478F-AB26-9B4D9A51D04A}"/>
            </c:ext>
          </c:extLst>
        </c:ser>
        <c:dLbls>
          <c:showLegendKey val="0"/>
          <c:showVal val="0"/>
          <c:showCatName val="0"/>
          <c:showSerName val="0"/>
          <c:showPercent val="0"/>
          <c:showBubbleSize val="0"/>
        </c:dLbls>
        <c:marker val="1"/>
        <c:smooth val="0"/>
        <c:axId val="50941328"/>
        <c:axId val="50940848"/>
      </c:lineChart>
      <c:catAx>
        <c:axId val="5093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0928848"/>
        <c:crosses val="autoZero"/>
        <c:auto val="1"/>
        <c:lblAlgn val="ctr"/>
        <c:lblOffset val="100"/>
        <c:noMultiLvlLbl val="0"/>
      </c:catAx>
      <c:valAx>
        <c:axId val="50928848"/>
        <c:scaling>
          <c:orientation val="minMax"/>
        </c:scaling>
        <c:delete val="0"/>
        <c:axPos val="l"/>
        <c:majorGridlines>
          <c:spPr>
            <a:ln w="9525" cap="flat" cmpd="sng" algn="ctr">
              <a:solidFill>
                <a:schemeClr val="tx1">
                  <a:lumMod val="15000"/>
                  <a:lumOff val="85000"/>
                </a:schemeClr>
              </a:solidFill>
              <a:round/>
            </a:ln>
            <a:effectLst/>
          </c:spPr>
        </c:majorGridlines>
        <c:numFmt formatCode="_(&quot;zł&quot;* #,##0.00_);_(&quot;zł&quot;* \(#,##0.00\);_(&quot;zł&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0931728"/>
        <c:crosses val="autoZero"/>
        <c:crossBetween val="between"/>
      </c:valAx>
      <c:valAx>
        <c:axId val="5094084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0941328"/>
        <c:crosses val="max"/>
        <c:crossBetween val="between"/>
      </c:valAx>
      <c:catAx>
        <c:axId val="50941328"/>
        <c:scaling>
          <c:orientation val="minMax"/>
        </c:scaling>
        <c:delete val="1"/>
        <c:axPos val="b"/>
        <c:numFmt formatCode="General" sourceLinked="1"/>
        <c:majorTickMark val="out"/>
        <c:minorTickMark val="none"/>
        <c:tickLblPos val="nextTo"/>
        <c:crossAx val="509408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[zestawienie_sprzedazy_tlumaczen_2024_2025(AutoRecovered).xlsx]Wartość % województw!PivotTable3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Wartość % woj</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s>
    <c:plotArea>
      <c:layout/>
      <c:pieChart>
        <c:varyColors val="1"/>
        <c:ser>
          <c:idx val="0"/>
          <c:order val="0"/>
          <c:tx>
            <c:strRef>
              <c:f>'Wartość % województw'!$B$3</c:f>
              <c:strCache>
                <c:ptCount val="1"/>
                <c:pt idx="0">
                  <c:v>Dochód brutto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1C-4285-A0BD-B2374713B4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1C-4285-A0BD-B2374713B45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1C-4285-A0BD-B2374713B45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1C-4285-A0BD-B2374713B45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1C-4285-A0BD-B2374713B45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81C-4285-A0BD-B2374713B45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81C-4285-A0BD-B2374713B45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81C-4285-A0BD-B2374713B45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81C-4285-A0BD-B2374713B45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81C-4285-A0BD-B2374713B45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bestFit"/>
            <c:showLegendKey val="0"/>
            <c:showVal val="1"/>
            <c:showCatName val="0"/>
            <c:showSerName val="0"/>
            <c:showPercent val="1"/>
            <c:showBubbleSize val="0"/>
            <c:showLeaderLines val="0"/>
            <c:extLst>
              <c:ext xmlns:c15="http://schemas.microsoft.com/office/drawing/2012/chart" uri="{CE6537A1-D6FC-4f65-9D91-7224C49458BB}"/>
            </c:extLst>
          </c:dLbls>
          <c:cat>
            <c:strRef>
              <c:f>'Wartość % województw'!$A$4:$A$7</c:f>
              <c:strCache>
                <c:ptCount val="3"/>
                <c:pt idx="0">
                  <c:v>lubelskie</c:v>
                </c:pt>
                <c:pt idx="1">
                  <c:v>łódzkie</c:v>
                </c:pt>
                <c:pt idx="2">
                  <c:v>mazowieckie</c:v>
                </c:pt>
              </c:strCache>
            </c:strRef>
          </c:cat>
          <c:val>
            <c:numRef>
              <c:f>'Wartość % województw'!$B$4:$B$7</c:f>
              <c:numCache>
                <c:formatCode>_("zł"* #,##0.00_);_("zł"* \(#,##0.00\);_("zł"* "-"??_);_(@_)</c:formatCode>
                <c:ptCount val="3"/>
                <c:pt idx="0">
                  <c:v>2017.38</c:v>
                </c:pt>
                <c:pt idx="1">
                  <c:v>3890.8999999999996</c:v>
                </c:pt>
                <c:pt idx="2">
                  <c:v>3541.83</c:v>
                </c:pt>
              </c:numCache>
            </c:numRef>
          </c:val>
          <c:extLst>
            <c:ext xmlns:c16="http://schemas.microsoft.com/office/drawing/2014/chart" uri="{C3380CC4-5D6E-409C-BE32-E72D297353CC}">
              <c16:uniqueId val="{00000014-D81C-4285-A0BD-B2374713B452}"/>
            </c:ext>
          </c:extLst>
        </c:ser>
        <c:ser>
          <c:idx val="1"/>
          <c:order val="1"/>
          <c:tx>
            <c:strRef>
              <c:f>'Wartość % województw'!$C$3</c:f>
              <c:strCache>
                <c:ptCount val="1"/>
                <c:pt idx="0">
                  <c:v>Wartość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6-D81C-4285-A0BD-B2374713B4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8-D81C-4285-A0BD-B2374713B45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A-D81C-4285-A0BD-B2374713B45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C-D81C-4285-A0BD-B2374713B45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E-D81C-4285-A0BD-B2374713B45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0-D81C-4285-A0BD-B2374713B45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2-D81C-4285-A0BD-B2374713B45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4-D81C-4285-A0BD-B2374713B45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6-D81C-4285-A0BD-B2374713B45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8-D81C-4285-A0BD-B2374713B45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'Wartość % województw'!$A$4:$A$7</c:f>
              <c:strCache>
                <c:ptCount val="3"/>
                <c:pt idx="0">
                  <c:v>lubelskie</c:v>
                </c:pt>
                <c:pt idx="1">
                  <c:v>łódzkie</c:v>
                </c:pt>
                <c:pt idx="2">
                  <c:v>mazowieckie</c:v>
                </c:pt>
              </c:strCache>
            </c:strRef>
          </c:cat>
          <c:val>
            <c:numRef>
              <c:f>'Wartość % województw'!$C$4:$C$7</c:f>
              <c:numCache>
                <c:formatCode>0.0%</c:formatCode>
                <c:ptCount val="3"/>
                <c:pt idx="0">
                  <c:v>0.21347688016329969</c:v>
                </c:pt>
                <c:pt idx="1">
                  <c:v>0.41173065710346224</c:v>
                </c:pt>
                <c:pt idx="2">
                  <c:v>0.37479246273323802</c:v>
                </c:pt>
              </c:numCache>
            </c:numRef>
          </c:val>
          <c:extLst>
            <c:ext xmlns:c16="http://schemas.microsoft.com/office/drawing/2014/chart" uri="{C3380CC4-5D6E-409C-BE32-E72D297353CC}">
              <c16:uniqueId val="{00000029-D81C-4285-A0BD-B2374713B452}"/>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[zestawienie_sprzedazy_tlumaczen_2024_2025(AutoRecovered).xlsx]dochód wg województw!PivotTable1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Dochód wg województw</a:t>
            </a:r>
          </a:p>
          <a:p>
            <a:pPr>
              <a:defRPr/>
            </a:pPr>
            <a:endParaRPr lang="pl-P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'dochód wg województw'!$B$3:$B$4</c:f>
              <c:strCache>
                <c:ptCount val="1"/>
                <c:pt idx="0">
                  <c:v>Klient korporacyjny</c:v>
                </c:pt>
              </c:strCache>
            </c:strRef>
          </c:tx>
          <c:spPr>
            <a:solidFill>
              <a:schemeClr val="accent1"/>
            </a:solidFill>
            <a:ln>
              <a:noFill/>
            </a:ln>
            <a:effectLst/>
          </c:spPr>
          <c:invertIfNegative val="0"/>
          <c:cat>
            <c:strRef>
              <c:f>'dochód wg województw'!$A$5:$A$13</c:f>
              <c:strCache>
                <c:ptCount val="9"/>
                <c:pt idx="0">
                  <c:v>dolnośląskie</c:v>
                </c:pt>
                <c:pt idx="1">
                  <c:v>kujawsko-pomorskie</c:v>
                </c:pt>
                <c:pt idx="2">
                  <c:v>lubelskie</c:v>
                </c:pt>
                <c:pt idx="3">
                  <c:v>łódzkie</c:v>
                </c:pt>
                <c:pt idx="4">
                  <c:v>mazowieckie</c:v>
                </c:pt>
                <c:pt idx="5">
                  <c:v>podlaskie</c:v>
                </c:pt>
                <c:pt idx="6">
                  <c:v>pomorskie</c:v>
                </c:pt>
                <c:pt idx="7">
                  <c:v>śląskie</c:v>
                </c:pt>
                <c:pt idx="8">
                  <c:v>wielkopolskie</c:v>
                </c:pt>
              </c:strCache>
            </c:strRef>
          </c:cat>
          <c:val>
            <c:numRef>
              <c:f>'dochód wg województw'!$B$5:$B$13</c:f>
              <c:numCache>
                <c:formatCode>_("zł"* #,##0.00_);_("zł"* \(#,##0.00\);_("zł"* "-"??_);_(@_)</c:formatCode>
                <c:ptCount val="9"/>
                <c:pt idx="0">
                  <c:v>744.96</c:v>
                </c:pt>
                <c:pt idx="2">
                  <c:v>1429.39</c:v>
                </c:pt>
                <c:pt idx="4">
                  <c:v>1471.4</c:v>
                </c:pt>
                <c:pt idx="5">
                  <c:v>1062.74</c:v>
                </c:pt>
                <c:pt idx="7">
                  <c:v>1341.7350000000001</c:v>
                </c:pt>
                <c:pt idx="8">
                  <c:v>698.30000000000007</c:v>
                </c:pt>
              </c:numCache>
            </c:numRef>
          </c:val>
          <c:extLst>
            <c:ext xmlns:c16="http://schemas.microsoft.com/office/drawing/2014/chart" uri="{C3380CC4-5D6E-409C-BE32-E72D297353CC}">
              <c16:uniqueId val="{00000000-ABE5-40CA-A2DB-27565EABBE08}"/>
            </c:ext>
          </c:extLst>
        </c:ser>
        <c:ser>
          <c:idx val="1"/>
          <c:order val="1"/>
          <c:tx>
            <c:strRef>
              <c:f>'dochód wg województw'!$C$3:$C$4</c:f>
              <c:strCache>
                <c:ptCount val="1"/>
                <c:pt idx="0">
                  <c:v>MŚP</c:v>
                </c:pt>
              </c:strCache>
            </c:strRef>
          </c:tx>
          <c:spPr>
            <a:solidFill>
              <a:schemeClr val="accent2"/>
            </a:solidFill>
            <a:ln>
              <a:noFill/>
            </a:ln>
            <a:effectLst/>
          </c:spPr>
          <c:invertIfNegative val="0"/>
          <c:cat>
            <c:strRef>
              <c:f>'dochód wg województw'!$A$5:$A$13</c:f>
              <c:strCache>
                <c:ptCount val="9"/>
                <c:pt idx="0">
                  <c:v>dolnośląskie</c:v>
                </c:pt>
                <c:pt idx="1">
                  <c:v>kujawsko-pomorskie</c:v>
                </c:pt>
                <c:pt idx="2">
                  <c:v>lubelskie</c:v>
                </c:pt>
                <c:pt idx="3">
                  <c:v>łódzkie</c:v>
                </c:pt>
                <c:pt idx="4">
                  <c:v>mazowieckie</c:v>
                </c:pt>
                <c:pt idx="5">
                  <c:v>podlaskie</c:v>
                </c:pt>
                <c:pt idx="6">
                  <c:v>pomorskie</c:v>
                </c:pt>
                <c:pt idx="7">
                  <c:v>śląskie</c:v>
                </c:pt>
                <c:pt idx="8">
                  <c:v>wielkopolskie</c:v>
                </c:pt>
              </c:strCache>
            </c:strRef>
          </c:cat>
          <c:val>
            <c:numRef>
              <c:f>'dochód wg województw'!$C$5:$C$13</c:f>
              <c:numCache>
                <c:formatCode>_("zł"* #,##0.00_);_("zł"* \(#,##0.00\);_("zł"* "-"??_);_(@_)</c:formatCode>
                <c:ptCount val="9"/>
                <c:pt idx="0">
                  <c:v>350.01</c:v>
                </c:pt>
                <c:pt idx="1">
                  <c:v>403.84</c:v>
                </c:pt>
                <c:pt idx="3">
                  <c:v>699.83249999999998</c:v>
                </c:pt>
                <c:pt idx="4">
                  <c:v>599.03</c:v>
                </c:pt>
                <c:pt idx="5">
                  <c:v>452.64</c:v>
                </c:pt>
                <c:pt idx="7">
                  <c:v>190.08</c:v>
                </c:pt>
                <c:pt idx="8">
                  <c:v>1656.1849999999999</c:v>
                </c:pt>
              </c:numCache>
            </c:numRef>
          </c:val>
          <c:extLst>
            <c:ext xmlns:c16="http://schemas.microsoft.com/office/drawing/2014/chart" uri="{C3380CC4-5D6E-409C-BE32-E72D297353CC}">
              <c16:uniqueId val="{00000001-ABE5-40CA-A2DB-27565EABBE08}"/>
            </c:ext>
          </c:extLst>
        </c:ser>
        <c:dLbls>
          <c:showLegendKey val="0"/>
          <c:showVal val="0"/>
          <c:showCatName val="0"/>
          <c:showSerName val="0"/>
          <c:showPercent val="0"/>
          <c:showBubbleSize val="0"/>
        </c:dLbls>
        <c:gapWidth val="219"/>
        <c:overlap val="-27"/>
        <c:axId val="130230016"/>
        <c:axId val="130230496"/>
      </c:barChart>
      <c:lineChart>
        <c:grouping val="standard"/>
        <c:varyColors val="0"/>
        <c:ser>
          <c:idx val="2"/>
          <c:order val="2"/>
          <c:tx>
            <c:strRef>
              <c:f>'dochód wg województw'!$D$3:$D$4</c:f>
              <c:strCache>
                <c:ptCount val="1"/>
                <c:pt idx="0">
                  <c:v>Osoba prywatna</c:v>
                </c:pt>
              </c:strCache>
            </c:strRef>
          </c:tx>
          <c:spPr>
            <a:ln w="28575" cap="rnd">
              <a:solidFill>
                <a:schemeClr val="accent3"/>
              </a:solidFill>
              <a:round/>
            </a:ln>
            <a:effectLst/>
          </c:spPr>
          <c:marker>
            <c:symbol val="none"/>
          </c:marker>
          <c:cat>
            <c:strRef>
              <c:f>'dochód wg województw'!$A$5:$A$13</c:f>
              <c:strCache>
                <c:ptCount val="9"/>
                <c:pt idx="0">
                  <c:v>dolnośląskie</c:v>
                </c:pt>
                <c:pt idx="1">
                  <c:v>kujawsko-pomorskie</c:v>
                </c:pt>
                <c:pt idx="2">
                  <c:v>lubelskie</c:v>
                </c:pt>
                <c:pt idx="3">
                  <c:v>łódzkie</c:v>
                </c:pt>
                <c:pt idx="4">
                  <c:v>mazowieckie</c:v>
                </c:pt>
                <c:pt idx="5">
                  <c:v>podlaskie</c:v>
                </c:pt>
                <c:pt idx="6">
                  <c:v>pomorskie</c:v>
                </c:pt>
                <c:pt idx="7">
                  <c:v>śląskie</c:v>
                </c:pt>
                <c:pt idx="8">
                  <c:v>wielkopolskie</c:v>
                </c:pt>
              </c:strCache>
            </c:strRef>
          </c:cat>
          <c:val>
            <c:numRef>
              <c:f>'dochód wg województw'!$D$5:$D$13</c:f>
              <c:numCache>
                <c:formatCode>_("zł"* #,##0.00_);_("zł"* \(#,##0.00\);_("zł"* "-"??_);_(@_)</c:formatCode>
                <c:ptCount val="9"/>
                <c:pt idx="1">
                  <c:v>535.94000000000005</c:v>
                </c:pt>
                <c:pt idx="2">
                  <c:v>587.99</c:v>
                </c:pt>
                <c:pt idx="3">
                  <c:v>1091.57</c:v>
                </c:pt>
                <c:pt idx="6">
                  <c:v>391.72500000000002</c:v>
                </c:pt>
                <c:pt idx="8">
                  <c:v>508.21999999999997</c:v>
                </c:pt>
              </c:numCache>
            </c:numRef>
          </c:val>
          <c:smooth val="0"/>
          <c:extLst>
            <c:ext xmlns:c16="http://schemas.microsoft.com/office/drawing/2014/chart" uri="{C3380CC4-5D6E-409C-BE32-E72D297353CC}">
              <c16:uniqueId val="{00000002-ABE5-40CA-A2DB-27565EABBE08}"/>
            </c:ext>
          </c:extLst>
        </c:ser>
        <c:dLbls>
          <c:showLegendKey val="0"/>
          <c:showVal val="0"/>
          <c:showCatName val="0"/>
          <c:showSerName val="0"/>
          <c:showPercent val="0"/>
          <c:showBubbleSize val="0"/>
        </c:dLbls>
        <c:marker val="1"/>
        <c:smooth val="0"/>
        <c:axId val="130225696"/>
        <c:axId val="130236256"/>
      </c:lineChart>
      <c:catAx>
        <c:axId val="13023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30230496"/>
        <c:crosses val="autoZero"/>
        <c:auto val="1"/>
        <c:lblAlgn val="ctr"/>
        <c:lblOffset val="100"/>
        <c:noMultiLvlLbl val="0"/>
      </c:catAx>
      <c:valAx>
        <c:axId val="130230496"/>
        <c:scaling>
          <c:orientation val="minMax"/>
        </c:scaling>
        <c:delete val="0"/>
        <c:axPos val="l"/>
        <c:majorGridlines>
          <c:spPr>
            <a:ln w="9525" cap="flat" cmpd="sng" algn="ctr">
              <a:solidFill>
                <a:schemeClr val="tx1">
                  <a:lumMod val="15000"/>
                  <a:lumOff val="85000"/>
                </a:schemeClr>
              </a:solidFill>
              <a:round/>
            </a:ln>
            <a:effectLst/>
          </c:spPr>
        </c:majorGridlines>
        <c:numFmt formatCode="_(&quot;zł&quot;* #,##0.00_);_(&quot;zł&quot;* \(#,##0.00\);_(&quot;zł&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30230016"/>
        <c:crosses val="autoZero"/>
        <c:crossBetween val="between"/>
      </c:valAx>
      <c:valAx>
        <c:axId val="130236256"/>
        <c:scaling>
          <c:orientation val="minMax"/>
        </c:scaling>
        <c:delete val="0"/>
        <c:axPos val="r"/>
        <c:numFmt formatCode="_(&quot;zł&quot;* #,##0.00_);_(&quot;zł&quot;* \(#,##0.00\);_(&quot;zł&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30225696"/>
        <c:crosses val="max"/>
        <c:crossBetween val="between"/>
      </c:valAx>
      <c:catAx>
        <c:axId val="130225696"/>
        <c:scaling>
          <c:orientation val="minMax"/>
        </c:scaling>
        <c:delete val="1"/>
        <c:axPos val="b"/>
        <c:numFmt formatCode="General" sourceLinked="1"/>
        <c:majorTickMark val="out"/>
        <c:minorTickMark val="none"/>
        <c:tickLblPos val="nextTo"/>
        <c:crossAx val="13023625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9</xdr:col>
      <xdr:colOff>1162050</xdr:colOff>
      <xdr:row>1</xdr:row>
      <xdr:rowOff>120650</xdr:rowOff>
    </xdr:from>
    <xdr:to>
      <xdr:col>11</xdr:col>
      <xdr:colOff>6350</xdr:colOff>
      <xdr:row>15</xdr:row>
      <xdr:rowOff>66675</xdr:rowOff>
    </xdr:to>
    <mc:AlternateContent xmlns:mc="http://schemas.openxmlformats.org/markup-compatibility/2006" xmlns:a14="http://schemas.microsoft.com/office/drawing/2010/main">
      <mc:Choice Requires="a14">
        <xdr:graphicFrame macro="">
          <xdr:nvGraphicFramePr>
            <xdr:cNvPr id="3" name="Years (Data) 1">
              <a:extLst>
                <a:ext uri="{FF2B5EF4-FFF2-40B4-BE49-F238E27FC236}">
                  <a16:creationId xmlns:a16="http://schemas.microsoft.com/office/drawing/2014/main" id="{CB8B2254-8AFE-6418-8D16-8B0320A6F6DF}"/>
                </a:ext>
              </a:extLst>
            </xdr:cNvPr>
            <xdr:cNvGraphicFramePr/>
          </xdr:nvGraphicFramePr>
          <xdr:xfrm>
            <a:off x="0" y="0"/>
            <a:ext cx="0" cy="0"/>
          </xdr:xfrm>
          <a:graphic>
            <a:graphicData uri="http://schemas.microsoft.com/office/drawing/2010/slicer">
              <sle:slicer xmlns:sle="http://schemas.microsoft.com/office/drawing/2010/slicer" name="Years (Data) 1"/>
            </a:graphicData>
          </a:graphic>
        </xdr:graphicFrame>
      </mc:Choice>
      <mc:Fallback xmlns="">
        <xdr:sp macro="" textlink="">
          <xdr:nvSpPr>
            <xdr:cNvPr id="0" name=""/>
            <xdr:cNvSpPr>
              <a:spLocks noTextEdit="1"/>
            </xdr:cNvSpPr>
          </xdr:nvSpPr>
          <xdr:spPr>
            <a:xfrm>
              <a:off x="11633200" y="304800"/>
              <a:ext cx="1828800" cy="25241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120650</xdr:colOff>
      <xdr:row>1</xdr:row>
      <xdr:rowOff>139700</xdr:rowOff>
    </xdr:from>
    <xdr:to>
      <xdr:col>6</xdr:col>
      <xdr:colOff>381000</xdr:colOff>
      <xdr:row>15</xdr:row>
      <xdr:rowOff>85725</xdr:rowOff>
    </xdr:to>
    <mc:AlternateContent xmlns:mc="http://schemas.openxmlformats.org/markup-compatibility/2006" xmlns:a14="http://schemas.microsoft.com/office/drawing/2010/main">
      <mc:Choice Requires="a14">
        <xdr:graphicFrame macro="">
          <xdr:nvGraphicFramePr>
            <xdr:cNvPr id="4" name="Years (Data) 2">
              <a:extLst>
                <a:ext uri="{FF2B5EF4-FFF2-40B4-BE49-F238E27FC236}">
                  <a16:creationId xmlns:a16="http://schemas.microsoft.com/office/drawing/2014/main" id="{EF846A51-F96E-9C76-7729-5A0DE5796145}"/>
                </a:ext>
              </a:extLst>
            </xdr:cNvPr>
            <xdr:cNvGraphicFramePr/>
          </xdr:nvGraphicFramePr>
          <xdr:xfrm>
            <a:off x="0" y="0"/>
            <a:ext cx="0" cy="0"/>
          </xdr:xfrm>
          <a:graphic>
            <a:graphicData uri="http://schemas.microsoft.com/office/drawing/2010/slicer">
              <sle:slicer xmlns:sle="http://schemas.microsoft.com/office/drawing/2010/slicer" name="Years (Data) 2"/>
            </a:graphicData>
          </a:graphic>
        </xdr:graphicFrame>
      </mc:Choice>
      <mc:Fallback xmlns="">
        <xdr:sp macro="" textlink="">
          <xdr:nvSpPr>
            <xdr:cNvPr id="0" name=""/>
            <xdr:cNvSpPr>
              <a:spLocks noTextEdit="1"/>
            </xdr:cNvSpPr>
          </xdr:nvSpPr>
          <xdr:spPr>
            <a:xfrm>
              <a:off x="4699000" y="323850"/>
              <a:ext cx="1828800" cy="25241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25400</xdr:colOff>
      <xdr:row>15</xdr:row>
      <xdr:rowOff>127000</xdr:rowOff>
    </xdr:from>
    <xdr:to>
      <xdr:col>4</xdr:col>
      <xdr:colOff>482600</xdr:colOff>
      <xdr:row>30</xdr:row>
      <xdr:rowOff>107950</xdr:rowOff>
    </xdr:to>
    <xdr:graphicFrame macro="">
      <xdr:nvGraphicFramePr>
        <xdr:cNvPr id="2" name="Chart 1">
          <a:extLst>
            <a:ext uri="{FF2B5EF4-FFF2-40B4-BE49-F238E27FC236}">
              <a16:creationId xmlns:a16="http://schemas.microsoft.com/office/drawing/2014/main" id="{ECF3F73F-B8CD-4C8F-90F3-FCB0E829ED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590550</xdr:colOff>
      <xdr:row>10</xdr:row>
      <xdr:rowOff>57150</xdr:rowOff>
    </xdr:from>
    <xdr:to>
      <xdr:col>4</xdr:col>
      <xdr:colOff>260350</xdr:colOff>
      <xdr:row>24</xdr:row>
      <xdr:rowOff>3175</xdr:rowOff>
    </xdr:to>
    <mc:AlternateContent xmlns:mc="http://schemas.openxmlformats.org/markup-compatibility/2006">
      <mc:Choice xmlns:a14="http://schemas.microsoft.com/office/drawing/2010/main" Requires="a14">
        <xdr:graphicFrame macro="">
          <xdr:nvGraphicFramePr>
            <xdr:cNvPr id="3" name="Years (Data)">
              <a:extLst>
                <a:ext uri="{FF2B5EF4-FFF2-40B4-BE49-F238E27FC236}">
                  <a16:creationId xmlns:a16="http://schemas.microsoft.com/office/drawing/2014/main" id="{2A9C59D2-B651-34B9-27FF-E9C71F8780F8}"/>
                </a:ext>
              </a:extLst>
            </xdr:cNvPr>
            <xdr:cNvGraphicFramePr/>
          </xdr:nvGraphicFramePr>
          <xdr:xfrm>
            <a:off x="0" y="0"/>
            <a:ext cx="0" cy="0"/>
          </xdr:xfrm>
          <a:graphic>
            <a:graphicData uri="http://schemas.microsoft.com/office/drawing/2010/slicer">
              <sle:slicer xmlns:sle="http://schemas.microsoft.com/office/drawing/2010/slicer" name="Years (Data)"/>
            </a:graphicData>
          </a:graphic>
        </xdr:graphicFrame>
      </mc:Choice>
      <mc:Fallback>
        <xdr:sp macro="" textlink="">
          <xdr:nvSpPr>
            <xdr:cNvPr id="0" name=""/>
            <xdr:cNvSpPr>
              <a:spLocks noTextEdit="1"/>
            </xdr:cNvSpPr>
          </xdr:nvSpPr>
          <xdr:spPr>
            <a:xfrm>
              <a:off x="3257550" y="1898650"/>
              <a:ext cx="1828800" cy="25241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12700</xdr:colOff>
      <xdr:row>3</xdr:row>
      <xdr:rowOff>44450</xdr:rowOff>
    </xdr:from>
    <xdr:to>
      <xdr:col>7</xdr:col>
      <xdr:colOff>12700</xdr:colOff>
      <xdr:row>16</xdr:row>
      <xdr:rowOff>174625</xdr:rowOff>
    </xdr:to>
    <mc:AlternateContent xmlns:mc="http://schemas.openxmlformats.org/markup-compatibility/2006" xmlns:a14="http://schemas.microsoft.com/office/drawing/2010/main">
      <mc:Choice Requires="a14">
        <xdr:graphicFrame macro="">
          <xdr:nvGraphicFramePr>
            <xdr:cNvPr id="3" name="Województwo klienta">
              <a:extLst>
                <a:ext uri="{FF2B5EF4-FFF2-40B4-BE49-F238E27FC236}">
                  <a16:creationId xmlns:a16="http://schemas.microsoft.com/office/drawing/2014/main" id="{6944EBE9-74B4-9599-2FE6-88E9E2FCDBB4}"/>
                </a:ext>
              </a:extLst>
            </xdr:cNvPr>
            <xdr:cNvGraphicFramePr/>
          </xdr:nvGraphicFramePr>
          <xdr:xfrm>
            <a:off x="0" y="0"/>
            <a:ext cx="0" cy="0"/>
          </xdr:xfrm>
          <a:graphic>
            <a:graphicData uri="http://schemas.microsoft.com/office/drawing/2010/slicer">
              <sle:slicer xmlns:sle="http://schemas.microsoft.com/office/drawing/2010/slicer" name="Województwo klienta"/>
            </a:graphicData>
          </a:graphic>
        </xdr:graphicFrame>
      </mc:Choice>
      <mc:Fallback xmlns="">
        <xdr:sp macro="" textlink="">
          <xdr:nvSpPr>
            <xdr:cNvPr id="0" name=""/>
            <xdr:cNvSpPr>
              <a:spLocks noTextEdit="1"/>
            </xdr:cNvSpPr>
          </xdr:nvSpPr>
          <xdr:spPr>
            <a:xfrm>
              <a:off x="3124200" y="596900"/>
              <a:ext cx="1828800" cy="25241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133350</xdr:colOff>
      <xdr:row>1</xdr:row>
      <xdr:rowOff>69850</xdr:rowOff>
    </xdr:from>
    <xdr:to>
      <xdr:col>7</xdr:col>
      <xdr:colOff>438150</xdr:colOff>
      <xdr:row>16</xdr:row>
      <xdr:rowOff>50800</xdr:rowOff>
    </xdr:to>
    <xdr:graphicFrame macro="">
      <xdr:nvGraphicFramePr>
        <xdr:cNvPr id="3" name="Chart 2">
          <a:extLst>
            <a:ext uri="{FF2B5EF4-FFF2-40B4-BE49-F238E27FC236}">
              <a16:creationId xmlns:a16="http://schemas.microsoft.com/office/drawing/2014/main" id="{A79FF425-60D0-4F92-837A-BFF587FCF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xdr:row>
      <xdr:rowOff>0</xdr:rowOff>
    </xdr:from>
    <xdr:to>
      <xdr:col>16</xdr:col>
      <xdr:colOff>304800</xdr:colOff>
      <xdr:row>16</xdr:row>
      <xdr:rowOff>165100</xdr:rowOff>
    </xdr:to>
    <xdr:graphicFrame macro="">
      <xdr:nvGraphicFramePr>
        <xdr:cNvPr id="4" name="Chart 3">
          <a:extLst>
            <a:ext uri="{FF2B5EF4-FFF2-40B4-BE49-F238E27FC236}">
              <a16:creationId xmlns:a16="http://schemas.microsoft.com/office/drawing/2014/main" id="{772138D9-714F-4E7F-9068-F080A9FC9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171450</xdr:colOff>
      <xdr:row>18</xdr:row>
      <xdr:rowOff>76200</xdr:rowOff>
    </xdr:from>
    <xdr:to>
      <xdr:col>7</xdr:col>
      <xdr:colOff>476250</xdr:colOff>
      <xdr:row>33</xdr:row>
      <xdr:rowOff>57150</xdr:rowOff>
    </xdr:to>
    <xdr:graphicFrame macro="">
      <xdr:nvGraphicFramePr>
        <xdr:cNvPr id="5" name="Chart 4">
          <a:extLst>
            <a:ext uri="{FF2B5EF4-FFF2-40B4-BE49-F238E27FC236}">
              <a16:creationId xmlns:a16="http://schemas.microsoft.com/office/drawing/2014/main" id="{E3705D7F-5AB7-4CB3-A999-F16AB42281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wel Czechowicz" refreshedDate="45823.78633703704" createdVersion="8" refreshedVersion="8" minRefreshableVersion="3" recordCount="199" xr:uid="{04D036C9-A6D8-4457-B5E7-CA4E38375EC2}">
  <cacheSource type="worksheet">
    <worksheetSource name="Trans"/>
  </cacheSource>
  <cacheFields count="16">
    <cacheField name="Data" numFmtId="15">
      <sharedItems containsSemiMixedTypes="0" containsNonDate="0" containsDate="1" containsString="0" minDate="2021-01-01T00:00:00" maxDate="2025-12-31T00:00:00" count="1062">
        <d v="2021-10-08T00:00:00"/>
        <d v="2023-06-02T00:00:00"/>
        <d v="2021-11-10T00:00:00"/>
        <d v="2022-09-07T00:00:00"/>
        <d v="2024-06-05T00:00:00"/>
        <d v="2024-01-27T00:00:00"/>
        <d v="2022-04-27T00:00:00"/>
        <d v="2023-03-15T00:00:00"/>
        <d v="2025-11-10T00:00:00"/>
        <d v="2025-05-12T00:00:00"/>
        <d v="2025-07-23T00:00:00"/>
        <d v="2025-12-30T00:00:00"/>
        <d v="2025-09-19T00:00:00"/>
        <d v="2023-01-03T00:00:00"/>
        <d v="2023-11-04T00:00:00"/>
        <d v="2022-10-07T00:00:00"/>
        <d v="2022-08-26T00:00:00"/>
        <d v="2024-02-23T00:00:00"/>
        <d v="2021-11-08T00:00:00"/>
        <d v="2024-12-16T00:00:00"/>
        <d v="2022-08-03T00:00:00"/>
        <d v="2021-11-11T00:00:00"/>
        <d v="2022-03-14T00:00:00"/>
        <d v="2025-11-22T00:00:00"/>
        <d v="2023-03-28T00:00:00"/>
        <d v="2021-08-21T00:00:00"/>
        <d v="2022-12-19T00:00:00"/>
        <d v="2022-02-05T00:00:00"/>
        <d v="2023-12-04T00:00:00"/>
        <d v="2024-12-13T00:00:00"/>
        <d v="2023-10-24T00:00:00"/>
        <d v="2025-12-08T00:00:00"/>
        <d v="2022-09-19T00:00:00"/>
        <d v="2025-06-09T00:00:00"/>
        <d v="2023-05-04T00:00:00"/>
        <d v="2024-06-23T00:00:00"/>
        <d v="2023-04-23T00:00:00"/>
        <d v="2021-10-24T00:00:00"/>
        <d v="2022-04-24T00:00:00"/>
        <d v="2025-03-16T00:00:00"/>
        <d v="2022-12-14T00:00:00"/>
        <d v="2022-10-29T00:00:00"/>
        <d v="2023-04-26T00:00:00"/>
        <d v="2021-08-06T00:00:00"/>
        <d v="2023-05-22T00:00:00"/>
        <d v="2022-05-25T00:00:00"/>
        <d v="2022-12-28T00:00:00"/>
        <d v="2023-09-22T00:00:00"/>
        <d v="2024-08-26T00:00:00"/>
        <d v="2022-02-10T00:00:00"/>
        <d v="2022-01-02T00:00:00"/>
        <d v="2022-02-08T00:00:00"/>
        <d v="2023-03-12T00:00:00"/>
        <d v="2023-01-06T00:00:00"/>
        <d v="2023-01-18T00:00:00"/>
        <d v="2022-04-21T00:00:00"/>
        <d v="2025-12-17T00:00:00"/>
        <d v="2021-02-20T00:00:00"/>
        <d v="2021-07-30T00:00:00"/>
        <d v="2021-05-17T00:00:00"/>
        <d v="2021-10-30T00:00:00"/>
        <d v="2022-07-06T00:00:00"/>
        <d v="2024-03-22T00:00:00"/>
        <d v="2022-06-20T00:00:00"/>
        <d v="2022-07-02T00:00:00"/>
        <d v="2022-05-04T00:00:00"/>
        <d v="2024-12-21T00:00:00"/>
        <d v="2021-07-18T00:00:00"/>
        <d v="2024-05-31T00:00:00"/>
        <d v="2024-04-07T00:00:00"/>
        <d v="2024-10-31T00:00:00"/>
        <d v="2025-04-17T00:00:00"/>
        <d v="2024-06-01T00:00:00"/>
        <d v="2025-12-12T00:00:00"/>
        <d v="2023-11-15T00:00:00"/>
        <d v="2021-12-19T00:00:00"/>
        <d v="2023-11-13T00:00:00"/>
        <d v="2023-07-30T00:00:00"/>
        <d v="2023-09-30T00:00:00"/>
        <d v="2023-11-27T00:00:00"/>
        <d v="2023-01-04T00:00:00"/>
        <d v="2024-01-01T00:00:00"/>
        <d v="2022-08-07T00:00:00"/>
        <d v="2021-09-06T00:00:00"/>
        <d v="2025-09-21T00:00:00"/>
        <d v="2024-03-24T00:00:00"/>
        <d v="2024-02-10T00:00:00"/>
        <d v="2025-04-27T00:00:00"/>
        <d v="2025-11-26T00:00:00"/>
        <d v="2024-05-14T00:00:00"/>
        <d v="2024-05-30T00:00:00"/>
        <d v="2023-08-01T00:00:00"/>
        <d v="2022-09-04T00:00:00"/>
        <d v="2023-01-09T00:00:00"/>
        <d v="2022-11-17T00:00:00"/>
        <d v="2024-10-19T00:00:00"/>
        <d v="2021-08-25T00:00:00"/>
        <d v="2021-04-12T00:00:00"/>
        <d v="2021-01-06T00:00:00"/>
        <d v="2023-05-21T00:00:00"/>
        <d v="2023-05-02T00:00:00"/>
        <d v="2024-03-14T00:00:00"/>
        <d v="2024-07-21T00:00:00"/>
        <d v="2025-02-21T00:00:00"/>
        <d v="2025-04-16T00:00:00"/>
        <d v="2024-03-05T00:00:00"/>
        <d v="2025-01-16T00:00:00"/>
        <d v="2021-01-31T00:00:00"/>
        <d v="2023-10-21T00:00:00"/>
        <d v="2023-01-22T00:00:00"/>
        <d v="2022-11-30T00:00:00"/>
        <d v="2023-06-25T00:00:00"/>
        <d v="2025-08-15T00:00:00"/>
        <d v="2025-11-14T00:00:00"/>
        <d v="2023-10-18T00:00:00"/>
        <d v="2025-01-09T00:00:00"/>
        <d v="2021-02-16T00:00:00"/>
        <d v="2024-01-20T00:00:00"/>
        <d v="2023-09-20T00:00:00"/>
        <d v="2025-03-10T00:00:00"/>
        <d v="2021-12-12T00:00:00"/>
        <d v="2024-11-10T00:00:00"/>
        <d v="2021-02-14T00:00:00"/>
        <d v="2021-03-08T00:00:00"/>
        <d v="2024-01-22T00:00:00"/>
        <d v="2023-12-18T00:00:00"/>
        <d v="2022-01-17T00:00:00"/>
        <d v="2023-08-16T00:00:00"/>
        <d v="2024-09-02T00:00:00"/>
        <d v="2022-10-02T00:00:00"/>
        <d v="2025-01-07T00:00:00"/>
        <d v="2022-05-22T00:00:00"/>
        <d v="2024-02-20T00:00:00"/>
        <d v="2023-01-17T00:00:00"/>
        <d v="2024-02-29T00:00:00"/>
        <d v="2022-09-28T00:00:00"/>
        <d v="2023-07-02T00:00:00"/>
        <d v="2023-08-18T00:00:00"/>
        <d v="2022-08-25T00:00:00"/>
        <d v="2025-05-29T00:00:00"/>
        <d v="2022-02-19T00:00:00"/>
        <d v="2025-03-12T00:00:00"/>
        <d v="2023-02-02T00:00:00"/>
        <d v="2024-01-19T00:00:00"/>
        <d v="2021-11-06T00:00:00"/>
        <d v="2021-01-15T00:00:00"/>
        <d v="2025-10-15T00:00:00"/>
        <d v="2022-12-13T00:00:00"/>
        <d v="2023-10-05T00:00:00"/>
        <d v="2022-06-26T00:00:00"/>
        <d v="2023-07-05T00:00:00"/>
        <d v="2021-07-21T00:00:00"/>
        <d v="2024-11-16T00:00:00"/>
        <d v="2023-09-17T00:00:00"/>
        <d v="2022-01-27T00:00:00"/>
        <d v="2023-09-10T00:00:00"/>
        <d v="2025-06-26T00:00:00"/>
        <d v="2024-05-06T00:00:00"/>
        <d v="2024-07-11T00:00:00"/>
        <d v="2021-10-14T00:00:00"/>
        <d v="2024-03-15T00:00:00"/>
        <d v="2023-01-07T00:00:00"/>
        <d v="2021-06-08T00:00:00"/>
        <d v="2025-08-23T00:00:00"/>
        <d v="2023-07-31T00:00:00"/>
        <d v="2022-12-01T00:00:00"/>
        <d v="2023-08-30T00:00:00"/>
        <d v="2024-08-27T00:00:00"/>
        <d v="2022-08-22T00:00:00"/>
        <d v="2025-05-24T00:00:00"/>
        <d v="2021-10-12T00:00:00"/>
        <d v="2024-01-04T00:00:00"/>
        <d v="2025-09-02T00:00:00"/>
        <d v="2024-12-04T00:00:00"/>
        <d v="2025-10-23T00:00:00"/>
        <d v="2022-08-28T00:00:00"/>
        <d v="2024-08-04T00:00:00"/>
        <d v="2023-02-05T00:00:00"/>
        <d v="2024-02-27T00:00:00"/>
        <d v="2024-11-15T00:00:00"/>
        <d v="2022-10-21T00:00:00"/>
        <d v="2022-01-13T00:00:00"/>
        <d v="2021-05-02T00:00:00"/>
        <d v="2024-07-27T00:00:00"/>
        <d v="2024-04-01T00:00:00"/>
        <d v="2024-11-26T00:00:00"/>
        <d v="2025-09-28T00:00:00"/>
        <d v="2023-06-27T00:00:00"/>
        <d v="2024-09-20T00:00:00"/>
        <d v="2023-02-06T00:00:00"/>
        <d v="2025-12-03T00:00:00"/>
        <d v="2024-08-29T00:00:00"/>
        <d v="2024-05-07T00:00:00"/>
        <d v="2022-05-13T00:00:00" u="1"/>
        <d v="2022-08-06T00:00:00" u="1"/>
        <d v="2021-03-24T00:00:00" u="1"/>
        <d v="2025-12-15T00:00:00" u="1"/>
        <d v="2022-09-27T00:00:00" u="1"/>
        <d v="2021-10-16T00:00:00" u="1"/>
        <d v="2021-02-02T00:00:00" u="1"/>
        <d v="2022-01-31T00:00:00" u="1"/>
        <d v="2022-09-26T00:00:00" u="1"/>
        <d v="2021-08-13T00:00:00" u="1"/>
        <d v="2021-02-28T00:00:00" u="1"/>
        <d v="2022-02-25T00:00:00" u="1"/>
        <d v="2022-11-25T00:00:00" u="1"/>
        <d v="2022-03-31T00:00:00" u="1"/>
        <d v="2023-11-08T00:00:00" u="1"/>
        <d v="2023-01-29T00:00:00" u="1"/>
        <d v="2023-11-23T00:00:00" u="1"/>
        <d v="2025-08-16T00:00:00" u="1"/>
        <d v="2023-05-10T00:00:00" u="1"/>
        <d v="2022-08-29T00:00:00" u="1"/>
        <d v="2024-02-05T00:00:00" u="1"/>
        <d v="2025-01-15T00:00:00" u="1"/>
        <d v="2022-01-20T00:00:00" u="1"/>
        <d v="2021-04-07T00:00:00" u="1"/>
        <d v="2023-11-17T00:00:00" u="1"/>
        <d v="2021-10-03T00:00:00" u="1"/>
        <d v="2021-07-29T00:00:00" u="1"/>
        <d v="2024-11-02T00:00:00" u="1"/>
        <d v="2025-11-09T00:00:00" u="1"/>
        <d v="2022-08-15T00:00:00" u="1"/>
        <d v="2023-03-03T00:00:00" u="1"/>
        <d v="2025-06-20T00:00:00" u="1"/>
        <d v="2024-12-19T00:00:00" u="1"/>
        <d v="2022-10-08T00:00:00" u="1"/>
        <d v="2023-07-09T00:00:00" u="1"/>
        <d v="2022-09-29T00:00:00" u="1"/>
        <d v="2023-02-16T00:00:00" u="1"/>
        <d v="2021-09-11T00:00:00" u="1"/>
        <d v="2023-08-08T00:00:00" u="1"/>
        <d v="2024-12-23T00:00:00" u="1"/>
        <d v="2023-12-08T00:00:00" u="1"/>
        <d v="2021-09-04T00:00:00" u="1"/>
        <d v="2022-10-04T00:00:00" u="1"/>
        <d v="2023-03-31T00:00:00" u="1"/>
        <d v="2025-09-26T00:00:00" u="1"/>
        <d v="2022-09-02T00:00:00" u="1"/>
        <d v="2024-05-08T00:00:00" u="1"/>
        <d v="2025-08-14T00:00:00" u="1"/>
        <d v="2025-04-25T00:00:00" u="1"/>
        <d v="2021-05-19T00:00:00" u="1"/>
        <d v="2023-05-31T00:00:00" u="1"/>
        <d v="2021-08-19T00:00:00" u="1"/>
        <d v="2025-11-08T00:00:00" u="1"/>
        <d v="2022-10-22T00:00:00" u="1"/>
        <d v="2021-08-23T00:00:00" u="1"/>
        <d v="2023-11-02T00:00:00" u="1"/>
        <d v="2023-11-25T00:00:00" u="1"/>
        <d v="2022-04-13T00:00:00" u="1"/>
        <d v="2022-02-07T00:00:00" u="1"/>
        <d v="2023-09-16T00:00:00" u="1"/>
        <d v="2021-01-13T00:00:00" u="1"/>
        <d v="2023-04-14T00:00:00" u="1"/>
        <d v="2025-01-18T00:00:00" u="1"/>
        <d v="2021-06-11T00:00:00" u="1"/>
        <d v="2024-05-05T00:00:00" u="1"/>
        <d v="2021-03-23T00:00:00" u="1"/>
        <d v="2022-05-01T00:00:00" u="1"/>
        <d v="2021-04-26T00:00:00" u="1"/>
        <d v="2023-12-02T00:00:00" u="1"/>
        <d v="2022-03-29T00:00:00" u="1"/>
        <d v="2024-10-29T00:00:00" u="1"/>
        <d v="2025-11-01T00:00:00" u="1"/>
        <d v="2024-07-02T00:00:00" u="1"/>
        <d v="2023-08-24T00:00:00" u="1"/>
        <d v="2023-08-04T00:00:00" u="1"/>
        <d v="2025-07-06T00:00:00" u="1"/>
        <d v="2023-02-11T00:00:00" u="1"/>
        <d v="2022-08-05T00:00:00" u="1"/>
        <d v="2022-10-01T00:00:00" u="1"/>
        <d v="2021-01-01T00:00:00" u="1"/>
        <d v="2025-06-15T00:00:00" u="1"/>
        <d v="2022-04-09T00:00:00" u="1"/>
        <d v="2021-07-07T00:00:00" u="1"/>
        <d v="2023-03-30T00:00:00" u="1"/>
        <d v="2023-02-03T00:00:00" u="1"/>
        <d v="2021-11-02T00:00:00" u="1"/>
        <d v="2023-09-02T00:00:00" u="1"/>
        <d v="2024-02-17T00:00:00" u="1"/>
        <d v="2021-03-05T00:00:00" u="1"/>
        <d v="2025-07-16T00:00:00" u="1"/>
        <d v="2021-07-06T00:00:00" u="1"/>
        <d v="2021-12-02T00:00:00" u="1"/>
        <d v="2021-11-15T00:00:00" u="1"/>
        <d v="2024-01-13T00:00:00" u="1"/>
        <d v="2025-09-03T00:00:00" u="1"/>
        <d v="2025-09-04T00:00:00" u="1"/>
        <d v="2021-09-25T00:00:00" u="1"/>
        <d v="2023-03-17T00:00:00" u="1"/>
        <d v="2024-12-31T00:00:00" u="1"/>
        <d v="2023-08-28T00:00:00" u="1"/>
        <d v="2025-07-12T00:00:00" u="1"/>
        <d v="2025-05-02T00:00:00" u="1"/>
        <d v="2025-03-31T00:00:00" u="1"/>
        <d v="2024-02-18T00:00:00" u="1"/>
        <d v="2022-11-03T00:00:00" u="1"/>
        <d v="2024-07-14T00:00:00" u="1"/>
        <d v="2025-10-28T00:00:00" u="1"/>
        <d v="2023-02-01T00:00:00" u="1"/>
        <d v="2024-06-30T00:00:00" u="1"/>
        <d v="2023-03-11T00:00:00" u="1"/>
        <d v="2023-04-15T00:00:00" u="1"/>
        <d v="2023-10-15T00:00:00" u="1"/>
        <d v="2025-01-03T00:00:00" u="1"/>
        <d v="2022-03-24T00:00:00" u="1"/>
        <d v="2021-08-03T00:00:00" u="1"/>
        <d v="2025-03-11T00:00:00" u="1"/>
        <d v="2022-12-21T00:00:00" u="1"/>
        <d v="2023-03-19T00:00:00" u="1"/>
        <d v="2024-06-27T00:00:00" u="1"/>
        <d v="2022-05-09T00:00:00" u="1"/>
        <d v="2023-01-21T00:00:00" u="1"/>
        <d v="2023-02-25T00:00:00" u="1"/>
        <d v="2024-01-21T00:00:00" u="1"/>
        <d v="2021-09-22T00:00:00" u="1"/>
        <d v="2025-09-09T00:00:00" u="1"/>
        <d v="2022-06-05T00:00:00" u="1"/>
        <d v="2023-10-23T00:00:00" u="1"/>
        <d v="2024-05-20T00:00:00" u="1"/>
        <d v="2025-03-20T00:00:00" u="1"/>
        <d v="2024-03-01T00:00:00" u="1"/>
        <d v="2024-08-28T00:00:00" u="1"/>
        <d v="2024-06-25T00:00:00" u="1"/>
        <d v="2021-12-06T00:00:00" u="1"/>
        <d v="2023-11-19T00:00:00" u="1"/>
        <d v="2022-08-27T00:00:00" u="1"/>
        <d v="2023-08-02T00:00:00" u="1"/>
        <d v="2021-07-24T00:00:00" u="1"/>
        <d v="2023-06-15T00:00:00" u="1"/>
        <d v="2025-06-11T00:00:00" u="1"/>
        <d v="2025-12-05T00:00:00" u="1"/>
        <d v="2024-03-18T00:00:00" u="1"/>
        <d v="2021-05-20T00:00:00" u="1"/>
        <d v="2022-03-30T00:00:00" u="1"/>
        <d v="2023-07-27T00:00:00" u="1"/>
        <d v="2024-06-09T00:00:00" u="1"/>
        <d v="2024-01-07T00:00:00" u="1"/>
        <d v="2025-03-24T00:00:00" u="1"/>
        <d v="2024-08-24T00:00:00" u="1"/>
        <d v="2022-03-06T00:00:00" u="1"/>
        <d v="2025-10-06T00:00:00" u="1"/>
        <d v="2025-07-19T00:00:00" u="1"/>
        <d v="2022-02-04T00:00:00" u="1"/>
        <d v="2023-12-14T00:00:00" u="1"/>
        <d v="2023-09-09T00:00:00" u="1"/>
        <d v="2021-03-07T00:00:00" u="1"/>
        <d v="2025-10-27T00:00:00" u="1"/>
        <d v="2023-09-26T00:00:00" u="1"/>
        <d v="2024-10-10T00:00:00" u="1"/>
        <d v="2025-08-24T00:00:00" u="1"/>
        <d v="2024-01-17T00:00:00" u="1"/>
        <d v="2023-11-06T00:00:00" u="1"/>
        <d v="2022-01-22T00:00:00" u="1"/>
        <d v="2024-12-27T00:00:00" u="1"/>
        <d v="2021-07-14T00:00:00" u="1"/>
        <d v="2021-02-15T00:00:00" u="1"/>
        <d v="2023-06-01T00:00:00" u="1"/>
        <d v="2023-12-24T00:00:00" u="1"/>
        <d v="2022-09-08T00:00:00" u="1"/>
        <d v="2024-01-26T00:00:00" u="1"/>
        <d v="2021-11-01T00:00:00" u="1"/>
        <d v="2025-04-15T00:00:00" u="1"/>
        <d v="2022-02-20T00:00:00" u="1"/>
        <d v="2021-12-15T00:00:00" u="1"/>
        <d v="2022-05-30T00:00:00" u="1"/>
        <d v="2022-02-15T00:00:00" u="1"/>
        <d v="2023-06-10T00:00:00" u="1"/>
        <d v="2025-10-31T00:00:00" u="1"/>
        <d v="2023-02-07T00:00:00" u="1"/>
        <d v="2022-10-09T00:00:00" u="1"/>
        <d v="2025-06-30T00:00:00" u="1"/>
        <d v="2025-01-23T00:00:00" u="1"/>
        <d v="2021-10-25T00:00:00" u="1"/>
        <d v="2023-12-31T00:00:00" u="1"/>
        <d v="2021-08-30T00:00:00" u="1"/>
        <d v="2024-09-25T00:00:00" u="1"/>
        <d v="2024-08-14T00:00:00" u="1"/>
        <d v="2021-06-19T00:00:00" u="1"/>
        <d v="2024-03-29T00:00:00" u="1"/>
        <d v="2022-04-05T00:00:00" u="1"/>
        <d v="2023-12-16T00:00:00" u="1"/>
        <d v="2024-01-30T00:00:00" u="1"/>
        <d v="2025-07-14T00:00:00" u="1"/>
        <d v="2023-04-02T00:00:00" u="1"/>
        <d v="2024-07-06T00:00:00" u="1"/>
        <d v="2021-06-14T00:00:00" u="1"/>
        <d v="2021-11-07T00:00:00" u="1"/>
        <d v="2025-03-07T00:00:00" u="1"/>
        <d v="2022-05-16T00:00:00" u="1"/>
        <d v="2023-12-26T00:00:00" u="1"/>
        <d v="2025-04-04T00:00:00" u="1"/>
        <d v="2021-12-21T00:00:00" u="1"/>
        <d v="2023-11-22T00:00:00" u="1"/>
        <d v="2022-08-19T00:00:00" u="1"/>
        <d v="2021-09-09T00:00:00" u="1"/>
        <d v="2024-07-13T00:00:00" u="1"/>
        <d v="2025-05-21T00:00:00" u="1"/>
        <d v="2023-05-03T00:00:00" u="1"/>
        <d v="2022-03-01T00:00:00" u="1"/>
        <d v="2023-08-20T00:00:00" u="1"/>
        <d v="2023-03-01T00:00:00" u="1"/>
        <d v="2024-09-30T00:00:00" u="1"/>
        <d v="2023-05-29T00:00:00" u="1"/>
        <d v="2023-12-27T00:00:00" u="1"/>
        <d v="2021-10-10T00:00:00" u="1"/>
        <d v="2021-12-11T00:00:00" u="1"/>
        <d v="2025-09-22T00:00:00" u="1"/>
        <d v="2024-08-22T00:00:00" u="1"/>
        <d v="2021-11-24T00:00:00" u="1"/>
        <d v="2021-07-12T00:00:00" u="1"/>
        <d v="2024-05-25T00:00:00" u="1"/>
        <d v="2022-07-12T00:00:00" u="1"/>
        <d v="2021-06-02T00:00:00" u="1"/>
        <d v="2025-03-19T00:00:00" u="1"/>
        <d v="2021-06-01T00:00:00" u="1"/>
        <d v="2021-08-02T00:00:00" u="1"/>
        <d v="2025-01-22T00:00:00" u="1"/>
        <d v="2023-09-01T00:00:00" u="1"/>
        <d v="2024-10-23T00:00:00" u="1"/>
        <d v="2024-09-04T00:00:00" u="1"/>
        <d v="2022-09-09T00:00:00" u="1"/>
        <d v="2025-02-18T00:00:00" u="1"/>
        <d v="2024-08-21T00:00:00" u="1"/>
        <d v="2023-08-19T00:00:00" u="1"/>
        <d v="2022-02-01T00:00:00" u="1"/>
        <d v="2025-02-04T00:00:00" u="1"/>
        <d v="2023-06-14T00:00:00" u="1"/>
        <d v="2024-01-31T00:00:00" u="1"/>
        <d v="2024-09-13T00:00:00" u="1"/>
        <d v="2024-05-16T00:00:00" u="1"/>
        <d v="2025-12-25T00:00:00" u="1"/>
        <d v="2025-05-22T00:00:00" u="1"/>
        <d v="2024-04-23T00:00:00" u="1"/>
        <d v="2025-07-10T00:00:00" u="1"/>
        <d v="2022-12-25T00:00:00" u="1"/>
        <d v="2024-12-10T00:00:00" u="1"/>
        <d v="2023-11-10T00:00:00" u="1"/>
        <d v="2024-09-16T00:00:00" u="1"/>
        <d v="2023-01-12T00:00:00" u="1"/>
        <d v="2022-10-24T00:00:00" u="1"/>
        <d v="2023-06-06T00:00:00" u="1"/>
        <d v="2024-03-13T00:00:00" u="1"/>
        <d v="2023-10-02T00:00:00" u="1"/>
        <d v="2021-06-15T00:00:00" u="1"/>
        <d v="2025-06-18T00:00:00" u="1"/>
        <d v="2025-06-13T00:00:00" u="1"/>
        <d v="2025-07-30T00:00:00" u="1"/>
        <d v="2021-01-10T00:00:00" u="1"/>
        <d v="2025-10-22T00:00:00" u="1"/>
        <d v="2022-07-30T00:00:00" u="1"/>
        <d v="2021-05-29T00:00:00" u="1"/>
        <d v="2025-07-22T00:00:00" u="1"/>
        <d v="2025-05-30T00:00:00" u="1"/>
        <d v="2023-03-08T00:00:00" u="1"/>
        <d v="2025-11-12T00:00:00" u="1"/>
        <d v="2023-01-14T00:00:00" u="1"/>
        <d v="2025-01-20T00:00:00" u="1"/>
        <d v="2025-04-12T00:00:00" u="1"/>
        <d v="2023-06-17T00:00:00" u="1"/>
        <d v="2022-07-15T00:00:00" u="1"/>
        <d v="2025-06-07T00:00:00" u="1"/>
        <d v="2021-12-29T00:00:00" u="1"/>
        <d v="2022-03-09T00:00:00" u="1"/>
        <d v="2024-02-02T00:00:00" u="1"/>
        <d v="2023-01-31T00:00:00" u="1"/>
        <d v="2022-03-10T00:00:00" u="1"/>
        <d v="2025-12-22T00:00:00" u="1"/>
        <d v="2025-10-10T00:00:00" u="1"/>
        <d v="2025-01-05T00:00:00" u="1"/>
        <d v="2024-12-11T00:00:00" u="1"/>
        <d v="2024-08-18T00:00:00" u="1"/>
        <d v="2025-09-16T00:00:00" u="1"/>
        <d v="2024-06-13T00:00:00" u="1"/>
        <d v="2025-04-08T00:00:00" u="1"/>
        <d v="2024-10-15T00:00:00" u="1"/>
        <d v="2022-03-18T00:00:00" u="1"/>
        <d v="2023-06-22T00:00:00" u="1"/>
        <d v="2025-01-25T00:00:00" u="1"/>
        <d v="2021-08-11T00:00:00" u="1"/>
        <d v="2023-07-01T00:00:00" u="1"/>
        <d v="2024-09-21T00:00:00" u="1"/>
        <d v="2025-08-01T00:00:00" u="1"/>
        <d v="2022-04-02T00:00:00" u="1"/>
        <d v="2024-06-24T00:00:00" u="1"/>
        <d v="2021-12-25T00:00:00" u="1"/>
        <d v="2024-04-14T00:00:00" u="1"/>
        <d v="2023-10-11T00:00:00" u="1"/>
        <d v="2022-08-08T00:00:00" u="1"/>
        <d v="2023-12-03T00:00:00" u="1"/>
        <d v="2024-04-05T00:00:00" u="1"/>
        <d v="2022-07-10T00:00:00" u="1"/>
        <d v="2021-11-22T00:00:00" u="1"/>
        <d v="2023-04-12T00:00:00" u="1"/>
        <d v="2021-04-27T00:00:00" u="1"/>
        <d v="2022-05-28T00:00:00" u="1"/>
        <d v="2023-09-12T00:00:00" u="1"/>
        <d v="2022-01-21T00:00:00" u="1"/>
        <d v="2022-11-13T00:00:00" u="1"/>
        <d v="2024-07-29T00:00:00" u="1"/>
        <d v="2025-12-24T00:00:00" u="1"/>
        <d v="2021-04-30T00:00:00" u="1"/>
        <d v="2021-05-12T00:00:00" u="1"/>
        <d v="2021-06-03T00:00:00" u="1"/>
        <d v="2024-06-07T00:00:00" u="1"/>
        <d v="2021-03-20T00:00:00" u="1"/>
        <d v="2025-06-22T00:00:00" u="1"/>
        <d v="2023-03-24T00:00:00" u="1"/>
        <d v="2021-11-04T00:00:00" u="1"/>
        <d v="2021-09-24T00:00:00" u="1"/>
        <d v="2021-04-18T00:00:00" u="1"/>
        <d v="2025-02-09T00:00:00" u="1"/>
        <d v="2025-03-06T00:00:00" u="1"/>
        <d v="2021-11-26T00:00:00" u="1"/>
        <d v="2023-10-14T00:00:00" u="1"/>
        <d v="2022-01-26T00:00:00" u="1"/>
        <d v="2024-05-09T00:00:00" u="1"/>
        <d v="2024-01-16T00:00:00" u="1"/>
        <d v="2024-02-06T00:00:00" u="1"/>
        <d v="2024-12-09T00:00:00" u="1"/>
        <d v="2024-01-18T00:00:00" u="1"/>
        <d v="2024-07-25T00:00:00" u="1"/>
        <d v="2022-07-14T00:00:00" u="1"/>
        <d v="2023-11-01T00:00:00" u="1"/>
        <d v="2022-04-04T00:00:00" u="1"/>
        <d v="2021-10-23T00:00:00" u="1"/>
        <d v="2022-09-12T00:00:00" u="1"/>
        <d v="2021-11-14T00:00:00" u="1"/>
        <d v="2022-11-19T00:00:00" u="1"/>
        <d v="2023-02-13T00:00:00" u="1"/>
        <d v="2023-06-08T00:00:00" u="1"/>
        <d v="2024-07-16T00:00:00" u="1"/>
        <d v="2023-05-14T00:00:00" u="1"/>
        <d v="2022-06-19T00:00:00" u="1"/>
        <d v="2021-05-10T00:00:00" u="1"/>
        <d v="2021-02-21T00:00:00" u="1"/>
        <d v="2021-07-31T00:00:00" u="1"/>
        <d v="2022-01-30T00:00:00" u="1"/>
        <d v="2023-07-29T00:00:00" u="1"/>
        <d v="2023-01-10T00:00:00" u="1"/>
        <d v="2022-06-04T00:00:00" u="1"/>
        <d v="2022-12-26T00:00:00" u="1"/>
        <d v="2022-10-13T00:00:00" u="1"/>
        <d v="2023-04-29T00:00:00" u="1"/>
        <d v="2023-07-07T00:00:00" u="1"/>
        <d v="2025-07-21T00:00:00" u="1"/>
        <d v="2022-11-15T00:00:00" u="1"/>
        <d v="2024-10-08T00:00:00" u="1"/>
        <d v="2024-10-05T00:00:00" u="1"/>
        <d v="2024-07-28T00:00:00" u="1"/>
        <d v="2023-05-18T00:00:00" u="1"/>
        <d v="2023-01-05T00:00:00" u="1"/>
        <d v="2022-08-21T00:00:00" u="1"/>
        <d v="2022-08-16T00:00:00" u="1"/>
        <d v="2024-12-29T00:00:00" u="1"/>
        <d v="2021-05-25T00:00:00" u="1"/>
        <d v="2024-04-13T00:00:00" u="1"/>
        <d v="2023-07-23T00:00:00" u="1"/>
        <d v="2024-01-15T00:00:00" u="1"/>
        <d v="2025-11-21T00:00:00" u="1"/>
        <d v="2024-11-01T00:00:00" u="1"/>
        <d v="2021-03-16T00:00:00" u="1"/>
        <d v="2025-08-06T00:00:00" u="1"/>
        <d v="2021-11-13T00:00:00" u="1"/>
        <d v="2025-03-26T00:00:00" u="1"/>
        <d v="2023-10-13T00:00:00" u="1"/>
        <d v="2022-02-06T00:00:00" u="1"/>
        <d v="2024-07-12T00:00:00" u="1"/>
        <d v="2024-12-05T00:00:00" u="1"/>
        <d v="2022-07-26T00:00:00" u="1"/>
        <d v="2022-05-19T00:00:00" u="1"/>
        <d v="2024-08-23T00:00:00" u="1"/>
        <d v="2023-09-25T00:00:00" u="1"/>
        <d v="2022-12-11T00:00:00" u="1"/>
        <d v="2022-05-24T00:00:00" u="1"/>
        <d v="2025-06-05T00:00:00" u="1"/>
        <d v="2024-02-14T00:00:00" u="1"/>
        <d v="2021-09-18T00:00:00" u="1"/>
        <d v="2023-12-12T00:00:00" u="1"/>
        <d v="2024-09-15T00:00:00" u="1"/>
        <d v="2025-06-02T00:00:00" u="1"/>
        <d v="2022-03-05T00:00:00" u="1"/>
        <d v="2022-02-24T00:00:00" u="1"/>
        <d v="2025-04-30T00:00:00" u="1"/>
        <d v="2021-08-15T00:00:00" u="1"/>
        <d v="2024-10-07T00:00:00" u="1"/>
        <d v="2023-02-20T00:00:00" u="1"/>
        <d v="2023-11-28T00:00:00" u="1"/>
        <d v="2023-08-27T00:00:00" u="1"/>
        <d v="2025-08-28T00:00:00" u="1"/>
        <d v="2023-05-24T00:00:00" u="1"/>
        <d v="2024-11-03T00:00:00" u="1"/>
        <d v="2024-01-10T00:00:00" u="1"/>
        <d v="2023-08-26T00:00:00" u="1"/>
        <d v="2024-12-14T00:00:00" u="1"/>
        <d v="2023-08-11T00:00:00" u="1"/>
        <d v="2023-08-06T00:00:00" u="1"/>
        <d v="2021-02-13T00:00:00" u="1"/>
        <d v="2022-09-25T00:00:00" u="1"/>
        <d v="2023-03-16T00:00:00" u="1"/>
        <d v="2022-03-25T00:00:00" u="1"/>
        <d v="2022-11-24T00:00:00" u="1"/>
        <d v="2021-12-08T00:00:00" u="1"/>
        <d v="2025-07-07T00:00:00" u="1"/>
        <d v="2021-12-09T00:00:00" u="1"/>
        <d v="2024-07-17T00:00:00" u="1"/>
        <d v="2025-04-06T00:00:00" u="1"/>
        <d v="2022-08-10T00:00:00" u="1"/>
        <d v="2024-05-03T00:00:00" u="1"/>
        <d v="2023-12-05T00:00:00" u="1"/>
        <d v="2021-10-01T00:00:00" u="1"/>
        <d v="2021-06-22T00:00:00" u="1"/>
        <d v="2021-10-15T00:00:00" u="1"/>
        <d v="2023-09-24T00:00:00" u="1"/>
        <d v="2023-12-21T00:00:00" u="1"/>
        <d v="2021-03-15T00:00:00" u="1"/>
        <d v="2022-05-27T00:00:00" u="1"/>
        <d v="2021-05-24T00:00:00" u="1"/>
        <d v="2023-04-16T00:00:00" u="1"/>
        <d v="2022-04-06T00:00:00" u="1"/>
        <d v="2024-08-25T00:00:00" u="1"/>
        <d v="2022-09-14T00:00:00" u="1"/>
        <d v="2023-04-30T00:00:00" u="1"/>
        <d v="2024-03-02T00:00:00" u="1"/>
        <d v="2021-08-18T00:00:00" u="1"/>
        <d v="2023-10-04T00:00:00" u="1"/>
        <d v="2024-05-21T00:00:00" u="1"/>
        <d v="2023-06-23T00:00:00" u="1"/>
        <d v="2025-08-03T00:00:00" u="1"/>
        <d v="2022-02-23T00:00:00" u="1"/>
        <d v="2021-12-03T00:00:00" u="1"/>
        <d v="2022-08-14T00:00:00" u="1"/>
        <d v="2024-04-24T00:00:00" u="1"/>
        <d v="2022-03-26T00:00:00" u="1"/>
        <d v="2023-10-03T00:00:00" u="1"/>
        <d v="2021-09-13T00:00:00" u="1"/>
        <d v="2025-12-01T00:00:00" u="1"/>
        <d v="2025-03-22T00:00:00" u="1"/>
        <d v="2025-10-07T00:00:00" u="1"/>
        <d v="2022-01-14T00:00:00" u="1"/>
        <d v="2022-02-17T00:00:00" u="1"/>
        <d v="2024-01-08T00:00:00" u="1"/>
        <d v="2021-08-24T00:00:00" u="1"/>
        <d v="2024-04-25T00:00:00" u="1"/>
        <d v="2021-10-17T00:00:00" u="1"/>
        <d v="2024-07-05T00:00:00" u="1"/>
        <d v="2025-08-09T00:00:00" u="1"/>
        <d v="2025-10-17T00:00:00" u="1"/>
        <d v="2022-05-10T00:00:00" u="1"/>
        <d v="2025-06-25T00:00:00" u="1"/>
        <d v="2022-10-15T00:00:00" u="1"/>
        <d v="2023-05-27T00:00:00" u="1"/>
        <d v="2022-11-26T00:00:00" u="1"/>
        <d v="2021-03-14T00:00:00" u="1"/>
        <d v="2025-06-12T00:00:00" u="1"/>
        <d v="2023-09-28T00:00:00" u="1"/>
        <d v="2022-04-30T00:00:00" u="1"/>
        <d v="2025-08-05T00:00:00" u="1"/>
        <d v="2021-07-23T00:00:00" u="1"/>
        <d v="2021-07-02T00:00:00" u="1"/>
        <d v="2022-07-31T00:00:00" u="1"/>
        <d v="2025-02-17T00:00:00" u="1"/>
        <d v="2024-01-06T00:00:00" u="1"/>
        <d v="2022-07-11T00:00:00" u="1"/>
        <d v="2022-04-01T00:00:00" u="1"/>
        <d v="2023-08-31T00:00:00" u="1"/>
        <d v="2023-05-16T00:00:00" u="1"/>
        <d v="2021-06-27T00:00:00" u="1"/>
        <d v="2025-05-06T00:00:00" u="1"/>
        <d v="2021-04-21T00:00:00" u="1"/>
        <d v="2023-04-21T00:00:00" u="1"/>
        <d v="2021-08-28T00:00:00" u="1"/>
        <d v="2021-04-14T00:00:00" u="1"/>
        <d v="2023-05-12T00:00:00" u="1"/>
        <d v="2022-10-28T00:00:00" u="1"/>
        <d v="2024-02-03T00:00:00" u="1"/>
        <d v="2025-02-25T00:00:00" u="1"/>
        <d v="2023-12-30T00:00:00" u="1"/>
        <d v="2021-02-05T00:00:00" u="1"/>
        <d v="2023-05-26T00:00:00" u="1"/>
        <d v="2025-08-27T00:00:00" u="1"/>
        <d v="2023-08-25T00:00:00" u="1"/>
        <d v="2023-11-16T00:00:00" u="1"/>
        <d v="2025-02-22T00:00:00" u="1"/>
        <d v="2024-03-09T00:00:00" u="1"/>
        <d v="2022-10-20T00:00:00" u="1"/>
        <d v="2021-12-26T00:00:00" u="1"/>
        <d v="2023-02-28T00:00:00" u="1"/>
        <d v="2025-05-31T00:00:00" u="1"/>
        <d v="2024-12-06T00:00:00" u="1"/>
        <d v="2024-11-04T00:00:00" u="1"/>
        <d v="2022-11-14T00:00:00" u="1"/>
        <d v="2025-08-30T00:00:00" u="1"/>
        <d v="2021-12-31T00:00:00" u="1"/>
        <d v="2021-07-01T00:00:00" u="1"/>
        <d v="2024-05-01T00:00:00" u="1"/>
        <d v="2025-06-10T00:00:00" u="1"/>
        <d v="2025-02-13T00:00:00" u="1"/>
        <d v="2021-09-27T00:00:00" u="1"/>
        <d v="2022-09-18T00:00:00" u="1"/>
        <d v="2023-07-20T00:00:00" u="1"/>
        <d v="2025-07-31T00:00:00" u="1"/>
        <d v="2021-10-05T00:00:00" u="1"/>
        <d v="2021-10-13T00:00:00" u="1"/>
        <d v="2021-11-28T00:00:00" u="1"/>
        <d v="2021-09-19T00:00:00" u="1"/>
        <d v="2022-12-31T00:00:00" u="1"/>
        <d v="2025-11-02T00:00:00" u="1"/>
        <d v="2022-06-13T00:00:00" u="1"/>
        <d v="2022-06-03T00:00:00" u="1"/>
        <d v="2021-11-16T00:00:00" u="1"/>
        <d v="2024-09-18T00:00:00" u="1"/>
        <d v="2021-03-04T00:00:00" u="1"/>
        <d v="2021-12-07T00:00:00" u="1"/>
        <d v="2025-11-24T00:00:00" u="1"/>
        <d v="2022-02-26T00:00:00" u="1"/>
        <d v="2024-11-23T00:00:00" u="1"/>
        <d v="2021-03-30T00:00:00" u="1"/>
        <d v="2023-11-07T00:00:00" u="1"/>
        <d v="2023-05-09T00:00:00" u="1"/>
        <d v="2021-06-10T00:00:00" u="1"/>
        <d v="2024-08-20T00:00:00" u="1"/>
        <d v="2025-07-28T00:00:00" u="1"/>
        <d v="2024-08-10T00:00:00" u="1"/>
        <d v="2024-09-24T00:00:00" u="1"/>
        <d v="2024-08-07T00:00:00" u="1"/>
        <d v="2025-08-13T00:00:00" u="1"/>
        <d v="2024-02-16T00:00:00" u="1"/>
        <d v="2021-03-11T00:00:00" u="1"/>
        <d v="2021-01-22T00:00:00" u="1"/>
        <d v="2023-06-21T00:00:00" u="1"/>
        <d v="2023-09-29T00:00:00" u="1"/>
        <d v="2021-10-31T00:00:00" u="1"/>
        <d v="2022-09-15T00:00:00" u="1"/>
        <d v="2021-05-18T00:00:00" u="1"/>
        <d v="2025-06-19T00:00:00" u="1"/>
        <d v="2024-05-11T00:00:00" u="1"/>
        <d v="2021-10-06T00:00:00" u="1"/>
        <d v="2023-06-18T00:00:00" u="1"/>
        <d v="2025-04-22T00:00:00" u="1"/>
        <d v="2024-12-07T00:00:00" u="1"/>
        <d v="2021-04-17T00:00:00" u="1"/>
        <d v="2022-01-01T00:00:00" u="1"/>
        <d v="2023-06-09T00:00:00" u="1"/>
        <d v="2024-10-17T00:00:00" u="1"/>
        <d v="2024-04-15T00:00:00" u="1"/>
        <d v="2025-04-26T00:00:00" u="1"/>
        <d v="2021-08-09T00:00:00" u="1"/>
        <d v="2023-07-14T00:00:00" u="1"/>
        <d v="2024-08-31T00:00:00" u="1"/>
        <d v="2022-04-19T00:00:00" u="1"/>
        <d v="2025-06-27T00:00:00" u="1"/>
        <d v="2021-02-18T00:00:00" u="1"/>
        <d v="2024-04-02T00:00:00" u="1"/>
        <d v="2022-03-03T00:00:00" u="1"/>
        <d v="2021-11-21T00:00:00" u="1"/>
        <d v="2023-06-05T00:00:00" u="1"/>
        <d v="2025-02-15T00:00:00" u="1"/>
        <d v="2021-09-15T00:00:00" u="1"/>
        <d v="2022-06-08T00:00:00" u="1"/>
        <d v="2025-11-07T00:00:00" u="1"/>
        <d v="2023-11-14T00:00:00" u="1"/>
        <d v="2025-10-11T00:00:00" u="1"/>
        <d v="2022-06-27T00:00:00" u="1"/>
        <d v="2023-10-16T00:00:00" u="1"/>
        <d v="2024-02-15T00:00:00" u="1"/>
        <d v="2022-08-02T00:00:00" u="1"/>
        <d v="2022-12-08T00:00:00" u="1"/>
        <d v="2025-04-21T00:00:00" u="1"/>
        <d v="2022-12-07T00:00:00" u="1"/>
        <d v="2021-08-29T00:00:00" u="1"/>
        <d v="2021-05-31T00:00:00" u="1"/>
        <d v="2023-04-28T00:00:00" u="1"/>
        <d v="2025-03-05T00:00:00" u="1"/>
        <d v="2024-10-20T00:00:00" u="1"/>
        <d v="2025-08-10T00:00:00" u="1"/>
        <d v="2022-08-20T00:00:00" u="1"/>
        <d v="2022-06-18T00:00:00" u="1"/>
        <d v="2023-11-21T00:00:00" u="1"/>
        <d v="2025-06-03T00:00:00" u="1"/>
        <d v="2021-01-09T00:00:00" u="1"/>
        <d v="2023-03-21T00:00:00" u="1"/>
        <d v="2025-09-01T00:00:00" u="1"/>
        <d v="2025-11-06T00:00:00" u="1"/>
        <d v="2023-04-25T00:00:00" u="1"/>
        <d v="2022-05-14T00:00:00" u="1"/>
        <d v="2021-01-29T00:00:00" u="1"/>
        <d v="2025-02-01T00:00:00" u="1"/>
        <d v="2023-11-20T00:00:00" u="1"/>
        <d v="2024-04-30T00:00:00" u="1"/>
        <d v="2021-05-07T00:00:00" u="1"/>
        <d v="2021-12-28T00:00:00" u="1"/>
        <d v="2024-03-21T00:00:00" u="1"/>
        <d v="2024-03-17T00:00:00" u="1"/>
        <d v="2024-11-29T00:00:00" u="1"/>
        <d v="2023-01-28T00:00:00" u="1"/>
        <d v="2023-02-19T00:00:00" u="1"/>
        <d v="2022-11-23T00:00:00" u="1"/>
        <d v="2025-01-29T00:00:00" u="1"/>
        <d v="2021-07-04T00:00:00" u="1"/>
        <d v="2024-02-19T00:00:00" u="1"/>
        <d v="2022-12-20T00:00:00" u="1"/>
        <d v="2025-10-16T00:00:00" u="1"/>
        <d v="2021-06-17T00:00:00" u="1"/>
        <d v="2024-07-18T00:00:00" u="1"/>
        <d v="2024-10-13T00:00:00" u="1"/>
        <d v="2025-04-02T00:00:00" u="1"/>
        <d v="2025-08-08T00:00:00" u="1"/>
        <d v="2021-10-09T00:00:00" u="1"/>
        <d v="2021-08-10T00:00:00" u="1"/>
        <d v="2023-02-12T00:00:00" u="1"/>
        <d v="2024-04-03T00:00:00" u="1"/>
        <d v="2025-05-03T00:00:00" u="1"/>
        <d v="2024-03-30T00:00:00" u="1"/>
        <d v="2021-05-16T00:00:00" u="1"/>
        <d v="2024-10-06T00:00:00" u="1"/>
        <d v="2021-05-05T00:00:00" u="1"/>
        <d v="2021-11-12T00:00:00" u="1"/>
        <d v="2022-12-27T00:00:00" u="1"/>
        <d v="2025-07-11T00:00:00" u="1"/>
        <d v="2023-04-13T00:00:00" u="1"/>
        <d v="2023-01-01T00:00:00" u="1"/>
        <d v="2023-09-15T00:00:00" u="1"/>
        <d v="2022-01-29T00:00:00" u="1"/>
        <d v="2024-07-31T00:00:00" u="1"/>
        <d v="2023-08-09T00:00:00" u="1"/>
        <d v="2023-03-02T00:00:00" u="1"/>
        <d v="2024-04-17T00:00:00" u="1"/>
        <d v="2022-01-25T00:00:00" u="1"/>
        <d v="2021-07-20T00:00:00" u="1"/>
        <d v="2023-05-05T00:00:00" u="1"/>
        <d v="2021-08-22T00:00:00" u="1"/>
        <d v="2023-04-24T00:00:00" u="1"/>
        <d v="2025-08-12T00:00:00" u="1"/>
        <d v="2023-04-11T00:00:00" u="1"/>
        <d v="2021-03-02T00:00:00" u="1"/>
        <d v="2023-01-13T00:00:00" u="1"/>
        <d v="2024-05-02T00:00:00" u="1"/>
        <d v="2022-05-18T00:00:00" u="1"/>
        <d v="2023-06-20T00:00:00" u="1"/>
        <d v="2021-04-10T00:00:00" u="1"/>
        <d v="2022-10-10T00:00:00" u="1"/>
        <d v="2024-09-26T00:00:00" u="1"/>
        <d v="2024-03-28T00:00:00" u="1"/>
        <d v="2022-04-18T00:00:00" u="1"/>
        <d v="2021-10-19T00:00:00" u="1"/>
        <d v="2025-04-29T00:00:00" u="1"/>
        <d v="2022-04-12T00:00:00" u="1"/>
        <d v="2024-06-22T00:00:00" u="1"/>
        <d v="2023-10-09T00:00:00" u="1"/>
        <d v="2025-12-26T00:00:00" u="1"/>
        <d v="2021-04-06T00:00:00" u="1"/>
        <d v="2021-03-10T00:00:00" u="1"/>
        <d v="2025-09-23T00:00:00" u="1"/>
        <d v="2025-11-04T00:00:00" u="1"/>
        <d v="2022-05-02T00:00:00" u="1"/>
        <d v="2022-08-24T00:00:00" u="1"/>
        <d v="2025-01-14T00:00:00" u="1"/>
        <d v="2021-11-25T00:00:00" u="1"/>
        <d v="2025-10-30T00:00:00" u="1"/>
        <d v="2021-07-22T00:00:00" u="1"/>
        <d v="2025-01-12T00:00:00" u="1"/>
        <d v="2024-09-19T00:00:00" u="1"/>
        <d v="2022-10-12T00:00:00" u="1"/>
        <d v="2022-11-18T00:00:00" u="1"/>
        <d v="2022-01-16T00:00:00" u="1"/>
        <d v="2021-06-16T00:00:00" u="1"/>
        <d v="2025-06-24T00:00:00" u="1"/>
        <d v="2021-04-23T00:00:00" u="1"/>
        <d v="2023-08-12T00:00:00" u="1"/>
        <d v="2025-12-04T00:00:00" u="1"/>
        <d v="2022-05-12T00:00:00" u="1"/>
        <d v="2021-01-24T00:00:00" u="1"/>
        <d v="2021-02-10T00:00:00" u="1"/>
        <d v="2024-11-18T00:00:00" u="1"/>
        <d v="2025-02-03T00:00:00" u="1"/>
        <d v="2025-11-16T00:00:00" u="1"/>
        <d v="2024-04-20T00:00:00" u="1"/>
        <d v="2024-06-12T00:00:00" u="1"/>
        <d v="2021-12-01T00:00:00" u="1"/>
        <d v="2021-09-28T00:00:00" u="1"/>
        <d v="2021-06-26T00:00:00" u="1"/>
        <d v="2022-06-17T00:00:00" u="1"/>
        <d v="2023-02-09T00:00:00" u="1"/>
        <d v="2025-11-20T00:00:00" u="1"/>
        <d v="2022-10-17T00:00:00" u="1"/>
        <d v="2021-07-03T00:00:00" u="1"/>
        <d v="2024-01-05T00:00:00" u="1"/>
        <d v="2024-10-22T00:00:00" u="1"/>
        <d v="2024-07-15T00:00:00" u="1"/>
        <d v="2023-09-23T00:00:00" u="1"/>
        <d v="2023-01-26T00:00:00" u="1"/>
        <d v="2025-08-17T00:00:00" u="1"/>
        <d v="2023-12-10T00:00:00" u="1"/>
        <d v="2022-02-16T00:00:00" u="1"/>
        <d v="2025-08-07T00:00:00" u="1"/>
        <d v="2025-02-16T00:00:00" u="1"/>
        <d v="2022-04-26T00:00:00" u="1"/>
        <d v="2022-11-21T00:00:00" u="1"/>
        <d v="2025-07-08T00:00:00" u="1"/>
        <d v="2025-04-03T00:00:00" u="1"/>
        <d v="2023-07-04T00:00:00" u="1"/>
        <d v="2025-03-29T00:00:00" u="1"/>
        <d v="2025-09-06T00:00:00" u="1"/>
        <d v="2023-08-14T00:00:00" u="1"/>
        <d v="2021-07-15T00:00:00" u="1"/>
        <d v="2024-02-07T00:00:00" u="1"/>
        <d v="2023-06-19T00:00:00" u="1"/>
        <d v="2024-07-10T00:00:00" u="1"/>
        <d v="2023-07-03T00:00:00" u="1"/>
        <d v="2021-05-15T00:00:00" u="1"/>
        <d v="2025-02-20T00:00:00" u="1"/>
        <d v="2024-05-17T00:00:00" u="1"/>
        <d v="2024-07-22T00:00:00" u="1"/>
        <d v="2022-09-21T00:00:00" u="1"/>
        <d v="2025-03-28T00:00:00" u="1"/>
        <d v="2023-10-27T00:00:00" u="1"/>
        <d v="2025-10-24T00:00:00" u="1"/>
        <d v="2021-02-19T00:00:00" u="1"/>
        <d v="2023-07-28T00:00:00" u="1"/>
        <d v="2023-04-10T00:00:00" u="1"/>
        <d v="2024-05-24T00:00:00" u="1"/>
        <d v="2025-11-11T00:00:00" u="1"/>
        <d v="2023-12-22T00:00:00" u="1"/>
        <d v="2023-07-16T00:00:00" u="1"/>
        <d v="2022-12-04T00:00:00" u="1"/>
        <d v="2021-07-17T00:00:00" u="1"/>
        <d v="2021-12-13T00:00:00" u="1"/>
        <d v="2025-10-25T00:00:00" u="1"/>
        <d v="2024-06-15T00:00:00" u="1"/>
        <d v="2022-08-17T00:00:00" u="1"/>
        <d v="2023-10-10T00:00:00" u="1"/>
        <d v="2021-04-16T00:00:00" u="1"/>
        <d v="2022-09-06T00:00:00" u="1"/>
        <d v="2025-11-25T00:00:00" u="1"/>
        <d v="2024-08-05T00:00:00" u="1"/>
        <d v="2024-09-17T00:00:00" u="1"/>
        <d v="2025-09-24T00:00:00" u="1"/>
        <d v="2025-06-21T00:00:00" u="1"/>
        <d v="2022-10-14T00:00:00" u="1"/>
        <d v="2024-05-12T00:00:00" u="1"/>
        <d v="2025-09-07T00:00:00" u="1"/>
        <d v="2022-10-05T00:00:00" u="1"/>
        <d v="2023-11-26T00:00:00" u="1"/>
        <d v="2025-04-28T00:00:00" u="1"/>
        <d v="2022-01-03T00:00:00" u="1"/>
        <d v="2021-07-25T00:00:00" u="1"/>
        <d v="2023-07-26T00:00:00" u="1"/>
        <d v="2023-08-07T00:00:00" u="1"/>
        <d v="2021-06-20T00:00:00" u="1"/>
        <d v="2025-11-30T00:00:00" u="1"/>
        <d v="2025-05-08T00:00:00" u="1"/>
        <d v="2025-09-27T00:00:00" u="1"/>
        <d v="2021-04-28T00:00:00" u="1"/>
        <d v="2022-07-18T00:00:00" u="1"/>
        <d v="2023-10-08T00:00:00" u="1"/>
        <d v="2024-01-11T00:00:00" u="1"/>
        <d v="2022-09-16T00:00:00" u="1"/>
        <d v="2024-05-29T00:00:00" u="1"/>
        <d v="2025-02-05T00:00:00" u="1"/>
        <d v="2025-09-05T00:00:00" u="1"/>
        <d v="2024-07-03T00:00:00" u="1"/>
        <d v="2021-10-07T00:00:00" u="1"/>
        <d v="2023-10-22T00:00:00" u="1"/>
        <d v="2021-03-18T00:00:00" u="1"/>
        <d v="2025-11-23T00:00:00" u="1"/>
        <d v="2023-01-24T00:00:00" u="1"/>
        <d v="2022-01-05T00:00:00" u="1"/>
        <d v="2022-08-01T00:00:00" u="1"/>
        <d v="2023-11-29T00:00:00" u="1"/>
        <d v="2021-01-02T00:00:00" u="1"/>
        <d v="2024-06-03T00:00:00" u="1"/>
        <d v="2025-01-19T00:00:00" u="1"/>
        <d v="2023-06-24T00:00:00" u="1"/>
        <d v="2022-03-28T00:00:00" u="1"/>
        <d v="2025-03-21T00:00:00" u="1"/>
        <d v="2024-08-03T00:00:00" u="1"/>
        <d v="2024-11-25T00:00:00" u="1"/>
        <d v="2024-11-06T00:00:00" u="1"/>
        <d v="2024-02-01T00:00:00" u="1"/>
        <d v="2024-05-19T00:00:00" u="1"/>
        <d v="2025-08-29T00:00:00" u="1"/>
        <d v="2024-08-11T00:00:00" u="1"/>
        <d v="2024-11-20T00:00:00" u="1"/>
        <d v="2025-12-09T00:00:00" u="1"/>
        <d v="2024-06-11T00:00:00" u="1"/>
        <d v="2025-03-18T00:00:00" u="1"/>
        <d v="2024-09-28T00:00:00" u="1"/>
        <d v="2025-12-16T00:00:00" u="1"/>
        <d v="2024-04-06T00:00:00" u="1"/>
        <d v="2024-04-10T00:00:00" u="1"/>
        <d v="2025-12-23T00:00:00" u="1"/>
        <d v="2024-11-22T00:00:00" u="1"/>
        <d v="2025-01-31T00:00:00" u="1"/>
        <d v="2025-01-30T00:00:00" u="1"/>
        <d v="2024-12-25T00:00:00" u="1"/>
        <d v="2025-10-14T00:00:00" u="1"/>
        <d v="2025-10-02T00:00:00" u="1"/>
        <d v="2025-09-20T00:00:00" u="1"/>
        <d v="2025-10-04T00:00:00" u="1"/>
        <d v="2025-08-19T00:00:00" u="1"/>
        <d v="2024-07-19T00:00:00" u="1"/>
        <d v="2025-12-11T00:00:00" u="1"/>
        <d v="2025-03-04T00:00:00" u="1"/>
        <d v="2025-07-15T00:00:00" u="1"/>
        <d v="2025-04-01T00:00:00" u="1"/>
        <d v="2024-09-03T00:00:00" u="1"/>
        <d v="2024-08-02T00:00:00" u="1"/>
        <d v="2025-07-05T00:00:00" u="1"/>
        <d v="2024-03-25T00:00:00" u="1"/>
        <d v="2024-06-14T00:00:00" u="1"/>
        <d v="2025-10-09T00:00:00" u="1"/>
        <d v="2024-05-27T00:00:00" u="1"/>
        <d v="2024-09-12T00:00:00" u="1"/>
        <d v="2024-08-09T00:00:00" u="1"/>
        <d v="2025-12-07T00:00:00" u="1"/>
        <d v="2025-10-05T00:00:00" u="1"/>
        <d v="2025-08-11T00:00:00" u="1"/>
        <d v="2024-04-08T00:00:00" u="1"/>
        <d v="2024-12-08T00:00:00" u="1"/>
        <d v="2025-05-01T00:00:00" u="1"/>
        <d v="2025-03-17T00:00:00" u="1"/>
        <d v="2024-09-10T00:00:00" u="1"/>
        <d v="2024-11-28T00:00:00" u="1"/>
        <d v="2025-04-14T00:00:00" u="1"/>
        <d v="2025-09-14T00:00:00" u="1"/>
        <d v="2024-02-12T00:00:00" u="1"/>
        <d v="2025-10-12T00:00:00" u="1"/>
        <d v="2024-01-03T00:00:00" u="1"/>
        <d v="2025-07-17T00:00:00" u="1"/>
        <d v="2025-08-02T00:00:00" u="1"/>
        <d v="2025-05-18T00:00:00" u="1"/>
        <d v="2025-10-08T00:00:00" u="1"/>
        <d v="2025-12-20T00:00:00" u="1"/>
        <d v="2024-01-25T00:00:00" u="1"/>
        <d v="2024-08-08T00:00:00" u="1"/>
        <d v="2024-05-13T00:00:00" u="1"/>
        <d v="2025-09-30T00:00:00" u="1"/>
        <d v="2025-11-03T00:00:00" u="1"/>
        <d v="2025-07-03T00:00:00" u="1"/>
        <d v="2025-12-19T00:00:00" u="1"/>
        <d v="2025-08-18T00:00:00" u="1"/>
        <d v="2025-05-11T00:00:00" u="1"/>
        <d v="2025-10-03T00:00:00" u="1"/>
        <d v="2025-07-27T00:00:00" u="1"/>
        <d v="2024-01-29T00:00:00" u="1"/>
        <d v="2024-10-14T00:00:00" u="1"/>
        <d v="2025-04-11T00:00:00" u="1"/>
        <d v="2025-01-04T00:00:00" u="1"/>
        <d v="2024-06-19T00:00:00" u="1"/>
        <d v="2025-05-09T00:00:00" u="1"/>
        <d v="2024-04-12T00:00:00" u="1"/>
        <d v="2024-01-28T00:00:00" u="1"/>
        <d v="2024-06-21T00:00:00" u="1"/>
        <d v="2024-09-22T00:00:00" u="1"/>
        <d v="2025-02-02T00:00:00" u="1"/>
        <d v="2025-08-25T00:00:00" u="1"/>
        <d v="2025-12-10T00:00:00" u="1"/>
        <d v="2024-09-01T00:00:00" u="1"/>
        <d v="2024-11-14T00:00:00" u="1"/>
        <d v="2025-04-07T00:00:00" u="1"/>
      </sharedItems>
      <fieldGroup par="15"/>
    </cacheField>
    <cacheField name="Rodzaj usługi" numFmtId="0">
      <sharedItems count="8">
        <s v="Tłumaczenie pisemne HU-PL"/>
        <s v="Tłumaczenie marketingowe"/>
        <s v="Tłumaczenie pisemne PL-HU"/>
        <s v="Tłumaczenie dokumentów"/>
        <s v="Lokalizacja strony www"/>
        <s v="Tłumaczenie przysięgłe"/>
        <s v="Tłumaczenie ustne (1h)"/>
        <s v="Tłumaczenie techniczne"/>
      </sharedItems>
    </cacheField>
    <cacheField name="Cena jednostkowa [zł]" numFmtId="44">
      <sharedItems containsSemiMixedTypes="0" containsString="0" containsNumber="1" containsInteger="1" minValue="60" maxValue="250"/>
    </cacheField>
    <cacheField name="TAX" numFmtId="44">
      <sharedItems containsSemiMixedTypes="0" containsString="0" containsNumber="1" minValue="13.8" maxValue="57.5"/>
    </cacheField>
    <cacheField name="Cena jed. Netto" numFmtId="44">
      <sharedItems containsSemiMixedTypes="0" containsString="0" containsNumber="1" minValue="46.2" maxValue="192.5"/>
    </cacheField>
    <cacheField name="Liczba zleceń" numFmtId="0">
      <sharedItems containsSemiMixedTypes="0" containsString="0" containsNumber="1" containsInteger="1" minValue="1" maxValue="20"/>
    </cacheField>
    <cacheField name="Przychód brutto [zł]" numFmtId="44">
      <sharedItems containsString="0" containsBlank="1" containsNumber="1" containsInteger="1" minValue="75" maxValue="5000"/>
    </cacheField>
    <cacheField name="Koszty [zł]" numFmtId="44">
      <sharedItems containsSemiMixedTypes="0" containsString="0" containsNumber="1" minValue="21.82" maxValue="2208.29"/>
    </cacheField>
    <cacheField name="Dochód netto [zł]" numFmtId="44">
      <sharedItems containsSemiMixedTypes="0" containsString="0" containsNumber="1" minValue="42.87" maxValue="3742.67"/>
    </cacheField>
    <cacheField name="Dochód brutto" numFmtId="44">
      <sharedItems containsSemiMixedTypes="0" containsString="0" containsNumber="1" minValue="62.42" maxValue="3800.17"/>
    </cacheField>
    <cacheField name="Rodzaj klienta" numFmtId="0">
      <sharedItems count="3">
        <s v="MŚP"/>
        <s v="Klient korporacyjny"/>
        <s v="Osoba prywatna"/>
      </sharedItems>
    </cacheField>
    <cacheField name="Województwo klienta" numFmtId="0">
      <sharedItems count="10">
        <s v="łódzkie"/>
        <s v="dolnośląskie"/>
        <s v="kujawsko-pomorskie"/>
        <s v="mazowieckie"/>
        <s v="pomorskie"/>
        <s v="wielkopolskie"/>
        <s v="podlaskie"/>
        <s v="lubelskie"/>
        <s v="małopolskie"/>
        <s v="śląskie"/>
      </sharedItems>
    </cacheField>
    <cacheField name="udział procentowy" numFmtId="165">
      <sharedItems containsSemiMixedTypes="0" containsString="0" containsNumber="1" minValue="2.6777807163060274E-2" maxValue="2.3377768960804945"/>
    </cacheField>
    <cacheField name="Months (Data)" numFmtId="0" databaseField="0">
      <fieldGroup base="0">
        <rangePr groupBy="months" startDate="2021-01-06T00:00:00" endDate="2025-12-31T00:00:00"/>
        <groupItems count="14">
          <s v="&lt;06.01.2021"/>
          <s v="sty"/>
          <s v="lut"/>
          <s v="mar"/>
          <s v="kwi"/>
          <s v="maj"/>
          <s v="cze"/>
          <s v="lip"/>
          <s v="sie"/>
          <s v="wrz"/>
          <s v="paź"/>
          <s v="lis"/>
          <s v="gru"/>
          <s v="&gt;31.12.2025"/>
        </groupItems>
      </fieldGroup>
    </cacheField>
    <cacheField name="Quarters (Data)" numFmtId="0" databaseField="0">
      <fieldGroup base="0">
        <rangePr groupBy="quarters" startDate="2021-01-06T00:00:00" endDate="2025-12-31T00:00:00"/>
        <groupItems count="6">
          <s v="&lt;06.01.2021"/>
          <s v="Qtr1"/>
          <s v="Qtr2"/>
          <s v="Qtr3"/>
          <s v="Qtr4"/>
          <s v="&gt;31.12.2025"/>
        </groupItems>
      </fieldGroup>
    </cacheField>
    <cacheField name="Years (Data)" numFmtId="0" databaseField="0">
      <fieldGroup base="0">
        <rangePr groupBy="years" startDate="2021-01-06T00:00:00" endDate="2025-12-31T00:00:00"/>
        <groupItems count="7">
          <s v="&lt;06.01.2021"/>
          <s v="2021"/>
          <s v="2022"/>
          <s v="2023"/>
          <s v="2024"/>
          <s v="2025"/>
          <s v="&gt;31.12.2025"/>
        </groupItems>
      </fieldGroup>
    </cacheField>
  </cacheFields>
  <extLst>
    <ext xmlns:x14="http://schemas.microsoft.com/office/spreadsheetml/2009/9/main" uri="{725AE2AE-9491-48be-B2B4-4EB974FC3084}">
      <x14:pivotCacheDefinition pivotCacheId="15488389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x v="0"/>
    <n v="75"/>
    <n v="17.25"/>
    <n v="57.75"/>
    <n v="18"/>
    <n v="1350"/>
    <n v="305.20999999999998"/>
    <n v="1044.79"/>
    <n v="1062.04"/>
    <x v="0"/>
    <x v="0"/>
    <n v="0.65260520517596787"/>
  </r>
  <r>
    <x v="1"/>
    <x v="0"/>
    <n v="75"/>
    <n v="17.25"/>
    <n v="57.75"/>
    <n v="7"/>
    <n v="525"/>
    <n v="141.63999999999999"/>
    <n v="383.36"/>
    <n v="400.61"/>
    <x v="1"/>
    <x v="0"/>
    <n v="0.23945743303080916"/>
  </r>
  <r>
    <x v="2"/>
    <x v="1"/>
    <n v="85"/>
    <n v="19.55"/>
    <n v="65.45"/>
    <n v="8"/>
    <n v="680"/>
    <n v="227.64"/>
    <n v="452.36"/>
    <n v="471.91"/>
    <x v="0"/>
    <x v="0"/>
    <n v="0.282556772761417"/>
  </r>
  <r>
    <x v="3"/>
    <x v="1"/>
    <n v="85"/>
    <n v="19.55"/>
    <n v="65.45"/>
    <n v="11"/>
    <n v="935"/>
    <n v="264.94"/>
    <n v="670.06"/>
    <n v="689.6099999999999"/>
    <x v="2"/>
    <x v="1"/>
    <n v="0.41853831275204501"/>
  </r>
  <r>
    <x v="4"/>
    <x v="0"/>
    <n v="75"/>
    <n v="17.25"/>
    <n v="57.75"/>
    <n v="13"/>
    <n v="975"/>
    <n v="223.29"/>
    <n v="751.71"/>
    <n v="768.96"/>
    <x v="0"/>
    <x v="2"/>
    <n v="0.46953919809993094"/>
  </r>
  <r>
    <x v="5"/>
    <x v="2"/>
    <n v="70"/>
    <n v="16.100000000000001"/>
    <n v="53.9"/>
    <n v="15"/>
    <n v="1050"/>
    <n v="378.91"/>
    <n v="671.08999999999992"/>
    <n v="687.18999999999994"/>
    <x v="0"/>
    <x v="3"/>
    <n v="0.41918167970744385"/>
  </r>
  <r>
    <x v="6"/>
    <x v="3"/>
    <n v="60"/>
    <n v="13.8"/>
    <n v="46.2"/>
    <n v="19"/>
    <n v="1140"/>
    <n v="293.76"/>
    <n v="846.24"/>
    <n v="860.04"/>
    <x v="2"/>
    <x v="0"/>
    <n v="0.52858529353086381"/>
  </r>
  <r>
    <x v="7"/>
    <x v="4"/>
    <n v="250"/>
    <n v="57.5"/>
    <n v="192.5"/>
    <n v="3"/>
    <n v="750"/>
    <n v="342.45"/>
    <n v="407.55"/>
    <n v="465.05"/>
    <x v="2"/>
    <x v="4"/>
    <n v="0.2545671870610034"/>
  </r>
  <r>
    <x v="8"/>
    <x v="5"/>
    <n v="100"/>
    <n v="23"/>
    <n v="77"/>
    <n v="12"/>
    <n v="1200"/>
    <n v="298.56"/>
    <n v="901.44"/>
    <n v="924.44"/>
    <x v="0"/>
    <x v="5"/>
    <n v="0.5630647653153501"/>
  </r>
  <r>
    <x v="9"/>
    <x v="0"/>
    <n v="75"/>
    <n v="17.25"/>
    <n v="57.75"/>
    <n v="20"/>
    <n v="1500"/>
    <n v="585.74"/>
    <n v="914.26"/>
    <n v="931.51"/>
    <x v="1"/>
    <x v="5"/>
    <n v="0.57107249771167456"/>
  </r>
  <r>
    <x v="10"/>
    <x v="5"/>
    <n v="100"/>
    <n v="23"/>
    <n v="77"/>
    <n v="13"/>
    <n v="1300"/>
    <n v="365.28"/>
    <n v="934.72"/>
    <n v="957.72"/>
    <x v="1"/>
    <x v="6"/>
    <n v="0.58385238888396784"/>
  </r>
  <r>
    <x v="11"/>
    <x v="3"/>
    <n v="60"/>
    <n v="13.8"/>
    <n v="46.2"/>
    <n v="2"/>
    <n v="120"/>
    <n v="32.25"/>
    <n v="87.75"/>
    <n v="101.55"/>
    <x v="2"/>
    <x v="1"/>
    <n v="5.481111683131653E-2"/>
  </r>
  <r>
    <x v="12"/>
    <x v="4"/>
    <n v="250"/>
    <n v="57.5"/>
    <n v="192.5"/>
    <n v="3"/>
    <n v="750"/>
    <n v="197.47"/>
    <n v="552.53"/>
    <n v="610.03"/>
    <x v="1"/>
    <x v="1"/>
    <n v="0.34512577074424294"/>
  </r>
  <r>
    <x v="13"/>
    <x v="5"/>
    <n v="100"/>
    <n v="23"/>
    <n v="77"/>
    <n v="13"/>
    <n v="1300"/>
    <n v="605.03"/>
    <n v="694.97"/>
    <n v="717.97"/>
    <x v="1"/>
    <x v="7"/>
    <n v="0.43409779902290646"/>
  </r>
  <r>
    <x v="14"/>
    <x v="4"/>
    <n v="250"/>
    <n v="57.5"/>
    <n v="192.5"/>
    <n v="5"/>
    <n v="1250"/>
    <n v="342.49"/>
    <n v="907.51"/>
    <n v="965.01"/>
    <x v="1"/>
    <x v="6"/>
    <n v="0.5668562579554195"/>
  </r>
  <r>
    <x v="15"/>
    <x v="1"/>
    <n v="85"/>
    <n v="19.55"/>
    <n v="65.45"/>
    <n v="19"/>
    <n v="1615"/>
    <n v="516.51"/>
    <n v="1098.49"/>
    <n v="1118.04"/>
    <x v="2"/>
    <x v="8"/>
    <n v="0.68614773479239755"/>
  </r>
  <r>
    <x v="16"/>
    <x v="0"/>
    <n v="75"/>
    <n v="17.25"/>
    <n v="57.75"/>
    <n v="2"/>
    <n v="150"/>
    <n v="68.75"/>
    <n v="81.25"/>
    <n v="98.5"/>
    <x v="2"/>
    <x v="8"/>
    <n v="5.0751034103070851E-2"/>
  </r>
  <r>
    <x v="17"/>
    <x v="0"/>
    <n v="75"/>
    <n v="17.25"/>
    <n v="57.75"/>
    <n v="13"/>
    <n v="975"/>
    <n v="306.62"/>
    <n v="668.38"/>
    <n v="685.63"/>
    <x v="0"/>
    <x v="6"/>
    <n v="0.41748893752382149"/>
  </r>
  <r>
    <x v="18"/>
    <x v="2"/>
    <n v="70"/>
    <n v="16.100000000000001"/>
    <n v="53.9"/>
    <n v="4"/>
    <n v="280"/>
    <n v="113.26"/>
    <n v="166.74"/>
    <n v="182.84"/>
    <x v="1"/>
    <x v="9"/>
    <n v="0.10415049140118197"/>
  </r>
  <r>
    <x v="19"/>
    <x v="0"/>
    <n v="75"/>
    <n v="17.25"/>
    <n v="57.75"/>
    <n v="10"/>
    <n v="750"/>
    <n v="247.82"/>
    <n v="502.18"/>
    <n v="519.43000000000006"/>
    <x v="0"/>
    <x v="0"/>
    <n v="0.31367574530313996"/>
  </r>
  <r>
    <x v="20"/>
    <x v="6"/>
    <n v="150"/>
    <n v="34.5"/>
    <n v="115.5"/>
    <n v="17"/>
    <n v="2550"/>
    <n v="1208.1600000000001"/>
    <n v="1341.84"/>
    <n v="1376.34"/>
    <x v="1"/>
    <x v="9"/>
    <n v="0.83815098585679504"/>
  </r>
  <r>
    <x v="21"/>
    <x v="6"/>
    <n v="150"/>
    <n v="34.5"/>
    <n v="115.5"/>
    <n v="12"/>
    <n v="1800"/>
    <n v="771.76"/>
    <n v="1028.24"/>
    <n v="1062.74"/>
    <x v="1"/>
    <x v="6"/>
    <n v="0.64226760992174248"/>
  </r>
  <r>
    <x v="22"/>
    <x v="3"/>
    <n v="60"/>
    <n v="13.8"/>
    <n v="46.2"/>
    <n v="16"/>
    <n v="960"/>
    <n v="197.61"/>
    <n v="762.39"/>
    <n v="776.18999999999994"/>
    <x v="0"/>
    <x v="9"/>
    <n v="0.47621022633649462"/>
  </r>
  <r>
    <x v="23"/>
    <x v="2"/>
    <n v="70"/>
    <n v="16.100000000000001"/>
    <n v="53.9"/>
    <n v="8"/>
    <n v="560"/>
    <n v="259.51"/>
    <n v="300.49"/>
    <n v="316.59000000000003"/>
    <x v="2"/>
    <x v="3"/>
    <n v="0.18769450138623706"/>
  </r>
  <r>
    <x v="24"/>
    <x v="0"/>
    <n v="75"/>
    <n v="17.25"/>
    <n v="57.75"/>
    <n v="18"/>
    <n v="1350"/>
    <n v="580.16"/>
    <n v="769.84"/>
    <n v="787.09"/>
    <x v="2"/>
    <x v="7"/>
    <n v="0.48086370577117615"/>
  </r>
  <r>
    <x v="25"/>
    <x v="4"/>
    <n v="250"/>
    <n v="57.5"/>
    <n v="192.5"/>
    <n v="17"/>
    <n v="4250"/>
    <n v="1962.35"/>
    <n v="2287.65"/>
    <n v="2345.15"/>
    <x v="0"/>
    <x v="5"/>
    <n v="1.428930500503262"/>
  </r>
  <r>
    <x v="26"/>
    <x v="4"/>
    <n v="250"/>
    <n v="57.5"/>
    <n v="192.5"/>
    <n v="13"/>
    <n v="3250"/>
    <n v="1620.27"/>
    <n v="1629.73"/>
    <n v="1687.23"/>
    <x v="1"/>
    <x v="1"/>
    <n v="1.0179751730313558"/>
  </r>
  <r>
    <x v="27"/>
    <x v="5"/>
    <n v="100"/>
    <n v="23"/>
    <n v="77"/>
    <n v="4"/>
    <n v="400"/>
    <n v="109.75"/>
    <n v="290.25"/>
    <n v="313.25"/>
    <x v="2"/>
    <x v="1"/>
    <n v="0.18129830951897002"/>
  </r>
  <r>
    <x v="28"/>
    <x v="7"/>
    <n v="90"/>
    <n v="20.7"/>
    <n v="69.3"/>
    <n v="19"/>
    <n v="1710"/>
    <n v="454.97"/>
    <n v="1255.03"/>
    <n v="1275.73"/>
    <x v="2"/>
    <x v="0"/>
    <n v="0.78392701945079402"/>
  </r>
  <r>
    <x v="29"/>
    <x v="0"/>
    <n v="75"/>
    <n v="17.25"/>
    <n v="57.75"/>
    <n v="2"/>
    <n v="150"/>
    <n v="68.680000000000007"/>
    <n v="81.319999999999993"/>
    <n v="98.57"/>
    <x v="2"/>
    <x v="6"/>
    <n v="5.07947580709135E-2"/>
  </r>
  <r>
    <x v="30"/>
    <x v="4"/>
    <n v="250"/>
    <n v="57.5"/>
    <n v="192.5"/>
    <n v="16"/>
    <n v="4000"/>
    <n v="1057.08"/>
    <n v="2942.92"/>
    <n v="3000.42"/>
    <x v="2"/>
    <x v="2"/>
    <n v="1.8382305634782679"/>
  </r>
  <r>
    <x v="31"/>
    <x v="7"/>
    <n v="90"/>
    <n v="20.7"/>
    <n v="69.3"/>
    <n v="16"/>
    <n v="1440"/>
    <n v="636.84"/>
    <n v="803.16"/>
    <n v="823.86"/>
    <x v="2"/>
    <x v="3"/>
    <n v="0.50167631446427552"/>
  </r>
  <r>
    <x v="32"/>
    <x v="1"/>
    <n v="85"/>
    <n v="19.55"/>
    <n v="65.45"/>
    <n v="12"/>
    <n v="1020"/>
    <n v="333.62"/>
    <n v="686.38"/>
    <n v="705.93"/>
    <x v="0"/>
    <x v="0"/>
    <n v="0.42873224354050182"/>
  </r>
  <r>
    <x v="33"/>
    <x v="2"/>
    <n v="70"/>
    <n v="16.100000000000001"/>
    <n v="53.9"/>
    <n v="13"/>
    <n v="910"/>
    <n v="380.8"/>
    <n v="529.20000000000005"/>
    <n v="545.30000000000007"/>
    <x v="2"/>
    <x v="5"/>
    <n v="0.33055319689040119"/>
  </r>
  <r>
    <x v="34"/>
    <x v="7"/>
    <n v="90"/>
    <n v="20.7"/>
    <n v="69.3"/>
    <n v="18"/>
    <n v="1620"/>
    <n v="542.03"/>
    <n v="1077.97"/>
    <n v="1098.67"/>
    <x v="0"/>
    <x v="8"/>
    <n v="0.67333036593338202"/>
  </r>
  <r>
    <x v="35"/>
    <x v="5"/>
    <n v="100"/>
    <n v="23"/>
    <n v="77"/>
    <n v="8"/>
    <n v="800"/>
    <n v="369.88"/>
    <n v="430.12"/>
    <n v="453.12"/>
    <x v="2"/>
    <x v="7"/>
    <n v="0.26866504354969645"/>
  </r>
  <r>
    <x v="36"/>
    <x v="2"/>
    <n v="70"/>
    <n v="16.100000000000001"/>
    <n v="53.9"/>
    <n v="18"/>
    <n v="1260"/>
    <n v="568.02"/>
    <n v="691.98"/>
    <n v="708.08"/>
    <x v="2"/>
    <x v="5"/>
    <n v="0.4322301609679135"/>
  </r>
  <r>
    <x v="37"/>
    <x v="1"/>
    <n v="85"/>
    <n v="19.55"/>
    <n v="65.45"/>
    <n v="16"/>
    <n v="1360"/>
    <n v="468.39"/>
    <n v="891.61"/>
    <n v="911.16"/>
    <x v="0"/>
    <x v="0"/>
    <n v="0.55692467097401854"/>
  </r>
  <r>
    <x v="38"/>
    <x v="1"/>
    <n v="85"/>
    <n v="19.55"/>
    <n v="65.45"/>
    <n v="1"/>
    <n v="85"/>
    <n v="42.13"/>
    <n v="42.87"/>
    <n v="62.42"/>
    <x v="0"/>
    <x v="7"/>
    <n v="2.6777807163060274E-2"/>
  </r>
  <r>
    <x v="39"/>
    <x v="1"/>
    <n v="85"/>
    <n v="19.55"/>
    <n v="65.45"/>
    <n v="18"/>
    <n v="1530"/>
    <n v="609.79999999999995"/>
    <n v="920.2"/>
    <n v="939.75"/>
    <x v="0"/>
    <x v="8"/>
    <n v="0.57478278869717903"/>
  </r>
  <r>
    <x v="40"/>
    <x v="4"/>
    <n v="250"/>
    <n v="57.5"/>
    <n v="192.5"/>
    <n v="7"/>
    <n v="1750"/>
    <n v="858.57"/>
    <n v="891.43"/>
    <n v="948.93"/>
    <x v="1"/>
    <x v="6"/>
    <n v="0.5568122379138517"/>
  </r>
  <r>
    <x v="41"/>
    <x v="3"/>
    <n v="60"/>
    <n v="13.8"/>
    <n v="46.2"/>
    <n v="2"/>
    <n v="120"/>
    <n v="25.81"/>
    <n v="94.19"/>
    <n v="107.99"/>
    <x v="0"/>
    <x v="6"/>
    <n v="5.8833721872839917E-2"/>
  </r>
  <r>
    <x v="42"/>
    <x v="2"/>
    <n v="70"/>
    <n v="16.100000000000001"/>
    <n v="53.9"/>
    <n v="17"/>
    <n v="1190"/>
    <n v="266.60000000000002"/>
    <n v="923.4"/>
    <n v="939.5"/>
    <x v="2"/>
    <x v="3"/>
    <n v="0.5767815986557"/>
  </r>
  <r>
    <x v="43"/>
    <x v="7"/>
    <n v="90"/>
    <n v="20.7"/>
    <n v="69.3"/>
    <n v="13"/>
    <n v="1170"/>
    <n v="276.08"/>
    <n v="893.92000000000007"/>
    <n v="914.62000000000012"/>
    <x v="1"/>
    <x v="5"/>
    <n v="0.55836756191282588"/>
  </r>
  <r>
    <x v="44"/>
    <x v="0"/>
    <n v="75"/>
    <n v="17.25"/>
    <n v="57.75"/>
    <n v="14"/>
    <n v="1050"/>
    <n v="417.07"/>
    <n v="632.93000000000006"/>
    <n v="650.18000000000006"/>
    <x v="1"/>
    <x v="6"/>
    <n v="0.39534587095208173"/>
  </r>
  <r>
    <x v="45"/>
    <x v="4"/>
    <n v="250"/>
    <n v="57.5"/>
    <n v="192.5"/>
    <n v="7"/>
    <n v="1750"/>
    <n v="701.61"/>
    <n v="1048.3900000000001"/>
    <n v="1105.8900000000001"/>
    <x v="0"/>
    <x v="5"/>
    <n v="0.65485386637930409"/>
  </r>
  <r>
    <x v="46"/>
    <x v="1"/>
    <n v="85"/>
    <n v="19.55"/>
    <n v="65.45"/>
    <n v="5"/>
    <n v="425"/>
    <n v="170.64"/>
    <n v="254.36"/>
    <n v="273.91000000000003"/>
    <x v="0"/>
    <x v="7"/>
    <n v="0.15888040657793359"/>
  </r>
  <r>
    <x v="47"/>
    <x v="0"/>
    <n v="75"/>
    <n v="17.25"/>
    <n v="57.75"/>
    <n v="1"/>
    <n v="75"/>
    <n v="25.31"/>
    <n v="49.69"/>
    <n v="66.94"/>
    <x v="1"/>
    <x v="3"/>
    <n v="3.1037770887158037E-2"/>
  </r>
  <r>
    <x v="48"/>
    <x v="7"/>
    <n v="90"/>
    <n v="20.7"/>
    <n v="69.3"/>
    <n v="17"/>
    <n v="1530"/>
    <n v="427.73"/>
    <n v="1102.27"/>
    <n v="1122.97"/>
    <x v="0"/>
    <x v="3"/>
    <n v="0.68850882905590038"/>
  </r>
  <r>
    <x v="49"/>
    <x v="3"/>
    <n v="60"/>
    <n v="13.8"/>
    <n v="46.2"/>
    <n v="10"/>
    <n v="600"/>
    <n v="148.38999999999999"/>
    <n v="451.61"/>
    <n v="465.41"/>
    <x v="1"/>
    <x v="9"/>
    <n v="0.28208830167738869"/>
  </r>
  <r>
    <x v="50"/>
    <x v="4"/>
    <n v="250"/>
    <n v="57.5"/>
    <n v="192.5"/>
    <n v="4"/>
    <n v="1000"/>
    <n v="481.68"/>
    <n v="518.31999999999994"/>
    <n v="575.81999999999994"/>
    <x v="2"/>
    <x v="9"/>
    <n v="0.32375724303142994"/>
  </r>
  <r>
    <x v="51"/>
    <x v="0"/>
    <n v="75"/>
    <n v="17.25"/>
    <n v="57.75"/>
    <n v="18"/>
    <n v="1350"/>
    <n v="332.96"/>
    <n v="1017.04"/>
    <n v="1034.29"/>
    <x v="0"/>
    <x v="2"/>
    <n v="0.63527177506691912"/>
  </r>
  <r>
    <x v="52"/>
    <x v="3"/>
    <n v="60"/>
    <n v="13.8"/>
    <n v="46.2"/>
    <n v="7"/>
    <n v="420"/>
    <n v="170.62"/>
    <n v="249.38"/>
    <n v="263.18"/>
    <x v="0"/>
    <x v="6"/>
    <n v="0.15576975857998535"/>
  </r>
  <r>
    <x v="53"/>
    <x v="4"/>
    <n v="250"/>
    <n v="57.5"/>
    <n v="192.5"/>
    <n v="2"/>
    <n v="500"/>
    <n v="113.84"/>
    <n v="386.16"/>
    <n v="443.66"/>
    <x v="0"/>
    <x v="9"/>
    <n v="0.24120639174451497"/>
  </r>
  <r>
    <x v="54"/>
    <x v="2"/>
    <n v="70"/>
    <n v="16.100000000000001"/>
    <n v="53.9"/>
    <n v="11"/>
    <n v="770"/>
    <n v="332.13"/>
    <n v="437.87"/>
    <n v="453.97"/>
    <x v="1"/>
    <x v="9"/>
    <n v="0.27350591141798936"/>
  </r>
  <r>
    <x v="55"/>
    <x v="5"/>
    <n v="100"/>
    <n v="23"/>
    <n v="77"/>
    <n v="18"/>
    <n v="1800"/>
    <n v="741.06"/>
    <n v="1058.94"/>
    <n v="1081.94"/>
    <x v="1"/>
    <x v="0"/>
    <n v="0.66144369296130279"/>
  </r>
  <r>
    <x v="56"/>
    <x v="0"/>
    <n v="75"/>
    <n v="17.25"/>
    <n v="57.75"/>
    <n v="5"/>
    <n v="375"/>
    <n v="136.38"/>
    <n v="238.62"/>
    <n v="255.87"/>
    <x v="0"/>
    <x v="2"/>
    <n v="0.14904876009445869"/>
  </r>
  <r>
    <x v="57"/>
    <x v="1"/>
    <n v="85"/>
    <n v="19.55"/>
    <n v="65.45"/>
    <n v="5"/>
    <n v="425"/>
    <n v="90.33"/>
    <n v="334.67"/>
    <n v="354.22"/>
    <x v="0"/>
    <x v="0"/>
    <n v="0.20904429025568891"/>
  </r>
  <r>
    <x v="58"/>
    <x v="7"/>
    <n v="90"/>
    <n v="20.7"/>
    <n v="69.3"/>
    <n v="8"/>
    <n v="720"/>
    <n v="288.06"/>
    <n v="431.94"/>
    <n v="452.64"/>
    <x v="0"/>
    <x v="6"/>
    <n v="0.26980186671360523"/>
  </r>
  <r>
    <x v="59"/>
    <x v="6"/>
    <n v="150"/>
    <n v="34.5"/>
    <n v="115.5"/>
    <n v="8"/>
    <n v="1200"/>
    <n v="551.26"/>
    <n v="648.74"/>
    <n v="683.24"/>
    <x v="2"/>
    <x v="4"/>
    <n v="0.40522124140339921"/>
  </r>
  <r>
    <x v="60"/>
    <x v="6"/>
    <n v="150"/>
    <n v="34.5"/>
    <n v="115.5"/>
    <n v="11"/>
    <n v="1650"/>
    <n v="717.28"/>
    <n v="932.72"/>
    <n v="967.22"/>
    <x v="0"/>
    <x v="5"/>
    <n v="0.58260313265989228"/>
  </r>
  <r>
    <x v="61"/>
    <x v="6"/>
    <n v="150"/>
    <n v="34.5"/>
    <n v="115.5"/>
    <n v="4"/>
    <n v="600"/>
    <n v="188.86"/>
    <n v="411.14"/>
    <n v="445.64"/>
    <x v="2"/>
    <x v="7"/>
    <n v="0.25680960198321906"/>
  </r>
  <r>
    <x v="62"/>
    <x v="7"/>
    <n v="90"/>
    <n v="20.7"/>
    <n v="69.3"/>
    <n v="15"/>
    <n v="1350"/>
    <n v="411.61"/>
    <n v="938.39"/>
    <n v="959.09"/>
    <x v="2"/>
    <x v="5"/>
    <n v="0.58614477405514653"/>
  </r>
  <r>
    <x v="63"/>
    <x v="7"/>
    <n v="90"/>
    <n v="20.7"/>
    <n v="69.3"/>
    <n v="13"/>
    <n v="1170"/>
    <n v="349.22"/>
    <n v="820.78"/>
    <n v="841.48"/>
    <x v="2"/>
    <x v="9"/>
    <n v="0.5126822617983815"/>
  </r>
  <r>
    <x v="64"/>
    <x v="1"/>
    <n v="85"/>
    <n v="19.55"/>
    <n v="65.45"/>
    <n v="18"/>
    <n v="1530"/>
    <n v="458"/>
    <n v="1072"/>
    <n v="1091.55"/>
    <x v="2"/>
    <x v="3"/>
    <n v="0.66960133610451644"/>
  </r>
  <r>
    <x v="65"/>
    <x v="6"/>
    <n v="150"/>
    <n v="34.5"/>
    <n v="115.5"/>
    <n v="19"/>
    <n v="2850"/>
    <n v="1392.97"/>
    <n v="1457.03"/>
    <n v="1491.53"/>
    <x v="0"/>
    <x v="0"/>
    <n v="0.91010189808242847"/>
  </r>
  <r>
    <x v="66"/>
    <x v="1"/>
    <n v="85"/>
    <n v="19.55"/>
    <n v="65.45"/>
    <n v="12"/>
    <n v="1020"/>
    <n v="426.93"/>
    <n v="593.06999999999994"/>
    <n v="612.61999999999989"/>
    <x v="0"/>
    <x v="4"/>
    <n v="0.37044819440625509"/>
  </r>
  <r>
    <x v="9"/>
    <x v="1"/>
    <n v="85"/>
    <n v="19.55"/>
    <n v="65.45"/>
    <n v="19"/>
    <n v="1615"/>
    <n v="415.09"/>
    <n v="1199.9100000000001"/>
    <n v="1219.46"/>
    <x v="2"/>
    <x v="4"/>
    <n v="0.74949751791527086"/>
  </r>
  <r>
    <x v="67"/>
    <x v="7"/>
    <n v="90"/>
    <n v="20.7"/>
    <n v="69.3"/>
    <n v="12"/>
    <n v="1080"/>
    <n v="355.74"/>
    <n v="724.26"/>
    <n v="744.96"/>
    <x v="1"/>
    <x v="1"/>
    <n v="0.45239315642449346"/>
  </r>
  <r>
    <x v="68"/>
    <x v="0"/>
    <n v="75"/>
    <n v="17.25"/>
    <n v="57.75"/>
    <n v="10"/>
    <n v="750"/>
    <n v="264.10000000000002"/>
    <n v="485.9"/>
    <n v="503.15"/>
    <x v="1"/>
    <x v="4"/>
    <n v="0.30350679963916466"/>
  </r>
  <r>
    <x v="69"/>
    <x v="1"/>
    <n v="85"/>
    <n v="19.55"/>
    <n v="65.45"/>
    <n v="10"/>
    <n v="850"/>
    <n v="311.38"/>
    <n v="538.62"/>
    <n v="558.16999999999996"/>
    <x v="2"/>
    <x v="4"/>
    <n v="0.33643719370579722"/>
  </r>
  <r>
    <x v="70"/>
    <x v="6"/>
    <n v="150"/>
    <n v="34.5"/>
    <n v="115.5"/>
    <n v="20"/>
    <n v="3000"/>
    <n v="1112.19"/>
    <n v="1887.81"/>
    <n v="1922.31"/>
    <x v="0"/>
    <x v="6"/>
    <n v="1.17917919618607"/>
  </r>
  <r>
    <x v="71"/>
    <x v="4"/>
    <n v="250"/>
    <n v="57.5"/>
    <n v="192.5"/>
    <n v="10"/>
    <n v="2500"/>
    <n v="657.64"/>
    <n v="1842.36"/>
    <n v="1899.86"/>
    <x v="1"/>
    <x v="2"/>
    <n v="1.1507898484939521"/>
  </r>
  <r>
    <x v="72"/>
    <x v="5"/>
    <n v="100"/>
    <n v="23"/>
    <n v="77"/>
    <n v="15"/>
    <n v="1500"/>
    <n v="498.97"/>
    <n v="1001.03"/>
    <n v="1024.03"/>
    <x v="2"/>
    <x v="6"/>
    <n v="0.62527147899319402"/>
  </r>
  <r>
    <x v="73"/>
    <x v="6"/>
    <n v="150"/>
    <n v="34.5"/>
    <n v="115.5"/>
    <n v="3"/>
    <n v="450"/>
    <n v="128.31"/>
    <n v="321.69"/>
    <n v="356.19"/>
    <x v="1"/>
    <x v="2"/>
    <n v="0.20093661736143831"/>
  </r>
  <r>
    <x v="74"/>
    <x v="0"/>
    <n v="75"/>
    <n v="17.25"/>
    <n v="57.75"/>
    <n v="8"/>
    <n v="600"/>
    <n v="241.1"/>
    <n v="358.9"/>
    <n v="376.15"/>
    <x v="2"/>
    <x v="5"/>
    <n v="0.22417902941036463"/>
  </r>
  <r>
    <x v="75"/>
    <x v="2"/>
    <n v="70"/>
    <n v="16.100000000000001"/>
    <n v="53.9"/>
    <n v="2"/>
    <n v="140"/>
    <n v="38.28"/>
    <n v="101.72"/>
    <n v="117.82"/>
    <x v="0"/>
    <x v="2"/>
    <n v="6.3537171556484515E-2"/>
  </r>
  <r>
    <x v="76"/>
    <x v="5"/>
    <n v="100"/>
    <n v="23"/>
    <n v="77"/>
    <n v="14"/>
    <n v="1400"/>
    <n v="652.17999999999995"/>
    <n v="747.82"/>
    <n v="770.82"/>
    <x v="1"/>
    <x v="5"/>
    <n v="0.46710939474410401"/>
  </r>
  <r>
    <x v="77"/>
    <x v="5"/>
    <n v="100"/>
    <n v="23"/>
    <n v="77"/>
    <n v="13"/>
    <n v="1300"/>
    <n v="355.15"/>
    <n v="944.85"/>
    <n v="967.85"/>
    <x v="1"/>
    <x v="0"/>
    <n v="0.59017987165891073"/>
  </r>
  <r>
    <x v="78"/>
    <x v="1"/>
    <n v="85"/>
    <n v="19.55"/>
    <n v="65.45"/>
    <n v="8"/>
    <n v="680"/>
    <n v="171.88"/>
    <n v="508.12"/>
    <n v="527.66999999999996"/>
    <x v="1"/>
    <x v="6"/>
    <n v="0.31738603628864448"/>
  </r>
  <r>
    <x v="69"/>
    <x v="2"/>
    <n v="70"/>
    <n v="16.100000000000001"/>
    <n v="53.9"/>
    <n v="18"/>
    <n v="1260"/>
    <n v="346.2"/>
    <n v="913.8"/>
    <n v="929.9"/>
    <x v="2"/>
    <x v="7"/>
    <n v="0.57078516878013708"/>
  </r>
  <r>
    <x v="79"/>
    <x v="5"/>
    <n v="100"/>
    <n v="23"/>
    <n v="77"/>
    <n v="17"/>
    <n v="1700"/>
    <n v="843.83"/>
    <n v="856.17"/>
    <n v="879.17"/>
    <x v="1"/>
    <x v="1"/>
    <n v="0.53478785068339896"/>
  </r>
  <r>
    <x v="80"/>
    <x v="1"/>
    <n v="85"/>
    <n v="19.55"/>
    <n v="65.45"/>
    <n v="18"/>
    <n v="1530"/>
    <n v="510.67"/>
    <n v="1019.33"/>
    <n v="1038.8800000000001"/>
    <x v="2"/>
    <x v="7"/>
    <n v="0.63670217344348568"/>
  </r>
  <r>
    <x v="81"/>
    <x v="4"/>
    <n v="250"/>
    <n v="57.5"/>
    <n v="192.5"/>
    <n v="8"/>
    <n v="2000"/>
    <n v="903.92"/>
    <n v="1096.08"/>
    <n v="1153.58"/>
    <x v="0"/>
    <x v="6"/>
    <n v="0.68464238104238639"/>
  </r>
  <r>
    <x v="82"/>
    <x v="7"/>
    <n v="90"/>
    <n v="20.7"/>
    <n v="69.3"/>
    <n v="9"/>
    <n v="810"/>
    <n v="268.89"/>
    <n v="541.11"/>
    <n v="561.81000000000006"/>
    <x v="1"/>
    <x v="9"/>
    <n v="0.33799251770477129"/>
  </r>
  <r>
    <x v="83"/>
    <x v="4"/>
    <n v="250"/>
    <n v="57.5"/>
    <n v="192.5"/>
    <n v="11"/>
    <n v="2750"/>
    <n v="813.76"/>
    <n v="1936.24"/>
    <n v="1993.74"/>
    <x v="1"/>
    <x v="3"/>
    <n v="1.2094299356520604"/>
  </r>
  <r>
    <x v="84"/>
    <x v="6"/>
    <n v="150"/>
    <n v="34.5"/>
    <n v="115.5"/>
    <n v="8"/>
    <n v="1200"/>
    <n v="377.89"/>
    <n v="822.11"/>
    <n v="856.61"/>
    <x v="2"/>
    <x v="5"/>
    <n v="0.51351301718739173"/>
  </r>
  <r>
    <x v="85"/>
    <x v="1"/>
    <n v="85"/>
    <n v="19.55"/>
    <n v="65.45"/>
    <n v="14"/>
    <n v="1190"/>
    <n v="356.12"/>
    <n v="833.88"/>
    <n v="853.43"/>
    <x v="0"/>
    <x v="4"/>
    <n v="0.52086489006607661"/>
  </r>
  <r>
    <x v="86"/>
    <x v="7"/>
    <n v="90"/>
    <n v="20.7"/>
    <n v="69.3"/>
    <n v="14"/>
    <n v="1260"/>
    <n v="399.22"/>
    <n v="860.78"/>
    <n v="881.48"/>
    <x v="1"/>
    <x v="0"/>
    <n v="0.53766738627989319"/>
  </r>
  <r>
    <x v="87"/>
    <x v="5"/>
    <n v="100"/>
    <n v="23"/>
    <n v="77"/>
    <n v="1"/>
    <n v="100"/>
    <n v="48.28"/>
    <n v="51.72"/>
    <n v="74.72"/>
    <x v="0"/>
    <x v="4"/>
    <n v="3.2305765954594758E-2"/>
  </r>
  <r>
    <x v="88"/>
    <x v="7"/>
    <n v="90"/>
    <n v="20.7"/>
    <n v="69.3"/>
    <n v="16"/>
    <n v="1440"/>
    <n v="382.79"/>
    <n v="1057.21"/>
    <n v="1077.9100000000001"/>
    <x v="0"/>
    <x v="7"/>
    <n v="0.66036308632747742"/>
  </r>
  <r>
    <x v="89"/>
    <x v="1"/>
    <n v="85"/>
    <n v="19.55"/>
    <n v="65.45"/>
    <n v="11"/>
    <n v="935"/>
    <n v="374.62"/>
    <n v="560.38"/>
    <n v="579.92999999999995"/>
    <x v="0"/>
    <x v="8"/>
    <n v="0.35002910142373966"/>
  </r>
  <r>
    <x v="90"/>
    <x v="6"/>
    <n v="150"/>
    <n v="34.5"/>
    <n v="115.5"/>
    <n v="20"/>
    <n v="3000"/>
    <n v="1080.71"/>
    <n v="1919.29"/>
    <n v="1953.79"/>
    <x v="0"/>
    <x v="2"/>
    <n v="1.1988424891530198"/>
  </r>
  <r>
    <x v="91"/>
    <x v="0"/>
    <n v="75"/>
    <n v="17.25"/>
    <n v="57.75"/>
    <n v="14"/>
    <n v="1050"/>
    <n v="252.75"/>
    <n v="797.25"/>
    <n v="814.5"/>
    <x v="0"/>
    <x v="8"/>
    <n v="0.49798476232213218"/>
  </r>
  <r>
    <x v="92"/>
    <x v="4"/>
    <n v="250"/>
    <n v="57.5"/>
    <n v="192.5"/>
    <n v="13"/>
    <n v="3250"/>
    <n v="969.17"/>
    <n v="2280.83"/>
    <n v="2338.33"/>
    <x v="0"/>
    <x v="1"/>
    <n v="1.4246705367791643"/>
  </r>
  <r>
    <x v="93"/>
    <x v="1"/>
    <n v="85"/>
    <n v="19.55"/>
    <n v="65.45"/>
    <n v="9"/>
    <n v="765"/>
    <n v="325.58999999999997"/>
    <n v="439.41"/>
    <n v="458.96000000000004"/>
    <x v="0"/>
    <x v="9"/>
    <n v="0.2744678387105276"/>
  </r>
  <r>
    <x v="94"/>
    <x v="5"/>
    <n v="100"/>
    <n v="23"/>
    <n v="77"/>
    <n v="1"/>
    <n v="100"/>
    <n v="42.47"/>
    <n v="57.53"/>
    <n v="80.53"/>
    <x v="2"/>
    <x v="1"/>
    <n v="3.5934855285534355E-2"/>
  </r>
  <r>
    <x v="95"/>
    <x v="0"/>
    <n v="75"/>
    <n v="17.25"/>
    <n v="57.75"/>
    <n v="2"/>
    <n v="150"/>
    <n v="63.94"/>
    <n v="86.06"/>
    <n v="103.31"/>
    <x v="2"/>
    <x v="5"/>
    <n v="5.3755495321972643E-2"/>
  </r>
  <r>
    <x v="96"/>
    <x v="6"/>
    <n v="150"/>
    <n v="34.5"/>
    <n v="115.5"/>
    <n v="8"/>
    <n v="1200"/>
    <n v="285.44"/>
    <n v="914.56"/>
    <n v="949.06"/>
    <x v="1"/>
    <x v="3"/>
    <n v="0.57125988614528589"/>
  </r>
  <r>
    <x v="97"/>
    <x v="5"/>
    <n v="100"/>
    <n v="23"/>
    <n v="77"/>
    <n v="9"/>
    <n v="900"/>
    <n v="387.06"/>
    <n v="512.94000000000005"/>
    <n v="535.94000000000005"/>
    <x v="2"/>
    <x v="2"/>
    <n v="0.32039674378866667"/>
  </r>
  <r>
    <x v="24"/>
    <x v="6"/>
    <n v="150"/>
    <n v="34.5"/>
    <n v="115.5"/>
    <n v="10"/>
    <n v="1500"/>
    <n v="348.64"/>
    <n v="1151.3599999999999"/>
    <n v="1185.8599999999999"/>
    <x v="2"/>
    <x v="9"/>
    <n v="0.71917182307583571"/>
  </r>
  <r>
    <x v="98"/>
    <x v="1"/>
    <n v="85"/>
    <n v="19.55"/>
    <n v="65.45"/>
    <n v="7"/>
    <n v="595"/>
    <n v="132.57"/>
    <n v="462.43"/>
    <n v="481.98"/>
    <x v="1"/>
    <x v="5"/>
    <n v="0.28884677784963758"/>
  </r>
  <r>
    <x v="99"/>
    <x v="4"/>
    <n v="250"/>
    <n v="57.5"/>
    <n v="192.5"/>
    <n v="20"/>
    <n v="5000"/>
    <n v="2208.29"/>
    <n v="2791.71"/>
    <n v="2849.21"/>
    <x v="1"/>
    <x v="0"/>
    <n v="1.7437805466570331"/>
  </r>
  <r>
    <x v="100"/>
    <x v="1"/>
    <n v="85"/>
    <n v="19.55"/>
    <n v="65.45"/>
    <n v="12"/>
    <n v="1020"/>
    <n v="225.1"/>
    <n v="794.9"/>
    <n v="814.44999999999993"/>
    <x v="1"/>
    <x v="1"/>
    <n v="0.49651688625884338"/>
  </r>
  <r>
    <x v="17"/>
    <x v="1"/>
    <n v="85"/>
    <n v="19.55"/>
    <n v="65.45"/>
    <n v="16"/>
    <n v="1360"/>
    <n v="315.06"/>
    <n v="1044.94"/>
    <n v="1064.49"/>
    <x v="0"/>
    <x v="7"/>
    <n v="0.6526988993927737"/>
  </r>
  <r>
    <x v="101"/>
    <x v="1"/>
    <n v="85"/>
    <n v="19.55"/>
    <n v="65.45"/>
    <n v="6"/>
    <n v="510"/>
    <n v="214.27"/>
    <n v="295.73"/>
    <n v="315.28000000000003"/>
    <x v="1"/>
    <x v="9"/>
    <n v="0.18472127157293716"/>
  </r>
  <r>
    <x v="17"/>
    <x v="5"/>
    <n v="100"/>
    <n v="23"/>
    <n v="77"/>
    <n v="14"/>
    <n v="1400"/>
    <n v="626.80999999999995"/>
    <n v="773.19"/>
    <n v="796.19"/>
    <x v="1"/>
    <x v="9"/>
    <n v="0.48295620994650279"/>
  </r>
  <r>
    <x v="102"/>
    <x v="7"/>
    <n v="90"/>
    <n v="20.7"/>
    <n v="69.3"/>
    <n v="3"/>
    <n v="270"/>
    <n v="76.59"/>
    <n v="193.41"/>
    <n v="214.10999999999999"/>
    <x v="0"/>
    <x v="5"/>
    <n v="0.12080932314922994"/>
  </r>
  <r>
    <x v="103"/>
    <x v="1"/>
    <n v="85"/>
    <n v="19.55"/>
    <n v="65.45"/>
    <n v="11"/>
    <n v="935"/>
    <n v="195.05"/>
    <n v="739.95"/>
    <n v="759.5"/>
    <x v="0"/>
    <x v="8"/>
    <n v="0.46219357150236651"/>
  </r>
  <r>
    <x v="104"/>
    <x v="7"/>
    <n v="90"/>
    <n v="20.7"/>
    <n v="69.3"/>
    <n v="12"/>
    <n v="1080"/>
    <n v="474.5"/>
    <n v="605.5"/>
    <n v="626.20000000000005"/>
    <x v="0"/>
    <x v="9"/>
    <n v="0.37821232183888498"/>
  </r>
  <r>
    <x v="105"/>
    <x v="2"/>
    <n v="70"/>
    <n v="16.100000000000001"/>
    <n v="53.9"/>
    <n v="17"/>
    <n v="1190"/>
    <n v="576.46"/>
    <n v="613.54"/>
    <n v="629.64"/>
    <x v="2"/>
    <x v="5"/>
    <n v="0.38323433185966876"/>
  </r>
  <r>
    <x v="106"/>
    <x v="5"/>
    <n v="100"/>
    <n v="23"/>
    <n v="77"/>
    <n v="18"/>
    <n v="1800"/>
    <n v="769.41"/>
    <n v="1030.5899999999999"/>
    <n v="1053.5899999999999"/>
    <x v="1"/>
    <x v="7"/>
    <n v="0.64373548598503127"/>
  </r>
  <r>
    <x v="107"/>
    <x v="5"/>
    <n v="100"/>
    <n v="23"/>
    <n v="77"/>
    <n v="1"/>
    <n v="100"/>
    <n v="22.79"/>
    <n v="77.210000000000008"/>
    <n v="100.21000000000001"/>
    <x v="2"/>
    <x v="4"/>
    <n v="4.8227536530438167E-2"/>
  </r>
  <r>
    <x v="108"/>
    <x v="4"/>
    <n v="250"/>
    <n v="57.5"/>
    <n v="192.5"/>
    <n v="19"/>
    <n v="4750"/>
    <n v="1475.85"/>
    <n v="3274.15"/>
    <n v="3331.65"/>
    <x v="1"/>
    <x v="6"/>
    <n v="2.0451261330285471"/>
  </r>
  <r>
    <x v="109"/>
    <x v="1"/>
    <n v="85"/>
    <n v="19.55"/>
    <n v="65.45"/>
    <n v="18"/>
    <n v="1530"/>
    <n v="457.83"/>
    <n v="1072.17"/>
    <n v="1091.72"/>
    <x v="1"/>
    <x v="7"/>
    <n v="0.66970752288356283"/>
  </r>
  <r>
    <x v="110"/>
    <x v="4"/>
    <n v="250"/>
    <n v="57.5"/>
    <n v="192.5"/>
    <n v="9"/>
    <n v="2250"/>
    <n v="605.61"/>
    <n v="1644.39"/>
    <n v="1701.89"/>
    <x v="1"/>
    <x v="5"/>
    <n v="1.0271322211538301"/>
  </r>
  <r>
    <x v="111"/>
    <x v="0"/>
    <n v="75"/>
    <n v="17.25"/>
    <n v="57.75"/>
    <n v="18"/>
    <n v="1350"/>
    <n v="655.11"/>
    <n v="694.89"/>
    <n v="712.14"/>
    <x v="1"/>
    <x v="8"/>
    <n v="0.43404782877394349"/>
  </r>
  <r>
    <x v="112"/>
    <x v="7"/>
    <n v="90"/>
    <n v="20.7"/>
    <n v="69.3"/>
    <n v="16"/>
    <n v="1440"/>
    <n v="407.45"/>
    <n v="1032.55"/>
    <n v="1053.25"/>
    <x v="1"/>
    <x v="6"/>
    <n v="0.64495975708462538"/>
  </r>
  <r>
    <x v="113"/>
    <x v="0"/>
    <n v="75"/>
    <n v="17.25"/>
    <n v="57.75"/>
    <n v="7"/>
    <n v="525"/>
    <n v="151.66"/>
    <n v="373.34"/>
    <n v="390.59"/>
    <x v="0"/>
    <x v="8"/>
    <n v="0.23319865934819042"/>
  </r>
  <r>
    <x v="114"/>
    <x v="2"/>
    <n v="70"/>
    <n v="16.100000000000001"/>
    <n v="53.9"/>
    <n v="18"/>
    <n v="1260"/>
    <n v="299.85000000000002"/>
    <n v="960.15"/>
    <n v="976.25"/>
    <x v="2"/>
    <x v="0"/>
    <n v="0.59973668177308892"/>
  </r>
  <r>
    <x v="115"/>
    <x v="6"/>
    <n v="150"/>
    <n v="34.5"/>
    <n v="115.5"/>
    <n v="16"/>
    <n v="2400"/>
    <n v="553.86"/>
    <n v="1846.14"/>
    <n v="1880.64"/>
    <x v="2"/>
    <x v="2"/>
    <n v="1.1531509427574551"/>
  </r>
  <r>
    <x v="116"/>
    <x v="5"/>
    <n v="100"/>
    <n v="23"/>
    <n v="77"/>
    <n v="16"/>
    <n v="1600"/>
    <n v="531.42999999999995"/>
    <n v="1068.57"/>
    <n v="1091.57"/>
    <x v="2"/>
    <x v="0"/>
    <n v="0.66745886168022672"/>
  </r>
  <r>
    <x v="117"/>
    <x v="5"/>
    <n v="100"/>
    <n v="23"/>
    <n v="77"/>
    <n v="4"/>
    <n v="400"/>
    <n v="178.65"/>
    <n v="221.35"/>
    <n v="244.35"/>
    <x v="0"/>
    <x v="7"/>
    <n v="0.13826143259956594"/>
  </r>
  <r>
    <x v="118"/>
    <x v="2"/>
    <n v="70"/>
    <n v="16.100000000000001"/>
    <n v="53.9"/>
    <n v="5"/>
    <n v="350"/>
    <n v="85.67"/>
    <n v="264.33"/>
    <n v="280.43"/>
    <x v="1"/>
    <x v="9"/>
    <n v="0.16510794885495036"/>
  </r>
  <r>
    <x v="119"/>
    <x v="7"/>
    <n v="90"/>
    <n v="20.7"/>
    <n v="69.3"/>
    <n v="4"/>
    <n v="360"/>
    <n v="132.27000000000001"/>
    <n v="227.73"/>
    <n v="248.42999999999998"/>
    <x v="0"/>
    <x v="2"/>
    <n v="0.14224655995436708"/>
  </r>
  <r>
    <x v="120"/>
    <x v="1"/>
    <n v="85"/>
    <n v="19.55"/>
    <n v="65.45"/>
    <n v="15"/>
    <n v="1275"/>
    <n v="602.5"/>
    <n v="672.5"/>
    <n v="692.05"/>
    <x v="0"/>
    <x v="2"/>
    <n v="0.42006240534541728"/>
  </r>
  <r>
    <x v="121"/>
    <x v="4"/>
    <n v="250"/>
    <n v="57.5"/>
    <n v="192.5"/>
    <n v="19"/>
    <n v="4750"/>
    <n v="1834.96"/>
    <n v="2915.04"/>
    <n v="2972.54"/>
    <x v="1"/>
    <x v="3"/>
    <n v="1.8208159317146544"/>
  </r>
  <r>
    <x v="122"/>
    <x v="7"/>
    <n v="90"/>
    <n v="20.7"/>
    <n v="69.3"/>
    <n v="9"/>
    <n v="810"/>
    <n v="322.48"/>
    <n v="487.52"/>
    <n v="508.21999999999997"/>
    <x v="2"/>
    <x v="5"/>
    <n v="0.30451869718066588"/>
  </r>
  <r>
    <x v="123"/>
    <x v="0"/>
    <n v="75"/>
    <n v="17.25"/>
    <n v="57.75"/>
    <n v="6"/>
    <n v="450"/>
    <n v="90.36"/>
    <n v="359.64"/>
    <n v="376.89"/>
    <x v="0"/>
    <x v="2"/>
    <n v="0.22464125421327263"/>
  </r>
  <r>
    <x v="124"/>
    <x v="4"/>
    <n v="250"/>
    <n v="57.5"/>
    <n v="192.5"/>
    <n v="2"/>
    <n v="500"/>
    <n v="134.72"/>
    <n v="365.28"/>
    <n v="422.78"/>
    <x v="1"/>
    <x v="9"/>
    <n v="0.2281641567651658"/>
  </r>
  <r>
    <x v="125"/>
    <x v="0"/>
    <n v="75"/>
    <n v="17.25"/>
    <n v="57.75"/>
    <n v="8"/>
    <n v="600"/>
    <n v="286.3"/>
    <n v="313.7"/>
    <n v="330.95"/>
    <x v="1"/>
    <x v="2"/>
    <n v="0.19594583874625632"/>
  </r>
  <r>
    <x v="126"/>
    <x v="1"/>
    <n v="85"/>
    <n v="19.55"/>
    <n v="65.45"/>
    <n v="4"/>
    <n v="340"/>
    <n v="123.55"/>
    <n v="216.45"/>
    <n v="236"/>
    <x v="1"/>
    <x v="8"/>
    <n v="0.13520075485058075"/>
  </r>
  <r>
    <x v="127"/>
    <x v="6"/>
    <n v="150"/>
    <n v="34.5"/>
    <n v="115.5"/>
    <n v="3"/>
    <n v="450"/>
    <n v="98.05"/>
    <n v="351.95"/>
    <n v="386.45"/>
    <x v="0"/>
    <x v="2"/>
    <n v="0.219837864031702"/>
  </r>
  <r>
    <x v="128"/>
    <x v="5"/>
    <n v="100"/>
    <n v="23"/>
    <n v="77"/>
    <n v="4"/>
    <n v="400"/>
    <n v="136.24"/>
    <n v="263.76"/>
    <n v="286.76"/>
    <x v="0"/>
    <x v="4"/>
    <n v="0.16475191083108884"/>
  </r>
  <r>
    <x v="129"/>
    <x v="5"/>
    <n v="100"/>
    <n v="23"/>
    <n v="77"/>
    <n v="15"/>
    <n v="1500"/>
    <n v="336.2"/>
    <n v="1163.8"/>
    <n v="1186.8"/>
    <x v="2"/>
    <x v="4"/>
    <n v="0.72694219678958594"/>
  </r>
  <r>
    <x v="130"/>
    <x v="4"/>
    <n v="250"/>
    <n v="57.5"/>
    <n v="192.5"/>
    <n v="1"/>
    <n v="250"/>
    <n v="56.85"/>
    <n v="193.15"/>
    <n v="250.65"/>
    <x v="1"/>
    <x v="2"/>
    <n v="0.12064691984010013"/>
  </r>
  <r>
    <x v="131"/>
    <x v="4"/>
    <n v="250"/>
    <n v="57.5"/>
    <n v="192.5"/>
    <n v="19"/>
    <n v="4750"/>
    <n v="1007.33"/>
    <n v="3742.67"/>
    <n v="3800.17"/>
    <x v="2"/>
    <x v="7"/>
    <n v="2.3377768960804945"/>
  </r>
  <r>
    <x v="132"/>
    <x v="4"/>
    <n v="250"/>
    <n v="57.5"/>
    <n v="192.5"/>
    <n v="6"/>
    <n v="1500"/>
    <n v="748.63"/>
    <n v="751.37"/>
    <n v="808.87"/>
    <x v="0"/>
    <x v="7"/>
    <n v="0.46932682454183816"/>
  </r>
  <r>
    <x v="133"/>
    <x v="5"/>
    <n v="100"/>
    <n v="23"/>
    <n v="77"/>
    <n v="12"/>
    <n v="1200"/>
    <n v="387.01"/>
    <n v="812.99"/>
    <n v="835.99"/>
    <x v="0"/>
    <x v="3"/>
    <n v="0.50781640880560708"/>
  </r>
  <r>
    <x v="134"/>
    <x v="3"/>
    <n v="60"/>
    <n v="13.8"/>
    <n v="46.2"/>
    <n v="14"/>
    <n v="840"/>
    <n v="342.81"/>
    <n v="497.19"/>
    <n v="510.99"/>
    <x v="0"/>
    <x v="4"/>
    <n v="0.31055885102407138"/>
  </r>
  <r>
    <x v="135"/>
    <x v="5"/>
    <n v="100"/>
    <n v="23"/>
    <n v="77"/>
    <n v="3"/>
    <n v="300"/>
    <n v="88.31"/>
    <n v="211.69"/>
    <n v="234.69"/>
    <x v="0"/>
    <x v="3"/>
    <n v="0.13222752503728086"/>
  </r>
  <r>
    <x v="136"/>
    <x v="2"/>
    <n v="70"/>
    <n v="16.100000000000001"/>
    <n v="53.9"/>
    <n v="18"/>
    <n v="1260"/>
    <n v="426.63"/>
    <n v="833.37"/>
    <n v="849.47"/>
    <x v="2"/>
    <x v="5"/>
    <n v="0.52054632972893733"/>
  </r>
  <r>
    <x v="137"/>
    <x v="5"/>
    <n v="100"/>
    <n v="23"/>
    <n v="77"/>
    <n v="15"/>
    <n v="1500"/>
    <n v="642"/>
    <n v="858"/>
    <n v="881"/>
    <x v="2"/>
    <x v="9"/>
    <n v="0.53593092012842825"/>
  </r>
  <r>
    <x v="138"/>
    <x v="4"/>
    <n v="250"/>
    <n v="57.5"/>
    <n v="192.5"/>
    <n v="15"/>
    <n v="3750"/>
    <n v="1740.95"/>
    <n v="2009.05"/>
    <n v="2066.5500000000002"/>
    <x v="0"/>
    <x v="3"/>
    <n v="1.2549091084895321"/>
  </r>
  <r>
    <x v="139"/>
    <x v="7"/>
    <n v="90"/>
    <n v="20.7"/>
    <n v="69.3"/>
    <n v="6"/>
    <n v="540"/>
    <n v="158.34"/>
    <n v="381.66"/>
    <n v="402.36"/>
    <x v="2"/>
    <x v="6"/>
    <n v="0.23839556524034491"/>
  </r>
  <r>
    <x v="140"/>
    <x v="0"/>
    <n v="75"/>
    <n v="17.25"/>
    <n v="57.75"/>
    <n v="8"/>
    <n v="600"/>
    <n v="298.61"/>
    <n v="301.39"/>
    <n v="318.64"/>
    <x v="2"/>
    <x v="7"/>
    <n v="0.18825666668707106"/>
  </r>
  <r>
    <x v="141"/>
    <x v="6"/>
    <n v="150"/>
    <n v="34.5"/>
    <n v="115.5"/>
    <n v="16"/>
    <n v="2400"/>
    <n v="1151.51"/>
    <n v="1248.49"/>
    <n v="1282.99"/>
    <x v="0"/>
    <x v="6"/>
    <n v="0.7798419515980668"/>
  </r>
  <r>
    <x v="142"/>
    <x v="1"/>
    <n v="85"/>
    <n v="19.55"/>
    <n v="65.45"/>
    <n v="16"/>
    <n v="1360"/>
    <n v="671.94"/>
    <n v="688.06"/>
    <n v="707.6099999999999"/>
    <x v="2"/>
    <x v="7"/>
    <n v="0.42978161876872523"/>
  </r>
  <r>
    <x v="143"/>
    <x v="1"/>
    <n v="85"/>
    <n v="19.55"/>
    <n v="65.45"/>
    <n v="7"/>
    <n v="595"/>
    <n v="283.55"/>
    <n v="311.45"/>
    <n v="331"/>
    <x v="1"/>
    <x v="8"/>
    <n v="0.19454042549417128"/>
  </r>
  <r>
    <x v="144"/>
    <x v="4"/>
    <n v="250"/>
    <n v="57.5"/>
    <n v="192.5"/>
    <n v="14"/>
    <n v="3500"/>
    <n v="1056.8699999999999"/>
    <n v="2443.13"/>
    <n v="2500.63"/>
    <x v="1"/>
    <x v="9"/>
    <n v="1.5260476793628983"/>
  </r>
  <r>
    <x v="145"/>
    <x v="4"/>
    <n v="250"/>
    <n v="57.5"/>
    <n v="192.5"/>
    <n v="10"/>
    <n v="2500"/>
    <n v="1128.1099999999999"/>
    <n v="1371.89"/>
    <n v="1429.39"/>
    <x v="1"/>
    <x v="7"/>
    <n v="0.85692106062353079"/>
  </r>
  <r>
    <x v="146"/>
    <x v="5"/>
    <n v="100"/>
    <n v="23"/>
    <n v="77"/>
    <n v="18"/>
    <n v="1800"/>
    <n v="621.54"/>
    <n v="1178.46"/>
    <n v="1201.46"/>
    <x v="0"/>
    <x v="6"/>
    <n v="0.73609924491206002"/>
  </r>
  <r>
    <x v="147"/>
    <x v="5"/>
    <n v="100"/>
    <n v="23"/>
    <n v="77"/>
    <n v="11"/>
    <n v="1100"/>
    <n v="506.97"/>
    <n v="593.03"/>
    <n v="616.03"/>
    <x v="1"/>
    <x v="5"/>
    <n v="0.37042320928177364"/>
  </r>
  <r>
    <x v="148"/>
    <x v="7"/>
    <n v="90"/>
    <n v="20.7"/>
    <n v="69.3"/>
    <n v="14"/>
    <n v="1260"/>
    <n v="268.5"/>
    <n v="991.5"/>
    <n v="1012.2"/>
    <x v="1"/>
    <x v="7"/>
    <n v="0.61931877308547389"/>
  </r>
  <r>
    <x v="149"/>
    <x v="1"/>
    <n v="85"/>
    <n v="19.55"/>
    <n v="65.45"/>
    <n v="5"/>
    <n v="425"/>
    <n v="148.15"/>
    <n v="276.85000000000002"/>
    <n v="296.40000000000003"/>
    <x v="2"/>
    <x v="8"/>
    <n v="0.17292829281766359"/>
  </r>
  <r>
    <x v="150"/>
    <x v="0"/>
    <n v="75"/>
    <n v="17.25"/>
    <n v="57.75"/>
    <n v="15"/>
    <n v="1125"/>
    <n v="258.64999999999998"/>
    <n v="866.35"/>
    <n v="883.6"/>
    <x v="0"/>
    <x v="0"/>
    <n v="0.54114656486394375"/>
  </r>
  <r>
    <x v="151"/>
    <x v="1"/>
    <n v="85"/>
    <n v="19.55"/>
    <n v="65.45"/>
    <n v="5"/>
    <n v="425"/>
    <n v="94.54"/>
    <n v="330.46"/>
    <n v="350.01"/>
    <x v="0"/>
    <x v="1"/>
    <n v="0.20641460590400976"/>
  </r>
  <r>
    <x v="152"/>
    <x v="0"/>
    <n v="75"/>
    <n v="17.25"/>
    <n v="57.75"/>
    <n v="11"/>
    <n v="825"/>
    <n v="375.95"/>
    <n v="449.05"/>
    <n v="466.3"/>
    <x v="1"/>
    <x v="4"/>
    <n v="0.28048925371057193"/>
  </r>
  <r>
    <x v="153"/>
    <x v="5"/>
    <n v="100"/>
    <n v="23"/>
    <n v="77"/>
    <n v="18"/>
    <n v="1800"/>
    <n v="379.39"/>
    <n v="1420.61"/>
    <n v="1443.61"/>
    <x v="2"/>
    <x v="5"/>
    <n v="0.88735294224201211"/>
  </r>
  <r>
    <x v="154"/>
    <x v="7"/>
    <n v="90"/>
    <n v="20.7"/>
    <n v="69.3"/>
    <n v="3"/>
    <n v="270"/>
    <n v="89.15"/>
    <n v="180.85"/>
    <n v="201.54999999999998"/>
    <x v="2"/>
    <x v="3"/>
    <n v="0.11296399406203525"/>
  </r>
  <r>
    <x v="155"/>
    <x v="6"/>
    <n v="150"/>
    <n v="34.5"/>
    <n v="115.5"/>
    <n v="10"/>
    <n v="1500"/>
    <n v="706.54"/>
    <n v="793.46"/>
    <n v="827.96"/>
    <x v="2"/>
    <x v="1"/>
    <n v="0.49561742177750895"/>
  </r>
  <r>
    <x v="156"/>
    <x v="4"/>
    <n v="250"/>
    <n v="57.5"/>
    <n v="192.5"/>
    <n v="12"/>
    <n v="3000"/>
    <n v="937.36"/>
    <n v="2062.64"/>
    <n v="2120.14"/>
    <x v="2"/>
    <x v="5"/>
    <n v="1.2883829290136377"/>
  </r>
  <r>
    <x v="157"/>
    <x v="6"/>
    <n v="150"/>
    <n v="34.5"/>
    <n v="115.5"/>
    <n v="6"/>
    <n v="900"/>
    <n v="227.27"/>
    <n v="672.73"/>
    <n v="707.23"/>
    <x v="1"/>
    <x v="4"/>
    <n v="0.42020606981118597"/>
  </r>
  <r>
    <x v="158"/>
    <x v="5"/>
    <n v="100"/>
    <n v="23"/>
    <n v="77"/>
    <n v="19"/>
    <n v="1900"/>
    <n v="461.58"/>
    <n v="1438.42"/>
    <n v="1461.42"/>
    <x v="0"/>
    <x v="9"/>
    <n v="0.89847756891740538"/>
  </r>
  <r>
    <x v="159"/>
    <x v="4"/>
    <n v="250"/>
    <n v="57.5"/>
    <n v="192.5"/>
    <n v="1"/>
    <n v="250"/>
    <n v="117.42"/>
    <n v="132.58000000000001"/>
    <n v="190.08"/>
    <x v="0"/>
    <x v="9"/>
    <n v="8.2813195093970893E-2"/>
  </r>
  <r>
    <x v="160"/>
    <x v="0"/>
    <n v="75"/>
    <n v="17.25"/>
    <n v="57.75"/>
    <n v="15"/>
    <n v="1125"/>
    <n v="544.02"/>
    <n v="580.98"/>
    <n v="598.23"/>
    <x v="1"/>
    <x v="9"/>
    <n v="0.36289644053171821"/>
  </r>
  <r>
    <x v="161"/>
    <x v="4"/>
    <n v="250"/>
    <n v="57.5"/>
    <n v="192.5"/>
    <n v="15"/>
    <n v="3750"/>
    <n v="1700.97"/>
    <n v="2049.0300000000002"/>
    <n v="2106.5300000000002"/>
    <x v="2"/>
    <x v="4"/>
    <n v="1.2798817404088034"/>
  </r>
  <r>
    <x v="162"/>
    <x v="0"/>
    <n v="75"/>
    <n v="17.25"/>
    <n v="57.75"/>
    <n v="8"/>
    <n v="600"/>
    <n v="188.65"/>
    <n v="411.35"/>
    <n v="428.6"/>
    <x v="0"/>
    <x v="2"/>
    <n v="0.25694077388674702"/>
  </r>
  <r>
    <x v="163"/>
    <x v="4"/>
    <n v="250"/>
    <n v="57.5"/>
    <n v="192.5"/>
    <n v="1"/>
    <n v="250"/>
    <n v="123.35"/>
    <n v="126.65"/>
    <n v="184.15"/>
    <x v="1"/>
    <x v="4"/>
    <n v="7.9109150389586755E-2"/>
  </r>
  <r>
    <x v="164"/>
    <x v="2"/>
    <n v="70"/>
    <n v="16.100000000000001"/>
    <n v="53.9"/>
    <n v="19"/>
    <n v="1330"/>
    <n v="611.16"/>
    <n v="718.84"/>
    <n v="734.94"/>
    <x v="1"/>
    <x v="0"/>
    <n v="0.44900767205724873"/>
  </r>
  <r>
    <x v="165"/>
    <x v="4"/>
    <n v="250"/>
    <n v="57.5"/>
    <n v="192.5"/>
    <n v="8"/>
    <n v="2000"/>
    <n v="764.24"/>
    <n v="1235.76"/>
    <n v="1293.26"/>
    <x v="0"/>
    <x v="5"/>
    <n v="0.7718904357318257"/>
  </r>
  <r>
    <x v="166"/>
    <x v="4"/>
    <n v="250"/>
    <n v="57.5"/>
    <n v="192.5"/>
    <n v="5"/>
    <n v="1250"/>
    <n v="485.59"/>
    <n v="764.41000000000008"/>
    <n v="821.91000000000008"/>
    <x v="1"/>
    <x v="0"/>
    <n v="0.47747197512281103"/>
  </r>
  <r>
    <x v="167"/>
    <x v="5"/>
    <n v="100"/>
    <n v="23"/>
    <n v="77"/>
    <n v="2"/>
    <n v="200"/>
    <n v="74.77"/>
    <n v="125.23"/>
    <n v="148.23000000000002"/>
    <x v="1"/>
    <x v="8"/>
    <n v="7.8222178470493092E-2"/>
  </r>
  <r>
    <x v="168"/>
    <x v="4"/>
    <n v="250"/>
    <n v="57.5"/>
    <n v="192.5"/>
    <n v="11"/>
    <n v="2750"/>
    <n v="1166.67"/>
    <n v="1583.33"/>
    <n v="1640.83"/>
    <x v="2"/>
    <x v="5"/>
    <n v="0.98899242863280212"/>
  </r>
  <r>
    <x v="169"/>
    <x v="3"/>
    <n v="60"/>
    <n v="13.8"/>
    <n v="46.2"/>
    <n v="17"/>
    <n v="1020"/>
    <n v="357.55"/>
    <n v="662.45"/>
    <n v="676.25"/>
    <x v="0"/>
    <x v="8"/>
    <n v="0.41378489281943742"/>
  </r>
  <r>
    <x v="170"/>
    <x v="5"/>
    <n v="100"/>
    <n v="23"/>
    <n v="77"/>
    <n v="10"/>
    <n v="1000"/>
    <n v="423.97"/>
    <n v="576.03"/>
    <n v="599.03"/>
    <x v="0"/>
    <x v="3"/>
    <n v="0.35980453137713114"/>
  </r>
  <r>
    <x v="171"/>
    <x v="0"/>
    <n v="75"/>
    <n v="17.25"/>
    <n v="57.75"/>
    <n v="5"/>
    <n v="375"/>
    <n v="159.84"/>
    <n v="215.16"/>
    <n v="232.41"/>
    <x v="2"/>
    <x v="4"/>
    <n v="0.13439498458605201"/>
  </r>
  <r>
    <x v="172"/>
    <x v="0"/>
    <n v="75"/>
    <n v="17.25"/>
    <n v="57.75"/>
    <n v="13"/>
    <n v="975"/>
    <n v="199.07"/>
    <n v="775.93000000000006"/>
    <n v="793.18000000000006"/>
    <x v="1"/>
    <x v="3"/>
    <n v="0.48466769097348639"/>
  </r>
  <r>
    <x v="173"/>
    <x v="3"/>
    <n v="60"/>
    <n v="13.8"/>
    <n v="46.2"/>
    <n v="9"/>
    <n v="540"/>
    <n v="202.7"/>
    <n v="337.3"/>
    <n v="351.1"/>
    <x v="1"/>
    <x v="1"/>
    <n v="0.2106870621903483"/>
  </r>
  <r>
    <x v="174"/>
    <x v="7"/>
    <n v="90"/>
    <n v="20.7"/>
    <n v="69.3"/>
    <n v="16"/>
    <n v="1440"/>
    <n v="298.81"/>
    <n v="1141.19"/>
    <n v="1161.8900000000001"/>
    <x v="1"/>
    <x v="1"/>
    <n v="0.71281935517641137"/>
  </r>
  <r>
    <x v="175"/>
    <x v="0"/>
    <n v="75"/>
    <n v="17.25"/>
    <n v="57.75"/>
    <n v="15"/>
    <n v="1125"/>
    <n v="531.91999999999996"/>
    <n v="593.08000000000004"/>
    <n v="610.33000000000004"/>
    <x v="0"/>
    <x v="4"/>
    <n v="0.3704544406873756"/>
  </r>
  <r>
    <x v="176"/>
    <x v="6"/>
    <n v="150"/>
    <n v="34.5"/>
    <n v="115.5"/>
    <n v="2"/>
    <n v="300"/>
    <n v="145.16"/>
    <n v="154.84"/>
    <n v="189.34"/>
    <x v="0"/>
    <x v="7"/>
    <n v="9.6717416867932199E-2"/>
  </r>
  <r>
    <x v="177"/>
    <x v="0"/>
    <n v="75"/>
    <n v="17.25"/>
    <n v="57.75"/>
    <n v="8"/>
    <n v="600"/>
    <n v="279.70999999999998"/>
    <n v="320.29000000000002"/>
    <n v="337.54"/>
    <x v="2"/>
    <x v="4"/>
    <n v="0.20006213800458544"/>
  </r>
  <r>
    <x v="178"/>
    <x v="3"/>
    <n v="60"/>
    <n v="13.8"/>
    <n v="46.2"/>
    <n v="18"/>
    <n v="1080"/>
    <n v="351.8"/>
    <n v="728.2"/>
    <n v="742"/>
    <x v="1"/>
    <x v="8"/>
    <n v="0.45485419118592241"/>
  </r>
  <r>
    <x v="179"/>
    <x v="0"/>
    <n v="75"/>
    <n v="17.25"/>
    <n v="57.75"/>
    <n v="16"/>
    <n v="1200"/>
    <n v="461.63"/>
    <n v="738.37"/>
    <n v="755.62"/>
    <x v="0"/>
    <x v="0"/>
    <n v="0.46120665908534675"/>
  </r>
  <r>
    <x v="180"/>
    <x v="7"/>
    <n v="90"/>
    <n v="20.7"/>
    <n v="69.3"/>
    <n v="15"/>
    <n v="1350"/>
    <n v="450.1"/>
    <n v="899.9"/>
    <n v="920.6"/>
    <x v="2"/>
    <x v="1"/>
    <n v="0.5621028380228118"/>
  </r>
  <r>
    <x v="181"/>
    <x v="3"/>
    <n v="60"/>
    <n v="13.8"/>
    <n v="46.2"/>
    <n v="18"/>
    <n v="1080"/>
    <n v="508.15"/>
    <n v="571.85"/>
    <n v="585.65"/>
    <x v="1"/>
    <x v="1"/>
    <n v="0.35719358586881317"/>
  </r>
  <r>
    <x v="182"/>
    <x v="1"/>
    <n v="85"/>
    <n v="19.55"/>
    <n v="65.45"/>
    <n v="9"/>
    <n v="765"/>
    <n v="196.56"/>
    <n v="568.44000000000005"/>
    <n v="587.99"/>
    <x v="2"/>
    <x v="7"/>
    <n v="0.35506360400676429"/>
  </r>
  <r>
    <x v="183"/>
    <x v="7"/>
    <n v="90"/>
    <n v="20.7"/>
    <n v="69.3"/>
    <n v="20"/>
    <n v="1800"/>
    <n v="884.39"/>
    <n v="915.61"/>
    <n v="936.31000000000006"/>
    <x v="2"/>
    <x v="1"/>
    <n v="0.57191574566292558"/>
  </r>
  <r>
    <x v="7"/>
    <x v="6"/>
    <n v="150"/>
    <n v="34.5"/>
    <n v="115.5"/>
    <n v="19"/>
    <n v="2850"/>
    <n v="745.45"/>
    <n v="2104.5500000000002"/>
    <n v="2139.0500000000002"/>
    <x v="1"/>
    <x v="5"/>
    <n v="1.3145610931891418"/>
  </r>
  <r>
    <x v="184"/>
    <x v="7"/>
    <n v="90"/>
    <n v="20.7"/>
    <n v="69.3"/>
    <n v="11"/>
    <n v="990"/>
    <n v="427.99"/>
    <n v="562.01"/>
    <n v="582.71"/>
    <x v="1"/>
    <x v="0"/>
    <n v="0.35104724524636122"/>
  </r>
  <r>
    <x v="185"/>
    <x v="6"/>
    <n v="150"/>
    <n v="34.5"/>
    <n v="115.5"/>
    <n v="5"/>
    <n v="750"/>
    <n v="271.55"/>
    <n v="478.45"/>
    <n v="512.95000000000005"/>
    <x v="2"/>
    <x v="3"/>
    <n v="0.29885332020448307"/>
  </r>
  <r>
    <x v="186"/>
    <x v="6"/>
    <n v="150"/>
    <n v="34.5"/>
    <n v="115.5"/>
    <n v="1"/>
    <n v="150"/>
    <n v="46.12"/>
    <n v="103.88"/>
    <n v="138.38"/>
    <x v="2"/>
    <x v="2"/>
    <n v="6.4886368278486165E-2"/>
  </r>
  <r>
    <x v="187"/>
    <x v="2"/>
    <n v="70"/>
    <n v="16.100000000000001"/>
    <n v="53.9"/>
    <n v="6"/>
    <n v="420"/>
    <n v="117.44"/>
    <n v="302.56"/>
    <n v="318.66000000000003"/>
    <x v="2"/>
    <x v="4"/>
    <n v="0.18898748157815529"/>
  </r>
  <r>
    <x v="188"/>
    <x v="0"/>
    <n v="75"/>
    <n v="17.25"/>
    <n v="57.75"/>
    <n v="16"/>
    <n v="1200"/>
    <n v="401.38"/>
    <n v="798.62"/>
    <n v="815.87"/>
    <x v="0"/>
    <x v="6"/>
    <n v="0.49884050283562398"/>
  </r>
  <r>
    <x v="189"/>
    <x v="5"/>
    <n v="100"/>
    <n v="23"/>
    <n v="77"/>
    <n v="17"/>
    <n v="1700"/>
    <n v="452.99"/>
    <n v="1247.01"/>
    <n v="1270.01"/>
    <x v="1"/>
    <x v="0"/>
    <n v="0.77891750199225085"/>
  </r>
  <r>
    <x v="190"/>
    <x v="5"/>
    <n v="100"/>
    <n v="23"/>
    <n v="77"/>
    <n v="1"/>
    <n v="100"/>
    <n v="21.82"/>
    <n v="78.180000000000007"/>
    <n v="101.18"/>
    <x v="0"/>
    <x v="4"/>
    <n v="4.883342579911483E-2"/>
  </r>
  <r>
    <x v="191"/>
    <x v="0"/>
    <n v="75"/>
    <n v="17.25"/>
    <n v="57.75"/>
    <n v="16"/>
    <n v="1200"/>
    <n v="496.46"/>
    <n v="703.54"/>
    <n v="720.79"/>
    <x v="0"/>
    <x v="3"/>
    <n v="0.43945086194307037"/>
  </r>
  <r>
    <x v="192"/>
    <x v="3"/>
    <n v="60"/>
    <n v="13.8"/>
    <n v="46.2"/>
    <n v="20"/>
    <m/>
    <n v="293.39999999999998"/>
    <n v="906.6"/>
    <n v="920.4"/>
    <x v="2"/>
    <x v="9"/>
    <n v="0.566287846373465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90ADC9-524E-46E1-B8A0-F2B6B3103B6C}" name="PivotTable1" cacheId="42"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 colHeaderCaption="">
  <location ref="A3:D13" firstHeaderRow="1" firstDataRow="2" firstDataCol="1"/>
  <pivotFields count="16">
    <pivotField numFmtId="15" showAll="0">
      <items count="1063">
        <item m="1" x="1029"/>
        <item m="1" x="338"/>
        <item x="143"/>
        <item m="1" x="315"/>
        <item x="124"/>
        <item m="1" x="1035"/>
        <item m="1" x="361"/>
        <item m="1" x="1053"/>
        <item m="1" x="1046"/>
        <item m="1" x="429"/>
        <item m="1" x="980"/>
        <item m="1" x="676"/>
        <item m="1" x="213"/>
        <item m="1" x="1027"/>
        <item x="134"/>
        <item m="1" x="322"/>
        <item x="105"/>
        <item m="1" x="685"/>
        <item x="101"/>
        <item m="1" x="794"/>
        <item m="1" x="793"/>
        <item m="1" x="1010"/>
        <item x="184"/>
        <item m="1" x="990"/>
        <item m="1" x="1019"/>
        <item m="1" x="991"/>
        <item m="1" x="1052"/>
        <item m="1" x="644"/>
        <item m="1" x="696"/>
        <item m="1" x="941"/>
        <item m="1" x="1037"/>
        <item x="89"/>
        <item m="1" x="981"/>
        <item m="1" x="320"/>
        <item m="1" x="1013"/>
        <item x="90"/>
        <item x="68"/>
        <item m="1" x="986"/>
        <item m="1" x="474"/>
        <item m="1" x="1011"/>
        <item m="1" x="930"/>
        <item m="1" x="1050"/>
        <item m="1" x="1054"/>
        <item x="35"/>
        <item m="1" x="962"/>
        <item m="1" x="298"/>
        <item m="1" x="1002"/>
        <item m="1" x="1008"/>
        <item m="1" x="977"/>
        <item m="1" x="1036"/>
        <item m="1" x="1015"/>
        <item m="1" x="724"/>
        <item m="1" x="983"/>
        <item m="1" x="378"/>
        <item m="1" x="472"/>
        <item m="1" x="409"/>
        <item m="1" x="572"/>
        <item x="191"/>
        <item m="1" x="1059"/>
        <item m="1" x="1007"/>
        <item m="1" x="421"/>
        <item m="1" x="1023"/>
        <item m="1" x="1014"/>
        <item m="1" x="439"/>
        <item m="1" x="1055"/>
        <item m="1" x="988"/>
        <item m="1" x="816"/>
        <item m="1" x="1047"/>
        <item m="1" x="476"/>
        <item x="95"/>
        <item m="1" x="889"/>
        <item m="1" x="561"/>
        <item m="1" x="592"/>
        <item m="1" x="691"/>
        <item m="1" x="979"/>
        <item m="1" x="1060"/>
        <item m="1" x="875"/>
        <item m="1" x="984"/>
        <item m="1" x="993"/>
        <item m="1" x="978"/>
        <item m="1" x="1024"/>
        <item m="1" x="1020"/>
        <item m="1" x="520"/>
        <item m="1" x="471"/>
        <item x="19"/>
        <item m="1" x="225"/>
        <item x="66"/>
        <item m="1" x="996"/>
        <item m="1" x="355"/>
        <item m="1" x="555"/>
        <item m="1" x="291"/>
        <item m="1" x="1049"/>
        <item m="1" x="858"/>
        <item m="1" x="418"/>
        <item m="1" x="373"/>
        <item m="1" x="995"/>
        <item m="1" x="994"/>
        <item m="1" x="1056"/>
        <item m="1" x="698"/>
        <item m="1" x="662"/>
        <item m="1" x="1004"/>
        <item m="1" x="774"/>
        <item x="119"/>
        <item x="39"/>
        <item m="1" x="1022"/>
        <item m="1" x="987"/>
        <item m="1" x="415"/>
        <item m="1" x="976"/>
        <item m="1" x="339"/>
        <item m="1" x="1006"/>
        <item m="1" x="901"/>
        <item m="1" x="1061"/>
        <item m="1" x="475"/>
        <item m="1" x="1048"/>
        <item m="1" x="1025"/>
        <item m="1" x="363"/>
        <item x="71"/>
        <item m="1" x="241"/>
        <item m="1" x="747"/>
        <item m="1" x="847"/>
        <item m="1" x="1021"/>
        <item m="1" x="1051"/>
        <item m="1" x="1043"/>
        <item m="1" x="1032"/>
        <item m="1" x="433"/>
        <item x="169"/>
        <item m="1" x="454"/>
        <item m="1" x="576"/>
        <item m="1" x="224"/>
        <item m="1" x="507"/>
        <item m="1" x="868"/>
        <item m="1" x="1040"/>
        <item m="1" x="1009"/>
        <item m="1" x="900"/>
        <item m="1" x="435"/>
        <item m="1" x="820"/>
        <item m="1" x="1005"/>
        <item m="1" x="1030"/>
        <item m="1" x="1045"/>
        <item m="1" x="723"/>
        <item m="1" x="448"/>
        <item m="1" x="702"/>
        <item m="1" x="1031"/>
        <item m="1" x="658"/>
        <item m="1" x="808"/>
        <item m="1" x="1018"/>
        <item m="1" x="1042"/>
        <item m="1" x="1001"/>
        <item m="1" x="1057"/>
        <item m="1" x="982"/>
        <item m="1" x="904"/>
        <item m="1" x="1026"/>
        <item m="1" x="999"/>
        <item m="1" x="408"/>
        <item m="1" x="1038"/>
        <item m="1" x="998"/>
        <item m="1" x="1044"/>
        <item m="1" x="1000"/>
        <item m="1" x="1017"/>
        <item m="1" x="1033"/>
        <item m="1" x="1012"/>
        <item m="1" x="763"/>
        <item m="1" x="1028"/>
        <item m="1" x="997"/>
        <item m="1" x="450"/>
        <item m="1" x="1039"/>
        <item m="1" x="923"/>
        <item m="1" x="885"/>
        <item m="1" x="966"/>
        <item x="190"/>
        <item m="1" x="1016"/>
        <item x="31"/>
        <item m="1" x="985"/>
        <item m="1" x="1058"/>
        <item m="1" x="1003"/>
        <item m="1" x="989"/>
        <item m="1" x="1041"/>
        <item m="1" x="1034"/>
        <item m="1" x="992"/>
        <item x="11"/>
        <item m="1" x="869"/>
        <item m="1" x="870"/>
        <item m="1" x="871"/>
        <item m="1" x="453"/>
        <item m="1" x="872"/>
        <item m="1" x="232"/>
        <item m="1" x="873"/>
        <item m="1" x="874"/>
        <item m="1" x="876"/>
        <item m="1" x="335"/>
        <item m="1" x="385"/>
        <item m="1" x="877"/>
        <item m="1" x="848"/>
        <item m="1" x="878"/>
        <item m="1" x="538"/>
        <item m="1" x="879"/>
        <item m="1" x="880"/>
        <item m="1" x="740"/>
        <item m="1" x="881"/>
        <item m="1" x="865"/>
        <item m="1" x="882"/>
        <item m="1" x="807"/>
        <item m="1" x="883"/>
        <item m="1" x="884"/>
        <item m="1" x="886"/>
        <item m="1" x="887"/>
        <item m="1" x="888"/>
        <item m="1" x="586"/>
        <item m="1" x="890"/>
        <item m="1" x="891"/>
        <item m="1" x="633"/>
        <item m="1" x="892"/>
        <item m="1" x="253"/>
        <item m="1" x="484"/>
        <item x="34"/>
        <item m="1" x="893"/>
        <item m="1" x="313"/>
        <item m="1" x="894"/>
        <item m="1" x="247"/>
        <item m="1" x="895"/>
        <item m="1" x="203"/>
        <item m="1" x="445"/>
        <item m="1" x="425"/>
        <item m="1" x="356"/>
        <item m="1" x="896"/>
        <item m="1" x="897"/>
        <item m="1" x="898"/>
        <item m="1" x="899"/>
        <item x="158"/>
        <item m="1" x="641"/>
        <item m="1" x="571"/>
        <item m="1" x="902"/>
        <item m="1" x="903"/>
        <item x="77"/>
        <item m="1" x="905"/>
        <item m="1" x="600"/>
        <item m="1" x="906"/>
        <item m="1" x="398"/>
        <item m="1" x="652"/>
        <item m="1" x="907"/>
        <item m="1" x="349"/>
        <item x="156"/>
        <item m="1" x="683"/>
        <item x="171"/>
        <item m="1" x="826"/>
        <item m="1" x="908"/>
        <item m="1" x="909"/>
        <item m="1" x="910"/>
        <item m="1" x="595"/>
        <item m="1" x="911"/>
        <item m="1" x="912"/>
        <item m="1" x="913"/>
        <item m="1" x="914"/>
        <item m="1" x="915"/>
        <item m="1" x="377"/>
        <item m="1" x="389"/>
        <item m="1" x="916"/>
        <item m="1" x="692"/>
        <item m="1" x="917"/>
        <item m="1" x="918"/>
        <item m="1" x="919"/>
        <item m="1" x="920"/>
        <item x="76"/>
        <item m="1" x="921"/>
        <item m="1" x="434"/>
        <item x="103"/>
        <item m="1" x="621"/>
        <item m="1" x="202"/>
        <item m="1" x="609"/>
        <item x="51"/>
        <item m="1" x="922"/>
        <item m="1" x="924"/>
        <item m="1" x="498"/>
        <item m="1" x="925"/>
        <item m="1" x="926"/>
        <item m="1" x="559"/>
        <item m="1" x="927"/>
        <item m="1" x="307"/>
        <item m="1" x="257"/>
        <item m="1" x="325"/>
        <item m="1" x="928"/>
        <item m="1" x="929"/>
        <item m="1" x="931"/>
        <item x="88"/>
        <item m="1" x="932"/>
        <item m="1" x="933"/>
        <item m="1" x="503"/>
        <item m="1" x="934"/>
        <item m="1" x="935"/>
        <item m="1" x="802"/>
        <item m="1" x="936"/>
        <item m="1" x="937"/>
        <item m="1" x="938"/>
        <item x="126"/>
        <item m="1" x="939"/>
        <item m="1" x="772"/>
        <item m="1" x="940"/>
        <item m="1" x="809"/>
        <item m="1" x="942"/>
        <item m="1" x="463"/>
        <item m="1" x="783"/>
        <item m="1" x="943"/>
        <item m="1" x="806"/>
        <item m="1" x="944"/>
        <item m="1" x="360"/>
        <item m="1" x="945"/>
        <item m="1" x="647"/>
        <item m="1" x="946"/>
        <item m="1" x="947"/>
        <item m="1" x="948"/>
        <item m="1" x="949"/>
        <item m="1" x="950"/>
        <item m="1" x="951"/>
        <item m="1" x="694"/>
        <item m="1" x="354"/>
        <item m="1" x="952"/>
        <item m="1" x="953"/>
        <item m="1" x="954"/>
        <item m="1" x="955"/>
        <item m="1" x="428"/>
        <item m="1" x="533"/>
        <item m="1" x="956"/>
        <item m="1" x="957"/>
        <item m="1" x="237"/>
        <item m="1" x="958"/>
        <item m="1" x="699"/>
        <item m="1" x="959"/>
        <item m="1" x="960"/>
        <item m="1" x="961"/>
        <item m="1" x="440"/>
        <item m="1" x="963"/>
        <item m="1" x="593"/>
        <item x="115"/>
        <item m="1" x="964"/>
        <item m="1" x="965"/>
        <item m="1" x="967"/>
        <item m="1" x="968"/>
        <item m="1" x="969"/>
        <item m="1" x="828"/>
        <item m="1" x="970"/>
        <item m="1" x="527"/>
        <item m="1" x="844"/>
        <item m="1" x="228"/>
        <item x="166"/>
        <item m="1" x="568"/>
        <item m="1" x="971"/>
        <item m="1" x="972"/>
        <item m="1" x="973"/>
        <item m="1" x="417"/>
        <item m="1" x="597"/>
        <item m="1" x="974"/>
        <item x="52"/>
        <item m="1" x="347"/>
        <item m="1" x="975"/>
        <item m="1" x="757"/>
        <item m="1" x="614"/>
        <item m="1" x="758"/>
        <item m="1" x="759"/>
        <item m="1" x="618"/>
        <item m="1" x="760"/>
        <item m="1" x="761"/>
        <item m="1" x="495"/>
        <item m="1" x="762"/>
        <item m="1" x="764"/>
        <item m="1" x="296"/>
        <item m="1" x="765"/>
        <item m="1" x="766"/>
        <item m="1" x="767"/>
        <item m="1" x="768"/>
        <item m="1" x="769"/>
        <item m="1" x="770"/>
        <item m="1" x="771"/>
        <item x="160"/>
        <item m="1" x="583"/>
        <item x="121"/>
        <item m="1" x="632"/>
        <item m="1" x="773"/>
        <item m="1" x="318"/>
        <item m="1" x="775"/>
        <item m="1" x="776"/>
        <item m="1" x="777"/>
        <item m="1" x="778"/>
        <item m="1" x="690"/>
        <item m="1" x="779"/>
        <item m="1" x="196"/>
        <item m="1" x="780"/>
        <item m="1" x="781"/>
        <item m="1" x="514"/>
        <item m="1" x="782"/>
        <item m="1" x="391"/>
        <item m="1" x="784"/>
        <item m="1" x="334"/>
        <item m="1" x="276"/>
        <item m="1" x="785"/>
        <item m="1" x="567"/>
        <item m="1" x="786"/>
        <item m="1" x="787"/>
        <item m="1" x="788"/>
        <item m="1" x="789"/>
        <item x="92"/>
        <item m="1" x="790"/>
        <item m="1" x="352"/>
        <item m="1" x="220"/>
        <item m="1" x="713"/>
        <item m="1" x="791"/>
        <item m="1" x="792"/>
        <item m="1" x="795"/>
        <item m="1" x="796"/>
        <item m="1" x="797"/>
        <item m="1" x="798"/>
        <item m="1" x="264"/>
        <item m="1" x="799"/>
        <item m="1" x="800"/>
        <item m="1" x="343"/>
        <item m="1" x="801"/>
        <item m="1" x="742"/>
        <item m="1" x="656"/>
        <item m="1" x="294"/>
        <item m="1" x="803"/>
        <item m="1" x="446"/>
        <item m="1" x="804"/>
        <item m="1" x="805"/>
        <item m="1" x="599"/>
        <item m="1" x="810"/>
        <item m="1" x="811"/>
        <item m="1" x="689"/>
        <item m="1" x="812"/>
        <item m="1" x="813"/>
        <item x="79"/>
        <item m="1" x="814"/>
        <item m="1" x="815"/>
        <item m="1" x="817"/>
        <item m="1" x="818"/>
        <item m="1" x="243"/>
        <item m="1" x="573"/>
        <item m="1" x="221"/>
        <item m="1" x="819"/>
        <item m="1" x="821"/>
        <item m="1" x="530"/>
        <item m="1" x="822"/>
        <item x="74"/>
        <item m="1" x="823"/>
        <item m="1" x="327"/>
        <item m="1" x="824"/>
        <item m="1" x="382"/>
        <item m="1" x="825"/>
        <item m="1" x="827"/>
        <item m="1" x="829"/>
        <item m="1" x="830"/>
        <item m="1" x="831"/>
        <item m="1" x="832"/>
        <item m="1" x="833"/>
        <item m="1" x="231"/>
        <item m="1" x="735"/>
        <item m="1" x="480"/>
        <item m="1" x="834"/>
        <item m="1" x="835"/>
        <item m="1" x="697"/>
        <item m="1" x="836"/>
        <item x="104"/>
        <item m="1" x="837"/>
        <item m="1" x="316"/>
        <item m="1" x="838"/>
        <item x="7"/>
        <item m="1" x="839"/>
        <item x="58"/>
        <item x="27"/>
        <item m="1" x="840"/>
        <item x="178"/>
        <item m="1" x="841"/>
        <item m="1" x="842"/>
        <item m="1" x="843"/>
        <item m="1" x="845"/>
        <item m="1" x="846"/>
        <item m="1" x="849"/>
        <item m="1" x="850"/>
        <item x="155"/>
        <item x="149"/>
        <item m="1" x="549"/>
        <item m="1" x="851"/>
        <item m="1" x="852"/>
        <item m="1" x="853"/>
        <item m="1" x="402"/>
        <item m="1" x="197"/>
        <item m="1" x="854"/>
        <item m="1" x="664"/>
        <item m="1" x="279"/>
        <item m="1" x="855"/>
        <item m="1" x="856"/>
        <item m="1" x="577"/>
        <item m="1" x="857"/>
        <item m="1" x="710"/>
        <item x="85"/>
        <item m="1" x="563"/>
        <item m="1" x="859"/>
        <item m="1" x="860"/>
        <item m="1" x="861"/>
        <item m="1" x="862"/>
        <item m="1" x="741"/>
        <item x="98"/>
        <item m="1" x="720"/>
        <item m="1" x="340"/>
        <item m="1" x="863"/>
        <item m="1" x="864"/>
        <item m="1" x="866"/>
        <item m="1" x="867"/>
        <item m="1" x="261"/>
        <item m="1" x="605"/>
        <item x="93"/>
        <item m="1" x="638"/>
        <item m="1" x="639"/>
        <item m="1" x="640"/>
        <item m="1" x="642"/>
        <item m="1" x="643"/>
        <item m="1" x="645"/>
        <item m="1" x="646"/>
        <item m="1" x="648"/>
        <item m="1" x="649"/>
        <item m="1" x="650"/>
        <item m="1" x="651"/>
        <item m="1" x="383"/>
        <item m="1" x="653"/>
        <item m="1" x="654"/>
        <item m="1" x="496"/>
        <item m="1" x="655"/>
        <item x="33"/>
        <item m="1" x="657"/>
        <item x="151"/>
        <item m="1" x="659"/>
        <item m="1" x="540"/>
        <item m="1" x="660"/>
        <item m="1" x="661"/>
        <item m="1" x="267"/>
        <item m="1" x="395"/>
        <item x="17"/>
        <item m="1" x="393"/>
        <item m="1" x="541"/>
        <item m="1" x="663"/>
        <item m="1" x="665"/>
        <item m="1" x="666"/>
        <item m="1" x="667"/>
        <item x="96"/>
        <item m="1" x="668"/>
        <item m="1" x="306"/>
        <item m="1" x="357"/>
        <item m="1" x="422"/>
        <item m="1" x="669"/>
        <item m="1" x="670"/>
        <item m="1" x="671"/>
        <item m="1" x="624"/>
        <item m="1" x="672"/>
        <item m="1" x="673"/>
        <item m="1" x="674"/>
        <item m="1" x="675"/>
        <item m="1" x="607"/>
        <item m="1" x="517"/>
        <item m="1" x="677"/>
        <item m="1" x="678"/>
        <item m="1" x="679"/>
        <item m="1" x="680"/>
        <item m="1" x="681"/>
        <item m="1" x="682"/>
        <item m="1" x="366"/>
        <item m="1" x="684"/>
        <item m="1" x="606"/>
        <item x="15"/>
        <item m="1" x="574"/>
        <item m="1" x="686"/>
        <item m="1" x="687"/>
        <item m="1" x="397"/>
        <item x="41"/>
        <item m="1" x="688"/>
        <item m="1" x="477"/>
        <item m="1" x="248"/>
        <item x="47"/>
        <item m="1" x="281"/>
        <item x="14"/>
        <item m="1" x="693"/>
        <item x="125"/>
        <item m="1" x="695"/>
        <item x="64"/>
        <item m="1" x="314"/>
        <item m="1" x="700"/>
        <item m="1" x="701"/>
        <item m="1" x="703"/>
        <item m="1" x="634"/>
        <item m="1" x="704"/>
        <item m="1" x="705"/>
        <item m="1" x="706"/>
        <item x="148"/>
        <item m="1" x="707"/>
        <item m="1" x="708"/>
        <item m="1" x="346"/>
        <item m="1" x="709"/>
        <item m="1" x="426"/>
        <item x="167"/>
        <item m="1" x="467"/>
        <item m="1" x="711"/>
        <item x="142"/>
        <item m="1" x="712"/>
        <item m="1" x="293"/>
        <item x="127"/>
        <item x="43"/>
        <item m="1" x="521"/>
        <item m="1" x="591"/>
        <item m="1" x="714"/>
        <item m="1" x="715"/>
        <item m="1" x="410"/>
        <item m="1" x="716"/>
        <item m="1" x="717"/>
        <item m="1" x="718"/>
        <item m="1" x="719"/>
        <item m="1" x="721"/>
        <item m="1" x="722"/>
        <item m="1" x="491"/>
        <item m="1" x="725"/>
        <item m="1" x="726"/>
        <item x="24"/>
        <item m="1" x="727"/>
        <item m="1" x="728"/>
        <item m="1" x="729"/>
        <item m="1" x="730"/>
        <item m="1" x="731"/>
        <item m="1" x="732"/>
        <item m="1" x="733"/>
        <item m="1" x="508"/>
        <item x="111"/>
        <item m="1" x="734"/>
        <item m="1" x="736"/>
        <item m="1" x="737"/>
        <item m="1" x="738"/>
        <item m="1" x="739"/>
        <item m="1" x="608"/>
        <item m="1" x="271"/>
        <item m="1" x="501"/>
        <item m="1" x="288"/>
        <item m="1" x="743"/>
        <item m="1" x="744"/>
        <item m="1" x="745"/>
        <item m="1" x="746"/>
        <item m="1" x="748"/>
        <item m="1" x="749"/>
        <item m="1" x="750"/>
        <item m="1" x="751"/>
        <item m="1" x="752"/>
        <item m="1" x="753"/>
        <item m="1" x="754"/>
        <item m="1" x="755"/>
        <item m="1" x="451"/>
        <item m="1" x="756"/>
        <item m="1" x="512"/>
        <item m="1" x="513"/>
        <item m="1" x="515"/>
        <item m="1" x="516"/>
        <item m="1" x="518"/>
        <item m="1" x="519"/>
        <item x="114"/>
        <item x="164"/>
        <item m="1" x="522"/>
        <item m="1" x="523"/>
        <item m="1" x="430"/>
        <item m="1" x="524"/>
        <item m="1" x="336"/>
        <item m="1" x="525"/>
        <item m="1" x="526"/>
        <item m="1" x="528"/>
        <item m="1" x="529"/>
        <item x="16"/>
        <item m="1" x="214"/>
        <item x="175"/>
        <item m="1" x="531"/>
        <item m="1" x="532"/>
        <item m="1" x="207"/>
        <item m="1" x="534"/>
        <item m="1" x="535"/>
        <item m="1" x="536"/>
        <item m="1" x="537"/>
        <item m="1" x="539"/>
        <item m="1" x="269"/>
        <item m="1" x="542"/>
        <item x="29"/>
        <item m="1" x="543"/>
        <item m="1" x="544"/>
        <item m="1" x="545"/>
        <item m="1" x="546"/>
        <item x="112"/>
        <item m="1" x="547"/>
        <item m="1" x="326"/>
        <item m="1" x="548"/>
        <item m="1" x="550"/>
        <item m="1" x="283"/>
        <item m="1" x="551"/>
        <item m="1" x="552"/>
        <item m="1" x="553"/>
        <item m="1" x="554"/>
        <item m="1" x="556"/>
        <item m="1" x="557"/>
        <item m="1" x="558"/>
        <item m="1" x="211"/>
        <item m="1" x="560"/>
        <item m="1" x="562"/>
        <item m="1" x="219"/>
        <item m="1" x="564"/>
        <item m="1" x="565"/>
        <item m="1" x="566"/>
        <item m="1" x="569"/>
        <item m="1" x="441"/>
        <item m="1" x="570"/>
        <item m="1" x="255"/>
        <item m="1" x="575"/>
        <item m="1" x="578"/>
        <item m="1" x="297"/>
        <item m="1" x="579"/>
        <item m="1" x="580"/>
        <item m="1" x="333"/>
        <item m="1" x="303"/>
        <item m="1" x="581"/>
        <item m="1" x="419"/>
        <item m="1" x="582"/>
        <item m="1" x="584"/>
        <item m="1" x="585"/>
        <item m="1" x="587"/>
        <item m="1" x="588"/>
        <item m="1" x="589"/>
        <item m="1" x="590"/>
        <item m="1" x="268"/>
        <item m="1" x="594"/>
        <item m="1" x="596"/>
        <item m="1" x="598"/>
        <item m="1" x="251"/>
        <item m="1" x="601"/>
        <item m="1" x="223"/>
        <item m="1" x="602"/>
        <item x="67"/>
        <item m="1" x="603"/>
        <item m="1" x="604"/>
        <item m="1" x="490"/>
        <item m="1" x="362"/>
        <item m="1" x="610"/>
        <item m="1" x="611"/>
        <item x="46"/>
        <item m="1" x="612"/>
        <item m="1" x="613"/>
        <item m="1" x="308"/>
        <item m="1" x="497"/>
        <item x="44"/>
        <item m="1" x="615"/>
        <item m="1" x="616"/>
        <item m="1" x="617"/>
        <item m="1" x="619"/>
        <item m="1" x="620"/>
        <item m="1" x="622"/>
        <item m="1" x="623"/>
        <item m="1" x="457"/>
        <item m="1" x="625"/>
        <item m="1" x="626"/>
        <item m="1" x="627"/>
        <item m="1" x="628"/>
        <item m="1" x="376"/>
        <item x="100"/>
        <item m="1" x="629"/>
        <item m="1" x="630"/>
        <item m="1" x="631"/>
        <item m="1" x="635"/>
        <item m="1" x="636"/>
        <item x="59"/>
        <item m="1" x="637"/>
        <item m="1" x="414"/>
        <item m="1" x="364"/>
        <item m="1" x="365"/>
        <item m="1" x="287"/>
        <item m="1" x="367"/>
        <item m="1" x="368"/>
        <item m="1" x="369"/>
        <item m="1" x="370"/>
        <item m="1" x="371"/>
        <item m="1" x="372"/>
        <item m="1" x="374"/>
        <item m="1" x="328"/>
        <item m="1" x="375"/>
        <item x="108"/>
        <item m="1" x="358"/>
        <item m="1" x="379"/>
        <item m="1" x="230"/>
        <item m="1" x="380"/>
        <item m="1" x="381"/>
        <item m="1" x="384"/>
        <item m="1" x="386"/>
        <item m="1" x="387"/>
        <item m="1" x="388"/>
        <item m="1" x="390"/>
        <item m="1" x="392"/>
        <item m="1" x="394"/>
        <item m="1" x="396"/>
        <item x="0"/>
        <item m="1" x="205"/>
        <item m="1" x="399"/>
        <item m="1" x="400"/>
        <item m="1" x="266"/>
        <item m="1" x="401"/>
        <item m="1" x="403"/>
        <item m="1" x="404"/>
        <item m="1" x="405"/>
        <item m="1" x="406"/>
        <item x="110"/>
        <item m="1" x="407"/>
        <item m="1" x="411"/>
        <item m="1" x="412"/>
        <item m="1" x="413"/>
        <item m="1" x="416"/>
        <item m="1" x="420"/>
        <item m="1" x="250"/>
        <item m="1" x="423"/>
        <item m="1" x="424"/>
        <item m="1" x="427"/>
        <item m="1" x="431"/>
        <item m="1" x="432"/>
        <item m="1" x="436"/>
        <item m="1" x="437"/>
        <item m="1" x="438"/>
        <item m="1" x="442"/>
        <item m="1" x="443"/>
        <item m="1" x="444"/>
        <item m="1" x="447"/>
        <item m="1" x="449"/>
        <item m="1" x="452"/>
        <item x="174"/>
        <item m="1" x="286"/>
        <item m="1" x="455"/>
        <item m="1" x="456"/>
        <item m="1" x="458"/>
        <item m="1" x="459"/>
        <item m="1" x="460"/>
        <item m="1" x="461"/>
        <item m="1" x="462"/>
        <item m="1" x="464"/>
        <item m="1" x="465"/>
        <item m="1" x="466"/>
        <item m="1" x="468"/>
        <item m="1" x="469"/>
        <item m="1" x="218"/>
        <item m="1" x="470"/>
        <item m="1" x="473"/>
        <item x="144"/>
        <item m="1" x="478"/>
        <item x="179"/>
        <item m="1" x="479"/>
        <item m="1" x="481"/>
        <item m="1" x="482"/>
        <item m="1" x="483"/>
        <item m="1" x="485"/>
        <item m="1" x="486"/>
        <item m="1" x="487"/>
        <item m="1" x="488"/>
        <item m="1" x="353"/>
        <item m="1" x="489"/>
        <item m="1" x="492"/>
        <item m="1" x="493"/>
        <item m="1" x="494"/>
        <item m="1" x="499"/>
        <item m="1" x="500"/>
        <item m="1" x="502"/>
        <item m="1" x="504"/>
        <item m="1" x="505"/>
        <item x="63"/>
        <item m="1" x="506"/>
        <item m="1" x="256"/>
        <item m="1" x="329"/>
        <item m="1" x="305"/>
        <item m="1" x="509"/>
        <item m="1" x="510"/>
        <item m="1" x="511"/>
        <item m="1" x="193"/>
        <item m="1" x="194"/>
        <item m="1" x="195"/>
        <item m="1" x="198"/>
        <item m="1" x="199"/>
        <item m="1" x="200"/>
        <item m="1" x="201"/>
        <item m="1" x="204"/>
        <item m="1" x="206"/>
        <item m="1" x="208"/>
        <item m="1" x="209"/>
        <item m="1" x="210"/>
        <item m="1" x="212"/>
        <item m="1" x="215"/>
        <item m="1" x="216"/>
        <item m="1" x="217"/>
        <item m="1" x="222"/>
        <item m="1" x="226"/>
        <item m="1" x="227"/>
        <item m="1" x="229"/>
        <item m="1" x="233"/>
        <item m="1" x="234"/>
        <item m="1" x="235"/>
        <item m="1" x="236"/>
        <item m="1" x="238"/>
        <item m="1" x="239"/>
        <item m="1" x="240"/>
        <item m="1" x="242"/>
        <item m="1" x="244"/>
        <item m="1" x="245"/>
        <item m="1" x="246"/>
        <item m="1" x="249"/>
        <item m="1" x="252"/>
        <item m="1" x="254"/>
        <item x="36"/>
        <item m="1" x="258"/>
        <item m="1" x="259"/>
        <item m="1" x="260"/>
        <item m="1" x="262"/>
        <item m="1" x="263"/>
        <item m="1" x="265"/>
        <item m="1" x="270"/>
        <item m="1" x="272"/>
        <item m="1" x="273"/>
        <item m="1" x="274"/>
        <item m="1" x="275"/>
        <item m="1" x="277"/>
        <item m="1" x="278"/>
        <item m="1" x="280"/>
        <item m="1" x="282"/>
        <item m="1" x="284"/>
        <item m="1" x="285"/>
        <item m="1" x="289"/>
        <item m="1" x="290"/>
        <item m="1" x="292"/>
        <item x="135"/>
        <item m="1" x="295"/>
        <item m="1" x="299"/>
        <item m="1" x="300"/>
        <item m="1" x="301"/>
        <item m="1" x="302"/>
        <item m="1" x="304"/>
        <item m="1" x="309"/>
        <item x="172"/>
        <item m="1" x="310"/>
        <item m="1" x="311"/>
        <item m="1" x="312"/>
        <item m="1" x="317"/>
        <item x="128"/>
        <item m="1" x="319"/>
        <item m="1" x="321"/>
        <item m="1" x="323"/>
        <item m="1" x="324"/>
        <item m="1" x="330"/>
        <item x="145"/>
        <item m="1" x="331"/>
        <item m="1" x="332"/>
        <item m="1" x="337"/>
        <item m="1" x="341"/>
        <item m="1" x="342"/>
        <item m="1" x="344"/>
        <item m="1" x="345"/>
        <item x="48"/>
        <item m="1" x="348"/>
        <item m="1" x="350"/>
        <item x="55"/>
        <item m="1" x="351"/>
        <item m="1" x="359"/>
        <item x="1"/>
        <item x="2"/>
        <item x="3"/>
        <item x="4"/>
        <item x="5"/>
        <item x="6"/>
        <item x="8"/>
        <item x="9"/>
        <item x="10"/>
        <item x="12"/>
        <item x="13"/>
        <item x="18"/>
        <item x="20"/>
        <item x="21"/>
        <item x="22"/>
        <item x="23"/>
        <item x="25"/>
        <item x="26"/>
        <item x="28"/>
        <item x="30"/>
        <item x="32"/>
        <item x="37"/>
        <item x="38"/>
        <item x="40"/>
        <item x="42"/>
        <item x="45"/>
        <item x="49"/>
        <item x="50"/>
        <item x="53"/>
        <item x="54"/>
        <item x="56"/>
        <item x="57"/>
        <item x="60"/>
        <item x="61"/>
        <item x="62"/>
        <item x="65"/>
        <item x="69"/>
        <item x="70"/>
        <item x="72"/>
        <item x="73"/>
        <item x="75"/>
        <item x="78"/>
        <item x="80"/>
        <item x="81"/>
        <item x="82"/>
        <item x="83"/>
        <item x="84"/>
        <item x="86"/>
        <item x="87"/>
        <item x="91"/>
        <item x="94"/>
        <item x="97"/>
        <item x="99"/>
        <item x="102"/>
        <item x="106"/>
        <item x="107"/>
        <item x="109"/>
        <item x="113"/>
        <item x="116"/>
        <item x="117"/>
        <item x="118"/>
        <item x="120"/>
        <item x="122"/>
        <item x="123"/>
        <item x="129"/>
        <item x="130"/>
        <item x="131"/>
        <item x="132"/>
        <item x="133"/>
        <item x="136"/>
        <item x="137"/>
        <item x="138"/>
        <item x="139"/>
        <item x="140"/>
        <item x="141"/>
        <item x="146"/>
        <item x="147"/>
        <item x="150"/>
        <item x="152"/>
        <item x="153"/>
        <item x="154"/>
        <item x="157"/>
        <item x="159"/>
        <item x="161"/>
        <item x="162"/>
        <item x="163"/>
        <item x="165"/>
        <item x="168"/>
        <item x="170"/>
        <item x="173"/>
        <item x="176"/>
        <item x="177"/>
        <item x="180"/>
        <item x="181"/>
        <item x="182"/>
        <item x="183"/>
        <item x="185"/>
        <item x="186"/>
        <item x="187"/>
        <item x="188"/>
        <item x="189"/>
        <item x="192"/>
        <item t="default"/>
      </items>
    </pivotField>
    <pivotField showAll="0">
      <items count="9">
        <item x="4"/>
        <item x="3"/>
        <item x="1"/>
        <item x="0"/>
        <item x="2"/>
        <item x="5"/>
        <item x="7"/>
        <item x="6"/>
        <item t="default"/>
      </items>
    </pivotField>
    <pivotField numFmtId="44" showAll="0"/>
    <pivotField numFmtId="44" showAll="0"/>
    <pivotField numFmtId="44" showAll="0"/>
    <pivotField showAll="0"/>
    <pivotField showAll="0"/>
    <pivotField numFmtId="44" showAll="0"/>
    <pivotField numFmtId="44" showAll="0"/>
    <pivotField dataField="1" numFmtId="44" showAll="0"/>
    <pivotField axis="axisCol" showAll="0">
      <items count="4">
        <item x="1"/>
        <item x="0"/>
        <item x="2"/>
        <item t="default"/>
      </items>
    </pivotField>
    <pivotField axis="axisRow" showAll="0">
      <items count="11">
        <item x="1"/>
        <item x="2"/>
        <item x="7"/>
        <item x="0"/>
        <item x="8"/>
        <item x="3"/>
        <item x="6"/>
        <item x="4"/>
        <item x="9"/>
        <item x="5"/>
        <item t="default"/>
      </items>
    </pivotField>
    <pivotField showAll="0"/>
    <pivotField showAll="0">
      <items count="15">
        <item x="0"/>
        <item x="1"/>
        <item x="2"/>
        <item x="3"/>
        <item x="4"/>
        <item x="5"/>
        <item x="6"/>
        <item x="7"/>
        <item x="8"/>
        <item x="9"/>
        <item x="10"/>
        <item x="11"/>
        <item x="12"/>
        <item x="13"/>
        <item t="default"/>
      </items>
    </pivotField>
    <pivotField showAll="0">
      <items count="7">
        <item x="1"/>
        <item x="2"/>
        <item x="3"/>
        <item x="4"/>
        <item x="5"/>
        <item x="0"/>
        <item t="default"/>
      </items>
    </pivotField>
    <pivotField showAll="0">
      <items count="8">
        <item h="1" x="4"/>
        <item h="1" x="5"/>
        <item x="1"/>
        <item h="1" x="2"/>
        <item h="1" x="3"/>
        <item h="1" x="6"/>
        <item h="1" x="0"/>
        <item t="default"/>
      </items>
    </pivotField>
  </pivotFields>
  <rowFields count="1">
    <field x="11"/>
  </rowFields>
  <rowItems count="9">
    <i>
      <x/>
    </i>
    <i>
      <x v="1"/>
    </i>
    <i>
      <x v="2"/>
    </i>
    <i>
      <x v="3"/>
    </i>
    <i>
      <x v="5"/>
    </i>
    <i>
      <x v="6"/>
    </i>
    <i>
      <x v="7"/>
    </i>
    <i>
      <x v="8"/>
    </i>
    <i>
      <x v="9"/>
    </i>
  </rowItems>
  <colFields count="1">
    <field x="10"/>
  </colFields>
  <colItems count="3">
    <i>
      <x/>
    </i>
    <i>
      <x v="1"/>
    </i>
    <i>
      <x v="2"/>
    </i>
  </colItems>
  <dataFields count="1">
    <dataField name="Average of Dochód brutto" fld="9" subtotal="average" baseField="0" baseItem="0" numFmtId="44"/>
  </dataFields>
  <formats count="13">
    <format dxfId="137">
      <pivotArea dataOnly="0" outline="0" fieldPosition="0">
        <references count="1">
          <reference field="10" count="1">
            <x v="1"/>
          </reference>
        </references>
      </pivotArea>
    </format>
    <format dxfId="136">
      <pivotArea dataOnly="0" outline="0" fieldPosition="0">
        <references count="1">
          <reference field="10" count="1">
            <x v="1"/>
          </reference>
        </references>
      </pivotArea>
    </format>
    <format dxfId="135">
      <pivotArea dataOnly="0" labelOnly="1" fieldPosition="0">
        <references count="1">
          <reference field="10" count="1">
            <x v="0"/>
          </reference>
        </references>
      </pivotArea>
    </format>
    <format dxfId="134">
      <pivotArea type="origin" dataOnly="0" labelOnly="1" outline="0" fieldPosition="0"/>
    </format>
    <format dxfId="133">
      <pivotArea field="10" type="button" dataOnly="0" labelOnly="1" outline="0" axis="axisCol" fieldPosition="0"/>
    </format>
    <format dxfId="132">
      <pivotArea type="topRight" dataOnly="0" labelOnly="1" outline="0" fieldPosition="0"/>
    </format>
    <format dxfId="131">
      <pivotArea field="1" type="button" dataOnly="0" labelOnly="1" outline="0"/>
    </format>
    <format dxfId="130">
      <pivotArea dataOnly="0" labelOnly="1" fieldPosition="0">
        <references count="1">
          <reference field="10" count="0"/>
        </references>
      </pivotArea>
    </format>
    <format dxfId="129">
      <pivotArea type="origin" dataOnly="0" labelOnly="1" outline="0" fieldPosition="0"/>
    </format>
    <format dxfId="128">
      <pivotArea field="10" type="button" dataOnly="0" labelOnly="1" outline="0" axis="axisCol" fieldPosition="0"/>
    </format>
    <format dxfId="127">
      <pivotArea type="topRight" dataOnly="0" labelOnly="1" outline="0" fieldPosition="0"/>
    </format>
    <format dxfId="126">
      <pivotArea field="1" type="button" dataOnly="0" labelOnly="1" outline="0"/>
    </format>
    <format dxfId="125">
      <pivotArea dataOnly="0" labelOnly="1" fieldPosition="0">
        <references count="1">
          <reference field="10" count="0"/>
        </references>
      </pivotArea>
    </format>
  </formats>
  <chartFormats count="9">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0"/>
          </reference>
        </references>
      </pivotArea>
    </chartFormat>
    <chartFormat chart="1" format="4" series="1">
      <pivotArea type="data" outline="0" fieldPosition="0">
        <references count="2">
          <reference field="4294967294" count="1" selected="0">
            <x v="0"/>
          </reference>
          <reference field="10" count="1" selected="0">
            <x v="1"/>
          </reference>
        </references>
      </pivotArea>
    </chartFormat>
    <chartFormat chart="1" format="5" series="1">
      <pivotArea type="data" outline="0" fieldPosition="0">
        <references count="2">
          <reference field="4294967294" count="1" selected="0">
            <x v="0"/>
          </reference>
          <reference field="10" count="1" selected="0">
            <x v="2"/>
          </reference>
        </references>
      </pivotArea>
    </chartFormat>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46D7C4-5388-4546-B433-86DFDA45C020}" name="PivotTable2" cacheId="42" dataOnRows="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location ref="A4:BH13" firstHeaderRow="1" firstDataRow="4" firstDataCol="1"/>
  <pivotFields count="16">
    <pivotField numFmtId="15" showAll="0">
      <items count="1063">
        <item m="1" x="1029"/>
        <item m="1" x="338"/>
        <item x="143"/>
        <item m="1" x="315"/>
        <item x="124"/>
        <item m="1" x="1035"/>
        <item m="1" x="361"/>
        <item m="1" x="1053"/>
        <item m="1" x="1046"/>
        <item m="1" x="429"/>
        <item m="1" x="980"/>
        <item m="1" x="676"/>
        <item m="1" x="213"/>
        <item m="1" x="1027"/>
        <item x="134"/>
        <item m="1" x="322"/>
        <item x="105"/>
        <item m="1" x="685"/>
        <item x="101"/>
        <item m="1" x="794"/>
        <item m="1" x="793"/>
        <item m="1" x="1010"/>
        <item x="184"/>
        <item m="1" x="990"/>
        <item m="1" x="1019"/>
        <item m="1" x="991"/>
        <item m="1" x="1052"/>
        <item m="1" x="644"/>
        <item m="1" x="696"/>
        <item m="1" x="941"/>
        <item m="1" x="1037"/>
        <item x="89"/>
        <item m="1" x="981"/>
        <item m="1" x="320"/>
        <item m="1" x="1013"/>
        <item x="90"/>
        <item x="68"/>
        <item m="1" x="986"/>
        <item m="1" x="474"/>
        <item m="1" x="1011"/>
        <item m="1" x="930"/>
        <item m="1" x="1050"/>
        <item m="1" x="1054"/>
        <item x="35"/>
        <item m="1" x="962"/>
        <item m="1" x="298"/>
        <item m="1" x="1002"/>
        <item m="1" x="1008"/>
        <item m="1" x="977"/>
        <item m="1" x="1036"/>
        <item m="1" x="1015"/>
        <item m="1" x="724"/>
        <item m="1" x="983"/>
        <item m="1" x="378"/>
        <item m="1" x="472"/>
        <item m="1" x="409"/>
        <item m="1" x="572"/>
        <item x="191"/>
        <item m="1" x="1059"/>
        <item m="1" x="1007"/>
        <item m="1" x="421"/>
        <item m="1" x="1023"/>
        <item m="1" x="1014"/>
        <item m="1" x="439"/>
        <item m="1" x="1055"/>
        <item m="1" x="988"/>
        <item m="1" x="816"/>
        <item m="1" x="1047"/>
        <item m="1" x="476"/>
        <item x="95"/>
        <item m="1" x="889"/>
        <item m="1" x="561"/>
        <item m="1" x="592"/>
        <item m="1" x="691"/>
        <item m="1" x="979"/>
        <item m="1" x="1060"/>
        <item m="1" x="875"/>
        <item m="1" x="984"/>
        <item m="1" x="993"/>
        <item m="1" x="978"/>
        <item m="1" x="1024"/>
        <item m="1" x="1020"/>
        <item m="1" x="520"/>
        <item m="1" x="471"/>
        <item x="19"/>
        <item m="1" x="225"/>
        <item x="66"/>
        <item m="1" x="996"/>
        <item m="1" x="355"/>
        <item m="1" x="555"/>
        <item m="1" x="291"/>
        <item m="1" x="1049"/>
        <item m="1" x="858"/>
        <item m="1" x="418"/>
        <item m="1" x="373"/>
        <item m="1" x="995"/>
        <item m="1" x="994"/>
        <item m="1" x="1056"/>
        <item m="1" x="698"/>
        <item m="1" x="662"/>
        <item m="1" x="1004"/>
        <item m="1" x="774"/>
        <item x="119"/>
        <item x="39"/>
        <item m="1" x="1022"/>
        <item m="1" x="987"/>
        <item m="1" x="415"/>
        <item m="1" x="976"/>
        <item m="1" x="339"/>
        <item m="1" x="1006"/>
        <item m="1" x="901"/>
        <item m="1" x="1061"/>
        <item m="1" x="475"/>
        <item m="1" x="1048"/>
        <item m="1" x="1025"/>
        <item m="1" x="363"/>
        <item x="71"/>
        <item m="1" x="241"/>
        <item m="1" x="747"/>
        <item m="1" x="847"/>
        <item m="1" x="1021"/>
        <item m="1" x="1051"/>
        <item m="1" x="1043"/>
        <item m="1" x="1032"/>
        <item m="1" x="433"/>
        <item x="169"/>
        <item m="1" x="454"/>
        <item m="1" x="576"/>
        <item m="1" x="224"/>
        <item m="1" x="507"/>
        <item m="1" x="868"/>
        <item m="1" x="1040"/>
        <item m="1" x="1009"/>
        <item m="1" x="900"/>
        <item m="1" x="435"/>
        <item m="1" x="820"/>
        <item m="1" x="1005"/>
        <item m="1" x="1030"/>
        <item m="1" x="1045"/>
        <item m="1" x="723"/>
        <item m="1" x="448"/>
        <item m="1" x="702"/>
        <item m="1" x="1031"/>
        <item m="1" x="658"/>
        <item m="1" x="808"/>
        <item m="1" x="1018"/>
        <item m="1" x="1042"/>
        <item m="1" x="1001"/>
        <item m="1" x="1057"/>
        <item m="1" x="982"/>
        <item m="1" x="904"/>
        <item m="1" x="1026"/>
        <item m="1" x="999"/>
        <item m="1" x="408"/>
        <item m="1" x="1038"/>
        <item m="1" x="998"/>
        <item m="1" x="1044"/>
        <item m="1" x="1000"/>
        <item m="1" x="1017"/>
        <item m="1" x="1033"/>
        <item m="1" x="1012"/>
        <item m="1" x="763"/>
        <item m="1" x="1028"/>
        <item m="1" x="997"/>
        <item m="1" x="450"/>
        <item m="1" x="1039"/>
        <item m="1" x="923"/>
        <item m="1" x="885"/>
        <item m="1" x="966"/>
        <item x="190"/>
        <item m="1" x="1016"/>
        <item x="31"/>
        <item m="1" x="985"/>
        <item m="1" x="1058"/>
        <item m="1" x="1003"/>
        <item m="1" x="989"/>
        <item m="1" x="1041"/>
        <item m="1" x="1034"/>
        <item m="1" x="992"/>
        <item x="11"/>
        <item m="1" x="869"/>
        <item m="1" x="870"/>
        <item m="1" x="871"/>
        <item m="1" x="453"/>
        <item m="1" x="872"/>
        <item m="1" x="232"/>
        <item m="1" x="873"/>
        <item m="1" x="874"/>
        <item m="1" x="876"/>
        <item m="1" x="335"/>
        <item m="1" x="385"/>
        <item m="1" x="877"/>
        <item m="1" x="848"/>
        <item m="1" x="878"/>
        <item m="1" x="538"/>
        <item m="1" x="879"/>
        <item m="1" x="880"/>
        <item m="1" x="740"/>
        <item m="1" x="881"/>
        <item m="1" x="865"/>
        <item m="1" x="882"/>
        <item m="1" x="807"/>
        <item m="1" x="883"/>
        <item m="1" x="884"/>
        <item m="1" x="886"/>
        <item m="1" x="887"/>
        <item m="1" x="888"/>
        <item m="1" x="586"/>
        <item m="1" x="890"/>
        <item m="1" x="891"/>
        <item m="1" x="633"/>
        <item m="1" x="892"/>
        <item m="1" x="253"/>
        <item m="1" x="484"/>
        <item x="34"/>
        <item m="1" x="893"/>
        <item m="1" x="313"/>
        <item m="1" x="894"/>
        <item m="1" x="247"/>
        <item m="1" x="895"/>
        <item m="1" x="203"/>
        <item m="1" x="445"/>
        <item m="1" x="425"/>
        <item m="1" x="356"/>
        <item m="1" x="896"/>
        <item m="1" x="897"/>
        <item m="1" x="898"/>
        <item m="1" x="899"/>
        <item x="158"/>
        <item m="1" x="641"/>
        <item m="1" x="571"/>
        <item m="1" x="902"/>
        <item m="1" x="903"/>
        <item x="77"/>
        <item m="1" x="905"/>
        <item m="1" x="600"/>
        <item m="1" x="906"/>
        <item m="1" x="398"/>
        <item m="1" x="652"/>
        <item m="1" x="907"/>
        <item m="1" x="349"/>
        <item x="156"/>
        <item m="1" x="683"/>
        <item x="171"/>
        <item m="1" x="826"/>
        <item m="1" x="908"/>
        <item m="1" x="909"/>
        <item m="1" x="910"/>
        <item m="1" x="595"/>
        <item m="1" x="911"/>
        <item m="1" x="912"/>
        <item m="1" x="913"/>
        <item m="1" x="914"/>
        <item m="1" x="915"/>
        <item m="1" x="377"/>
        <item m="1" x="389"/>
        <item m="1" x="916"/>
        <item m="1" x="692"/>
        <item m="1" x="917"/>
        <item m="1" x="918"/>
        <item m="1" x="919"/>
        <item m="1" x="920"/>
        <item x="76"/>
        <item m="1" x="921"/>
        <item m="1" x="434"/>
        <item x="103"/>
        <item m="1" x="621"/>
        <item m="1" x="202"/>
        <item m="1" x="609"/>
        <item x="51"/>
        <item m="1" x="922"/>
        <item m="1" x="924"/>
        <item m="1" x="498"/>
        <item m="1" x="925"/>
        <item m="1" x="926"/>
        <item m="1" x="559"/>
        <item m="1" x="927"/>
        <item m="1" x="307"/>
        <item m="1" x="257"/>
        <item m="1" x="325"/>
        <item m="1" x="928"/>
        <item m="1" x="929"/>
        <item m="1" x="931"/>
        <item x="88"/>
        <item m="1" x="932"/>
        <item m="1" x="933"/>
        <item m="1" x="503"/>
        <item m="1" x="934"/>
        <item m="1" x="935"/>
        <item m="1" x="802"/>
        <item m="1" x="936"/>
        <item m="1" x="937"/>
        <item m="1" x="938"/>
        <item x="126"/>
        <item m="1" x="939"/>
        <item m="1" x="772"/>
        <item m="1" x="940"/>
        <item m="1" x="809"/>
        <item m="1" x="942"/>
        <item m="1" x="463"/>
        <item m="1" x="783"/>
        <item m="1" x="943"/>
        <item m="1" x="806"/>
        <item m="1" x="944"/>
        <item m="1" x="360"/>
        <item m="1" x="945"/>
        <item m="1" x="647"/>
        <item m="1" x="946"/>
        <item m="1" x="947"/>
        <item m="1" x="948"/>
        <item m="1" x="949"/>
        <item m="1" x="950"/>
        <item m="1" x="951"/>
        <item m="1" x="694"/>
        <item m="1" x="354"/>
        <item m="1" x="952"/>
        <item m="1" x="953"/>
        <item m="1" x="954"/>
        <item m="1" x="955"/>
        <item m="1" x="428"/>
        <item m="1" x="533"/>
        <item m="1" x="956"/>
        <item m="1" x="957"/>
        <item m="1" x="237"/>
        <item m="1" x="958"/>
        <item m="1" x="699"/>
        <item m="1" x="959"/>
        <item m="1" x="960"/>
        <item m="1" x="961"/>
        <item m="1" x="440"/>
        <item m="1" x="963"/>
        <item m="1" x="593"/>
        <item x="115"/>
        <item m="1" x="964"/>
        <item m="1" x="965"/>
        <item m="1" x="967"/>
        <item m="1" x="968"/>
        <item m="1" x="969"/>
        <item m="1" x="828"/>
        <item m="1" x="970"/>
        <item m="1" x="527"/>
        <item m="1" x="844"/>
        <item m="1" x="228"/>
        <item x="166"/>
        <item m="1" x="568"/>
        <item m="1" x="971"/>
        <item m="1" x="972"/>
        <item m="1" x="973"/>
        <item m="1" x="417"/>
        <item m="1" x="597"/>
        <item m="1" x="974"/>
        <item x="52"/>
        <item m="1" x="347"/>
        <item m="1" x="975"/>
        <item m="1" x="757"/>
        <item m="1" x="614"/>
        <item m="1" x="758"/>
        <item m="1" x="759"/>
        <item m="1" x="618"/>
        <item m="1" x="760"/>
        <item m="1" x="761"/>
        <item m="1" x="495"/>
        <item m="1" x="762"/>
        <item m="1" x="764"/>
        <item m="1" x="296"/>
        <item m="1" x="765"/>
        <item m="1" x="766"/>
        <item m="1" x="767"/>
        <item m="1" x="768"/>
        <item m="1" x="769"/>
        <item m="1" x="770"/>
        <item m="1" x="771"/>
        <item x="160"/>
        <item m="1" x="583"/>
        <item x="121"/>
        <item m="1" x="632"/>
        <item m="1" x="773"/>
        <item m="1" x="318"/>
        <item m="1" x="775"/>
        <item m="1" x="776"/>
        <item m="1" x="777"/>
        <item m="1" x="778"/>
        <item m="1" x="690"/>
        <item m="1" x="779"/>
        <item m="1" x="196"/>
        <item m="1" x="780"/>
        <item m="1" x="781"/>
        <item m="1" x="514"/>
        <item m="1" x="782"/>
        <item m="1" x="391"/>
        <item m="1" x="784"/>
        <item m="1" x="334"/>
        <item m="1" x="276"/>
        <item m="1" x="785"/>
        <item m="1" x="567"/>
        <item m="1" x="786"/>
        <item m="1" x="787"/>
        <item m="1" x="788"/>
        <item m="1" x="789"/>
        <item x="92"/>
        <item m="1" x="790"/>
        <item m="1" x="352"/>
        <item m="1" x="220"/>
        <item m="1" x="713"/>
        <item m="1" x="791"/>
        <item m="1" x="792"/>
        <item m="1" x="795"/>
        <item m="1" x="796"/>
        <item m="1" x="797"/>
        <item m="1" x="798"/>
        <item m="1" x="264"/>
        <item m="1" x="799"/>
        <item m="1" x="800"/>
        <item m="1" x="343"/>
        <item m="1" x="801"/>
        <item m="1" x="742"/>
        <item m="1" x="656"/>
        <item m="1" x="294"/>
        <item m="1" x="803"/>
        <item m="1" x="446"/>
        <item m="1" x="804"/>
        <item m="1" x="805"/>
        <item m="1" x="599"/>
        <item m="1" x="810"/>
        <item m="1" x="811"/>
        <item m="1" x="689"/>
        <item m="1" x="812"/>
        <item m="1" x="813"/>
        <item x="79"/>
        <item m="1" x="814"/>
        <item m="1" x="815"/>
        <item m="1" x="817"/>
        <item m="1" x="818"/>
        <item m="1" x="243"/>
        <item m="1" x="573"/>
        <item m="1" x="221"/>
        <item m="1" x="819"/>
        <item m="1" x="821"/>
        <item m="1" x="530"/>
        <item m="1" x="822"/>
        <item x="74"/>
        <item m="1" x="823"/>
        <item m="1" x="327"/>
        <item m="1" x="824"/>
        <item m="1" x="382"/>
        <item m="1" x="825"/>
        <item m="1" x="827"/>
        <item m="1" x="829"/>
        <item m="1" x="830"/>
        <item m="1" x="831"/>
        <item m="1" x="832"/>
        <item m="1" x="833"/>
        <item m="1" x="231"/>
        <item m="1" x="735"/>
        <item m="1" x="480"/>
        <item m="1" x="834"/>
        <item m="1" x="835"/>
        <item m="1" x="697"/>
        <item m="1" x="836"/>
        <item x="104"/>
        <item m="1" x="837"/>
        <item m="1" x="316"/>
        <item m="1" x="838"/>
        <item x="7"/>
        <item m="1" x="839"/>
        <item x="58"/>
        <item x="27"/>
        <item m="1" x="840"/>
        <item x="178"/>
        <item m="1" x="841"/>
        <item m="1" x="842"/>
        <item m="1" x="843"/>
        <item m="1" x="845"/>
        <item m="1" x="846"/>
        <item m="1" x="849"/>
        <item m="1" x="850"/>
        <item x="155"/>
        <item x="149"/>
        <item m="1" x="549"/>
        <item m="1" x="851"/>
        <item m="1" x="852"/>
        <item m="1" x="853"/>
        <item m="1" x="402"/>
        <item m="1" x="197"/>
        <item m="1" x="854"/>
        <item m="1" x="664"/>
        <item m="1" x="279"/>
        <item m="1" x="855"/>
        <item m="1" x="856"/>
        <item m="1" x="577"/>
        <item m="1" x="857"/>
        <item m="1" x="710"/>
        <item x="85"/>
        <item m="1" x="563"/>
        <item m="1" x="859"/>
        <item m="1" x="860"/>
        <item m="1" x="861"/>
        <item m="1" x="862"/>
        <item m="1" x="741"/>
        <item x="98"/>
        <item m="1" x="720"/>
        <item m="1" x="340"/>
        <item m="1" x="863"/>
        <item m="1" x="864"/>
        <item m="1" x="866"/>
        <item m="1" x="867"/>
        <item m="1" x="261"/>
        <item m="1" x="605"/>
        <item x="93"/>
        <item m="1" x="638"/>
        <item m="1" x="639"/>
        <item m="1" x="640"/>
        <item m="1" x="642"/>
        <item m="1" x="643"/>
        <item m="1" x="645"/>
        <item m="1" x="646"/>
        <item m="1" x="648"/>
        <item m="1" x="649"/>
        <item m="1" x="650"/>
        <item m="1" x="651"/>
        <item m="1" x="383"/>
        <item m="1" x="653"/>
        <item m="1" x="654"/>
        <item m="1" x="496"/>
        <item m="1" x="655"/>
        <item x="33"/>
        <item m="1" x="657"/>
        <item x="151"/>
        <item m="1" x="659"/>
        <item m="1" x="540"/>
        <item m="1" x="660"/>
        <item m="1" x="661"/>
        <item m="1" x="267"/>
        <item m="1" x="395"/>
        <item x="17"/>
        <item m="1" x="393"/>
        <item m="1" x="541"/>
        <item m="1" x="663"/>
        <item m="1" x="665"/>
        <item m="1" x="666"/>
        <item m="1" x="667"/>
        <item x="96"/>
        <item m="1" x="668"/>
        <item m="1" x="306"/>
        <item m="1" x="357"/>
        <item m="1" x="422"/>
        <item m="1" x="669"/>
        <item m="1" x="670"/>
        <item m="1" x="671"/>
        <item m="1" x="624"/>
        <item m="1" x="672"/>
        <item m="1" x="673"/>
        <item m="1" x="674"/>
        <item m="1" x="675"/>
        <item m="1" x="607"/>
        <item m="1" x="517"/>
        <item m="1" x="677"/>
        <item m="1" x="678"/>
        <item m="1" x="679"/>
        <item m="1" x="680"/>
        <item m="1" x="681"/>
        <item m="1" x="682"/>
        <item m="1" x="366"/>
        <item m="1" x="684"/>
        <item m="1" x="606"/>
        <item x="15"/>
        <item m="1" x="574"/>
        <item m="1" x="686"/>
        <item m="1" x="687"/>
        <item m="1" x="397"/>
        <item x="41"/>
        <item m="1" x="688"/>
        <item m="1" x="477"/>
        <item m="1" x="248"/>
        <item x="47"/>
        <item m="1" x="281"/>
        <item x="14"/>
        <item m="1" x="693"/>
        <item x="125"/>
        <item m="1" x="695"/>
        <item x="64"/>
        <item m="1" x="314"/>
        <item m="1" x="700"/>
        <item m="1" x="701"/>
        <item m="1" x="703"/>
        <item m="1" x="634"/>
        <item m="1" x="704"/>
        <item m="1" x="705"/>
        <item m="1" x="706"/>
        <item x="148"/>
        <item m="1" x="707"/>
        <item m="1" x="708"/>
        <item m="1" x="346"/>
        <item m="1" x="709"/>
        <item m="1" x="426"/>
        <item x="167"/>
        <item m="1" x="467"/>
        <item m="1" x="711"/>
        <item x="142"/>
        <item m="1" x="712"/>
        <item m="1" x="293"/>
        <item x="127"/>
        <item x="43"/>
        <item m="1" x="521"/>
        <item m="1" x="591"/>
        <item m="1" x="714"/>
        <item m="1" x="715"/>
        <item m="1" x="410"/>
        <item m="1" x="716"/>
        <item m="1" x="717"/>
        <item m="1" x="718"/>
        <item m="1" x="719"/>
        <item m="1" x="721"/>
        <item m="1" x="722"/>
        <item m="1" x="491"/>
        <item m="1" x="725"/>
        <item m="1" x="726"/>
        <item x="24"/>
        <item m="1" x="727"/>
        <item m="1" x="728"/>
        <item m="1" x="729"/>
        <item m="1" x="730"/>
        <item m="1" x="731"/>
        <item m="1" x="732"/>
        <item m="1" x="733"/>
        <item m="1" x="508"/>
        <item x="111"/>
        <item m="1" x="734"/>
        <item m="1" x="736"/>
        <item m="1" x="737"/>
        <item m="1" x="738"/>
        <item m="1" x="739"/>
        <item m="1" x="608"/>
        <item m="1" x="271"/>
        <item m="1" x="501"/>
        <item m="1" x="288"/>
        <item m="1" x="743"/>
        <item m="1" x="744"/>
        <item m="1" x="745"/>
        <item m="1" x="746"/>
        <item m="1" x="748"/>
        <item m="1" x="749"/>
        <item m="1" x="750"/>
        <item m="1" x="751"/>
        <item m="1" x="752"/>
        <item m="1" x="753"/>
        <item m="1" x="754"/>
        <item m="1" x="755"/>
        <item m="1" x="451"/>
        <item m="1" x="756"/>
        <item m="1" x="512"/>
        <item m="1" x="513"/>
        <item m="1" x="515"/>
        <item m="1" x="516"/>
        <item m="1" x="518"/>
        <item m="1" x="519"/>
        <item x="114"/>
        <item x="164"/>
        <item m="1" x="522"/>
        <item m="1" x="523"/>
        <item m="1" x="430"/>
        <item m="1" x="524"/>
        <item m="1" x="336"/>
        <item m="1" x="525"/>
        <item m="1" x="526"/>
        <item m="1" x="528"/>
        <item m="1" x="529"/>
        <item x="16"/>
        <item m="1" x="214"/>
        <item x="175"/>
        <item m="1" x="531"/>
        <item m="1" x="532"/>
        <item m="1" x="207"/>
        <item m="1" x="534"/>
        <item m="1" x="535"/>
        <item m="1" x="536"/>
        <item m="1" x="537"/>
        <item m="1" x="539"/>
        <item m="1" x="269"/>
        <item m="1" x="542"/>
        <item x="29"/>
        <item m="1" x="543"/>
        <item m="1" x="544"/>
        <item m="1" x="545"/>
        <item m="1" x="546"/>
        <item x="112"/>
        <item m="1" x="547"/>
        <item m="1" x="326"/>
        <item m="1" x="548"/>
        <item m="1" x="550"/>
        <item m="1" x="283"/>
        <item m="1" x="551"/>
        <item m="1" x="552"/>
        <item m="1" x="553"/>
        <item m="1" x="554"/>
        <item m="1" x="556"/>
        <item m="1" x="557"/>
        <item m="1" x="558"/>
        <item m="1" x="211"/>
        <item m="1" x="560"/>
        <item m="1" x="562"/>
        <item m="1" x="219"/>
        <item m="1" x="564"/>
        <item m="1" x="565"/>
        <item m="1" x="566"/>
        <item m="1" x="569"/>
        <item m="1" x="441"/>
        <item m="1" x="570"/>
        <item m="1" x="255"/>
        <item m="1" x="575"/>
        <item m="1" x="578"/>
        <item m="1" x="297"/>
        <item m="1" x="579"/>
        <item m="1" x="580"/>
        <item m="1" x="333"/>
        <item m="1" x="303"/>
        <item m="1" x="581"/>
        <item m="1" x="419"/>
        <item m="1" x="582"/>
        <item m="1" x="584"/>
        <item m="1" x="585"/>
        <item m="1" x="587"/>
        <item m="1" x="588"/>
        <item m="1" x="589"/>
        <item m="1" x="590"/>
        <item m="1" x="268"/>
        <item m="1" x="594"/>
        <item m="1" x="596"/>
        <item m="1" x="598"/>
        <item m="1" x="251"/>
        <item m="1" x="601"/>
        <item m="1" x="223"/>
        <item m="1" x="602"/>
        <item x="67"/>
        <item m="1" x="603"/>
        <item m="1" x="604"/>
        <item m="1" x="490"/>
        <item m="1" x="362"/>
        <item m="1" x="610"/>
        <item m="1" x="611"/>
        <item x="46"/>
        <item m="1" x="612"/>
        <item m="1" x="613"/>
        <item m="1" x="308"/>
        <item m="1" x="497"/>
        <item x="44"/>
        <item m="1" x="615"/>
        <item m="1" x="616"/>
        <item m="1" x="617"/>
        <item m="1" x="619"/>
        <item m="1" x="620"/>
        <item m="1" x="622"/>
        <item m="1" x="623"/>
        <item m="1" x="457"/>
        <item m="1" x="625"/>
        <item m="1" x="626"/>
        <item m="1" x="627"/>
        <item m="1" x="628"/>
        <item m="1" x="376"/>
        <item x="100"/>
        <item m="1" x="629"/>
        <item m="1" x="630"/>
        <item m="1" x="631"/>
        <item m="1" x="635"/>
        <item m="1" x="636"/>
        <item x="59"/>
        <item m="1" x="637"/>
        <item m="1" x="414"/>
        <item m="1" x="364"/>
        <item m="1" x="365"/>
        <item m="1" x="287"/>
        <item m="1" x="367"/>
        <item m="1" x="368"/>
        <item m="1" x="369"/>
        <item m="1" x="370"/>
        <item m="1" x="371"/>
        <item m="1" x="372"/>
        <item m="1" x="374"/>
        <item m="1" x="328"/>
        <item m="1" x="375"/>
        <item x="108"/>
        <item m="1" x="358"/>
        <item m="1" x="379"/>
        <item m="1" x="230"/>
        <item m="1" x="380"/>
        <item m="1" x="381"/>
        <item m="1" x="384"/>
        <item m="1" x="386"/>
        <item m="1" x="387"/>
        <item m="1" x="388"/>
        <item m="1" x="390"/>
        <item m="1" x="392"/>
        <item m="1" x="394"/>
        <item m="1" x="396"/>
        <item x="0"/>
        <item m="1" x="205"/>
        <item m="1" x="399"/>
        <item m="1" x="400"/>
        <item m="1" x="266"/>
        <item m="1" x="401"/>
        <item m="1" x="403"/>
        <item m="1" x="404"/>
        <item m="1" x="405"/>
        <item m="1" x="406"/>
        <item x="110"/>
        <item m="1" x="407"/>
        <item m="1" x="411"/>
        <item m="1" x="412"/>
        <item m="1" x="413"/>
        <item m="1" x="416"/>
        <item m="1" x="420"/>
        <item m="1" x="250"/>
        <item m="1" x="423"/>
        <item m="1" x="424"/>
        <item m="1" x="427"/>
        <item m="1" x="431"/>
        <item m="1" x="432"/>
        <item m="1" x="436"/>
        <item m="1" x="437"/>
        <item m="1" x="438"/>
        <item m="1" x="442"/>
        <item m="1" x="443"/>
        <item m="1" x="444"/>
        <item m="1" x="447"/>
        <item m="1" x="449"/>
        <item m="1" x="452"/>
        <item x="174"/>
        <item m="1" x="286"/>
        <item m="1" x="455"/>
        <item m="1" x="456"/>
        <item m="1" x="458"/>
        <item m="1" x="459"/>
        <item m="1" x="460"/>
        <item m="1" x="461"/>
        <item m="1" x="462"/>
        <item m="1" x="464"/>
        <item m="1" x="465"/>
        <item m="1" x="466"/>
        <item m="1" x="468"/>
        <item m="1" x="469"/>
        <item m="1" x="218"/>
        <item m="1" x="470"/>
        <item m="1" x="473"/>
        <item x="144"/>
        <item m="1" x="478"/>
        <item x="179"/>
        <item m="1" x="479"/>
        <item m="1" x="481"/>
        <item m="1" x="482"/>
        <item m="1" x="483"/>
        <item m="1" x="485"/>
        <item m="1" x="486"/>
        <item m="1" x="487"/>
        <item m="1" x="488"/>
        <item m="1" x="353"/>
        <item m="1" x="489"/>
        <item m="1" x="492"/>
        <item m="1" x="493"/>
        <item m="1" x="494"/>
        <item m="1" x="499"/>
        <item m="1" x="500"/>
        <item m="1" x="502"/>
        <item m="1" x="504"/>
        <item m="1" x="505"/>
        <item x="63"/>
        <item m="1" x="506"/>
        <item m="1" x="256"/>
        <item m="1" x="329"/>
        <item m="1" x="305"/>
        <item m="1" x="509"/>
        <item m="1" x="510"/>
        <item m="1" x="511"/>
        <item m="1" x="193"/>
        <item m="1" x="194"/>
        <item m="1" x="195"/>
        <item m="1" x="198"/>
        <item m="1" x="199"/>
        <item m="1" x="200"/>
        <item m="1" x="201"/>
        <item m="1" x="204"/>
        <item m="1" x="206"/>
        <item m="1" x="208"/>
        <item m="1" x="209"/>
        <item m="1" x="210"/>
        <item m="1" x="212"/>
        <item m="1" x="215"/>
        <item m="1" x="216"/>
        <item m="1" x="217"/>
        <item m="1" x="222"/>
        <item m="1" x="226"/>
        <item m="1" x="227"/>
        <item m="1" x="229"/>
        <item m="1" x="233"/>
        <item m="1" x="234"/>
        <item m="1" x="235"/>
        <item m="1" x="236"/>
        <item m="1" x="238"/>
        <item m="1" x="239"/>
        <item m="1" x="240"/>
        <item m="1" x="242"/>
        <item m="1" x="244"/>
        <item m="1" x="245"/>
        <item m="1" x="246"/>
        <item m="1" x="249"/>
        <item m="1" x="252"/>
        <item m="1" x="254"/>
        <item x="36"/>
        <item m="1" x="258"/>
        <item m="1" x="259"/>
        <item m="1" x="260"/>
        <item m="1" x="262"/>
        <item m="1" x="263"/>
        <item m="1" x="265"/>
        <item m="1" x="270"/>
        <item m="1" x="272"/>
        <item m="1" x="273"/>
        <item m="1" x="274"/>
        <item m="1" x="275"/>
        <item m="1" x="277"/>
        <item m="1" x="278"/>
        <item m="1" x="280"/>
        <item m="1" x="282"/>
        <item m="1" x="284"/>
        <item m="1" x="285"/>
        <item m="1" x="289"/>
        <item m="1" x="290"/>
        <item m="1" x="292"/>
        <item x="135"/>
        <item m="1" x="295"/>
        <item m="1" x="299"/>
        <item m="1" x="300"/>
        <item m="1" x="301"/>
        <item m="1" x="302"/>
        <item m="1" x="304"/>
        <item m="1" x="309"/>
        <item x="172"/>
        <item m="1" x="310"/>
        <item m="1" x="311"/>
        <item m="1" x="312"/>
        <item m="1" x="317"/>
        <item x="128"/>
        <item m="1" x="319"/>
        <item m="1" x="321"/>
        <item m="1" x="323"/>
        <item m="1" x="324"/>
        <item m="1" x="330"/>
        <item x="145"/>
        <item m="1" x="331"/>
        <item m="1" x="332"/>
        <item m="1" x="337"/>
        <item m="1" x="341"/>
        <item m="1" x="342"/>
        <item m="1" x="344"/>
        <item m="1" x="345"/>
        <item x="48"/>
        <item m="1" x="348"/>
        <item m="1" x="350"/>
        <item x="55"/>
        <item m="1" x="351"/>
        <item m="1" x="359"/>
        <item x="1"/>
        <item x="2"/>
        <item x="3"/>
        <item x="4"/>
        <item x="5"/>
        <item x="6"/>
        <item x="8"/>
        <item x="9"/>
        <item x="10"/>
        <item x="12"/>
        <item x="13"/>
        <item x="18"/>
        <item x="20"/>
        <item x="21"/>
        <item x="22"/>
        <item x="23"/>
        <item x="25"/>
        <item x="26"/>
        <item x="28"/>
        <item x="30"/>
        <item x="32"/>
        <item x="37"/>
        <item x="38"/>
        <item x="40"/>
        <item x="42"/>
        <item x="45"/>
        <item x="49"/>
        <item x="50"/>
        <item x="53"/>
        <item x="54"/>
        <item x="56"/>
        <item x="57"/>
        <item x="60"/>
        <item x="61"/>
        <item x="62"/>
        <item x="65"/>
        <item x="69"/>
        <item x="70"/>
        <item x="72"/>
        <item x="73"/>
        <item x="75"/>
        <item x="78"/>
        <item x="80"/>
        <item x="81"/>
        <item x="82"/>
        <item x="83"/>
        <item x="84"/>
        <item x="86"/>
        <item x="87"/>
        <item x="91"/>
        <item x="94"/>
        <item x="97"/>
        <item x="99"/>
        <item x="102"/>
        <item x="106"/>
        <item x="107"/>
        <item x="109"/>
        <item x="113"/>
        <item x="116"/>
        <item x="117"/>
        <item x="118"/>
        <item x="120"/>
        <item x="122"/>
        <item x="123"/>
        <item x="129"/>
        <item x="130"/>
        <item x="131"/>
        <item x="132"/>
        <item x="133"/>
        <item x="136"/>
        <item x="137"/>
        <item x="138"/>
        <item x="139"/>
        <item x="140"/>
        <item x="141"/>
        <item x="146"/>
        <item x="147"/>
        <item x="150"/>
        <item x="152"/>
        <item x="153"/>
        <item x="154"/>
        <item x="157"/>
        <item x="159"/>
        <item x="161"/>
        <item x="162"/>
        <item x="163"/>
        <item x="165"/>
        <item x="168"/>
        <item x="170"/>
        <item x="173"/>
        <item x="176"/>
        <item x="177"/>
        <item x="180"/>
        <item x="181"/>
        <item x="182"/>
        <item x="183"/>
        <item x="185"/>
        <item x="186"/>
        <item x="187"/>
        <item x="188"/>
        <item x="189"/>
        <item x="192"/>
        <item t="default"/>
      </items>
    </pivotField>
    <pivotField axis="axisCol" showAll="0">
      <items count="9">
        <item x="4"/>
        <item x="3"/>
        <item x="1"/>
        <item x="0"/>
        <item x="2"/>
        <item x="5"/>
        <item x="7"/>
        <item x="6"/>
        <item t="default"/>
      </items>
    </pivotField>
    <pivotField numFmtId="44" showAll="0"/>
    <pivotField numFmtId="44" showAll="0"/>
    <pivotField numFmtId="44" showAll="0"/>
    <pivotField showAll="0"/>
    <pivotField showAll="0"/>
    <pivotField numFmtId="44" showAll="0"/>
    <pivotField numFmtId="44" showAll="0"/>
    <pivotField dataField="1" numFmtId="44" showAll="0"/>
    <pivotField axis="axisCol" showAll="0">
      <items count="4">
        <item x="1"/>
        <item x="0"/>
        <item x="2"/>
        <item t="default"/>
      </items>
    </pivotField>
    <pivotField axis="axisCol" showAll="0">
      <items count="11">
        <item x="1"/>
        <item x="2"/>
        <item x="7"/>
        <item x="0"/>
        <item x="8"/>
        <item x="3"/>
        <item x="6"/>
        <item x="4"/>
        <item x="9"/>
        <item x="5"/>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5"/>
        <item x="0"/>
        <item t="default"/>
      </items>
    </pivotField>
    <pivotField axis="axisRow" showAll="0">
      <items count="8">
        <item h="1" sd="0" x="4"/>
        <item h="1" x="5"/>
        <item x="1"/>
        <item h="1" x="2"/>
        <item h="1" x="3"/>
        <item h="1" x="6"/>
        <item h="1" x="0"/>
        <item t="default"/>
      </items>
    </pivotField>
  </pivotFields>
  <rowFields count="2">
    <field x="15"/>
    <field x="14"/>
  </rowFields>
  <rowItems count="6">
    <i>
      <x v="2"/>
    </i>
    <i r="1">
      <x/>
    </i>
    <i r="1">
      <x v="1"/>
    </i>
    <i r="1">
      <x v="2"/>
    </i>
    <i r="1">
      <x v="3"/>
    </i>
    <i t="grand">
      <x/>
    </i>
  </rowItems>
  <colFields count="3">
    <field x="11"/>
    <field x="1"/>
    <field x="10"/>
  </colFields>
  <colItems count="59">
    <i>
      <x/>
      <x v="2"/>
      <x v="1"/>
    </i>
    <i t="default" r="1">
      <x v="2"/>
    </i>
    <i r="1">
      <x v="6"/>
      <x/>
    </i>
    <i t="default" r="1">
      <x v="6"/>
    </i>
    <i t="default">
      <x/>
    </i>
    <i>
      <x v="1"/>
      <x v="2"/>
      <x v="1"/>
    </i>
    <i t="default" r="1">
      <x v="2"/>
    </i>
    <i r="1">
      <x v="3"/>
      <x v="1"/>
    </i>
    <i t="default" r="1">
      <x v="3"/>
    </i>
    <i r="1">
      <x v="4"/>
      <x v="1"/>
    </i>
    <i t="default" r="1">
      <x v="4"/>
    </i>
    <i r="1">
      <x v="5"/>
      <x v="2"/>
    </i>
    <i t="default" r="1">
      <x v="5"/>
    </i>
    <i t="default">
      <x v="1"/>
    </i>
    <i>
      <x v="2"/>
      <x/>
      <x/>
    </i>
    <i t="default" r="1">
      <x/>
    </i>
    <i r="1">
      <x v="2"/>
      <x v="2"/>
    </i>
    <i t="default" r="1">
      <x v="2"/>
    </i>
    <i t="default">
      <x v="2"/>
    </i>
    <i>
      <x v="3"/>
      <x v="2"/>
      <x v="1"/>
    </i>
    <i t="default" r="1">
      <x v="2"/>
    </i>
    <i r="1">
      <x v="3"/>
      <x v="1"/>
    </i>
    <i t="default" r="1">
      <x v="3"/>
    </i>
    <i r="1">
      <x v="5"/>
      <x v="2"/>
    </i>
    <i t="default" r="1">
      <x v="5"/>
    </i>
    <i t="default">
      <x v="3"/>
    </i>
    <i>
      <x v="5"/>
      <x/>
      <x/>
    </i>
    <i t="default" r="1">
      <x/>
    </i>
    <i r="1">
      <x v="5"/>
      <x v="1"/>
    </i>
    <i t="default" r="1">
      <x v="5"/>
    </i>
    <i r="1">
      <x v="7"/>
      <x/>
    </i>
    <i t="default" r="1">
      <x v="7"/>
    </i>
    <i t="default">
      <x v="5"/>
    </i>
    <i>
      <x v="6"/>
      <x v="6"/>
      <x v="1"/>
    </i>
    <i t="default" r="1">
      <x v="6"/>
    </i>
    <i r="1">
      <x v="7"/>
      <x/>
    </i>
    <i t="default" r="1">
      <x v="7"/>
    </i>
    <i t="default">
      <x v="6"/>
    </i>
    <i>
      <x v="7"/>
      <x v="5"/>
      <x v="2"/>
    </i>
    <i t="default" r="1">
      <x v="5"/>
    </i>
    <i r="1">
      <x v="7"/>
      <x v="2"/>
    </i>
    <i t="default" r="1">
      <x v="7"/>
    </i>
    <i t="default">
      <x v="7"/>
    </i>
    <i>
      <x v="8"/>
      <x/>
      <x/>
    </i>
    <i r="2">
      <x v="1"/>
    </i>
    <i t="default" r="1">
      <x/>
    </i>
    <i r="1">
      <x v="4"/>
      <x/>
    </i>
    <i t="default" r="1">
      <x v="4"/>
    </i>
    <i t="default">
      <x v="8"/>
    </i>
    <i>
      <x v="9"/>
      <x/>
      <x v="1"/>
    </i>
    <i t="default" r="1">
      <x/>
    </i>
    <i r="1">
      <x v="2"/>
      <x/>
    </i>
    <i t="default" r="1">
      <x v="2"/>
    </i>
    <i r="1">
      <x v="6"/>
      <x/>
    </i>
    <i r="2">
      <x v="2"/>
    </i>
    <i t="default" r="1">
      <x v="6"/>
    </i>
    <i r="1">
      <x v="7"/>
      <x v="1"/>
    </i>
    <i t="default" r="1">
      <x v="7"/>
    </i>
    <i t="default">
      <x v="9"/>
    </i>
  </colItems>
  <dataFields count="1">
    <dataField name="Sum of Dochód brutto" fld="9" baseField="0" baseItem="0" numFmtId="44"/>
  </dataFields>
  <chartFormats count="134">
    <chartFormat chart="0" format="0" series="1">
      <pivotArea type="data" outline="0" fieldPosition="0">
        <references count="4">
          <reference field="4294967294" count="1" selected="0">
            <x v="0"/>
          </reference>
          <reference field="1" count="1" selected="0">
            <x v="0"/>
          </reference>
          <reference field="10" count="1" selected="0">
            <x v="0"/>
          </reference>
          <reference field="11" count="1" selected="0">
            <x v="0"/>
          </reference>
        </references>
      </pivotArea>
    </chartFormat>
    <chartFormat chart="0" format="1" series="1">
      <pivotArea type="data" outline="0" fieldPosition="0">
        <references count="4">
          <reference field="4294967294" count="1" selected="0">
            <x v="0"/>
          </reference>
          <reference field="1" count="1" selected="0">
            <x v="0"/>
          </reference>
          <reference field="10" count="1" selected="0">
            <x v="1"/>
          </reference>
          <reference field="11" count="1" selected="0">
            <x v="0"/>
          </reference>
        </references>
      </pivotArea>
    </chartFormat>
    <chartFormat chart="0" format="2" series="1">
      <pivotArea type="data" outline="0" fieldPosition="0">
        <references count="4">
          <reference field="4294967294" count="1" selected="0">
            <x v="0"/>
          </reference>
          <reference field="1" count="1" selected="0">
            <x v="1"/>
          </reference>
          <reference field="10" count="1" selected="0">
            <x v="0"/>
          </reference>
          <reference field="11" count="1" selected="0">
            <x v="0"/>
          </reference>
        </references>
      </pivotArea>
    </chartFormat>
    <chartFormat chart="0" format="3" series="1">
      <pivotArea type="data" outline="0" fieldPosition="0">
        <references count="4">
          <reference field="4294967294" count="1" selected="0">
            <x v="0"/>
          </reference>
          <reference field="1" count="1" selected="0">
            <x v="1"/>
          </reference>
          <reference field="10" count="1" selected="0">
            <x v="2"/>
          </reference>
          <reference field="11" count="1" selected="0">
            <x v="0"/>
          </reference>
        </references>
      </pivotArea>
    </chartFormat>
    <chartFormat chart="0" format="4" series="1">
      <pivotArea type="data" outline="0" fieldPosition="0">
        <references count="4">
          <reference field="4294967294" count="1" selected="0">
            <x v="0"/>
          </reference>
          <reference field="1" count="1" selected="0">
            <x v="2"/>
          </reference>
          <reference field="10" count="1" selected="0">
            <x v="0"/>
          </reference>
          <reference field="11" count="1" selected="0">
            <x v="0"/>
          </reference>
        </references>
      </pivotArea>
    </chartFormat>
    <chartFormat chart="0" format="5" series="1">
      <pivotArea type="data" outline="0" fieldPosition="0">
        <references count="4">
          <reference field="4294967294" count="1" selected="0">
            <x v="0"/>
          </reference>
          <reference field="1" count="1" selected="0">
            <x v="2"/>
          </reference>
          <reference field="10" count="1" selected="0">
            <x v="1"/>
          </reference>
          <reference field="11" count="1" selected="0">
            <x v="0"/>
          </reference>
        </references>
      </pivotArea>
    </chartFormat>
    <chartFormat chart="0" format="6" series="1">
      <pivotArea type="data" outline="0" fieldPosition="0">
        <references count="4">
          <reference field="4294967294" count="1" selected="0">
            <x v="0"/>
          </reference>
          <reference field="1" count="1" selected="0">
            <x v="2"/>
          </reference>
          <reference field="10" count="1" selected="0">
            <x v="2"/>
          </reference>
          <reference field="11" count="1" selected="0">
            <x v="0"/>
          </reference>
        </references>
      </pivotArea>
    </chartFormat>
    <chartFormat chart="0" format="7" series="1">
      <pivotArea type="data" outline="0" fieldPosition="0">
        <references count="4">
          <reference field="4294967294" count="1" selected="0">
            <x v="0"/>
          </reference>
          <reference field="1" count="1" selected="0">
            <x v="5"/>
          </reference>
          <reference field="10" count="1" selected="0">
            <x v="0"/>
          </reference>
          <reference field="11" count="1" selected="0">
            <x v="0"/>
          </reference>
        </references>
      </pivotArea>
    </chartFormat>
    <chartFormat chart="0" format="8" series="1">
      <pivotArea type="data" outline="0" fieldPosition="0">
        <references count="4">
          <reference field="4294967294" count="1" selected="0">
            <x v="0"/>
          </reference>
          <reference field="1" count="1" selected="0">
            <x v="5"/>
          </reference>
          <reference field="10" count="1" selected="0">
            <x v="2"/>
          </reference>
          <reference field="11" count="1" selected="0">
            <x v="0"/>
          </reference>
        </references>
      </pivotArea>
    </chartFormat>
    <chartFormat chart="0" format="9" series="1">
      <pivotArea type="data" outline="0" fieldPosition="0">
        <references count="4">
          <reference field="4294967294" count="1" selected="0">
            <x v="0"/>
          </reference>
          <reference field="1" count="1" selected="0">
            <x v="6"/>
          </reference>
          <reference field="10" count="1" selected="0">
            <x v="0"/>
          </reference>
          <reference field="11" count="1" selected="0">
            <x v="0"/>
          </reference>
        </references>
      </pivotArea>
    </chartFormat>
    <chartFormat chart="0" format="10" series="1">
      <pivotArea type="data" outline="0" fieldPosition="0">
        <references count="4">
          <reference field="4294967294" count="1" selected="0">
            <x v="0"/>
          </reference>
          <reference field="1" count="1" selected="0">
            <x v="6"/>
          </reference>
          <reference field="10" count="1" selected="0">
            <x v="2"/>
          </reference>
          <reference field="11" count="1" selected="0">
            <x v="0"/>
          </reference>
        </references>
      </pivotArea>
    </chartFormat>
    <chartFormat chart="0" format="11" series="1">
      <pivotArea type="data" outline="0" fieldPosition="0">
        <references count="4">
          <reference field="4294967294" count="1" selected="0">
            <x v="0"/>
          </reference>
          <reference field="1" count="1" selected="0">
            <x v="7"/>
          </reference>
          <reference field="10" count="1" selected="0">
            <x v="2"/>
          </reference>
          <reference field="11" count="1" selected="0">
            <x v="0"/>
          </reference>
        </references>
      </pivotArea>
    </chartFormat>
    <chartFormat chart="0" format="12" series="1">
      <pivotArea type="data" outline="0" fieldPosition="0">
        <references count="4">
          <reference field="4294967294" count="1" selected="0">
            <x v="0"/>
          </reference>
          <reference field="1" count="1" selected="0">
            <x v="0"/>
          </reference>
          <reference field="10" count="1" selected="0">
            <x v="0"/>
          </reference>
          <reference field="11" count="1" selected="0">
            <x v="1"/>
          </reference>
        </references>
      </pivotArea>
    </chartFormat>
    <chartFormat chart="0" format="13" series="1">
      <pivotArea type="data" outline="0" fieldPosition="0">
        <references count="4">
          <reference field="4294967294" count="1" selected="0">
            <x v="0"/>
          </reference>
          <reference field="1" count="1" selected="0">
            <x v="0"/>
          </reference>
          <reference field="10" count="1" selected="0">
            <x v="2"/>
          </reference>
          <reference field="11" count="1" selected="0">
            <x v="1"/>
          </reference>
        </references>
      </pivotArea>
    </chartFormat>
    <chartFormat chart="0" format="14" series="1">
      <pivotArea type="data" outline="0" fieldPosition="0">
        <references count="4">
          <reference field="4294967294" count="1" selected="0">
            <x v="0"/>
          </reference>
          <reference field="1" count="1" selected="0">
            <x v="2"/>
          </reference>
          <reference field="10" count="1" selected="0">
            <x v="1"/>
          </reference>
          <reference field="11" count="1" selected="0">
            <x v="1"/>
          </reference>
        </references>
      </pivotArea>
    </chartFormat>
    <chartFormat chart="0" format="15" series="1">
      <pivotArea type="data" outline="0" fieldPosition="0">
        <references count="4">
          <reference field="4294967294" count="1" selected="0">
            <x v="0"/>
          </reference>
          <reference field="1" count="1" selected="0">
            <x v="3"/>
          </reference>
          <reference field="10" count="1" selected="0">
            <x v="0"/>
          </reference>
          <reference field="11" count="1" selected="0">
            <x v="1"/>
          </reference>
        </references>
      </pivotArea>
    </chartFormat>
    <chartFormat chart="0" format="16" series="1">
      <pivotArea type="data" outline="0" fieldPosition="0">
        <references count="4">
          <reference field="4294967294" count="1" selected="0">
            <x v="0"/>
          </reference>
          <reference field="1" count="1" selected="0">
            <x v="3"/>
          </reference>
          <reference field="10" count="1" selected="0">
            <x v="1"/>
          </reference>
          <reference field="11" count="1" selected="0">
            <x v="1"/>
          </reference>
        </references>
      </pivotArea>
    </chartFormat>
    <chartFormat chart="0" format="17" series="1">
      <pivotArea type="data" outline="0" fieldPosition="0">
        <references count="4">
          <reference field="4294967294" count="1" selected="0">
            <x v="0"/>
          </reference>
          <reference field="1" count="1" selected="0">
            <x v="4"/>
          </reference>
          <reference field="10" count="1" selected="0">
            <x v="1"/>
          </reference>
          <reference field="11" count="1" selected="0">
            <x v="1"/>
          </reference>
        </references>
      </pivotArea>
    </chartFormat>
    <chartFormat chart="0" format="18" series="1">
      <pivotArea type="data" outline="0" fieldPosition="0">
        <references count="4">
          <reference field="4294967294" count="1" selected="0">
            <x v="0"/>
          </reference>
          <reference field="1" count="1" selected="0">
            <x v="5"/>
          </reference>
          <reference field="10" count="1" selected="0">
            <x v="2"/>
          </reference>
          <reference field="11" count="1" selected="0">
            <x v="1"/>
          </reference>
        </references>
      </pivotArea>
    </chartFormat>
    <chartFormat chart="0" format="19" series="1">
      <pivotArea type="data" outline="0" fieldPosition="0">
        <references count="4">
          <reference field="4294967294" count="1" selected="0">
            <x v="0"/>
          </reference>
          <reference field="1" count="1" selected="0">
            <x v="6"/>
          </reference>
          <reference field="10" count="1" selected="0">
            <x v="1"/>
          </reference>
          <reference field="11" count="1" selected="0">
            <x v="1"/>
          </reference>
        </references>
      </pivotArea>
    </chartFormat>
    <chartFormat chart="0" format="20" series="1">
      <pivotArea type="data" outline="0" fieldPosition="0">
        <references count="4">
          <reference field="4294967294" count="1" selected="0">
            <x v="0"/>
          </reference>
          <reference field="1" count="1" selected="0">
            <x v="7"/>
          </reference>
          <reference field="10" count="1" selected="0">
            <x v="0"/>
          </reference>
          <reference field="11" count="1" selected="0">
            <x v="1"/>
          </reference>
        </references>
      </pivotArea>
    </chartFormat>
    <chartFormat chart="0" format="21" series="1">
      <pivotArea type="data" outline="0" fieldPosition="0">
        <references count="4">
          <reference field="4294967294" count="1" selected="0">
            <x v="0"/>
          </reference>
          <reference field="1" count="1" selected="0">
            <x v="7"/>
          </reference>
          <reference field="10" count="1" selected="0">
            <x v="1"/>
          </reference>
          <reference field="11" count="1" selected="0">
            <x v="1"/>
          </reference>
        </references>
      </pivotArea>
    </chartFormat>
    <chartFormat chart="0" format="22" series="1">
      <pivotArea type="data" outline="0" fieldPosition="0">
        <references count="4">
          <reference field="4294967294" count="1" selected="0">
            <x v="0"/>
          </reference>
          <reference field="1" count="1" selected="0">
            <x v="7"/>
          </reference>
          <reference field="10" count="1" selected="0">
            <x v="2"/>
          </reference>
          <reference field="11" count="1" selected="0">
            <x v="1"/>
          </reference>
        </references>
      </pivotArea>
    </chartFormat>
    <chartFormat chart="0" format="23" series="1">
      <pivotArea type="data" outline="0" fieldPosition="0">
        <references count="4">
          <reference field="4294967294" count="1" selected="0">
            <x v="0"/>
          </reference>
          <reference field="1" count="1" selected="0">
            <x v="0"/>
          </reference>
          <reference field="10" count="1" selected="0">
            <x v="0"/>
          </reference>
          <reference field="11" count="1" selected="0">
            <x v="2"/>
          </reference>
        </references>
      </pivotArea>
    </chartFormat>
    <chartFormat chart="0" format="24" series="1">
      <pivotArea type="data" outline="0" fieldPosition="0">
        <references count="4">
          <reference field="4294967294" count="1" selected="0">
            <x v="0"/>
          </reference>
          <reference field="1" count="1" selected="0">
            <x v="0"/>
          </reference>
          <reference field="10" count="1" selected="0">
            <x v="1"/>
          </reference>
          <reference field="11" count="1" selected="0">
            <x v="2"/>
          </reference>
        </references>
      </pivotArea>
    </chartFormat>
    <chartFormat chart="0" format="25" series="1">
      <pivotArea type="data" outline="0" fieldPosition="0">
        <references count="4">
          <reference field="4294967294" count="1" selected="0">
            <x v="0"/>
          </reference>
          <reference field="1" count="1" selected="0">
            <x v="0"/>
          </reference>
          <reference field="10" count="1" selected="0">
            <x v="2"/>
          </reference>
          <reference field="11" count="1" selected="0">
            <x v="2"/>
          </reference>
        </references>
      </pivotArea>
    </chartFormat>
    <chartFormat chart="0" format="26" series="1">
      <pivotArea type="data" outline="0" fieldPosition="0">
        <references count="4">
          <reference field="4294967294" count="1" selected="0">
            <x v="0"/>
          </reference>
          <reference field="1" count="1" selected="0">
            <x v="2"/>
          </reference>
          <reference field="10" count="1" selected="0">
            <x v="0"/>
          </reference>
          <reference field="11" count="1" selected="0">
            <x v="2"/>
          </reference>
        </references>
      </pivotArea>
    </chartFormat>
    <chartFormat chart="0" format="27" series="1">
      <pivotArea type="data" outline="0" fieldPosition="0">
        <references count="4">
          <reference field="4294967294" count="1" selected="0">
            <x v="0"/>
          </reference>
          <reference field="1" count="1" selected="0">
            <x v="2"/>
          </reference>
          <reference field="10" count="1" selected="0">
            <x v="1"/>
          </reference>
          <reference field="11" count="1" selected="0">
            <x v="2"/>
          </reference>
        </references>
      </pivotArea>
    </chartFormat>
    <chartFormat chart="0" format="28" series="1">
      <pivotArea type="data" outline="0" fieldPosition="0">
        <references count="4">
          <reference field="4294967294" count="1" selected="0">
            <x v="0"/>
          </reference>
          <reference field="1" count="1" selected="0">
            <x v="2"/>
          </reference>
          <reference field="10" count="1" selected="0">
            <x v="2"/>
          </reference>
          <reference field="11" count="1" selected="0">
            <x v="2"/>
          </reference>
        </references>
      </pivotArea>
    </chartFormat>
    <chartFormat chart="0" format="29" series="1">
      <pivotArea type="data" outline="0" fieldPosition="0">
        <references count="4">
          <reference field="4294967294" count="1" selected="0">
            <x v="0"/>
          </reference>
          <reference field="1" count="1" selected="0">
            <x v="3"/>
          </reference>
          <reference field="10" count="1" selected="0">
            <x v="2"/>
          </reference>
          <reference field="11" count="1" selected="0">
            <x v="2"/>
          </reference>
        </references>
      </pivotArea>
    </chartFormat>
    <chartFormat chart="0" format="30" series="1">
      <pivotArea type="data" outline="0" fieldPosition="0">
        <references count="4">
          <reference field="4294967294" count="1" selected="0">
            <x v="0"/>
          </reference>
          <reference field="1" count="1" selected="0">
            <x v="4"/>
          </reference>
          <reference field="10" count="1" selected="0">
            <x v="2"/>
          </reference>
          <reference field="11" count="1" selected="0">
            <x v="2"/>
          </reference>
        </references>
      </pivotArea>
    </chartFormat>
    <chartFormat chart="0" format="31" series="1">
      <pivotArea type="data" outline="0" fieldPosition="0">
        <references count="4">
          <reference field="4294967294" count="1" selected="0">
            <x v="0"/>
          </reference>
          <reference field="1" count="1" selected="0">
            <x v="5"/>
          </reference>
          <reference field="10" count="1" selected="0">
            <x v="0"/>
          </reference>
          <reference field="11" count="1" selected="0">
            <x v="2"/>
          </reference>
        </references>
      </pivotArea>
    </chartFormat>
    <chartFormat chart="0" format="32" series="1">
      <pivotArea type="data" outline="0" fieldPosition="0">
        <references count="4">
          <reference field="4294967294" count="1" selected="0">
            <x v="0"/>
          </reference>
          <reference field="1" count="1" selected="0">
            <x v="5"/>
          </reference>
          <reference field="10" count="1" selected="0">
            <x v="1"/>
          </reference>
          <reference field="11" count="1" selected="0">
            <x v="2"/>
          </reference>
        </references>
      </pivotArea>
    </chartFormat>
    <chartFormat chart="0" format="33" series="1">
      <pivotArea type="data" outline="0" fieldPosition="0">
        <references count="4">
          <reference field="4294967294" count="1" selected="0">
            <x v="0"/>
          </reference>
          <reference field="1" count="1" selected="0">
            <x v="5"/>
          </reference>
          <reference field="10" count="1" selected="0">
            <x v="2"/>
          </reference>
          <reference field="11" count="1" selected="0">
            <x v="2"/>
          </reference>
        </references>
      </pivotArea>
    </chartFormat>
    <chartFormat chart="0" format="34" series="1">
      <pivotArea type="data" outline="0" fieldPosition="0">
        <references count="4">
          <reference field="4294967294" count="1" selected="0">
            <x v="0"/>
          </reference>
          <reference field="1" count="1" selected="0">
            <x v="6"/>
          </reference>
          <reference field="10" count="1" selected="0">
            <x v="0"/>
          </reference>
          <reference field="11" count="1" selected="0">
            <x v="2"/>
          </reference>
        </references>
      </pivotArea>
    </chartFormat>
    <chartFormat chart="0" format="35" series="1">
      <pivotArea type="data" outline="0" fieldPosition="0">
        <references count="4">
          <reference field="4294967294" count="1" selected="0">
            <x v="0"/>
          </reference>
          <reference field="1" count="1" selected="0">
            <x v="6"/>
          </reference>
          <reference field="10" count="1" selected="0">
            <x v="1"/>
          </reference>
          <reference field="11" count="1" selected="0">
            <x v="2"/>
          </reference>
        </references>
      </pivotArea>
    </chartFormat>
    <chartFormat chart="0" format="36" series="1">
      <pivotArea type="data" outline="0" fieldPosition="0">
        <references count="4">
          <reference field="4294967294" count="1" selected="0">
            <x v="0"/>
          </reference>
          <reference field="1" count="1" selected="0">
            <x v="7"/>
          </reference>
          <reference field="10" count="1" selected="0">
            <x v="1"/>
          </reference>
          <reference field="11" count="1" selected="0">
            <x v="2"/>
          </reference>
        </references>
      </pivotArea>
    </chartFormat>
    <chartFormat chart="0" format="37" series="1">
      <pivotArea type="data" outline="0" fieldPosition="0">
        <references count="4">
          <reference field="4294967294" count="1" selected="0">
            <x v="0"/>
          </reference>
          <reference field="1" count="1" selected="0">
            <x v="7"/>
          </reference>
          <reference field="10" count="1" selected="0">
            <x v="2"/>
          </reference>
          <reference field="11" count="1" selected="0">
            <x v="2"/>
          </reference>
        </references>
      </pivotArea>
    </chartFormat>
    <chartFormat chart="0" format="38" series="1">
      <pivotArea type="data" outline="0" fieldPosition="0">
        <references count="4">
          <reference field="4294967294" count="1" selected="0">
            <x v="0"/>
          </reference>
          <reference field="1" count="1" selected="0">
            <x v="0"/>
          </reference>
          <reference field="10" count="1" selected="0">
            <x v="0"/>
          </reference>
          <reference field="11" count="1" selected="0">
            <x v="3"/>
          </reference>
        </references>
      </pivotArea>
    </chartFormat>
    <chartFormat chart="0" format="39" series="1">
      <pivotArea type="data" outline="0" fieldPosition="0">
        <references count="4">
          <reference field="4294967294" count="1" selected="0">
            <x v="0"/>
          </reference>
          <reference field="1" count="1" selected="0">
            <x v="1"/>
          </reference>
          <reference field="10" count="1" selected="0">
            <x v="2"/>
          </reference>
          <reference field="11" count="1" selected="0">
            <x v="3"/>
          </reference>
        </references>
      </pivotArea>
    </chartFormat>
    <chartFormat chart="0" format="40" series="1">
      <pivotArea type="data" outline="0" fieldPosition="0">
        <references count="4">
          <reference field="4294967294" count="1" selected="0">
            <x v="0"/>
          </reference>
          <reference field="1" count="1" selected="0">
            <x v="2"/>
          </reference>
          <reference field="10" count="1" selected="0">
            <x v="1"/>
          </reference>
          <reference field="11" count="1" selected="0">
            <x v="3"/>
          </reference>
        </references>
      </pivotArea>
    </chartFormat>
    <chartFormat chart="0" format="41" series="1">
      <pivotArea type="data" outline="0" fieldPosition="0">
        <references count="4">
          <reference field="4294967294" count="1" selected="0">
            <x v="0"/>
          </reference>
          <reference field="1" count="1" selected="0">
            <x v="3"/>
          </reference>
          <reference field="10" count="1" selected="0">
            <x v="0"/>
          </reference>
          <reference field="11" count="1" selected="0">
            <x v="3"/>
          </reference>
        </references>
      </pivotArea>
    </chartFormat>
    <chartFormat chart="0" format="42" series="1">
      <pivotArea type="data" outline="0" fieldPosition="0">
        <references count="4">
          <reference field="4294967294" count="1" selected="0">
            <x v="0"/>
          </reference>
          <reference field="1" count="1" selected="0">
            <x v="3"/>
          </reference>
          <reference field="10" count="1" selected="0">
            <x v="1"/>
          </reference>
          <reference field="11" count="1" selected="0">
            <x v="3"/>
          </reference>
        </references>
      </pivotArea>
    </chartFormat>
    <chartFormat chart="0" format="43" series="1">
      <pivotArea type="data" outline="0" fieldPosition="0">
        <references count="4">
          <reference field="4294967294" count="1" selected="0">
            <x v="0"/>
          </reference>
          <reference field="1" count="1" selected="0">
            <x v="4"/>
          </reference>
          <reference field="10" count="1" selected="0">
            <x v="0"/>
          </reference>
          <reference field="11" count="1" selected="0">
            <x v="3"/>
          </reference>
        </references>
      </pivotArea>
    </chartFormat>
    <chartFormat chart="0" format="44" series="1">
      <pivotArea type="data" outline="0" fieldPosition="0">
        <references count="4">
          <reference field="4294967294" count="1" selected="0">
            <x v="0"/>
          </reference>
          <reference field="1" count="1" selected="0">
            <x v="4"/>
          </reference>
          <reference field="10" count="1" selected="0">
            <x v="2"/>
          </reference>
          <reference field="11" count="1" selected="0">
            <x v="3"/>
          </reference>
        </references>
      </pivotArea>
    </chartFormat>
    <chartFormat chart="0" format="45" series="1">
      <pivotArea type="data" outline="0" fieldPosition="0">
        <references count="4">
          <reference field="4294967294" count="1" selected="0">
            <x v="0"/>
          </reference>
          <reference field="1" count="1" selected="0">
            <x v="5"/>
          </reference>
          <reference field="10" count="1" selected="0">
            <x v="0"/>
          </reference>
          <reference field="11" count="1" selected="0">
            <x v="3"/>
          </reference>
        </references>
      </pivotArea>
    </chartFormat>
    <chartFormat chart="0" format="46" series="1">
      <pivotArea type="data" outline="0" fieldPosition="0">
        <references count="4">
          <reference field="4294967294" count="1" selected="0">
            <x v="0"/>
          </reference>
          <reference field="1" count="1" selected="0">
            <x v="5"/>
          </reference>
          <reference field="10" count="1" selected="0">
            <x v="2"/>
          </reference>
          <reference field="11" count="1" selected="0">
            <x v="3"/>
          </reference>
        </references>
      </pivotArea>
    </chartFormat>
    <chartFormat chart="0" format="47" series="1">
      <pivotArea type="data" outline="0" fieldPosition="0">
        <references count="4">
          <reference field="4294967294" count="1" selected="0">
            <x v="0"/>
          </reference>
          <reference field="1" count="1" selected="0">
            <x v="6"/>
          </reference>
          <reference field="10" count="1" selected="0">
            <x v="0"/>
          </reference>
          <reference field="11" count="1" selected="0">
            <x v="3"/>
          </reference>
        </references>
      </pivotArea>
    </chartFormat>
    <chartFormat chart="0" format="48" series="1">
      <pivotArea type="data" outline="0" fieldPosition="0">
        <references count="4">
          <reference field="4294967294" count="1" selected="0">
            <x v="0"/>
          </reference>
          <reference field="1" count="1" selected="0">
            <x v="6"/>
          </reference>
          <reference field="10" count="1" selected="0">
            <x v="2"/>
          </reference>
          <reference field="11" count="1" selected="0">
            <x v="3"/>
          </reference>
        </references>
      </pivotArea>
    </chartFormat>
    <chartFormat chart="0" format="49" series="1">
      <pivotArea type="data" outline="0" fieldPosition="0">
        <references count="4">
          <reference field="4294967294" count="1" selected="0">
            <x v="0"/>
          </reference>
          <reference field="1" count="1" selected="0">
            <x v="7"/>
          </reference>
          <reference field="10" count="1" selected="0">
            <x v="1"/>
          </reference>
          <reference field="11" count="1" selected="0">
            <x v="3"/>
          </reference>
        </references>
      </pivotArea>
    </chartFormat>
    <chartFormat chart="0" format="50" series="1">
      <pivotArea type="data" outline="0" fieldPosition="0">
        <references count="4">
          <reference field="4294967294" count="1" selected="0">
            <x v="0"/>
          </reference>
          <reference field="1" count="1" selected="0">
            <x v="1"/>
          </reference>
          <reference field="10" count="1" selected="0">
            <x v="0"/>
          </reference>
          <reference field="11" count="1" selected="0">
            <x v="4"/>
          </reference>
        </references>
      </pivotArea>
    </chartFormat>
    <chartFormat chart="0" format="51" series="1">
      <pivotArea type="data" outline="0" fieldPosition="0">
        <references count="4">
          <reference field="4294967294" count="1" selected="0">
            <x v="0"/>
          </reference>
          <reference field="1" count="1" selected="0">
            <x v="1"/>
          </reference>
          <reference field="10" count="1" selected="0">
            <x v="1"/>
          </reference>
          <reference field="11" count="1" selected="0">
            <x v="4"/>
          </reference>
        </references>
      </pivotArea>
    </chartFormat>
    <chartFormat chart="0" format="52" series="1">
      <pivotArea type="data" outline="0" fieldPosition="0">
        <references count="4">
          <reference field="4294967294" count="1" selected="0">
            <x v="0"/>
          </reference>
          <reference field="1" count="1" selected="0">
            <x v="2"/>
          </reference>
          <reference field="10" count="1" selected="0">
            <x v="0"/>
          </reference>
          <reference field="11" count="1" selected="0">
            <x v="4"/>
          </reference>
        </references>
      </pivotArea>
    </chartFormat>
    <chartFormat chart="0" format="53" series="1">
      <pivotArea type="data" outline="0" fieldPosition="0">
        <references count="4">
          <reference field="4294967294" count="1" selected="0">
            <x v="0"/>
          </reference>
          <reference field="1" count="1" selected="0">
            <x v="2"/>
          </reference>
          <reference field="10" count="1" selected="0">
            <x v="1"/>
          </reference>
          <reference field="11" count="1" selected="0">
            <x v="4"/>
          </reference>
        </references>
      </pivotArea>
    </chartFormat>
    <chartFormat chart="0" format="54" series="1">
      <pivotArea type="data" outline="0" fieldPosition="0">
        <references count="4">
          <reference field="4294967294" count="1" selected="0">
            <x v="0"/>
          </reference>
          <reference field="1" count="1" selected="0">
            <x v="2"/>
          </reference>
          <reference field="10" count="1" selected="0">
            <x v="2"/>
          </reference>
          <reference field="11" count="1" selected="0">
            <x v="4"/>
          </reference>
        </references>
      </pivotArea>
    </chartFormat>
    <chartFormat chart="0" format="55" series="1">
      <pivotArea type="data" outline="0" fieldPosition="0">
        <references count="4">
          <reference field="4294967294" count="1" selected="0">
            <x v="0"/>
          </reference>
          <reference field="1" count="1" selected="0">
            <x v="3"/>
          </reference>
          <reference field="10" count="1" selected="0">
            <x v="0"/>
          </reference>
          <reference field="11" count="1" selected="0">
            <x v="4"/>
          </reference>
        </references>
      </pivotArea>
    </chartFormat>
    <chartFormat chart="0" format="56" series="1">
      <pivotArea type="data" outline="0" fieldPosition="0">
        <references count="4">
          <reference field="4294967294" count="1" selected="0">
            <x v="0"/>
          </reference>
          <reference field="1" count="1" selected="0">
            <x v="3"/>
          </reference>
          <reference field="10" count="1" selected="0">
            <x v="1"/>
          </reference>
          <reference field="11" count="1" selected="0">
            <x v="4"/>
          </reference>
        </references>
      </pivotArea>
    </chartFormat>
    <chartFormat chart="0" format="57" series="1">
      <pivotArea type="data" outline="0" fieldPosition="0">
        <references count="4">
          <reference field="4294967294" count="1" selected="0">
            <x v="0"/>
          </reference>
          <reference field="1" count="1" selected="0">
            <x v="3"/>
          </reference>
          <reference field="10" count="1" selected="0">
            <x v="2"/>
          </reference>
          <reference field="11" count="1" selected="0">
            <x v="4"/>
          </reference>
        </references>
      </pivotArea>
    </chartFormat>
    <chartFormat chart="0" format="58" series="1">
      <pivotArea type="data" outline="0" fieldPosition="0">
        <references count="4">
          <reference field="4294967294" count="1" selected="0">
            <x v="0"/>
          </reference>
          <reference field="1" count="1" selected="0">
            <x v="5"/>
          </reference>
          <reference field="10" count="1" selected="0">
            <x v="0"/>
          </reference>
          <reference field="11" count="1" selected="0">
            <x v="4"/>
          </reference>
        </references>
      </pivotArea>
    </chartFormat>
    <chartFormat chart="0" format="59" series="1">
      <pivotArea type="data" outline="0" fieldPosition="0">
        <references count="4">
          <reference field="4294967294" count="1" selected="0">
            <x v="0"/>
          </reference>
          <reference field="1" count="1" selected="0">
            <x v="6"/>
          </reference>
          <reference field="10" count="1" selected="0">
            <x v="1"/>
          </reference>
          <reference field="11" count="1" selected="0">
            <x v="4"/>
          </reference>
        </references>
      </pivotArea>
    </chartFormat>
    <chartFormat chart="0" format="60" series="1">
      <pivotArea type="data" outline="0" fieldPosition="0">
        <references count="4">
          <reference field="4294967294" count="1" selected="0">
            <x v="0"/>
          </reference>
          <reference field="1" count="1" selected="0">
            <x v="0"/>
          </reference>
          <reference field="10" count="1" selected="0">
            <x v="0"/>
          </reference>
          <reference field="11" count="1" selected="0">
            <x v="5"/>
          </reference>
        </references>
      </pivotArea>
    </chartFormat>
    <chartFormat chart="0" format="61" series="1">
      <pivotArea type="data" outline="0" fieldPosition="0">
        <references count="4">
          <reference field="4294967294" count="1" selected="0">
            <x v="0"/>
          </reference>
          <reference field="1" count="1" selected="0">
            <x v="0"/>
          </reference>
          <reference field="10" count="1" selected="0">
            <x v="1"/>
          </reference>
          <reference field="11" count="1" selected="0">
            <x v="5"/>
          </reference>
        </references>
      </pivotArea>
    </chartFormat>
    <chartFormat chart="0" format="62" series="1">
      <pivotArea type="data" outline="0" fieldPosition="0">
        <references count="4">
          <reference field="4294967294" count="1" selected="0">
            <x v="0"/>
          </reference>
          <reference field="1" count="1" selected="0">
            <x v="2"/>
          </reference>
          <reference field="10" count="1" selected="0">
            <x v="2"/>
          </reference>
          <reference field="11" count="1" selected="0">
            <x v="5"/>
          </reference>
        </references>
      </pivotArea>
    </chartFormat>
    <chartFormat chart="0" format="63" series="1">
      <pivotArea type="data" outline="0" fieldPosition="0">
        <references count="4">
          <reference field="4294967294" count="1" selected="0">
            <x v="0"/>
          </reference>
          <reference field="1" count="1" selected="0">
            <x v="3"/>
          </reference>
          <reference field="10" count="1" selected="0">
            <x v="0"/>
          </reference>
          <reference field="11" count="1" selected="0">
            <x v="5"/>
          </reference>
        </references>
      </pivotArea>
    </chartFormat>
    <chartFormat chart="0" format="64" series="1">
      <pivotArea type="data" outline="0" fieldPosition="0">
        <references count="4">
          <reference field="4294967294" count="1" selected="0">
            <x v="0"/>
          </reference>
          <reference field="1" count="1" selected="0">
            <x v="3"/>
          </reference>
          <reference field="10" count="1" selected="0">
            <x v="1"/>
          </reference>
          <reference field="11" count="1" selected="0">
            <x v="5"/>
          </reference>
        </references>
      </pivotArea>
    </chartFormat>
    <chartFormat chart="0" format="65" series="1">
      <pivotArea type="data" outline="0" fieldPosition="0">
        <references count="4">
          <reference field="4294967294" count="1" selected="0">
            <x v="0"/>
          </reference>
          <reference field="1" count="1" selected="0">
            <x v="4"/>
          </reference>
          <reference field="10" count="1" selected="0">
            <x v="1"/>
          </reference>
          <reference field="11" count="1" selected="0">
            <x v="5"/>
          </reference>
        </references>
      </pivotArea>
    </chartFormat>
    <chartFormat chart="0" format="66" series="1">
      <pivotArea type="data" outline="0" fieldPosition="0">
        <references count="4">
          <reference field="4294967294" count="1" selected="0">
            <x v="0"/>
          </reference>
          <reference field="1" count="1" selected="0">
            <x v="4"/>
          </reference>
          <reference field="10" count="1" selected="0">
            <x v="2"/>
          </reference>
          <reference field="11" count="1" selected="0">
            <x v="5"/>
          </reference>
        </references>
      </pivotArea>
    </chartFormat>
    <chartFormat chart="0" format="67" series="1">
      <pivotArea type="data" outline="0" fieldPosition="0">
        <references count="4">
          <reference field="4294967294" count="1" selected="0">
            <x v="0"/>
          </reference>
          <reference field="1" count="1" selected="0">
            <x v="5"/>
          </reference>
          <reference field="10" count="1" selected="0">
            <x v="1"/>
          </reference>
          <reference field="11" count="1" selected="0">
            <x v="5"/>
          </reference>
        </references>
      </pivotArea>
    </chartFormat>
    <chartFormat chart="0" format="68" series="1">
      <pivotArea type="data" outline="0" fieldPosition="0">
        <references count="4">
          <reference field="4294967294" count="1" selected="0">
            <x v="0"/>
          </reference>
          <reference field="1" count="1" selected="0">
            <x v="6"/>
          </reference>
          <reference field="10" count="1" selected="0">
            <x v="1"/>
          </reference>
          <reference field="11" count="1" selected="0">
            <x v="5"/>
          </reference>
        </references>
      </pivotArea>
    </chartFormat>
    <chartFormat chart="0" format="69" series="1">
      <pivotArea type="data" outline="0" fieldPosition="0">
        <references count="4">
          <reference field="4294967294" count="1" selected="0">
            <x v="0"/>
          </reference>
          <reference field="1" count="1" selected="0">
            <x v="6"/>
          </reference>
          <reference field="10" count="1" selected="0">
            <x v="2"/>
          </reference>
          <reference field="11" count="1" selected="0">
            <x v="5"/>
          </reference>
        </references>
      </pivotArea>
    </chartFormat>
    <chartFormat chart="0" format="70" series="1">
      <pivotArea type="data" outline="0" fieldPosition="0">
        <references count="4">
          <reference field="4294967294" count="1" selected="0">
            <x v="0"/>
          </reference>
          <reference field="1" count="1" selected="0">
            <x v="7"/>
          </reference>
          <reference field="10" count="1" selected="0">
            <x v="0"/>
          </reference>
          <reference field="11" count="1" selected="0">
            <x v="5"/>
          </reference>
        </references>
      </pivotArea>
    </chartFormat>
    <chartFormat chart="0" format="71" series="1">
      <pivotArea type="data" outline="0" fieldPosition="0">
        <references count="4">
          <reference field="4294967294" count="1" selected="0">
            <x v="0"/>
          </reference>
          <reference field="1" count="1" selected="0">
            <x v="7"/>
          </reference>
          <reference field="10" count="1" selected="0">
            <x v="2"/>
          </reference>
          <reference field="11" count="1" selected="0">
            <x v="5"/>
          </reference>
        </references>
      </pivotArea>
    </chartFormat>
    <chartFormat chart="0" format="72" series="1">
      <pivotArea type="data" outline="0" fieldPosition="0">
        <references count="4">
          <reference field="4294967294" count="1" selected="0">
            <x v="0"/>
          </reference>
          <reference field="1" count="1" selected="0">
            <x v="0"/>
          </reference>
          <reference field="10" count="1" selected="0">
            <x v="0"/>
          </reference>
          <reference field="11" count="1" selected="0">
            <x v="6"/>
          </reference>
        </references>
      </pivotArea>
    </chartFormat>
    <chartFormat chart="0" format="73" series="1">
      <pivotArea type="data" outline="0" fieldPosition="0">
        <references count="4">
          <reference field="4294967294" count="1" selected="0">
            <x v="0"/>
          </reference>
          <reference field="1" count="1" selected="0">
            <x v="0"/>
          </reference>
          <reference field="10" count="1" selected="0">
            <x v="1"/>
          </reference>
          <reference field="11" count="1" selected="0">
            <x v="6"/>
          </reference>
        </references>
      </pivotArea>
    </chartFormat>
    <chartFormat chart="0" format="74" series="1">
      <pivotArea type="data" outline="0" fieldPosition="0">
        <references count="4">
          <reference field="4294967294" count="1" selected="0">
            <x v="0"/>
          </reference>
          <reference field="1" count="1" selected="0">
            <x v="1"/>
          </reference>
          <reference field="10" count="1" selected="0">
            <x v="1"/>
          </reference>
          <reference field="11" count="1" selected="0">
            <x v="6"/>
          </reference>
        </references>
      </pivotArea>
    </chartFormat>
    <chartFormat chart="0" format="75" series="1">
      <pivotArea type="data" outline="0" fieldPosition="0">
        <references count="4">
          <reference field="4294967294" count="1" selected="0">
            <x v="0"/>
          </reference>
          <reference field="1" count="1" selected="0">
            <x v="2"/>
          </reference>
          <reference field="10" count="1" selected="0">
            <x v="0"/>
          </reference>
          <reference field="11" count="1" selected="0">
            <x v="6"/>
          </reference>
        </references>
      </pivotArea>
    </chartFormat>
    <chartFormat chart="0" format="76" series="1">
      <pivotArea type="data" outline="0" fieldPosition="0">
        <references count="4">
          <reference field="4294967294" count="1" selected="0">
            <x v="0"/>
          </reference>
          <reference field="1" count="1" selected="0">
            <x v="3"/>
          </reference>
          <reference field="10" count="1" selected="0">
            <x v="0"/>
          </reference>
          <reference field="11" count="1" selected="0">
            <x v="6"/>
          </reference>
        </references>
      </pivotArea>
    </chartFormat>
    <chartFormat chart="0" format="77" series="1">
      <pivotArea type="data" outline="0" fieldPosition="0">
        <references count="4">
          <reference field="4294967294" count="1" selected="0">
            <x v="0"/>
          </reference>
          <reference field="1" count="1" selected="0">
            <x v="3"/>
          </reference>
          <reference field="10" count="1" selected="0">
            <x v="1"/>
          </reference>
          <reference field="11" count="1" selected="0">
            <x v="6"/>
          </reference>
        </references>
      </pivotArea>
    </chartFormat>
    <chartFormat chart="0" format="78" series="1">
      <pivotArea type="data" outline="0" fieldPosition="0">
        <references count="4">
          <reference field="4294967294" count="1" selected="0">
            <x v="0"/>
          </reference>
          <reference field="1" count="1" selected="0">
            <x v="3"/>
          </reference>
          <reference field="10" count="1" selected="0">
            <x v="2"/>
          </reference>
          <reference field="11" count="1" selected="0">
            <x v="6"/>
          </reference>
        </references>
      </pivotArea>
    </chartFormat>
    <chartFormat chart="0" format="79" series="1">
      <pivotArea type="data" outline="0" fieldPosition="0">
        <references count="4">
          <reference field="4294967294" count="1" selected="0">
            <x v="0"/>
          </reference>
          <reference field="1" count="1" selected="0">
            <x v="5"/>
          </reference>
          <reference field="10" count="1" selected="0">
            <x v="0"/>
          </reference>
          <reference field="11" count="1" selected="0">
            <x v="6"/>
          </reference>
        </references>
      </pivotArea>
    </chartFormat>
    <chartFormat chart="0" format="80" series="1">
      <pivotArea type="data" outline="0" fieldPosition="0">
        <references count="4">
          <reference field="4294967294" count="1" selected="0">
            <x v="0"/>
          </reference>
          <reference field="1" count="1" selected="0">
            <x v="5"/>
          </reference>
          <reference field="10" count="1" selected="0">
            <x v="1"/>
          </reference>
          <reference field="11" count="1" selected="0">
            <x v="6"/>
          </reference>
        </references>
      </pivotArea>
    </chartFormat>
    <chartFormat chart="0" format="81" series="1">
      <pivotArea type="data" outline="0" fieldPosition="0">
        <references count="4">
          <reference field="4294967294" count="1" selected="0">
            <x v="0"/>
          </reference>
          <reference field="1" count="1" selected="0">
            <x v="5"/>
          </reference>
          <reference field="10" count="1" selected="0">
            <x v="2"/>
          </reference>
          <reference field="11" count="1" selected="0">
            <x v="6"/>
          </reference>
        </references>
      </pivotArea>
    </chartFormat>
    <chartFormat chart="0" format="82" series="1">
      <pivotArea type="data" outline="0" fieldPosition="0">
        <references count="4">
          <reference field="4294967294" count="1" selected="0">
            <x v="0"/>
          </reference>
          <reference field="1" count="1" selected="0">
            <x v="6"/>
          </reference>
          <reference field="10" count="1" selected="0">
            <x v="0"/>
          </reference>
          <reference field="11" count="1" selected="0">
            <x v="6"/>
          </reference>
        </references>
      </pivotArea>
    </chartFormat>
    <chartFormat chart="0" format="83" series="1">
      <pivotArea type="data" outline="0" fieldPosition="0">
        <references count="4">
          <reference field="4294967294" count="1" selected="0">
            <x v="0"/>
          </reference>
          <reference field="1" count="1" selected="0">
            <x v="6"/>
          </reference>
          <reference field="10" count="1" selected="0">
            <x v="1"/>
          </reference>
          <reference field="11" count="1" selected="0">
            <x v="6"/>
          </reference>
        </references>
      </pivotArea>
    </chartFormat>
    <chartFormat chart="0" format="84" series="1">
      <pivotArea type="data" outline="0" fieldPosition="0">
        <references count="4">
          <reference field="4294967294" count="1" selected="0">
            <x v="0"/>
          </reference>
          <reference field="1" count="1" selected="0">
            <x v="6"/>
          </reference>
          <reference field="10" count="1" selected="0">
            <x v="2"/>
          </reference>
          <reference field="11" count="1" selected="0">
            <x v="6"/>
          </reference>
        </references>
      </pivotArea>
    </chartFormat>
    <chartFormat chart="0" format="85" series="1">
      <pivotArea type="data" outline="0" fieldPosition="0">
        <references count="4">
          <reference field="4294967294" count="1" selected="0">
            <x v="0"/>
          </reference>
          <reference field="1" count="1" selected="0">
            <x v="7"/>
          </reference>
          <reference field="10" count="1" selected="0">
            <x v="0"/>
          </reference>
          <reference field="11" count="1" selected="0">
            <x v="6"/>
          </reference>
        </references>
      </pivotArea>
    </chartFormat>
    <chartFormat chart="0" format="86" series="1">
      <pivotArea type="data" outline="0" fieldPosition="0">
        <references count="4">
          <reference field="4294967294" count="1" selected="0">
            <x v="0"/>
          </reference>
          <reference field="1" count="1" selected="0">
            <x v="7"/>
          </reference>
          <reference field="10" count="1" selected="0">
            <x v="1"/>
          </reference>
          <reference field="11" count="1" selected="0">
            <x v="6"/>
          </reference>
        </references>
      </pivotArea>
    </chartFormat>
    <chartFormat chart="0" format="87" series="1">
      <pivotArea type="data" outline="0" fieldPosition="0">
        <references count="4">
          <reference field="4294967294" count="1" selected="0">
            <x v="0"/>
          </reference>
          <reference field="1" count="1" selected="0">
            <x v="0"/>
          </reference>
          <reference field="10" count="1" selected="0">
            <x v="0"/>
          </reference>
          <reference field="11" count="1" selected="0">
            <x v="7"/>
          </reference>
        </references>
      </pivotArea>
    </chartFormat>
    <chartFormat chart="0" format="88" series="1">
      <pivotArea type="data" outline="0" fieldPosition="0">
        <references count="4">
          <reference field="4294967294" count="1" selected="0">
            <x v="0"/>
          </reference>
          <reference field="1" count="1" selected="0">
            <x v="0"/>
          </reference>
          <reference field="10" count="1" selected="0">
            <x v="2"/>
          </reference>
          <reference field="11" count="1" selected="0">
            <x v="7"/>
          </reference>
        </references>
      </pivotArea>
    </chartFormat>
    <chartFormat chart="0" format="89" series="1">
      <pivotArea type="data" outline="0" fieldPosition="0">
        <references count="4">
          <reference field="4294967294" count="1" selected="0">
            <x v="0"/>
          </reference>
          <reference field="1" count="1" selected="0">
            <x v="1"/>
          </reference>
          <reference field="10" count="1" selected="0">
            <x v="1"/>
          </reference>
          <reference field="11" count="1" selected="0">
            <x v="7"/>
          </reference>
        </references>
      </pivotArea>
    </chartFormat>
    <chartFormat chart="0" format="90" series="1">
      <pivotArea type="data" outline="0" fieldPosition="0">
        <references count="4">
          <reference field="4294967294" count="1" selected="0">
            <x v="0"/>
          </reference>
          <reference field="1" count="1" selected="0">
            <x v="2"/>
          </reference>
          <reference field="10" count="1" selected="0">
            <x v="1"/>
          </reference>
          <reference field="11" count="1" selected="0">
            <x v="7"/>
          </reference>
        </references>
      </pivotArea>
    </chartFormat>
    <chartFormat chart="0" format="91" series="1">
      <pivotArea type="data" outline="0" fieldPosition="0">
        <references count="4">
          <reference field="4294967294" count="1" selected="0">
            <x v="0"/>
          </reference>
          <reference field="1" count="1" selected="0">
            <x v="2"/>
          </reference>
          <reference field="10" count="1" selected="0">
            <x v="2"/>
          </reference>
          <reference field="11" count="1" selected="0">
            <x v="7"/>
          </reference>
        </references>
      </pivotArea>
    </chartFormat>
    <chartFormat chart="0" format="92" series="1">
      <pivotArea type="data" outline="0" fieldPosition="0">
        <references count="4">
          <reference field="4294967294" count="1" selected="0">
            <x v="0"/>
          </reference>
          <reference field="1" count="1" selected="0">
            <x v="3"/>
          </reference>
          <reference field="10" count="1" selected="0">
            <x v="0"/>
          </reference>
          <reference field="11" count="1" selected="0">
            <x v="7"/>
          </reference>
        </references>
      </pivotArea>
    </chartFormat>
    <chartFormat chart="0" format="93" series="1">
      <pivotArea type="data" outline="0" fieldPosition="0">
        <references count="4">
          <reference field="4294967294" count="1" selected="0">
            <x v="0"/>
          </reference>
          <reference field="1" count="1" selected="0">
            <x v="3"/>
          </reference>
          <reference field="10" count="1" selected="0">
            <x v="1"/>
          </reference>
          <reference field="11" count="1" selected="0">
            <x v="7"/>
          </reference>
        </references>
      </pivotArea>
    </chartFormat>
    <chartFormat chart="0" format="94" series="1">
      <pivotArea type="data" outline="0" fieldPosition="0">
        <references count="4">
          <reference field="4294967294" count="1" selected="0">
            <x v="0"/>
          </reference>
          <reference field="1" count="1" selected="0">
            <x v="3"/>
          </reference>
          <reference field="10" count="1" selected="0">
            <x v="2"/>
          </reference>
          <reference field="11" count="1" selected="0">
            <x v="7"/>
          </reference>
        </references>
      </pivotArea>
    </chartFormat>
    <chartFormat chart="0" format="95" series="1">
      <pivotArea type="data" outline="0" fieldPosition="0">
        <references count="4">
          <reference field="4294967294" count="1" selected="0">
            <x v="0"/>
          </reference>
          <reference field="1" count="1" selected="0">
            <x v="4"/>
          </reference>
          <reference field="10" count="1" selected="0">
            <x v="2"/>
          </reference>
          <reference field="11" count="1" selected="0">
            <x v="7"/>
          </reference>
        </references>
      </pivotArea>
    </chartFormat>
    <chartFormat chart="0" format="96" series="1">
      <pivotArea type="data" outline="0" fieldPosition="0">
        <references count="4">
          <reference field="4294967294" count="1" selected="0">
            <x v="0"/>
          </reference>
          <reference field="1" count="1" selected="0">
            <x v="5"/>
          </reference>
          <reference field="10" count="1" selected="0">
            <x v="1"/>
          </reference>
          <reference field="11" count="1" selected="0">
            <x v="7"/>
          </reference>
        </references>
      </pivotArea>
    </chartFormat>
    <chartFormat chart="0" format="97" series="1">
      <pivotArea type="data" outline="0" fieldPosition="0">
        <references count="4">
          <reference field="4294967294" count="1" selected="0">
            <x v="0"/>
          </reference>
          <reference field="1" count="1" selected="0">
            <x v="5"/>
          </reference>
          <reference field="10" count="1" selected="0">
            <x v="2"/>
          </reference>
          <reference field="11" count="1" selected="0">
            <x v="7"/>
          </reference>
        </references>
      </pivotArea>
    </chartFormat>
    <chartFormat chart="0" format="98" series="1">
      <pivotArea type="data" outline="0" fieldPosition="0">
        <references count="4">
          <reference field="4294967294" count="1" selected="0">
            <x v="0"/>
          </reference>
          <reference field="1" count="1" selected="0">
            <x v="7"/>
          </reference>
          <reference field="10" count="1" selected="0">
            <x v="0"/>
          </reference>
          <reference field="11" count="1" selected="0">
            <x v="7"/>
          </reference>
        </references>
      </pivotArea>
    </chartFormat>
    <chartFormat chart="0" format="99" series="1">
      <pivotArea type="data" outline="0" fieldPosition="0">
        <references count="4">
          <reference field="4294967294" count="1" selected="0">
            <x v="0"/>
          </reference>
          <reference field="1" count="1" selected="0">
            <x v="7"/>
          </reference>
          <reference field="10" count="1" selected="0">
            <x v="2"/>
          </reference>
          <reference field="11" count="1" selected="0">
            <x v="7"/>
          </reference>
        </references>
      </pivotArea>
    </chartFormat>
    <chartFormat chart="0" format="100" series="1">
      <pivotArea type="data" outline="0" fieldPosition="0">
        <references count="4">
          <reference field="4294967294" count="1" selected="0">
            <x v="0"/>
          </reference>
          <reference field="1" count="1" selected="0">
            <x v="0"/>
          </reference>
          <reference field="10" count="1" selected="0">
            <x v="0"/>
          </reference>
          <reference field="11" count="1" selected="0">
            <x v="8"/>
          </reference>
        </references>
      </pivotArea>
    </chartFormat>
    <chartFormat chart="0" format="101" series="1">
      <pivotArea type="data" outline="0" fieldPosition="0">
        <references count="4">
          <reference field="4294967294" count="1" selected="0">
            <x v="0"/>
          </reference>
          <reference field="1" count="1" selected="0">
            <x v="0"/>
          </reference>
          <reference field="10" count="1" selected="0">
            <x v="1"/>
          </reference>
          <reference field="11" count="1" selected="0">
            <x v="8"/>
          </reference>
        </references>
      </pivotArea>
    </chartFormat>
    <chartFormat chart="0" format="102" series="1">
      <pivotArea type="data" outline="0" fieldPosition="0">
        <references count="4">
          <reference field="4294967294" count="1" selected="0">
            <x v="0"/>
          </reference>
          <reference field="1" count="1" selected="0">
            <x v="0"/>
          </reference>
          <reference field="10" count="1" selected="0">
            <x v="2"/>
          </reference>
          <reference field="11" count="1" selected="0">
            <x v="8"/>
          </reference>
        </references>
      </pivotArea>
    </chartFormat>
    <chartFormat chart="0" format="103" series="1">
      <pivotArea type="data" outline="0" fieldPosition="0">
        <references count="4">
          <reference field="4294967294" count="1" selected="0">
            <x v="0"/>
          </reference>
          <reference field="1" count="1" selected="0">
            <x v="1"/>
          </reference>
          <reference field="10" count="1" selected="0">
            <x v="0"/>
          </reference>
          <reference field="11" count="1" selected="0">
            <x v="8"/>
          </reference>
        </references>
      </pivotArea>
    </chartFormat>
    <chartFormat chart="0" format="104" series="1">
      <pivotArea type="data" outline="0" fieldPosition="0">
        <references count="4">
          <reference field="4294967294" count="1" selected="0">
            <x v="0"/>
          </reference>
          <reference field="1" count="1" selected="0">
            <x v="1"/>
          </reference>
          <reference field="10" count="1" selected="0">
            <x v="1"/>
          </reference>
          <reference field="11" count="1" selected="0">
            <x v="8"/>
          </reference>
        </references>
      </pivotArea>
    </chartFormat>
    <chartFormat chart="0" format="105" series="1">
      <pivotArea type="data" outline="0" fieldPosition="0">
        <references count="4">
          <reference field="4294967294" count="1" selected="0">
            <x v="0"/>
          </reference>
          <reference field="1" count="1" selected="0">
            <x v="1"/>
          </reference>
          <reference field="10" count="1" selected="0">
            <x v="2"/>
          </reference>
          <reference field="11" count="1" selected="0">
            <x v="8"/>
          </reference>
        </references>
      </pivotArea>
    </chartFormat>
    <chartFormat chart="0" format="106" series="1">
      <pivotArea type="data" outline="0" fieldPosition="0">
        <references count="4">
          <reference field="4294967294" count="1" selected="0">
            <x v="0"/>
          </reference>
          <reference field="1" count="1" selected="0">
            <x v="2"/>
          </reference>
          <reference field="10" count="1" selected="0">
            <x v="0"/>
          </reference>
          <reference field="11" count="1" selected="0">
            <x v="8"/>
          </reference>
        </references>
      </pivotArea>
    </chartFormat>
    <chartFormat chart="0" format="107" series="1">
      <pivotArea type="data" outline="0" fieldPosition="0">
        <references count="4">
          <reference field="4294967294" count="1" selected="0">
            <x v="0"/>
          </reference>
          <reference field="1" count="1" selected="0">
            <x v="2"/>
          </reference>
          <reference field="10" count="1" selected="0">
            <x v="1"/>
          </reference>
          <reference field="11" count="1" selected="0">
            <x v="8"/>
          </reference>
        </references>
      </pivotArea>
    </chartFormat>
    <chartFormat chart="0" format="108" series="1">
      <pivotArea type="data" outline="0" fieldPosition="0">
        <references count="4">
          <reference field="4294967294" count="1" selected="0">
            <x v="0"/>
          </reference>
          <reference field="1" count="1" selected="0">
            <x v="3"/>
          </reference>
          <reference field="10" count="1" selected="0">
            <x v="0"/>
          </reference>
          <reference field="11" count="1" selected="0">
            <x v="8"/>
          </reference>
        </references>
      </pivotArea>
    </chartFormat>
    <chartFormat chart="0" format="109" series="1">
      <pivotArea type="data" outline="0" fieldPosition="0">
        <references count="4">
          <reference field="4294967294" count="1" selected="0">
            <x v="0"/>
          </reference>
          <reference field="1" count="1" selected="0">
            <x v="4"/>
          </reference>
          <reference field="10" count="1" selected="0">
            <x v="0"/>
          </reference>
          <reference field="11" count="1" selected="0">
            <x v="8"/>
          </reference>
        </references>
      </pivotArea>
    </chartFormat>
    <chartFormat chart="0" format="110" series="1">
      <pivotArea type="data" outline="0" fieldPosition="0">
        <references count="4">
          <reference field="4294967294" count="1" selected="0">
            <x v="0"/>
          </reference>
          <reference field="1" count="1" selected="0">
            <x v="5"/>
          </reference>
          <reference field="10" count="1" selected="0">
            <x v="0"/>
          </reference>
          <reference field="11" count="1" selected="0">
            <x v="8"/>
          </reference>
        </references>
      </pivotArea>
    </chartFormat>
    <chartFormat chart="0" format="111" series="1">
      <pivotArea type="data" outline="0" fieldPosition="0">
        <references count="4">
          <reference field="4294967294" count="1" selected="0">
            <x v="0"/>
          </reference>
          <reference field="1" count="1" selected="0">
            <x v="5"/>
          </reference>
          <reference field="10" count="1" selected="0">
            <x v="1"/>
          </reference>
          <reference field="11" count="1" selected="0">
            <x v="8"/>
          </reference>
        </references>
      </pivotArea>
    </chartFormat>
    <chartFormat chart="0" format="112" series="1">
      <pivotArea type="data" outline="0" fieldPosition="0">
        <references count="4">
          <reference field="4294967294" count="1" selected="0">
            <x v="0"/>
          </reference>
          <reference field="1" count="1" selected="0">
            <x v="5"/>
          </reference>
          <reference field="10" count="1" selected="0">
            <x v="2"/>
          </reference>
          <reference field="11" count="1" selected="0">
            <x v="8"/>
          </reference>
        </references>
      </pivotArea>
    </chartFormat>
    <chartFormat chart="0" format="113" series="1">
      <pivotArea type="data" outline="0" fieldPosition="0">
        <references count="4">
          <reference field="4294967294" count="1" selected="0">
            <x v="0"/>
          </reference>
          <reference field="1" count="1" selected="0">
            <x v="6"/>
          </reference>
          <reference field="10" count="1" selected="0">
            <x v="0"/>
          </reference>
          <reference field="11" count="1" selected="0">
            <x v="8"/>
          </reference>
        </references>
      </pivotArea>
    </chartFormat>
    <chartFormat chart="0" format="114" series="1">
      <pivotArea type="data" outline="0" fieldPosition="0">
        <references count="4">
          <reference field="4294967294" count="1" selected="0">
            <x v="0"/>
          </reference>
          <reference field="1" count="1" selected="0">
            <x v="6"/>
          </reference>
          <reference field="10" count="1" selected="0">
            <x v="1"/>
          </reference>
          <reference field="11" count="1" selected="0">
            <x v="8"/>
          </reference>
        </references>
      </pivotArea>
    </chartFormat>
    <chartFormat chart="0" format="115" series="1">
      <pivotArea type="data" outline="0" fieldPosition="0">
        <references count="4">
          <reference field="4294967294" count="1" selected="0">
            <x v="0"/>
          </reference>
          <reference field="1" count="1" selected="0">
            <x v="6"/>
          </reference>
          <reference field="10" count="1" selected="0">
            <x v="2"/>
          </reference>
          <reference field="11" count="1" selected="0">
            <x v="8"/>
          </reference>
        </references>
      </pivotArea>
    </chartFormat>
    <chartFormat chart="0" format="116" series="1">
      <pivotArea type="data" outline="0" fieldPosition="0">
        <references count="4">
          <reference field="4294967294" count="1" selected="0">
            <x v="0"/>
          </reference>
          <reference field="1" count="1" selected="0">
            <x v="7"/>
          </reference>
          <reference field="10" count="1" selected="0">
            <x v="0"/>
          </reference>
          <reference field="11" count="1" selected="0">
            <x v="8"/>
          </reference>
        </references>
      </pivotArea>
    </chartFormat>
    <chartFormat chart="0" format="117" series="1">
      <pivotArea type="data" outline="0" fieldPosition="0">
        <references count="4">
          <reference field="4294967294" count="1" selected="0">
            <x v="0"/>
          </reference>
          <reference field="1" count="1" selected="0">
            <x v="7"/>
          </reference>
          <reference field="10" count="1" selected="0">
            <x v="2"/>
          </reference>
          <reference field="11" count="1" selected="0">
            <x v="8"/>
          </reference>
        </references>
      </pivotArea>
    </chartFormat>
    <chartFormat chart="0" format="118" series="1">
      <pivotArea type="data" outline="0" fieldPosition="0">
        <references count="4">
          <reference field="4294967294" count="1" selected="0">
            <x v="0"/>
          </reference>
          <reference field="1" count="1" selected="0">
            <x v="0"/>
          </reference>
          <reference field="10" count="1" selected="0">
            <x v="0"/>
          </reference>
          <reference field="11" count="1" selected="0">
            <x v="9"/>
          </reference>
        </references>
      </pivotArea>
    </chartFormat>
    <chartFormat chart="0" format="119" series="1">
      <pivotArea type="data" outline="0" fieldPosition="0">
        <references count="4">
          <reference field="4294967294" count="1" selected="0">
            <x v="0"/>
          </reference>
          <reference field="1" count="1" selected="0">
            <x v="0"/>
          </reference>
          <reference field="10" count="1" selected="0">
            <x v="1"/>
          </reference>
          <reference field="11" count="1" selected="0">
            <x v="9"/>
          </reference>
        </references>
      </pivotArea>
    </chartFormat>
    <chartFormat chart="0" format="120" series="1">
      <pivotArea type="data" outline="0" fieldPosition="0">
        <references count="4">
          <reference field="4294967294" count="1" selected="0">
            <x v="0"/>
          </reference>
          <reference field="1" count="1" selected="0">
            <x v="0"/>
          </reference>
          <reference field="10" count="1" selected="0">
            <x v="2"/>
          </reference>
          <reference field="11" count="1" selected="0">
            <x v="9"/>
          </reference>
        </references>
      </pivotArea>
    </chartFormat>
    <chartFormat chart="0" format="121" series="1">
      <pivotArea type="data" outline="0" fieldPosition="0">
        <references count="4">
          <reference field="4294967294" count="1" selected="0">
            <x v="0"/>
          </reference>
          <reference field="1" count="1" selected="0">
            <x v="2"/>
          </reference>
          <reference field="10" count="1" selected="0">
            <x v="0"/>
          </reference>
          <reference field="11" count="1" selected="0">
            <x v="9"/>
          </reference>
        </references>
      </pivotArea>
    </chartFormat>
    <chartFormat chart="0" format="122" series="1">
      <pivotArea type="data" outline="0" fieldPosition="0">
        <references count="4">
          <reference field="4294967294" count="1" selected="0">
            <x v="0"/>
          </reference>
          <reference field="1" count="1" selected="0">
            <x v="3"/>
          </reference>
          <reference field="10" count="1" selected="0">
            <x v="0"/>
          </reference>
          <reference field="11" count="1" selected="0">
            <x v="9"/>
          </reference>
        </references>
      </pivotArea>
    </chartFormat>
    <chartFormat chart="0" format="123" series="1">
      <pivotArea type="data" outline="0" fieldPosition="0">
        <references count="4">
          <reference field="4294967294" count="1" selected="0">
            <x v="0"/>
          </reference>
          <reference field="1" count="1" selected="0">
            <x v="3"/>
          </reference>
          <reference field="10" count="1" selected="0">
            <x v="2"/>
          </reference>
          <reference field="11" count="1" selected="0">
            <x v="9"/>
          </reference>
        </references>
      </pivotArea>
    </chartFormat>
    <chartFormat chart="0" format="124" series="1">
      <pivotArea type="data" outline="0" fieldPosition="0">
        <references count="4">
          <reference field="4294967294" count="1" selected="0">
            <x v="0"/>
          </reference>
          <reference field="1" count="1" selected="0">
            <x v="4"/>
          </reference>
          <reference field="10" count="1" selected="0">
            <x v="2"/>
          </reference>
          <reference field="11" count="1" selected="0">
            <x v="9"/>
          </reference>
        </references>
      </pivotArea>
    </chartFormat>
    <chartFormat chart="0" format="125" series="1">
      <pivotArea type="data" outline="0" fieldPosition="0">
        <references count="4">
          <reference field="4294967294" count="1" selected="0">
            <x v="0"/>
          </reference>
          <reference field="1" count="1" selected="0">
            <x v="5"/>
          </reference>
          <reference field="10" count="1" selected="0">
            <x v="0"/>
          </reference>
          <reference field="11" count="1" selected="0">
            <x v="9"/>
          </reference>
        </references>
      </pivotArea>
    </chartFormat>
    <chartFormat chart="0" format="126" series="1">
      <pivotArea type="data" outline="0" fieldPosition="0">
        <references count="4">
          <reference field="4294967294" count="1" selected="0">
            <x v="0"/>
          </reference>
          <reference field="1" count="1" selected="0">
            <x v="5"/>
          </reference>
          <reference field="10" count="1" selected="0">
            <x v="1"/>
          </reference>
          <reference field="11" count="1" selected="0">
            <x v="9"/>
          </reference>
        </references>
      </pivotArea>
    </chartFormat>
    <chartFormat chart="0" format="127" series="1">
      <pivotArea type="data" outline="0" fieldPosition="0">
        <references count="4">
          <reference field="4294967294" count="1" selected="0">
            <x v="0"/>
          </reference>
          <reference field="1" count="1" selected="0">
            <x v="5"/>
          </reference>
          <reference field="10" count="1" selected="0">
            <x v="2"/>
          </reference>
          <reference field="11" count="1" selected="0">
            <x v="9"/>
          </reference>
        </references>
      </pivotArea>
    </chartFormat>
    <chartFormat chart="0" format="128" series="1">
      <pivotArea type="data" outline="0" fieldPosition="0">
        <references count="4">
          <reference field="4294967294" count="1" selected="0">
            <x v="0"/>
          </reference>
          <reference field="1" count="1" selected="0">
            <x v="6"/>
          </reference>
          <reference field="10" count="1" selected="0">
            <x v="0"/>
          </reference>
          <reference field="11" count="1" selected="0">
            <x v="9"/>
          </reference>
        </references>
      </pivotArea>
    </chartFormat>
    <chartFormat chart="0" format="129" series="1">
      <pivotArea type="data" outline="0" fieldPosition="0">
        <references count="4">
          <reference field="4294967294" count="1" selected="0">
            <x v="0"/>
          </reference>
          <reference field="1" count="1" selected="0">
            <x v="6"/>
          </reference>
          <reference field="10" count="1" selected="0">
            <x v="1"/>
          </reference>
          <reference field="11" count="1" selected="0">
            <x v="9"/>
          </reference>
        </references>
      </pivotArea>
    </chartFormat>
    <chartFormat chart="0" format="130" series="1">
      <pivotArea type="data" outline="0" fieldPosition="0">
        <references count="4">
          <reference field="4294967294" count="1" selected="0">
            <x v="0"/>
          </reference>
          <reference field="1" count="1" selected="0">
            <x v="6"/>
          </reference>
          <reference field="10" count="1" selected="0">
            <x v="2"/>
          </reference>
          <reference field="11" count="1" selected="0">
            <x v="9"/>
          </reference>
        </references>
      </pivotArea>
    </chartFormat>
    <chartFormat chart="0" format="131" series="1">
      <pivotArea type="data" outline="0" fieldPosition="0">
        <references count="4">
          <reference field="4294967294" count="1" selected="0">
            <x v="0"/>
          </reference>
          <reference field="1" count="1" selected="0">
            <x v="7"/>
          </reference>
          <reference field="10" count="1" selected="0">
            <x v="0"/>
          </reference>
          <reference field="11" count="1" selected="0">
            <x v="9"/>
          </reference>
        </references>
      </pivotArea>
    </chartFormat>
    <chartFormat chart="0" format="132" series="1">
      <pivotArea type="data" outline="0" fieldPosition="0">
        <references count="4">
          <reference field="4294967294" count="1" selected="0">
            <x v="0"/>
          </reference>
          <reference field="1" count="1" selected="0">
            <x v="7"/>
          </reference>
          <reference field="10" count="1" selected="0">
            <x v="1"/>
          </reference>
          <reference field="11" count="1" selected="0">
            <x v="9"/>
          </reference>
        </references>
      </pivotArea>
    </chartFormat>
    <chartFormat chart="0" format="133" series="1">
      <pivotArea type="data" outline="0" fieldPosition="0">
        <references count="4">
          <reference field="4294967294" count="1" selected="0">
            <x v="0"/>
          </reference>
          <reference field="1" count="1" selected="0">
            <x v="7"/>
          </reference>
          <reference field="10" count="1" selected="0">
            <x v="2"/>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861571-2CAA-4597-A093-1804CF1CE4C2}" name="PivotTable2" cacheId="4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D3:F9" firstHeaderRow="0" firstDataRow="1" firstDataCol="1" rowPageCount="1" colPageCount="1"/>
  <pivotFields count="16">
    <pivotField axis="axisRow" numFmtId="15" showAll="0">
      <items count="1063">
        <item m="1" x="1029"/>
        <item m="1" x="338"/>
        <item x="143"/>
        <item m="1" x="315"/>
        <item x="124"/>
        <item m="1" x="1035"/>
        <item m="1" x="361"/>
        <item m="1" x="1053"/>
        <item m="1" x="1046"/>
        <item m="1" x="429"/>
        <item m="1" x="980"/>
        <item m="1" x="676"/>
        <item m="1" x="213"/>
        <item m="1" x="1027"/>
        <item x="134"/>
        <item m="1" x="322"/>
        <item x="105"/>
        <item m="1" x="685"/>
        <item x="101"/>
        <item m="1" x="794"/>
        <item m="1" x="793"/>
        <item m="1" x="1010"/>
        <item x="184"/>
        <item m="1" x="990"/>
        <item m="1" x="1019"/>
        <item m="1" x="991"/>
        <item m="1" x="1052"/>
        <item m="1" x="644"/>
        <item m="1" x="696"/>
        <item m="1" x="941"/>
        <item m="1" x="1037"/>
        <item x="89"/>
        <item m="1" x="981"/>
        <item m="1" x="320"/>
        <item m="1" x="1013"/>
        <item x="90"/>
        <item x="68"/>
        <item m="1" x="986"/>
        <item m="1" x="474"/>
        <item m="1" x="1011"/>
        <item m="1" x="930"/>
        <item m="1" x="1050"/>
        <item m="1" x="1054"/>
        <item x="35"/>
        <item m="1" x="962"/>
        <item m="1" x="298"/>
        <item m="1" x="1002"/>
        <item m="1" x="1008"/>
        <item m="1" x="977"/>
        <item m="1" x="1036"/>
        <item m="1" x="1015"/>
        <item m="1" x="724"/>
        <item m="1" x="983"/>
        <item m="1" x="378"/>
        <item m="1" x="472"/>
        <item m="1" x="409"/>
        <item m="1" x="572"/>
        <item x="191"/>
        <item m="1" x="1059"/>
        <item m="1" x="1007"/>
        <item m="1" x="421"/>
        <item m="1" x="1023"/>
        <item m="1" x="1014"/>
        <item m="1" x="439"/>
        <item m="1" x="1055"/>
        <item m="1" x="988"/>
        <item m="1" x="816"/>
        <item m="1" x="1047"/>
        <item m="1" x="476"/>
        <item x="95"/>
        <item m="1" x="889"/>
        <item m="1" x="561"/>
        <item m="1" x="592"/>
        <item m="1" x="691"/>
        <item m="1" x="979"/>
        <item m="1" x="1060"/>
        <item m="1" x="875"/>
        <item m="1" x="984"/>
        <item m="1" x="993"/>
        <item m="1" x="978"/>
        <item m="1" x="1024"/>
        <item m="1" x="1020"/>
        <item m="1" x="520"/>
        <item m="1" x="471"/>
        <item x="19"/>
        <item m="1" x="225"/>
        <item x="66"/>
        <item m="1" x="996"/>
        <item m="1" x="355"/>
        <item m="1" x="555"/>
        <item m="1" x="291"/>
        <item m="1" x="1049"/>
        <item m="1" x="858"/>
        <item m="1" x="418"/>
        <item m="1" x="373"/>
        <item m="1" x="995"/>
        <item m="1" x="994"/>
        <item m="1" x="1056"/>
        <item m="1" x="698"/>
        <item m="1" x="662"/>
        <item m="1" x="1004"/>
        <item m="1" x="774"/>
        <item x="119"/>
        <item x="39"/>
        <item m="1" x="1022"/>
        <item m="1" x="987"/>
        <item m="1" x="415"/>
        <item m="1" x="976"/>
        <item m="1" x="339"/>
        <item m="1" x="1006"/>
        <item m="1" x="901"/>
        <item m="1" x="1061"/>
        <item m="1" x="475"/>
        <item m="1" x="1048"/>
        <item m="1" x="1025"/>
        <item m="1" x="363"/>
        <item x="71"/>
        <item m="1" x="241"/>
        <item m="1" x="747"/>
        <item m="1" x="847"/>
        <item m="1" x="1021"/>
        <item m="1" x="1051"/>
        <item m="1" x="1043"/>
        <item m="1" x="1032"/>
        <item m="1" x="433"/>
        <item x="169"/>
        <item m="1" x="454"/>
        <item m="1" x="576"/>
        <item m="1" x="224"/>
        <item m="1" x="507"/>
        <item m="1" x="868"/>
        <item m="1" x="1040"/>
        <item m="1" x="1009"/>
        <item m="1" x="900"/>
        <item m="1" x="435"/>
        <item m="1" x="820"/>
        <item m="1" x="1005"/>
        <item m="1" x="1030"/>
        <item m="1" x="1045"/>
        <item m="1" x="723"/>
        <item m="1" x="448"/>
        <item m="1" x="702"/>
        <item m="1" x="1031"/>
        <item m="1" x="658"/>
        <item m="1" x="808"/>
        <item m="1" x="1018"/>
        <item m="1" x="1042"/>
        <item m="1" x="1001"/>
        <item m="1" x="1057"/>
        <item m="1" x="982"/>
        <item m="1" x="904"/>
        <item m="1" x="1026"/>
        <item m="1" x="999"/>
        <item m="1" x="408"/>
        <item m="1" x="1038"/>
        <item m="1" x="998"/>
        <item m="1" x="1044"/>
        <item m="1" x="1000"/>
        <item m="1" x="1017"/>
        <item m="1" x="1033"/>
        <item m="1" x="1012"/>
        <item m="1" x="763"/>
        <item m="1" x="1028"/>
        <item m="1" x="997"/>
        <item m="1" x="450"/>
        <item m="1" x="1039"/>
        <item m="1" x="923"/>
        <item m="1" x="885"/>
        <item m="1" x="966"/>
        <item x="190"/>
        <item m="1" x="1016"/>
        <item x="31"/>
        <item m="1" x="985"/>
        <item m="1" x="1058"/>
        <item m="1" x="1003"/>
        <item m="1" x="989"/>
        <item m="1" x="1041"/>
        <item m="1" x="1034"/>
        <item m="1" x="992"/>
        <item x="11"/>
        <item m="1" x="869"/>
        <item m="1" x="870"/>
        <item m="1" x="871"/>
        <item m="1" x="453"/>
        <item m="1" x="872"/>
        <item m="1" x="232"/>
        <item m="1" x="873"/>
        <item m="1" x="874"/>
        <item m="1" x="876"/>
        <item m="1" x="335"/>
        <item m="1" x="385"/>
        <item m="1" x="877"/>
        <item m="1" x="848"/>
        <item m="1" x="878"/>
        <item m="1" x="538"/>
        <item m="1" x="879"/>
        <item m="1" x="880"/>
        <item m="1" x="740"/>
        <item m="1" x="881"/>
        <item m="1" x="865"/>
        <item m="1" x="882"/>
        <item m="1" x="807"/>
        <item m="1" x="883"/>
        <item m="1" x="884"/>
        <item m="1" x="886"/>
        <item m="1" x="887"/>
        <item m="1" x="888"/>
        <item m="1" x="586"/>
        <item m="1" x="890"/>
        <item m="1" x="891"/>
        <item m="1" x="633"/>
        <item m="1" x="892"/>
        <item m="1" x="253"/>
        <item m="1" x="484"/>
        <item x="34"/>
        <item m="1" x="893"/>
        <item m="1" x="313"/>
        <item m="1" x="894"/>
        <item m="1" x="247"/>
        <item m="1" x="895"/>
        <item m="1" x="203"/>
        <item m="1" x="445"/>
        <item m="1" x="425"/>
        <item m="1" x="356"/>
        <item m="1" x="896"/>
        <item m="1" x="897"/>
        <item m="1" x="898"/>
        <item m="1" x="899"/>
        <item x="158"/>
        <item m="1" x="641"/>
        <item m="1" x="571"/>
        <item m="1" x="902"/>
        <item m="1" x="903"/>
        <item x="77"/>
        <item m="1" x="905"/>
        <item m="1" x="600"/>
        <item m="1" x="906"/>
        <item m="1" x="398"/>
        <item m="1" x="652"/>
        <item m="1" x="907"/>
        <item m="1" x="349"/>
        <item x="156"/>
        <item m="1" x="683"/>
        <item x="171"/>
        <item m="1" x="826"/>
        <item m="1" x="908"/>
        <item m="1" x="909"/>
        <item m="1" x="910"/>
        <item m="1" x="595"/>
        <item m="1" x="911"/>
        <item m="1" x="912"/>
        <item m="1" x="913"/>
        <item m="1" x="914"/>
        <item m="1" x="915"/>
        <item m="1" x="377"/>
        <item m="1" x="389"/>
        <item m="1" x="916"/>
        <item m="1" x="692"/>
        <item m="1" x="917"/>
        <item m="1" x="918"/>
        <item m="1" x="919"/>
        <item m="1" x="920"/>
        <item x="76"/>
        <item m="1" x="921"/>
        <item m="1" x="434"/>
        <item x="103"/>
        <item m="1" x="621"/>
        <item m="1" x="202"/>
        <item m="1" x="609"/>
        <item x="51"/>
        <item m="1" x="922"/>
        <item m="1" x="924"/>
        <item m="1" x="498"/>
        <item m="1" x="925"/>
        <item m="1" x="926"/>
        <item m="1" x="559"/>
        <item m="1" x="927"/>
        <item m="1" x="307"/>
        <item m="1" x="257"/>
        <item m="1" x="325"/>
        <item m="1" x="928"/>
        <item m="1" x="929"/>
        <item m="1" x="931"/>
        <item x="88"/>
        <item m="1" x="932"/>
        <item m="1" x="933"/>
        <item m="1" x="503"/>
        <item m="1" x="934"/>
        <item m="1" x="935"/>
        <item m="1" x="802"/>
        <item m="1" x="936"/>
        <item m="1" x="937"/>
        <item m="1" x="938"/>
        <item x="126"/>
        <item m="1" x="939"/>
        <item m="1" x="772"/>
        <item m="1" x="940"/>
        <item m="1" x="809"/>
        <item m="1" x="942"/>
        <item m="1" x="463"/>
        <item m="1" x="783"/>
        <item m="1" x="943"/>
        <item m="1" x="806"/>
        <item m="1" x="944"/>
        <item m="1" x="360"/>
        <item m="1" x="945"/>
        <item m="1" x="647"/>
        <item m="1" x="946"/>
        <item m="1" x="947"/>
        <item m="1" x="948"/>
        <item m="1" x="949"/>
        <item m="1" x="950"/>
        <item m="1" x="951"/>
        <item m="1" x="694"/>
        <item m="1" x="354"/>
        <item m="1" x="952"/>
        <item m="1" x="953"/>
        <item m="1" x="954"/>
        <item m="1" x="955"/>
        <item m="1" x="428"/>
        <item m="1" x="533"/>
        <item m="1" x="956"/>
        <item m="1" x="957"/>
        <item m="1" x="237"/>
        <item m="1" x="958"/>
        <item m="1" x="699"/>
        <item m="1" x="959"/>
        <item m="1" x="960"/>
        <item m="1" x="961"/>
        <item m="1" x="440"/>
        <item m="1" x="963"/>
        <item m="1" x="593"/>
        <item x="115"/>
        <item m="1" x="964"/>
        <item m="1" x="965"/>
        <item m="1" x="967"/>
        <item m="1" x="968"/>
        <item m="1" x="969"/>
        <item m="1" x="828"/>
        <item m="1" x="970"/>
        <item m="1" x="527"/>
        <item m="1" x="844"/>
        <item m="1" x="228"/>
        <item x="166"/>
        <item m="1" x="568"/>
        <item m="1" x="971"/>
        <item m="1" x="972"/>
        <item m="1" x="973"/>
        <item m="1" x="417"/>
        <item m="1" x="597"/>
        <item m="1" x="974"/>
        <item x="52"/>
        <item m="1" x="347"/>
        <item m="1" x="975"/>
        <item m="1" x="757"/>
        <item m="1" x="614"/>
        <item m="1" x="758"/>
        <item m="1" x="759"/>
        <item m="1" x="618"/>
        <item m="1" x="760"/>
        <item m="1" x="761"/>
        <item m="1" x="495"/>
        <item m="1" x="762"/>
        <item m="1" x="764"/>
        <item m="1" x="296"/>
        <item m="1" x="765"/>
        <item m="1" x="766"/>
        <item m="1" x="767"/>
        <item m="1" x="768"/>
        <item m="1" x="769"/>
        <item m="1" x="770"/>
        <item m="1" x="771"/>
        <item x="160"/>
        <item m="1" x="583"/>
        <item x="121"/>
        <item m="1" x="632"/>
        <item m="1" x="773"/>
        <item m="1" x="318"/>
        <item m="1" x="775"/>
        <item m="1" x="776"/>
        <item m="1" x="777"/>
        <item m="1" x="778"/>
        <item m="1" x="690"/>
        <item m="1" x="779"/>
        <item m="1" x="196"/>
        <item m="1" x="780"/>
        <item m="1" x="781"/>
        <item m="1" x="514"/>
        <item m="1" x="782"/>
        <item m="1" x="391"/>
        <item m="1" x="784"/>
        <item m="1" x="334"/>
        <item m="1" x="276"/>
        <item m="1" x="785"/>
        <item m="1" x="567"/>
        <item m="1" x="786"/>
        <item m="1" x="787"/>
        <item m="1" x="788"/>
        <item m="1" x="789"/>
        <item x="92"/>
        <item m="1" x="790"/>
        <item m="1" x="352"/>
        <item m="1" x="220"/>
        <item m="1" x="713"/>
        <item m="1" x="791"/>
        <item m="1" x="792"/>
        <item m="1" x="795"/>
        <item m="1" x="796"/>
        <item m="1" x="797"/>
        <item m="1" x="798"/>
        <item m="1" x="264"/>
        <item m="1" x="799"/>
        <item m="1" x="800"/>
        <item m="1" x="343"/>
        <item m="1" x="801"/>
        <item m="1" x="742"/>
        <item m="1" x="656"/>
        <item m="1" x="294"/>
        <item m="1" x="803"/>
        <item m="1" x="446"/>
        <item m="1" x="804"/>
        <item m="1" x="805"/>
        <item m="1" x="599"/>
        <item m="1" x="810"/>
        <item m="1" x="811"/>
        <item m="1" x="689"/>
        <item m="1" x="812"/>
        <item m="1" x="813"/>
        <item x="79"/>
        <item m="1" x="814"/>
        <item m="1" x="815"/>
        <item m="1" x="817"/>
        <item m="1" x="818"/>
        <item m="1" x="243"/>
        <item m="1" x="573"/>
        <item m="1" x="221"/>
        <item m="1" x="819"/>
        <item m="1" x="821"/>
        <item m="1" x="530"/>
        <item m="1" x="822"/>
        <item x="74"/>
        <item m="1" x="823"/>
        <item m="1" x="327"/>
        <item m="1" x="824"/>
        <item m="1" x="382"/>
        <item m="1" x="825"/>
        <item m="1" x="827"/>
        <item m="1" x="829"/>
        <item m="1" x="830"/>
        <item m="1" x="831"/>
        <item m="1" x="832"/>
        <item m="1" x="833"/>
        <item m="1" x="231"/>
        <item m="1" x="735"/>
        <item m="1" x="480"/>
        <item m="1" x="834"/>
        <item m="1" x="835"/>
        <item m="1" x="697"/>
        <item m="1" x="836"/>
        <item x="104"/>
        <item m="1" x="837"/>
        <item m="1" x="316"/>
        <item m="1" x="838"/>
        <item x="7"/>
        <item m="1" x="839"/>
        <item x="58"/>
        <item x="27"/>
        <item m="1" x="840"/>
        <item x="178"/>
        <item m="1" x="841"/>
        <item m="1" x="842"/>
        <item m="1" x="843"/>
        <item m="1" x="845"/>
        <item m="1" x="846"/>
        <item m="1" x="849"/>
        <item m="1" x="850"/>
        <item x="155"/>
        <item x="149"/>
        <item m="1" x="549"/>
        <item m="1" x="851"/>
        <item m="1" x="852"/>
        <item m="1" x="853"/>
        <item m="1" x="402"/>
        <item m="1" x="197"/>
        <item m="1" x="854"/>
        <item m="1" x="664"/>
        <item m="1" x="279"/>
        <item m="1" x="855"/>
        <item m="1" x="856"/>
        <item m="1" x="577"/>
        <item m="1" x="857"/>
        <item m="1" x="710"/>
        <item x="85"/>
        <item m="1" x="563"/>
        <item m="1" x="859"/>
        <item m="1" x="860"/>
        <item m="1" x="861"/>
        <item m="1" x="862"/>
        <item m="1" x="741"/>
        <item x="98"/>
        <item m="1" x="720"/>
        <item m="1" x="340"/>
        <item m="1" x="863"/>
        <item m="1" x="864"/>
        <item m="1" x="866"/>
        <item m="1" x="867"/>
        <item m="1" x="261"/>
        <item m="1" x="605"/>
        <item x="93"/>
        <item m="1" x="638"/>
        <item m="1" x="639"/>
        <item m="1" x="640"/>
        <item m="1" x="642"/>
        <item m="1" x="643"/>
        <item m="1" x="645"/>
        <item m="1" x="646"/>
        <item m="1" x="648"/>
        <item m="1" x="649"/>
        <item m="1" x="650"/>
        <item m="1" x="651"/>
        <item m="1" x="383"/>
        <item m="1" x="653"/>
        <item m="1" x="654"/>
        <item m="1" x="496"/>
        <item m="1" x="655"/>
        <item x="33"/>
        <item m="1" x="657"/>
        <item x="151"/>
        <item m="1" x="659"/>
        <item m="1" x="540"/>
        <item m="1" x="660"/>
        <item m="1" x="661"/>
        <item m="1" x="267"/>
        <item m="1" x="395"/>
        <item x="17"/>
        <item m="1" x="393"/>
        <item m="1" x="541"/>
        <item m="1" x="663"/>
        <item m="1" x="665"/>
        <item m="1" x="666"/>
        <item m="1" x="667"/>
        <item x="96"/>
        <item m="1" x="668"/>
        <item m="1" x="306"/>
        <item m="1" x="357"/>
        <item m="1" x="422"/>
        <item m="1" x="669"/>
        <item m="1" x="670"/>
        <item m="1" x="671"/>
        <item m="1" x="624"/>
        <item m="1" x="672"/>
        <item m="1" x="673"/>
        <item m="1" x="674"/>
        <item m="1" x="675"/>
        <item m="1" x="607"/>
        <item m="1" x="517"/>
        <item m="1" x="677"/>
        <item m="1" x="678"/>
        <item m="1" x="679"/>
        <item m="1" x="680"/>
        <item m="1" x="681"/>
        <item m="1" x="682"/>
        <item m="1" x="366"/>
        <item m="1" x="684"/>
        <item m="1" x="606"/>
        <item x="15"/>
        <item m="1" x="574"/>
        <item m="1" x="686"/>
        <item m="1" x="687"/>
        <item m="1" x="397"/>
        <item x="41"/>
        <item m="1" x="688"/>
        <item m="1" x="477"/>
        <item m="1" x="248"/>
        <item x="47"/>
        <item m="1" x="281"/>
        <item x="14"/>
        <item m="1" x="693"/>
        <item x="125"/>
        <item m="1" x="695"/>
        <item x="64"/>
        <item m="1" x="314"/>
        <item m="1" x="700"/>
        <item m="1" x="701"/>
        <item m="1" x="703"/>
        <item m="1" x="634"/>
        <item m="1" x="704"/>
        <item m="1" x="705"/>
        <item m="1" x="706"/>
        <item x="148"/>
        <item m="1" x="707"/>
        <item m="1" x="708"/>
        <item m="1" x="346"/>
        <item m="1" x="709"/>
        <item m="1" x="426"/>
        <item x="167"/>
        <item m="1" x="467"/>
        <item m="1" x="711"/>
        <item x="142"/>
        <item m="1" x="712"/>
        <item m="1" x="293"/>
        <item x="127"/>
        <item x="43"/>
        <item m="1" x="521"/>
        <item m="1" x="591"/>
        <item m="1" x="714"/>
        <item m="1" x="715"/>
        <item m="1" x="410"/>
        <item m="1" x="716"/>
        <item m="1" x="717"/>
        <item m="1" x="718"/>
        <item m="1" x="719"/>
        <item m="1" x="721"/>
        <item m="1" x="722"/>
        <item m="1" x="491"/>
        <item m="1" x="725"/>
        <item m="1" x="726"/>
        <item x="24"/>
        <item m="1" x="727"/>
        <item m="1" x="728"/>
        <item m="1" x="729"/>
        <item m="1" x="730"/>
        <item m="1" x="731"/>
        <item m="1" x="732"/>
        <item m="1" x="733"/>
        <item m="1" x="508"/>
        <item x="111"/>
        <item m="1" x="734"/>
        <item m="1" x="736"/>
        <item m="1" x="737"/>
        <item m="1" x="738"/>
        <item m="1" x="739"/>
        <item m="1" x="608"/>
        <item m="1" x="271"/>
        <item m="1" x="501"/>
        <item m="1" x="288"/>
        <item m="1" x="743"/>
        <item m="1" x="744"/>
        <item m="1" x="745"/>
        <item m="1" x="746"/>
        <item m="1" x="748"/>
        <item m="1" x="749"/>
        <item m="1" x="750"/>
        <item m="1" x="751"/>
        <item m="1" x="752"/>
        <item m="1" x="753"/>
        <item m="1" x="754"/>
        <item m="1" x="755"/>
        <item m="1" x="451"/>
        <item m="1" x="756"/>
        <item m="1" x="512"/>
        <item m="1" x="513"/>
        <item m="1" x="515"/>
        <item m="1" x="516"/>
        <item m="1" x="518"/>
        <item m="1" x="519"/>
        <item x="114"/>
        <item x="164"/>
        <item m="1" x="522"/>
        <item m="1" x="523"/>
        <item m="1" x="430"/>
        <item m="1" x="524"/>
        <item m="1" x="336"/>
        <item m="1" x="525"/>
        <item m="1" x="526"/>
        <item m="1" x="528"/>
        <item m="1" x="529"/>
        <item x="16"/>
        <item m="1" x="214"/>
        <item x="175"/>
        <item m="1" x="531"/>
        <item m="1" x="532"/>
        <item m="1" x="207"/>
        <item m="1" x="534"/>
        <item m="1" x="535"/>
        <item m="1" x="536"/>
        <item m="1" x="537"/>
        <item m="1" x="539"/>
        <item m="1" x="269"/>
        <item m="1" x="542"/>
        <item x="29"/>
        <item m="1" x="543"/>
        <item m="1" x="544"/>
        <item m="1" x="545"/>
        <item m="1" x="546"/>
        <item x="112"/>
        <item m="1" x="547"/>
        <item m="1" x="326"/>
        <item m="1" x="548"/>
        <item m="1" x="550"/>
        <item m="1" x="283"/>
        <item m="1" x="551"/>
        <item m="1" x="552"/>
        <item m="1" x="553"/>
        <item m="1" x="554"/>
        <item m="1" x="556"/>
        <item m="1" x="557"/>
        <item m="1" x="558"/>
        <item m="1" x="211"/>
        <item m="1" x="560"/>
        <item m="1" x="562"/>
        <item m="1" x="219"/>
        <item m="1" x="564"/>
        <item m="1" x="565"/>
        <item m="1" x="566"/>
        <item m="1" x="569"/>
        <item m="1" x="441"/>
        <item m="1" x="570"/>
        <item m="1" x="255"/>
        <item m="1" x="575"/>
        <item m="1" x="578"/>
        <item m="1" x="297"/>
        <item m="1" x="579"/>
        <item m="1" x="580"/>
        <item m="1" x="333"/>
        <item m="1" x="303"/>
        <item m="1" x="581"/>
        <item m="1" x="419"/>
        <item m="1" x="582"/>
        <item m="1" x="584"/>
        <item m="1" x="585"/>
        <item m="1" x="587"/>
        <item m="1" x="588"/>
        <item m="1" x="589"/>
        <item m="1" x="590"/>
        <item m="1" x="268"/>
        <item m="1" x="594"/>
        <item m="1" x="596"/>
        <item m="1" x="598"/>
        <item m="1" x="251"/>
        <item m="1" x="601"/>
        <item m="1" x="223"/>
        <item m="1" x="602"/>
        <item x="67"/>
        <item m="1" x="603"/>
        <item m="1" x="604"/>
        <item m="1" x="490"/>
        <item m="1" x="362"/>
        <item m="1" x="610"/>
        <item m="1" x="611"/>
        <item x="46"/>
        <item m="1" x="612"/>
        <item m="1" x="613"/>
        <item m="1" x="308"/>
        <item m="1" x="497"/>
        <item x="44"/>
        <item m="1" x="615"/>
        <item m="1" x="616"/>
        <item m="1" x="617"/>
        <item m="1" x="619"/>
        <item m="1" x="620"/>
        <item m="1" x="622"/>
        <item m="1" x="623"/>
        <item m="1" x="457"/>
        <item m="1" x="625"/>
        <item m="1" x="626"/>
        <item m="1" x="627"/>
        <item m="1" x="628"/>
        <item m="1" x="376"/>
        <item x="100"/>
        <item m="1" x="629"/>
        <item m="1" x="630"/>
        <item m="1" x="631"/>
        <item m="1" x="635"/>
        <item m="1" x="636"/>
        <item x="59"/>
        <item m="1" x="637"/>
        <item m="1" x="414"/>
        <item m="1" x="364"/>
        <item m="1" x="365"/>
        <item m="1" x="287"/>
        <item m="1" x="367"/>
        <item m="1" x="368"/>
        <item m="1" x="369"/>
        <item m="1" x="370"/>
        <item m="1" x="371"/>
        <item m="1" x="372"/>
        <item m="1" x="374"/>
        <item m="1" x="328"/>
        <item m="1" x="375"/>
        <item x="108"/>
        <item m="1" x="358"/>
        <item m="1" x="379"/>
        <item m="1" x="230"/>
        <item m="1" x="380"/>
        <item m="1" x="381"/>
        <item m="1" x="384"/>
        <item m="1" x="386"/>
        <item m="1" x="387"/>
        <item m="1" x="388"/>
        <item m="1" x="390"/>
        <item m="1" x="392"/>
        <item m="1" x="394"/>
        <item m="1" x="396"/>
        <item x="0"/>
        <item m="1" x="205"/>
        <item m="1" x="399"/>
        <item m="1" x="400"/>
        <item m="1" x="266"/>
        <item m="1" x="401"/>
        <item m="1" x="403"/>
        <item m="1" x="404"/>
        <item m="1" x="405"/>
        <item m="1" x="406"/>
        <item x="110"/>
        <item m="1" x="407"/>
        <item m="1" x="411"/>
        <item m="1" x="412"/>
        <item m="1" x="413"/>
        <item m="1" x="416"/>
        <item m="1" x="420"/>
        <item m="1" x="250"/>
        <item m="1" x="423"/>
        <item m="1" x="424"/>
        <item m="1" x="427"/>
        <item m="1" x="431"/>
        <item m="1" x="432"/>
        <item m="1" x="436"/>
        <item m="1" x="437"/>
        <item m="1" x="438"/>
        <item m="1" x="442"/>
        <item m="1" x="443"/>
        <item m="1" x="444"/>
        <item m="1" x="447"/>
        <item m="1" x="449"/>
        <item m="1" x="452"/>
        <item x="174"/>
        <item m="1" x="286"/>
        <item m="1" x="455"/>
        <item m="1" x="456"/>
        <item m="1" x="458"/>
        <item m="1" x="459"/>
        <item m="1" x="460"/>
        <item m="1" x="461"/>
        <item m="1" x="462"/>
        <item m="1" x="464"/>
        <item m="1" x="465"/>
        <item m="1" x="466"/>
        <item m="1" x="468"/>
        <item m="1" x="469"/>
        <item m="1" x="218"/>
        <item m="1" x="470"/>
        <item m="1" x="473"/>
        <item x="144"/>
        <item m="1" x="478"/>
        <item x="179"/>
        <item m="1" x="479"/>
        <item m="1" x="481"/>
        <item m="1" x="482"/>
        <item m="1" x="483"/>
        <item m="1" x="485"/>
        <item m="1" x="486"/>
        <item m="1" x="487"/>
        <item m="1" x="488"/>
        <item m="1" x="353"/>
        <item m="1" x="489"/>
        <item m="1" x="492"/>
        <item m="1" x="493"/>
        <item m="1" x="494"/>
        <item m="1" x="499"/>
        <item m="1" x="500"/>
        <item m="1" x="502"/>
        <item m="1" x="504"/>
        <item m="1" x="505"/>
        <item x="63"/>
        <item m="1" x="506"/>
        <item m="1" x="256"/>
        <item m="1" x="329"/>
        <item m="1" x="305"/>
        <item m="1" x="509"/>
        <item m="1" x="510"/>
        <item m="1" x="511"/>
        <item m="1" x="193"/>
        <item m="1" x="194"/>
        <item m="1" x="195"/>
        <item m="1" x="198"/>
        <item m="1" x="199"/>
        <item m="1" x="200"/>
        <item m="1" x="201"/>
        <item m="1" x="204"/>
        <item m="1" x="206"/>
        <item m="1" x="208"/>
        <item m="1" x="209"/>
        <item m="1" x="210"/>
        <item m="1" x="212"/>
        <item m="1" x="215"/>
        <item m="1" x="216"/>
        <item m="1" x="217"/>
        <item m="1" x="222"/>
        <item m="1" x="226"/>
        <item m="1" x="227"/>
        <item m="1" x="229"/>
        <item m="1" x="233"/>
        <item m="1" x="234"/>
        <item m="1" x="235"/>
        <item m="1" x="236"/>
        <item m="1" x="238"/>
        <item m="1" x="239"/>
        <item m="1" x="240"/>
        <item m="1" x="242"/>
        <item m="1" x="244"/>
        <item m="1" x="245"/>
        <item m="1" x="246"/>
        <item m="1" x="249"/>
        <item m="1" x="252"/>
        <item m="1" x="254"/>
        <item x="36"/>
        <item m="1" x="258"/>
        <item m="1" x="259"/>
        <item m="1" x="260"/>
        <item m="1" x="262"/>
        <item m="1" x="263"/>
        <item m="1" x="265"/>
        <item m="1" x="270"/>
        <item m="1" x="272"/>
        <item m="1" x="273"/>
        <item m="1" x="274"/>
        <item m="1" x="275"/>
        <item m="1" x="277"/>
        <item m="1" x="278"/>
        <item m="1" x="280"/>
        <item m="1" x="282"/>
        <item m="1" x="284"/>
        <item m="1" x="285"/>
        <item m="1" x="289"/>
        <item m="1" x="290"/>
        <item m="1" x="292"/>
        <item x="135"/>
        <item m="1" x="295"/>
        <item m="1" x="299"/>
        <item m="1" x="300"/>
        <item m="1" x="301"/>
        <item m="1" x="302"/>
        <item m="1" x="304"/>
        <item m="1" x="309"/>
        <item x="172"/>
        <item m="1" x="310"/>
        <item m="1" x="311"/>
        <item m="1" x="312"/>
        <item m="1" x="317"/>
        <item x="128"/>
        <item m="1" x="319"/>
        <item m="1" x="321"/>
        <item m="1" x="323"/>
        <item m="1" x="324"/>
        <item m="1" x="330"/>
        <item x="145"/>
        <item m="1" x="331"/>
        <item m="1" x="332"/>
        <item m="1" x="337"/>
        <item m="1" x="341"/>
        <item m="1" x="342"/>
        <item m="1" x="344"/>
        <item m="1" x="345"/>
        <item x="48"/>
        <item m="1" x="348"/>
        <item m="1" x="350"/>
        <item x="55"/>
        <item m="1" x="351"/>
        <item m="1" x="359"/>
        <item x="1"/>
        <item x="2"/>
        <item x="3"/>
        <item x="4"/>
        <item x="5"/>
        <item x="6"/>
        <item x="8"/>
        <item x="9"/>
        <item x="10"/>
        <item x="12"/>
        <item x="13"/>
        <item x="18"/>
        <item x="20"/>
        <item x="21"/>
        <item x="22"/>
        <item x="23"/>
        <item x="25"/>
        <item x="26"/>
        <item x="28"/>
        <item x="30"/>
        <item x="32"/>
        <item x="37"/>
        <item x="38"/>
        <item x="40"/>
        <item x="42"/>
        <item x="45"/>
        <item x="49"/>
        <item x="50"/>
        <item x="53"/>
        <item x="54"/>
        <item x="56"/>
        <item x="57"/>
        <item x="60"/>
        <item x="61"/>
        <item x="62"/>
        <item x="65"/>
        <item x="69"/>
        <item x="70"/>
        <item x="72"/>
        <item x="73"/>
        <item x="75"/>
        <item x="78"/>
        <item x="80"/>
        <item x="81"/>
        <item x="82"/>
        <item x="83"/>
        <item x="84"/>
        <item x="86"/>
        <item x="87"/>
        <item x="91"/>
        <item x="94"/>
        <item x="97"/>
        <item x="99"/>
        <item x="102"/>
        <item x="106"/>
        <item x="107"/>
        <item x="109"/>
        <item x="113"/>
        <item x="116"/>
        <item x="117"/>
        <item x="118"/>
        <item x="120"/>
        <item x="122"/>
        <item x="123"/>
        <item x="129"/>
        <item x="130"/>
        <item x="131"/>
        <item x="132"/>
        <item x="133"/>
        <item x="136"/>
        <item x="137"/>
        <item x="138"/>
        <item x="139"/>
        <item x="140"/>
        <item x="141"/>
        <item x="146"/>
        <item x="147"/>
        <item x="150"/>
        <item x="152"/>
        <item x="153"/>
        <item x="154"/>
        <item x="157"/>
        <item x="159"/>
        <item x="161"/>
        <item x="162"/>
        <item x="163"/>
        <item x="165"/>
        <item x="168"/>
        <item x="170"/>
        <item x="173"/>
        <item x="176"/>
        <item x="177"/>
        <item x="180"/>
        <item x="181"/>
        <item x="182"/>
        <item x="183"/>
        <item x="185"/>
        <item x="186"/>
        <item x="187"/>
        <item x="188"/>
        <item x="189"/>
        <item x="192"/>
        <item t="default"/>
      </items>
    </pivotField>
    <pivotField showAll="0"/>
    <pivotField numFmtId="44" showAll="0"/>
    <pivotField numFmtId="44" showAll="0"/>
    <pivotField numFmtId="44" showAll="0"/>
    <pivotField showAll="0"/>
    <pivotField showAll="0"/>
    <pivotField numFmtId="44" showAll="0"/>
    <pivotField numFmtId="44" showAll="0"/>
    <pivotField dataField="1" numFmtId="44" showAll="0"/>
    <pivotField showAll="0"/>
    <pivotField axis="axisPage" multipleItemSelectionAllowed="1" showAll="0">
      <items count="11">
        <item h="1" x="1"/>
        <item h="1" x="2"/>
        <item x="7"/>
        <item x="0"/>
        <item h="1" x="8"/>
        <item x="3"/>
        <item h="1" x="6"/>
        <item h="1" x="4"/>
        <item h="1" x="9"/>
        <item h="1" x="5"/>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1"/>
        <item sd="0" x="2"/>
        <item sd="0" x="3"/>
        <item sd="0" x="4"/>
        <item x="5"/>
        <item x="0"/>
      </items>
    </pivotField>
    <pivotField axis="axisRow" showAll="0" defaultSubtotal="0">
      <items count="7">
        <item h="1" sd="0" x="4"/>
        <item h="1" sd="0" x="5"/>
        <item x="1"/>
        <item h="1" x="2"/>
        <item h="1" sd="0" x="3"/>
        <item h="1" x="6"/>
        <item h="1" x="0"/>
      </items>
    </pivotField>
  </pivotFields>
  <rowFields count="4">
    <field x="15"/>
    <field x="14"/>
    <field x="13"/>
    <field x="0"/>
  </rowFields>
  <rowItems count="6">
    <i>
      <x v="2"/>
    </i>
    <i r="1">
      <x/>
    </i>
    <i r="1">
      <x v="1"/>
    </i>
    <i r="1">
      <x v="2"/>
    </i>
    <i r="1">
      <x v="3"/>
    </i>
    <i t="grand">
      <x/>
    </i>
  </rowItems>
  <colFields count="1">
    <field x="-2"/>
  </colFields>
  <colItems count="2">
    <i>
      <x/>
    </i>
    <i i="1">
      <x v="1"/>
    </i>
  </colItems>
  <pageFields count="1">
    <pageField fld="11" hier="-1"/>
  </pageFields>
  <dataFields count="2">
    <dataField name="Dochód brutto " fld="9" baseField="1" baseItem="0" numFmtId="44"/>
    <dataField name="Dynamika R/R" fld="9" showDataAs="percentDiff" baseField="15" baseItem="1048828" numFmtId="10"/>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4E8C51-5441-4BF9-A699-6BEAA4220F4D}" name="PivotTable1" cacheId="4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B11" firstHeaderRow="1" firstDataRow="1" firstDataCol="1"/>
  <pivotFields count="16">
    <pivotField numFmtId="15" showAll="0">
      <items count="1063">
        <item m="1" x="1029"/>
        <item m="1" x="338"/>
        <item x="143"/>
        <item m="1" x="315"/>
        <item x="124"/>
        <item m="1" x="1035"/>
        <item m="1" x="361"/>
        <item m="1" x="1053"/>
        <item m="1" x="1046"/>
        <item m="1" x="429"/>
        <item m="1" x="980"/>
        <item m="1" x="676"/>
        <item m="1" x="213"/>
        <item m="1" x="1027"/>
        <item x="134"/>
        <item m="1" x="322"/>
        <item x="105"/>
        <item m="1" x="685"/>
        <item x="101"/>
        <item m="1" x="794"/>
        <item m="1" x="793"/>
        <item m="1" x="1010"/>
        <item x="184"/>
        <item m="1" x="990"/>
        <item m="1" x="1019"/>
        <item m="1" x="991"/>
        <item m="1" x="1052"/>
        <item m="1" x="644"/>
        <item m="1" x="696"/>
        <item m="1" x="941"/>
        <item m="1" x="1037"/>
        <item x="89"/>
        <item m="1" x="981"/>
        <item m="1" x="320"/>
        <item m="1" x="1013"/>
        <item x="90"/>
        <item x="68"/>
        <item m="1" x="986"/>
        <item m="1" x="474"/>
        <item m="1" x="1011"/>
        <item m="1" x="930"/>
        <item m="1" x="1050"/>
        <item m="1" x="1054"/>
        <item x="35"/>
        <item m="1" x="962"/>
        <item m="1" x="298"/>
        <item m="1" x="1002"/>
        <item m="1" x="1008"/>
        <item m="1" x="977"/>
        <item m="1" x="1036"/>
        <item m="1" x="1015"/>
        <item m="1" x="724"/>
        <item m="1" x="983"/>
        <item m="1" x="378"/>
        <item m="1" x="472"/>
        <item m="1" x="409"/>
        <item m="1" x="572"/>
        <item x="191"/>
        <item m="1" x="1059"/>
        <item m="1" x="1007"/>
        <item m="1" x="421"/>
        <item m="1" x="1023"/>
        <item m="1" x="1014"/>
        <item m="1" x="439"/>
        <item m="1" x="1055"/>
        <item m="1" x="988"/>
        <item m="1" x="816"/>
        <item m="1" x="1047"/>
        <item m="1" x="476"/>
        <item x="95"/>
        <item m="1" x="889"/>
        <item m="1" x="561"/>
        <item m="1" x="592"/>
        <item m="1" x="691"/>
        <item m="1" x="979"/>
        <item m="1" x="1060"/>
        <item m="1" x="875"/>
        <item m="1" x="984"/>
        <item m="1" x="993"/>
        <item m="1" x="978"/>
        <item m="1" x="1024"/>
        <item m="1" x="1020"/>
        <item m="1" x="520"/>
        <item m="1" x="471"/>
        <item x="19"/>
        <item m="1" x="225"/>
        <item x="66"/>
        <item m="1" x="996"/>
        <item m="1" x="355"/>
        <item m="1" x="555"/>
        <item m="1" x="291"/>
        <item m="1" x="1049"/>
        <item m="1" x="858"/>
        <item m="1" x="418"/>
        <item m="1" x="373"/>
        <item m="1" x="995"/>
        <item m="1" x="994"/>
        <item m="1" x="1056"/>
        <item m="1" x="698"/>
        <item m="1" x="662"/>
        <item m="1" x="1004"/>
        <item m="1" x="774"/>
        <item x="119"/>
        <item x="39"/>
        <item m="1" x="1022"/>
        <item m="1" x="987"/>
        <item m="1" x="415"/>
        <item m="1" x="976"/>
        <item m="1" x="339"/>
        <item m="1" x="1006"/>
        <item m="1" x="901"/>
        <item m="1" x="1061"/>
        <item m="1" x="475"/>
        <item m="1" x="1048"/>
        <item m="1" x="1025"/>
        <item m="1" x="363"/>
        <item x="71"/>
        <item m="1" x="241"/>
        <item m="1" x="747"/>
        <item m="1" x="847"/>
        <item m="1" x="1021"/>
        <item m="1" x="1051"/>
        <item m="1" x="1043"/>
        <item m="1" x="1032"/>
        <item m="1" x="433"/>
        <item x="169"/>
        <item m="1" x="454"/>
        <item m="1" x="576"/>
        <item m="1" x="224"/>
        <item m="1" x="507"/>
        <item m="1" x="868"/>
        <item m="1" x="1040"/>
        <item m="1" x="1009"/>
        <item m="1" x="900"/>
        <item m="1" x="435"/>
        <item m="1" x="820"/>
        <item m="1" x="1005"/>
        <item m="1" x="1030"/>
        <item m="1" x="1045"/>
        <item m="1" x="723"/>
        <item m="1" x="448"/>
        <item m="1" x="702"/>
        <item m="1" x="1031"/>
        <item m="1" x="658"/>
        <item m="1" x="808"/>
        <item m="1" x="1018"/>
        <item m="1" x="1042"/>
        <item m="1" x="1001"/>
        <item m="1" x="1057"/>
        <item m="1" x="982"/>
        <item m="1" x="904"/>
        <item m="1" x="1026"/>
        <item m="1" x="999"/>
        <item m="1" x="408"/>
        <item m="1" x="1038"/>
        <item m="1" x="998"/>
        <item m="1" x="1044"/>
        <item m="1" x="1000"/>
        <item m="1" x="1017"/>
        <item m="1" x="1033"/>
        <item m="1" x="1012"/>
        <item m="1" x="763"/>
        <item m="1" x="1028"/>
        <item m="1" x="997"/>
        <item m="1" x="450"/>
        <item m="1" x="1039"/>
        <item m="1" x="923"/>
        <item m="1" x="885"/>
        <item m="1" x="966"/>
        <item x="190"/>
        <item m="1" x="1016"/>
        <item x="31"/>
        <item m="1" x="985"/>
        <item m="1" x="1058"/>
        <item m="1" x="1003"/>
        <item m="1" x="989"/>
        <item m="1" x="1041"/>
        <item m="1" x="1034"/>
        <item m="1" x="992"/>
        <item x="11"/>
        <item m="1" x="869"/>
        <item m="1" x="870"/>
        <item m="1" x="871"/>
        <item m="1" x="453"/>
        <item m="1" x="872"/>
        <item m="1" x="232"/>
        <item m="1" x="873"/>
        <item m="1" x="874"/>
        <item m="1" x="876"/>
        <item m="1" x="335"/>
        <item m="1" x="385"/>
        <item m="1" x="877"/>
        <item m="1" x="848"/>
        <item m="1" x="878"/>
        <item m="1" x="538"/>
        <item m="1" x="879"/>
        <item m="1" x="880"/>
        <item m="1" x="740"/>
        <item m="1" x="881"/>
        <item m="1" x="865"/>
        <item m="1" x="882"/>
        <item m="1" x="807"/>
        <item m="1" x="883"/>
        <item m="1" x="884"/>
        <item m="1" x="886"/>
        <item m="1" x="887"/>
        <item m="1" x="888"/>
        <item m="1" x="586"/>
        <item m="1" x="890"/>
        <item m="1" x="891"/>
        <item m="1" x="633"/>
        <item m="1" x="892"/>
        <item m="1" x="253"/>
        <item m="1" x="484"/>
        <item x="34"/>
        <item m="1" x="893"/>
        <item m="1" x="313"/>
        <item m="1" x="894"/>
        <item m="1" x="247"/>
        <item m="1" x="895"/>
        <item m="1" x="203"/>
        <item m="1" x="445"/>
        <item m="1" x="425"/>
        <item m="1" x="356"/>
        <item m="1" x="896"/>
        <item m="1" x="897"/>
        <item m="1" x="898"/>
        <item m="1" x="899"/>
        <item x="158"/>
        <item m="1" x="641"/>
        <item m="1" x="571"/>
        <item m="1" x="902"/>
        <item m="1" x="903"/>
        <item x="77"/>
        <item m="1" x="905"/>
        <item m="1" x="600"/>
        <item m="1" x="906"/>
        <item m="1" x="398"/>
        <item m="1" x="652"/>
        <item m="1" x="907"/>
        <item m="1" x="349"/>
        <item x="156"/>
        <item m="1" x="683"/>
        <item x="171"/>
        <item m="1" x="826"/>
        <item m="1" x="908"/>
        <item m="1" x="909"/>
        <item m="1" x="910"/>
        <item m="1" x="595"/>
        <item m="1" x="911"/>
        <item m="1" x="912"/>
        <item m="1" x="913"/>
        <item m="1" x="914"/>
        <item m="1" x="915"/>
        <item m="1" x="377"/>
        <item m="1" x="389"/>
        <item m="1" x="916"/>
        <item m="1" x="692"/>
        <item m="1" x="917"/>
        <item m="1" x="918"/>
        <item m="1" x="919"/>
        <item m="1" x="920"/>
        <item x="76"/>
        <item m="1" x="921"/>
        <item m="1" x="434"/>
        <item x="103"/>
        <item m="1" x="621"/>
        <item m="1" x="202"/>
        <item m="1" x="609"/>
        <item x="51"/>
        <item m="1" x="922"/>
        <item m="1" x="924"/>
        <item m="1" x="498"/>
        <item m="1" x="925"/>
        <item m="1" x="926"/>
        <item m="1" x="559"/>
        <item m="1" x="927"/>
        <item m="1" x="307"/>
        <item m="1" x="257"/>
        <item m="1" x="325"/>
        <item m="1" x="928"/>
        <item m="1" x="929"/>
        <item m="1" x="931"/>
        <item x="88"/>
        <item m="1" x="932"/>
        <item m="1" x="933"/>
        <item m="1" x="503"/>
        <item m="1" x="934"/>
        <item m="1" x="935"/>
        <item m="1" x="802"/>
        <item m="1" x="936"/>
        <item m="1" x="937"/>
        <item m="1" x="938"/>
        <item x="126"/>
        <item m="1" x="939"/>
        <item m="1" x="772"/>
        <item m="1" x="940"/>
        <item m="1" x="809"/>
        <item m="1" x="942"/>
        <item m="1" x="463"/>
        <item m="1" x="783"/>
        <item m="1" x="943"/>
        <item m="1" x="806"/>
        <item m="1" x="944"/>
        <item m="1" x="360"/>
        <item m="1" x="945"/>
        <item m="1" x="647"/>
        <item m="1" x="946"/>
        <item m="1" x="947"/>
        <item m="1" x="948"/>
        <item m="1" x="949"/>
        <item m="1" x="950"/>
        <item m="1" x="951"/>
        <item m="1" x="694"/>
        <item m="1" x="354"/>
        <item m="1" x="952"/>
        <item m="1" x="953"/>
        <item m="1" x="954"/>
        <item m="1" x="955"/>
        <item m="1" x="428"/>
        <item m="1" x="533"/>
        <item m="1" x="956"/>
        <item m="1" x="957"/>
        <item m="1" x="237"/>
        <item m="1" x="958"/>
        <item m="1" x="699"/>
        <item m="1" x="959"/>
        <item m="1" x="960"/>
        <item m="1" x="961"/>
        <item m="1" x="440"/>
        <item m="1" x="963"/>
        <item m="1" x="593"/>
        <item x="115"/>
        <item m="1" x="964"/>
        <item m="1" x="965"/>
        <item m="1" x="967"/>
        <item m="1" x="968"/>
        <item m="1" x="969"/>
        <item m="1" x="828"/>
        <item m="1" x="970"/>
        <item m="1" x="527"/>
        <item m="1" x="844"/>
        <item m="1" x="228"/>
        <item x="166"/>
        <item m="1" x="568"/>
        <item m="1" x="971"/>
        <item m="1" x="972"/>
        <item m="1" x="973"/>
        <item m="1" x="417"/>
        <item m="1" x="597"/>
        <item m="1" x="974"/>
        <item x="52"/>
        <item m="1" x="347"/>
        <item m="1" x="975"/>
        <item m="1" x="757"/>
        <item m="1" x="614"/>
        <item m="1" x="758"/>
        <item m="1" x="759"/>
        <item m="1" x="618"/>
        <item m="1" x="760"/>
        <item m="1" x="761"/>
        <item m="1" x="495"/>
        <item m="1" x="762"/>
        <item m="1" x="764"/>
        <item m="1" x="296"/>
        <item m="1" x="765"/>
        <item m="1" x="766"/>
        <item m="1" x="767"/>
        <item m="1" x="768"/>
        <item m="1" x="769"/>
        <item m="1" x="770"/>
        <item m="1" x="771"/>
        <item x="160"/>
        <item m="1" x="583"/>
        <item x="121"/>
        <item m="1" x="632"/>
        <item m="1" x="773"/>
        <item m="1" x="318"/>
        <item m="1" x="775"/>
        <item m="1" x="776"/>
        <item m="1" x="777"/>
        <item m="1" x="778"/>
        <item m="1" x="690"/>
        <item m="1" x="779"/>
        <item m="1" x="196"/>
        <item m="1" x="780"/>
        <item m="1" x="781"/>
        <item m="1" x="514"/>
        <item m="1" x="782"/>
        <item m="1" x="391"/>
        <item m="1" x="784"/>
        <item m="1" x="334"/>
        <item m="1" x="276"/>
        <item m="1" x="785"/>
        <item m="1" x="567"/>
        <item m="1" x="786"/>
        <item m="1" x="787"/>
        <item m="1" x="788"/>
        <item m="1" x="789"/>
        <item x="92"/>
        <item m="1" x="790"/>
        <item m="1" x="352"/>
        <item m="1" x="220"/>
        <item m="1" x="713"/>
        <item m="1" x="791"/>
        <item m="1" x="792"/>
        <item m="1" x="795"/>
        <item m="1" x="796"/>
        <item m="1" x="797"/>
        <item m="1" x="798"/>
        <item m="1" x="264"/>
        <item m="1" x="799"/>
        <item m="1" x="800"/>
        <item m="1" x="343"/>
        <item m="1" x="801"/>
        <item m="1" x="742"/>
        <item m="1" x="656"/>
        <item m="1" x="294"/>
        <item m="1" x="803"/>
        <item m="1" x="446"/>
        <item m="1" x="804"/>
        <item m="1" x="805"/>
        <item m="1" x="599"/>
        <item m="1" x="810"/>
        <item m="1" x="811"/>
        <item m="1" x="689"/>
        <item m="1" x="812"/>
        <item m="1" x="813"/>
        <item x="79"/>
        <item m="1" x="814"/>
        <item m="1" x="815"/>
        <item m="1" x="817"/>
        <item m="1" x="818"/>
        <item m="1" x="243"/>
        <item m="1" x="573"/>
        <item m="1" x="221"/>
        <item m="1" x="819"/>
        <item m="1" x="821"/>
        <item m="1" x="530"/>
        <item m="1" x="822"/>
        <item x="74"/>
        <item m="1" x="823"/>
        <item m="1" x="327"/>
        <item m="1" x="824"/>
        <item m="1" x="382"/>
        <item m="1" x="825"/>
        <item m="1" x="827"/>
        <item m="1" x="829"/>
        <item m="1" x="830"/>
        <item m="1" x="831"/>
        <item m="1" x="832"/>
        <item m="1" x="833"/>
        <item m="1" x="231"/>
        <item m="1" x="735"/>
        <item m="1" x="480"/>
        <item m="1" x="834"/>
        <item m="1" x="835"/>
        <item m="1" x="697"/>
        <item m="1" x="836"/>
        <item x="104"/>
        <item m="1" x="837"/>
        <item m="1" x="316"/>
        <item m="1" x="838"/>
        <item x="7"/>
        <item m="1" x="839"/>
        <item x="58"/>
        <item x="27"/>
        <item m="1" x="840"/>
        <item x="178"/>
        <item m="1" x="841"/>
        <item m="1" x="842"/>
        <item m="1" x="843"/>
        <item m="1" x="845"/>
        <item m="1" x="846"/>
        <item m="1" x="849"/>
        <item m="1" x="850"/>
        <item x="155"/>
        <item x="149"/>
        <item m="1" x="549"/>
        <item m="1" x="851"/>
        <item m="1" x="852"/>
        <item m="1" x="853"/>
        <item m="1" x="402"/>
        <item m="1" x="197"/>
        <item m="1" x="854"/>
        <item m="1" x="664"/>
        <item m="1" x="279"/>
        <item m="1" x="855"/>
        <item m="1" x="856"/>
        <item m="1" x="577"/>
        <item m="1" x="857"/>
        <item m="1" x="710"/>
        <item x="85"/>
        <item m="1" x="563"/>
        <item m="1" x="859"/>
        <item m="1" x="860"/>
        <item m="1" x="861"/>
        <item m="1" x="862"/>
        <item m="1" x="741"/>
        <item x="98"/>
        <item m="1" x="720"/>
        <item m="1" x="340"/>
        <item m="1" x="863"/>
        <item m="1" x="864"/>
        <item m="1" x="866"/>
        <item m="1" x="867"/>
        <item m="1" x="261"/>
        <item m="1" x="605"/>
        <item x="93"/>
        <item m="1" x="638"/>
        <item m="1" x="639"/>
        <item m="1" x="640"/>
        <item m="1" x="642"/>
        <item m="1" x="643"/>
        <item m="1" x="645"/>
        <item m="1" x="646"/>
        <item m="1" x="648"/>
        <item m="1" x="649"/>
        <item m="1" x="650"/>
        <item m="1" x="651"/>
        <item m="1" x="383"/>
        <item m="1" x="653"/>
        <item m="1" x="654"/>
        <item m="1" x="496"/>
        <item m="1" x="655"/>
        <item x="33"/>
        <item m="1" x="657"/>
        <item x="151"/>
        <item m="1" x="659"/>
        <item m="1" x="540"/>
        <item m="1" x="660"/>
        <item m="1" x="661"/>
        <item m="1" x="267"/>
        <item m="1" x="395"/>
        <item x="17"/>
        <item m="1" x="393"/>
        <item m="1" x="541"/>
        <item m="1" x="663"/>
        <item m="1" x="665"/>
        <item m="1" x="666"/>
        <item m="1" x="667"/>
        <item x="96"/>
        <item m="1" x="668"/>
        <item m="1" x="306"/>
        <item m="1" x="357"/>
        <item m="1" x="422"/>
        <item m="1" x="669"/>
        <item m="1" x="670"/>
        <item m="1" x="671"/>
        <item m="1" x="624"/>
        <item m="1" x="672"/>
        <item m="1" x="673"/>
        <item m="1" x="674"/>
        <item m="1" x="675"/>
        <item m="1" x="607"/>
        <item m="1" x="517"/>
        <item m="1" x="677"/>
        <item m="1" x="678"/>
        <item m="1" x="679"/>
        <item m="1" x="680"/>
        <item m="1" x="681"/>
        <item m="1" x="682"/>
        <item m="1" x="366"/>
        <item m="1" x="684"/>
        <item m="1" x="606"/>
        <item x="15"/>
        <item m="1" x="574"/>
        <item m="1" x="686"/>
        <item m="1" x="687"/>
        <item m="1" x="397"/>
        <item x="41"/>
        <item m="1" x="688"/>
        <item m="1" x="477"/>
        <item m="1" x="248"/>
        <item x="47"/>
        <item m="1" x="281"/>
        <item x="14"/>
        <item m="1" x="693"/>
        <item x="125"/>
        <item m="1" x="695"/>
        <item x="64"/>
        <item m="1" x="314"/>
        <item m="1" x="700"/>
        <item m="1" x="701"/>
        <item m="1" x="703"/>
        <item m="1" x="634"/>
        <item m="1" x="704"/>
        <item m="1" x="705"/>
        <item m="1" x="706"/>
        <item x="148"/>
        <item m="1" x="707"/>
        <item m="1" x="708"/>
        <item m="1" x="346"/>
        <item m="1" x="709"/>
        <item m="1" x="426"/>
        <item x="167"/>
        <item m="1" x="467"/>
        <item m="1" x="711"/>
        <item x="142"/>
        <item m="1" x="712"/>
        <item m="1" x="293"/>
        <item x="127"/>
        <item x="43"/>
        <item m="1" x="521"/>
        <item m="1" x="591"/>
        <item m="1" x="714"/>
        <item m="1" x="715"/>
        <item m="1" x="410"/>
        <item m="1" x="716"/>
        <item m="1" x="717"/>
        <item m="1" x="718"/>
        <item m="1" x="719"/>
        <item m="1" x="721"/>
        <item m="1" x="722"/>
        <item m="1" x="491"/>
        <item m="1" x="725"/>
        <item m="1" x="726"/>
        <item x="24"/>
        <item m="1" x="727"/>
        <item m="1" x="728"/>
        <item m="1" x="729"/>
        <item m="1" x="730"/>
        <item m="1" x="731"/>
        <item m="1" x="732"/>
        <item m="1" x="733"/>
        <item m="1" x="508"/>
        <item x="111"/>
        <item m="1" x="734"/>
        <item m="1" x="736"/>
        <item m="1" x="737"/>
        <item m="1" x="738"/>
        <item m="1" x="739"/>
        <item m="1" x="608"/>
        <item m="1" x="271"/>
        <item m="1" x="501"/>
        <item m="1" x="288"/>
        <item m="1" x="743"/>
        <item m="1" x="744"/>
        <item m="1" x="745"/>
        <item m="1" x="746"/>
        <item m="1" x="748"/>
        <item m="1" x="749"/>
        <item m="1" x="750"/>
        <item m="1" x="751"/>
        <item m="1" x="752"/>
        <item m="1" x="753"/>
        <item m="1" x="754"/>
        <item m="1" x="755"/>
        <item m="1" x="451"/>
        <item m="1" x="756"/>
        <item m="1" x="512"/>
        <item m="1" x="513"/>
        <item m="1" x="515"/>
        <item m="1" x="516"/>
        <item m="1" x="518"/>
        <item m="1" x="519"/>
        <item x="114"/>
        <item x="164"/>
        <item m="1" x="522"/>
        <item m="1" x="523"/>
        <item m="1" x="430"/>
        <item m="1" x="524"/>
        <item m="1" x="336"/>
        <item m="1" x="525"/>
        <item m="1" x="526"/>
        <item m="1" x="528"/>
        <item m="1" x="529"/>
        <item x="16"/>
        <item m="1" x="214"/>
        <item x="175"/>
        <item m="1" x="531"/>
        <item m="1" x="532"/>
        <item m="1" x="207"/>
        <item m="1" x="534"/>
        <item m="1" x="535"/>
        <item m="1" x="536"/>
        <item m="1" x="537"/>
        <item m="1" x="539"/>
        <item m="1" x="269"/>
        <item m="1" x="542"/>
        <item x="29"/>
        <item m="1" x="543"/>
        <item m="1" x="544"/>
        <item m="1" x="545"/>
        <item m="1" x="546"/>
        <item x="112"/>
        <item m="1" x="547"/>
        <item m="1" x="326"/>
        <item m="1" x="548"/>
        <item m="1" x="550"/>
        <item m="1" x="283"/>
        <item m="1" x="551"/>
        <item m="1" x="552"/>
        <item m="1" x="553"/>
        <item m="1" x="554"/>
        <item m="1" x="556"/>
        <item m="1" x="557"/>
        <item m="1" x="558"/>
        <item m="1" x="211"/>
        <item m="1" x="560"/>
        <item m="1" x="562"/>
        <item m="1" x="219"/>
        <item m="1" x="564"/>
        <item m="1" x="565"/>
        <item m="1" x="566"/>
        <item m="1" x="569"/>
        <item m="1" x="441"/>
        <item m="1" x="570"/>
        <item m="1" x="255"/>
        <item m="1" x="575"/>
        <item m="1" x="578"/>
        <item m="1" x="297"/>
        <item m="1" x="579"/>
        <item m="1" x="580"/>
        <item m="1" x="333"/>
        <item m="1" x="303"/>
        <item m="1" x="581"/>
        <item m="1" x="419"/>
        <item m="1" x="582"/>
        <item m="1" x="584"/>
        <item m="1" x="585"/>
        <item m="1" x="587"/>
        <item m="1" x="588"/>
        <item m="1" x="589"/>
        <item m="1" x="590"/>
        <item m="1" x="268"/>
        <item m="1" x="594"/>
        <item m="1" x="596"/>
        <item m="1" x="598"/>
        <item m="1" x="251"/>
        <item m="1" x="601"/>
        <item m="1" x="223"/>
        <item m="1" x="602"/>
        <item x="67"/>
        <item m="1" x="603"/>
        <item m="1" x="604"/>
        <item m="1" x="490"/>
        <item m="1" x="362"/>
        <item m="1" x="610"/>
        <item m="1" x="611"/>
        <item x="46"/>
        <item m="1" x="612"/>
        <item m="1" x="613"/>
        <item m="1" x="308"/>
        <item m="1" x="497"/>
        <item x="44"/>
        <item m="1" x="615"/>
        <item m="1" x="616"/>
        <item m="1" x="617"/>
        <item m="1" x="619"/>
        <item m="1" x="620"/>
        <item m="1" x="622"/>
        <item m="1" x="623"/>
        <item m="1" x="457"/>
        <item m="1" x="625"/>
        <item m="1" x="626"/>
        <item m="1" x="627"/>
        <item m="1" x="628"/>
        <item m="1" x="376"/>
        <item x="100"/>
        <item m="1" x="629"/>
        <item m="1" x="630"/>
        <item m="1" x="631"/>
        <item m="1" x="635"/>
        <item m="1" x="636"/>
        <item x="59"/>
        <item m="1" x="637"/>
        <item m="1" x="414"/>
        <item m="1" x="364"/>
        <item m="1" x="365"/>
        <item m="1" x="287"/>
        <item m="1" x="367"/>
        <item m="1" x="368"/>
        <item m="1" x="369"/>
        <item m="1" x="370"/>
        <item m="1" x="371"/>
        <item m="1" x="372"/>
        <item m="1" x="374"/>
        <item m="1" x="328"/>
        <item m="1" x="375"/>
        <item x="108"/>
        <item m="1" x="358"/>
        <item m="1" x="379"/>
        <item m="1" x="230"/>
        <item m="1" x="380"/>
        <item m="1" x="381"/>
        <item m="1" x="384"/>
        <item m="1" x="386"/>
        <item m="1" x="387"/>
        <item m="1" x="388"/>
        <item m="1" x="390"/>
        <item m="1" x="392"/>
        <item m="1" x="394"/>
        <item m="1" x="396"/>
        <item x="0"/>
        <item m="1" x="205"/>
        <item m="1" x="399"/>
        <item m="1" x="400"/>
        <item m="1" x="266"/>
        <item m="1" x="401"/>
        <item m="1" x="403"/>
        <item m="1" x="404"/>
        <item m="1" x="405"/>
        <item m="1" x="406"/>
        <item x="110"/>
        <item m="1" x="407"/>
        <item m="1" x="411"/>
        <item m="1" x="412"/>
        <item m="1" x="413"/>
        <item m="1" x="416"/>
        <item m="1" x="420"/>
        <item m="1" x="250"/>
        <item m="1" x="423"/>
        <item m="1" x="424"/>
        <item m="1" x="427"/>
        <item m="1" x="431"/>
        <item m="1" x="432"/>
        <item m="1" x="436"/>
        <item m="1" x="437"/>
        <item m="1" x="438"/>
        <item m="1" x="442"/>
        <item m="1" x="443"/>
        <item m="1" x="444"/>
        <item m="1" x="447"/>
        <item m="1" x="449"/>
        <item m="1" x="452"/>
        <item x="174"/>
        <item m="1" x="286"/>
        <item m="1" x="455"/>
        <item m="1" x="456"/>
        <item m="1" x="458"/>
        <item m="1" x="459"/>
        <item m="1" x="460"/>
        <item m="1" x="461"/>
        <item m="1" x="462"/>
        <item m="1" x="464"/>
        <item m="1" x="465"/>
        <item m="1" x="466"/>
        <item m="1" x="468"/>
        <item m="1" x="469"/>
        <item m="1" x="218"/>
        <item m="1" x="470"/>
        <item m="1" x="473"/>
        <item x="144"/>
        <item m="1" x="478"/>
        <item x="179"/>
        <item m="1" x="479"/>
        <item m="1" x="481"/>
        <item m="1" x="482"/>
        <item m="1" x="483"/>
        <item m="1" x="485"/>
        <item m="1" x="486"/>
        <item m="1" x="487"/>
        <item m="1" x="488"/>
        <item m="1" x="353"/>
        <item m="1" x="489"/>
        <item m="1" x="492"/>
        <item m="1" x="493"/>
        <item m="1" x="494"/>
        <item m="1" x="499"/>
        <item m="1" x="500"/>
        <item m="1" x="502"/>
        <item m="1" x="504"/>
        <item m="1" x="505"/>
        <item x="63"/>
        <item m="1" x="506"/>
        <item m="1" x="256"/>
        <item m="1" x="329"/>
        <item m="1" x="305"/>
        <item m="1" x="509"/>
        <item m="1" x="510"/>
        <item m="1" x="511"/>
        <item m="1" x="193"/>
        <item m="1" x="194"/>
        <item m="1" x="195"/>
        <item m="1" x="198"/>
        <item m="1" x="199"/>
        <item m="1" x="200"/>
        <item m="1" x="201"/>
        <item m="1" x="204"/>
        <item m="1" x="206"/>
        <item m="1" x="208"/>
        <item m="1" x="209"/>
        <item m="1" x="210"/>
        <item m="1" x="212"/>
        <item m="1" x="215"/>
        <item m="1" x="216"/>
        <item m="1" x="217"/>
        <item m="1" x="222"/>
        <item m="1" x="226"/>
        <item m="1" x="227"/>
        <item m="1" x="229"/>
        <item m="1" x="233"/>
        <item m="1" x="234"/>
        <item m="1" x="235"/>
        <item m="1" x="236"/>
        <item m="1" x="238"/>
        <item m="1" x="239"/>
        <item m="1" x="240"/>
        <item m="1" x="242"/>
        <item m="1" x="244"/>
        <item m="1" x="245"/>
        <item m="1" x="246"/>
        <item m="1" x="249"/>
        <item m="1" x="252"/>
        <item m="1" x="254"/>
        <item x="36"/>
        <item m="1" x="258"/>
        <item m="1" x="259"/>
        <item m="1" x="260"/>
        <item m="1" x="262"/>
        <item m="1" x="263"/>
        <item m="1" x="265"/>
        <item m="1" x="270"/>
        <item m="1" x="272"/>
        <item m="1" x="273"/>
        <item m="1" x="274"/>
        <item m="1" x="275"/>
        <item m="1" x="277"/>
        <item m="1" x="278"/>
        <item m="1" x="280"/>
        <item m="1" x="282"/>
        <item m="1" x="284"/>
        <item m="1" x="285"/>
        <item m="1" x="289"/>
        <item m="1" x="290"/>
        <item m="1" x="292"/>
        <item x="135"/>
        <item m="1" x="295"/>
        <item m="1" x="299"/>
        <item m="1" x="300"/>
        <item m="1" x="301"/>
        <item m="1" x="302"/>
        <item m="1" x="304"/>
        <item m="1" x="309"/>
        <item x="172"/>
        <item m="1" x="310"/>
        <item m="1" x="311"/>
        <item m="1" x="312"/>
        <item m="1" x="317"/>
        <item x="128"/>
        <item m="1" x="319"/>
        <item m="1" x="321"/>
        <item m="1" x="323"/>
        <item m="1" x="324"/>
        <item m="1" x="330"/>
        <item x="145"/>
        <item m="1" x="331"/>
        <item m="1" x="332"/>
        <item m="1" x="337"/>
        <item m="1" x="341"/>
        <item m="1" x="342"/>
        <item m="1" x="344"/>
        <item m="1" x="345"/>
        <item x="48"/>
        <item m="1" x="348"/>
        <item m="1" x="350"/>
        <item x="55"/>
        <item m="1" x="351"/>
        <item m="1" x="359"/>
        <item x="1"/>
        <item x="2"/>
        <item x="3"/>
        <item x="4"/>
        <item x="5"/>
        <item x="6"/>
        <item x="8"/>
        <item x="9"/>
        <item x="10"/>
        <item x="12"/>
        <item x="13"/>
        <item x="18"/>
        <item x="20"/>
        <item x="21"/>
        <item x="22"/>
        <item x="23"/>
        <item x="25"/>
        <item x="26"/>
        <item x="28"/>
        <item x="30"/>
        <item x="32"/>
        <item x="37"/>
        <item x="38"/>
        <item x="40"/>
        <item x="42"/>
        <item x="45"/>
        <item x="49"/>
        <item x="50"/>
        <item x="53"/>
        <item x="54"/>
        <item x="56"/>
        <item x="57"/>
        <item x="60"/>
        <item x="61"/>
        <item x="62"/>
        <item x="65"/>
        <item x="69"/>
        <item x="70"/>
        <item x="72"/>
        <item x="73"/>
        <item x="75"/>
        <item x="78"/>
        <item x="80"/>
        <item x="81"/>
        <item x="82"/>
        <item x="83"/>
        <item x="84"/>
        <item x="86"/>
        <item x="87"/>
        <item x="91"/>
        <item x="94"/>
        <item x="97"/>
        <item x="99"/>
        <item x="102"/>
        <item x="106"/>
        <item x="107"/>
        <item x="109"/>
        <item x="113"/>
        <item x="116"/>
        <item x="117"/>
        <item x="118"/>
        <item x="120"/>
        <item x="122"/>
        <item x="123"/>
        <item x="129"/>
        <item x="130"/>
        <item x="131"/>
        <item x="132"/>
        <item x="133"/>
        <item x="136"/>
        <item x="137"/>
        <item x="138"/>
        <item x="139"/>
        <item x="140"/>
        <item x="141"/>
        <item x="146"/>
        <item x="147"/>
        <item x="150"/>
        <item x="152"/>
        <item x="153"/>
        <item x="154"/>
        <item x="157"/>
        <item x="159"/>
        <item x="161"/>
        <item x="162"/>
        <item x="163"/>
        <item x="165"/>
        <item x="168"/>
        <item x="170"/>
        <item x="173"/>
        <item x="176"/>
        <item x="177"/>
        <item x="180"/>
        <item x="181"/>
        <item x="182"/>
        <item x="183"/>
        <item x="185"/>
        <item x="186"/>
        <item x="187"/>
        <item x="188"/>
        <item x="189"/>
        <item x="192"/>
        <item t="default"/>
      </items>
    </pivotField>
    <pivotField axis="axisRow" showAll="0">
      <items count="9">
        <item x="4"/>
        <item x="3"/>
        <item x="1"/>
        <item x="0"/>
        <item x="2"/>
        <item x="5"/>
        <item x="7"/>
        <item x="6"/>
        <item t="default"/>
      </items>
    </pivotField>
    <pivotField numFmtId="44" showAll="0"/>
    <pivotField numFmtId="44" showAll="0"/>
    <pivotField numFmtId="44" showAll="0"/>
    <pivotField showAll="0"/>
    <pivotField showAll="0"/>
    <pivotField numFmtId="44" showAll="0"/>
    <pivotField numFmtId="44" showAll="0"/>
    <pivotField dataField="1" numFmtId="44" showAll="0"/>
    <pivotField showAll="0"/>
    <pivotField showAll="0"/>
    <pivotField showAll="0"/>
    <pivotField showAll="0" defaultSubtotal="0"/>
    <pivotField showAll="0" defaultSubtotal="0"/>
    <pivotField showAll="0" defaultSubtotal="0">
      <items count="7">
        <item h="1" x="4"/>
        <item h="1" x="5"/>
        <item x="1"/>
        <item h="1" x="2"/>
        <item h="1" x="3"/>
        <item h="1" x="6"/>
        <item h="1" x="0"/>
      </items>
    </pivotField>
  </pivotFields>
  <rowFields count="1">
    <field x="1"/>
  </rowFields>
  <rowItems count="8">
    <i>
      <x/>
    </i>
    <i>
      <x v="2"/>
    </i>
    <i>
      <x v="3"/>
    </i>
    <i>
      <x v="4"/>
    </i>
    <i>
      <x v="5"/>
    </i>
    <i>
      <x v="6"/>
    </i>
    <i>
      <x v="7"/>
    </i>
    <i t="grand">
      <x/>
    </i>
  </rowItems>
  <colItems count="1">
    <i/>
  </colItems>
  <dataFields count="1">
    <dataField name="Dochód brutto " fld="9" baseField="1"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7ED600-5DA5-494C-BC6D-DE88A5223BC5}"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7" firstHeaderRow="0" firstDataRow="1" firstDataCol="1"/>
  <pivotFields count="16">
    <pivotField numFmtId="15" showAll="0">
      <items count="1063">
        <item m="1" x="971"/>
        <item m="1" x="253"/>
        <item m="1" x="873"/>
        <item m="1" x="874"/>
        <item m="1" x="919"/>
        <item m="1" x="203"/>
        <item m="1" x="347"/>
        <item m="1" x="965"/>
        <item m="1" x="933"/>
        <item m="1" x="869"/>
        <item m="1" x="954"/>
        <item m="1" x="503"/>
        <item m="1" x="911"/>
        <item m="1" x="772"/>
        <item m="1" x="445"/>
        <item m="1" x="950"/>
        <item m="1" x="882"/>
        <item m="1" x="887"/>
        <item m="1" x="356"/>
        <item m="1" x="906"/>
        <item m="1" x="927"/>
        <item m="1" x="947"/>
        <item m="1" x="417"/>
        <item m="1" x="307"/>
        <item m="1" x="202"/>
        <item m="1" x="247"/>
        <item m="1" x="699"/>
        <item m="1" x="881"/>
        <item m="1" x="963"/>
        <item m="1" x="809"/>
        <item m="1" x="880"/>
        <item m="1" x="325"/>
        <item m="1" x="928"/>
        <item m="1" x="463"/>
        <item m="1" x="694"/>
        <item m="1" x="946"/>
        <item m="1" x="968"/>
        <item x="126"/>
        <item m="1" x="498"/>
        <item m="1" x="354"/>
        <item m="1" x="538"/>
        <item x="51"/>
        <item m="1" x="895"/>
        <item m="1" x="641"/>
        <item m="1" x="975"/>
        <item m="1" x="335"/>
        <item m="1" x="484"/>
        <item m="1" x="848"/>
        <item m="1" x="898"/>
        <item m="1" x="872"/>
        <item m="1" x="571"/>
        <item m="1" x="883"/>
        <item m="1" x="955"/>
        <item m="1" x="969"/>
        <item m="1" x="931"/>
        <item m="1" x="934"/>
        <item m="1" x="360"/>
        <item m="1" x="527"/>
        <item m="1" x="958"/>
        <item m="1" x="915"/>
        <item m="1" x="228"/>
        <item m="1" x="943"/>
        <item m="1" x="940"/>
        <item m="1" x="886"/>
        <item m="1" x="692"/>
        <item m="1" x="865"/>
        <item m="1" x="899"/>
        <item m="1" x="926"/>
        <item m="1" x="802"/>
        <item m="1" x="440"/>
        <item m="1" x="313"/>
        <item m="1" x="967"/>
        <item m="1" x="892"/>
        <item m="1" x="884"/>
        <item x="52"/>
        <item m="1" x="600"/>
        <item m="1" x="385"/>
        <item m="1" x="921"/>
        <item x="34"/>
        <item m="1" x="533"/>
        <item m="1" x="652"/>
        <item m="1" x="428"/>
        <item m="1" x="908"/>
        <item m="1" x="974"/>
        <item m="1" x="910"/>
        <item m="1" x="902"/>
        <item m="1" x="925"/>
        <item m="1" x="948"/>
        <item m="1" x="920"/>
        <item x="77"/>
        <item m="1" x="597"/>
        <item m="1" x="949"/>
        <item m="1" x="826"/>
        <item m="1" x="870"/>
        <item m="1" x="905"/>
        <item m="1" x="425"/>
        <item x="166"/>
        <item m="1" x="891"/>
        <item m="1" x="349"/>
        <item m="1" x="956"/>
        <item m="1" x="932"/>
        <item m="1" x="964"/>
        <item m="1" x="917"/>
        <item x="76"/>
        <item m="1" x="683"/>
        <item m="1" x="944"/>
        <item m="1" x="970"/>
        <item m="1" x="894"/>
        <item m="1" x="924"/>
        <item m="1" x="1029"/>
        <item x="171"/>
        <item m="1" x="888"/>
        <item m="1" x="338"/>
        <item m="1" x="593"/>
        <item m="1" x="957"/>
        <item m="1" x="559"/>
        <item x="143"/>
        <item m="1" x="315"/>
        <item x="124"/>
        <item m="1" x="1035"/>
        <item m="1" x="361"/>
        <item m="1" x="1053"/>
        <item m="1" x="1046"/>
        <item m="1" x="429"/>
        <item m="1" x="980"/>
        <item m="1" x="676"/>
        <item m="1" x="213"/>
        <item m="1" x="907"/>
        <item m="1" x="1027"/>
        <item x="134"/>
        <item m="1" x="322"/>
        <item x="105"/>
        <item m="1" x="685"/>
        <item x="101"/>
        <item m="1" x="794"/>
        <item m="1" x="793"/>
        <item m="1" x="1010"/>
        <item m="1" x="844"/>
        <item x="184"/>
        <item m="1" x="990"/>
        <item m="1" x="1019"/>
        <item m="1" x="991"/>
        <item m="1" x="1052"/>
        <item m="1" x="828"/>
        <item m="1" x="878"/>
        <item m="1" x="434"/>
        <item m="1" x="633"/>
        <item m="1" x="644"/>
        <item m="1" x="696"/>
        <item m="1" x="609"/>
        <item m="1" x="257"/>
        <item m="1" x="941"/>
        <item m="1" x="1037"/>
        <item x="89"/>
        <item m="1" x="913"/>
        <item m="1" x="981"/>
        <item m="1" x="320"/>
        <item m="1" x="922"/>
        <item m="1" x="1013"/>
        <item m="1" x="959"/>
        <item x="90"/>
        <item x="68"/>
        <item m="1" x="972"/>
        <item m="1" x="986"/>
        <item m="1" x="879"/>
        <item m="1" x="474"/>
        <item m="1" x="1011"/>
        <item m="1" x="930"/>
        <item m="1" x="1050"/>
        <item m="1" x="1054"/>
        <item x="35"/>
        <item m="1" x="962"/>
        <item m="1" x="909"/>
        <item x="158"/>
        <item m="1" x="568"/>
        <item m="1" x="298"/>
        <item m="1" x="890"/>
        <item m="1" x="1002"/>
        <item m="1" x="914"/>
        <item m="1" x="1008"/>
        <item m="1" x="977"/>
        <item m="1" x="936"/>
        <item m="1" x="1036"/>
        <item m="1" x="1015"/>
        <item m="1" x="724"/>
        <item m="1" x="983"/>
        <item m="1" x="378"/>
        <item m="1" x="472"/>
        <item m="1" x="409"/>
        <item m="1" x="572"/>
        <item m="1" x="621"/>
        <item x="191"/>
        <item m="1" x="1059"/>
        <item m="1" x="1007"/>
        <item m="1" x="421"/>
        <item m="1" x="1023"/>
        <item m="1" x="1014"/>
        <item m="1" x="439"/>
        <item m="1" x="937"/>
        <item m="1" x="1055"/>
        <item m="1" x="377"/>
        <item m="1" x="988"/>
        <item m="1" x="816"/>
        <item m="1" x="586"/>
        <item m="1" x="806"/>
        <item m="1" x="1047"/>
        <item m="1" x="476"/>
        <item x="95"/>
        <item m="1" x="889"/>
        <item m="1" x="561"/>
        <item m="1" x="592"/>
        <item m="1" x="691"/>
        <item m="1" x="979"/>
        <item m="1" x="1060"/>
        <item m="1" x="875"/>
        <item m="1" x="984"/>
        <item m="1" x="993"/>
        <item m="1" x="978"/>
        <item m="1" x="1024"/>
        <item m="1" x="1020"/>
        <item m="1" x="520"/>
        <item m="1" x="471"/>
        <item m="1" x="595"/>
        <item x="19"/>
        <item m="1" x="225"/>
        <item x="66"/>
        <item m="1" x="232"/>
        <item m="1" x="996"/>
        <item m="1" x="355"/>
        <item m="1" x="555"/>
        <item m="1" x="291"/>
        <item m="1" x="1049"/>
        <item x="115"/>
        <item m="1" x="858"/>
        <item m="1" x="973"/>
        <item m="1" x="418"/>
        <item m="1" x="373"/>
        <item m="1" x="995"/>
        <item m="1" x="994"/>
        <item m="1" x="1056"/>
        <item m="1" x="876"/>
        <item m="1" x="960"/>
        <item m="1" x="698"/>
        <item m="1" x="897"/>
        <item m="1" x="662"/>
        <item m="1" x="912"/>
        <item x="103"/>
        <item m="1" x="1004"/>
        <item m="1" x="774"/>
        <item m="1" x="389"/>
        <item x="119"/>
        <item x="39"/>
        <item m="1" x="1022"/>
        <item m="1" x="987"/>
        <item m="1" x="415"/>
        <item m="1" x="976"/>
        <item m="1" x="339"/>
        <item m="1" x="916"/>
        <item m="1" x="903"/>
        <item m="1" x="1006"/>
        <item m="1" x="807"/>
        <item m="1" x="901"/>
        <item m="1" x="1061"/>
        <item m="1" x="475"/>
        <item m="1" x="1048"/>
        <item m="1" x="1025"/>
        <item m="1" x="363"/>
        <item x="71"/>
        <item m="1" x="740"/>
        <item m="1" x="241"/>
        <item m="1" x="747"/>
        <item m="1" x="945"/>
        <item m="1" x="847"/>
        <item m="1" x="1021"/>
        <item m="1" x="952"/>
        <item m="1" x="1051"/>
        <item m="1" x="1043"/>
        <item m="1" x="1032"/>
        <item m="1" x="398"/>
        <item m="1" x="433"/>
        <item x="169"/>
        <item m="1" x="454"/>
        <item m="1" x="576"/>
        <item m="1" x="224"/>
        <item m="1" x="939"/>
        <item m="1" x="507"/>
        <item m="1" x="868"/>
        <item x="156"/>
        <item m="1" x="1040"/>
        <item m="1" x="1009"/>
        <item m="1" x="900"/>
        <item m="1" x="435"/>
        <item m="1" x="820"/>
        <item m="1" x="1005"/>
        <item m="1" x="1030"/>
        <item m="1" x="453"/>
        <item m="1" x="1045"/>
        <item m="1" x="723"/>
        <item m="1" x="448"/>
        <item m="1" x="702"/>
        <item m="1" x="1031"/>
        <item m="1" x="658"/>
        <item m="1" x="896"/>
        <item m="1" x="808"/>
        <item m="1" x="647"/>
        <item m="1" x="1018"/>
        <item m="1" x="893"/>
        <item m="1" x="1042"/>
        <item m="1" x="1001"/>
        <item m="1" x="1057"/>
        <item m="1" x="982"/>
        <item m="1" x="783"/>
        <item m="1" x="961"/>
        <item m="1" x="904"/>
        <item m="1" x="942"/>
        <item m="1" x="1026"/>
        <item m="1" x="999"/>
        <item m="1" x="408"/>
        <item m="1" x="938"/>
        <item m="1" x="237"/>
        <item m="1" x="953"/>
        <item m="1" x="1038"/>
        <item m="1" x="998"/>
        <item m="1" x="1044"/>
        <item m="1" x="1000"/>
        <item m="1" x="1017"/>
        <item m="1" x="1033"/>
        <item m="1" x="1012"/>
        <item m="1" x="763"/>
        <item m="1" x="1028"/>
        <item m="1" x="997"/>
        <item m="1" x="450"/>
        <item m="1" x="918"/>
        <item m="1" x="929"/>
        <item m="1" x="1039"/>
        <item m="1" x="923"/>
        <item m="1" x="877"/>
        <item m="1" x="885"/>
        <item m="1" x="966"/>
        <item m="1" x="935"/>
        <item x="88"/>
        <item m="1" x="951"/>
        <item x="190"/>
        <item m="1" x="871"/>
        <item m="1" x="1016"/>
        <item x="31"/>
        <item m="1" x="985"/>
        <item m="1" x="1058"/>
        <item m="1" x="1003"/>
        <item m="1" x="989"/>
        <item m="1" x="1041"/>
        <item m="1" x="1034"/>
        <item m="1" x="992"/>
        <item x="11"/>
        <item m="1" x="757"/>
        <item m="1" x="614"/>
        <item m="1" x="758"/>
        <item m="1" x="759"/>
        <item m="1" x="618"/>
        <item m="1" x="760"/>
        <item m="1" x="761"/>
        <item m="1" x="495"/>
        <item m="1" x="762"/>
        <item m="1" x="764"/>
        <item m="1" x="296"/>
        <item m="1" x="765"/>
        <item m="1" x="766"/>
        <item m="1" x="767"/>
        <item m="1" x="768"/>
        <item m="1" x="769"/>
        <item m="1" x="770"/>
        <item m="1" x="771"/>
        <item x="160"/>
        <item m="1" x="583"/>
        <item x="121"/>
        <item m="1" x="632"/>
        <item m="1" x="773"/>
        <item m="1" x="318"/>
        <item m="1" x="775"/>
        <item m="1" x="776"/>
        <item m="1" x="777"/>
        <item m="1" x="778"/>
        <item m="1" x="690"/>
        <item m="1" x="779"/>
        <item m="1" x="196"/>
        <item m="1" x="780"/>
        <item m="1" x="781"/>
        <item m="1" x="514"/>
        <item m="1" x="782"/>
        <item m="1" x="391"/>
        <item m="1" x="784"/>
        <item m="1" x="334"/>
        <item m="1" x="276"/>
        <item m="1" x="785"/>
        <item m="1" x="567"/>
        <item m="1" x="786"/>
        <item m="1" x="787"/>
        <item m="1" x="788"/>
        <item m="1" x="789"/>
        <item x="92"/>
        <item m="1" x="790"/>
        <item m="1" x="352"/>
        <item m="1" x="220"/>
        <item m="1" x="713"/>
        <item m="1" x="791"/>
        <item m="1" x="792"/>
        <item m="1" x="795"/>
        <item m="1" x="796"/>
        <item m="1" x="797"/>
        <item m="1" x="798"/>
        <item m="1" x="264"/>
        <item m="1" x="799"/>
        <item m="1" x="800"/>
        <item m="1" x="343"/>
        <item m="1" x="801"/>
        <item m="1" x="742"/>
        <item m="1" x="656"/>
        <item m="1" x="294"/>
        <item m="1" x="803"/>
        <item m="1" x="446"/>
        <item m="1" x="804"/>
        <item m="1" x="805"/>
        <item m="1" x="599"/>
        <item m="1" x="810"/>
        <item m="1" x="811"/>
        <item m="1" x="689"/>
        <item m="1" x="812"/>
        <item m="1" x="813"/>
        <item x="79"/>
        <item m="1" x="814"/>
        <item m="1" x="815"/>
        <item m="1" x="817"/>
        <item m="1" x="818"/>
        <item m="1" x="243"/>
        <item m="1" x="573"/>
        <item m="1" x="221"/>
        <item m="1" x="819"/>
        <item m="1" x="821"/>
        <item m="1" x="530"/>
        <item m="1" x="822"/>
        <item x="74"/>
        <item m="1" x="823"/>
        <item m="1" x="327"/>
        <item m="1" x="824"/>
        <item m="1" x="382"/>
        <item m="1" x="825"/>
        <item m="1" x="827"/>
        <item m="1" x="829"/>
        <item m="1" x="830"/>
        <item m="1" x="831"/>
        <item m="1" x="832"/>
        <item m="1" x="833"/>
        <item m="1" x="231"/>
        <item m="1" x="735"/>
        <item m="1" x="480"/>
        <item m="1" x="834"/>
        <item m="1" x="835"/>
        <item m="1" x="697"/>
        <item m="1" x="836"/>
        <item x="104"/>
        <item m="1" x="837"/>
        <item m="1" x="316"/>
        <item m="1" x="838"/>
        <item x="7"/>
        <item m="1" x="839"/>
        <item x="58"/>
        <item x="27"/>
        <item m="1" x="840"/>
        <item x="178"/>
        <item m="1" x="841"/>
        <item m="1" x="842"/>
        <item m="1" x="843"/>
        <item m="1" x="845"/>
        <item m="1" x="846"/>
        <item m="1" x="849"/>
        <item m="1" x="850"/>
        <item x="155"/>
        <item x="149"/>
        <item m="1" x="549"/>
        <item m="1" x="851"/>
        <item m="1" x="852"/>
        <item m="1" x="853"/>
        <item m="1" x="402"/>
        <item m="1" x="197"/>
        <item m="1" x="854"/>
        <item m="1" x="664"/>
        <item m="1" x="279"/>
        <item m="1" x="855"/>
        <item m="1" x="856"/>
        <item m="1" x="577"/>
        <item m="1" x="857"/>
        <item m="1" x="710"/>
        <item x="85"/>
        <item m="1" x="563"/>
        <item m="1" x="859"/>
        <item m="1" x="860"/>
        <item m="1" x="861"/>
        <item m="1" x="862"/>
        <item m="1" x="741"/>
        <item x="98"/>
        <item m="1" x="720"/>
        <item m="1" x="340"/>
        <item m="1" x="863"/>
        <item m="1" x="864"/>
        <item m="1" x="866"/>
        <item m="1" x="867"/>
        <item m="1" x="261"/>
        <item m="1" x="605"/>
        <item x="93"/>
        <item m="1" x="638"/>
        <item m="1" x="639"/>
        <item m="1" x="640"/>
        <item m="1" x="642"/>
        <item m="1" x="643"/>
        <item m="1" x="645"/>
        <item m="1" x="646"/>
        <item m="1" x="648"/>
        <item m="1" x="649"/>
        <item m="1" x="650"/>
        <item m="1" x="651"/>
        <item m="1" x="383"/>
        <item m="1" x="653"/>
        <item m="1" x="654"/>
        <item m="1" x="496"/>
        <item m="1" x="655"/>
        <item x="33"/>
        <item m="1" x="657"/>
        <item x="151"/>
        <item m="1" x="659"/>
        <item m="1" x="540"/>
        <item m="1" x="660"/>
        <item m="1" x="661"/>
        <item m="1" x="267"/>
        <item m="1" x="395"/>
        <item x="17"/>
        <item m="1" x="393"/>
        <item m="1" x="541"/>
        <item m="1" x="663"/>
        <item m="1" x="665"/>
        <item m="1" x="666"/>
        <item m="1" x="667"/>
        <item x="96"/>
        <item m="1" x="668"/>
        <item m="1" x="306"/>
        <item m="1" x="357"/>
        <item m="1" x="422"/>
        <item m="1" x="669"/>
        <item m="1" x="670"/>
        <item m="1" x="671"/>
        <item m="1" x="624"/>
        <item m="1" x="672"/>
        <item m="1" x="673"/>
        <item m="1" x="674"/>
        <item m="1" x="675"/>
        <item m="1" x="607"/>
        <item m="1" x="517"/>
        <item m="1" x="677"/>
        <item m="1" x="678"/>
        <item m="1" x="679"/>
        <item m="1" x="680"/>
        <item m="1" x="681"/>
        <item m="1" x="682"/>
        <item m="1" x="366"/>
        <item m="1" x="684"/>
        <item m="1" x="606"/>
        <item x="15"/>
        <item m="1" x="574"/>
        <item m="1" x="686"/>
        <item m="1" x="687"/>
        <item m="1" x="397"/>
        <item x="41"/>
        <item m="1" x="688"/>
        <item m="1" x="477"/>
        <item m="1" x="248"/>
        <item x="47"/>
        <item m="1" x="281"/>
        <item x="14"/>
        <item m="1" x="693"/>
        <item x="125"/>
        <item m="1" x="695"/>
        <item x="64"/>
        <item m="1" x="314"/>
        <item m="1" x="700"/>
        <item m="1" x="701"/>
        <item m="1" x="703"/>
        <item m="1" x="634"/>
        <item m="1" x="704"/>
        <item m="1" x="705"/>
        <item m="1" x="706"/>
        <item x="148"/>
        <item m="1" x="707"/>
        <item m="1" x="708"/>
        <item m="1" x="346"/>
        <item m="1" x="709"/>
        <item m="1" x="426"/>
        <item x="167"/>
        <item m="1" x="467"/>
        <item m="1" x="711"/>
        <item x="142"/>
        <item m="1" x="712"/>
        <item m="1" x="293"/>
        <item x="127"/>
        <item x="43"/>
        <item m="1" x="521"/>
        <item m="1" x="591"/>
        <item m="1" x="714"/>
        <item m="1" x="715"/>
        <item m="1" x="410"/>
        <item m="1" x="716"/>
        <item m="1" x="717"/>
        <item m="1" x="718"/>
        <item m="1" x="719"/>
        <item m="1" x="721"/>
        <item m="1" x="722"/>
        <item m="1" x="491"/>
        <item m="1" x="725"/>
        <item m="1" x="726"/>
        <item x="24"/>
        <item m="1" x="727"/>
        <item m="1" x="728"/>
        <item m="1" x="729"/>
        <item m="1" x="730"/>
        <item m="1" x="731"/>
        <item m="1" x="732"/>
        <item m="1" x="733"/>
        <item m="1" x="508"/>
        <item x="111"/>
        <item m="1" x="734"/>
        <item m="1" x="736"/>
        <item m="1" x="737"/>
        <item m="1" x="738"/>
        <item m="1" x="739"/>
        <item m="1" x="608"/>
        <item m="1" x="271"/>
        <item m="1" x="501"/>
        <item m="1" x="288"/>
        <item m="1" x="743"/>
        <item m="1" x="744"/>
        <item m="1" x="745"/>
        <item m="1" x="746"/>
        <item m="1" x="748"/>
        <item m="1" x="749"/>
        <item m="1" x="750"/>
        <item m="1" x="751"/>
        <item m="1" x="752"/>
        <item m="1" x="753"/>
        <item m="1" x="754"/>
        <item m="1" x="755"/>
        <item m="1" x="451"/>
        <item m="1" x="756"/>
        <item m="1" x="512"/>
        <item m="1" x="513"/>
        <item m="1" x="515"/>
        <item m="1" x="516"/>
        <item m="1" x="518"/>
        <item m="1" x="519"/>
        <item x="114"/>
        <item x="164"/>
        <item m="1" x="522"/>
        <item m="1" x="523"/>
        <item m="1" x="430"/>
        <item m="1" x="524"/>
        <item m="1" x="336"/>
        <item m="1" x="525"/>
        <item m="1" x="526"/>
        <item m="1" x="528"/>
        <item m="1" x="529"/>
        <item x="16"/>
        <item m="1" x="214"/>
        <item x="175"/>
        <item m="1" x="531"/>
        <item m="1" x="532"/>
        <item m="1" x="207"/>
        <item m="1" x="534"/>
        <item m="1" x="535"/>
        <item m="1" x="536"/>
        <item m="1" x="537"/>
        <item m="1" x="539"/>
        <item m="1" x="269"/>
        <item m="1" x="542"/>
        <item x="29"/>
        <item m="1" x="543"/>
        <item m="1" x="544"/>
        <item m="1" x="545"/>
        <item m="1" x="546"/>
        <item x="112"/>
        <item m="1" x="547"/>
        <item m="1" x="326"/>
        <item m="1" x="548"/>
        <item m="1" x="550"/>
        <item m="1" x="283"/>
        <item m="1" x="551"/>
        <item m="1" x="552"/>
        <item m="1" x="553"/>
        <item m="1" x="554"/>
        <item m="1" x="556"/>
        <item m="1" x="557"/>
        <item m="1" x="558"/>
        <item m="1" x="211"/>
        <item m="1" x="560"/>
        <item m="1" x="562"/>
        <item m="1" x="219"/>
        <item m="1" x="564"/>
        <item m="1" x="565"/>
        <item m="1" x="566"/>
        <item m="1" x="569"/>
        <item m="1" x="441"/>
        <item m="1" x="570"/>
        <item m="1" x="255"/>
        <item m="1" x="575"/>
        <item m="1" x="578"/>
        <item m="1" x="297"/>
        <item m="1" x="579"/>
        <item m="1" x="580"/>
        <item m="1" x="333"/>
        <item m="1" x="303"/>
        <item m="1" x="581"/>
        <item m="1" x="419"/>
        <item m="1" x="582"/>
        <item m="1" x="584"/>
        <item m="1" x="585"/>
        <item m="1" x="587"/>
        <item m="1" x="588"/>
        <item m="1" x="589"/>
        <item m="1" x="590"/>
        <item m="1" x="268"/>
        <item m="1" x="594"/>
        <item m="1" x="596"/>
        <item m="1" x="598"/>
        <item m="1" x="251"/>
        <item m="1" x="601"/>
        <item m="1" x="223"/>
        <item m="1" x="602"/>
        <item x="67"/>
        <item m="1" x="603"/>
        <item m="1" x="604"/>
        <item m="1" x="490"/>
        <item m="1" x="362"/>
        <item m="1" x="610"/>
        <item m="1" x="611"/>
        <item x="46"/>
        <item m="1" x="612"/>
        <item m="1" x="613"/>
        <item m="1" x="308"/>
        <item m="1" x="497"/>
        <item x="44"/>
        <item m="1" x="615"/>
        <item m="1" x="616"/>
        <item m="1" x="617"/>
        <item m="1" x="619"/>
        <item m="1" x="620"/>
        <item m="1" x="622"/>
        <item m="1" x="623"/>
        <item m="1" x="457"/>
        <item m="1" x="625"/>
        <item m="1" x="626"/>
        <item m="1" x="627"/>
        <item m="1" x="628"/>
        <item m="1" x="376"/>
        <item x="100"/>
        <item m="1" x="629"/>
        <item m="1" x="630"/>
        <item m="1" x="631"/>
        <item m="1" x="635"/>
        <item m="1" x="636"/>
        <item x="59"/>
        <item m="1" x="637"/>
        <item m="1" x="414"/>
        <item m="1" x="364"/>
        <item m="1" x="365"/>
        <item m="1" x="287"/>
        <item m="1" x="367"/>
        <item m="1" x="368"/>
        <item m="1" x="369"/>
        <item m="1" x="370"/>
        <item m="1" x="371"/>
        <item m="1" x="372"/>
        <item m="1" x="374"/>
        <item m="1" x="328"/>
        <item m="1" x="375"/>
        <item x="108"/>
        <item m="1" x="358"/>
        <item m="1" x="379"/>
        <item m="1" x="230"/>
        <item m="1" x="380"/>
        <item m="1" x="381"/>
        <item m="1" x="384"/>
        <item m="1" x="386"/>
        <item m="1" x="387"/>
        <item m="1" x="388"/>
        <item m="1" x="390"/>
        <item m="1" x="392"/>
        <item m="1" x="394"/>
        <item m="1" x="396"/>
        <item x="0"/>
        <item m="1" x="205"/>
        <item m="1" x="399"/>
        <item m="1" x="400"/>
        <item m="1" x="266"/>
        <item m="1" x="401"/>
        <item m="1" x="403"/>
        <item m="1" x="404"/>
        <item m="1" x="405"/>
        <item m="1" x="406"/>
        <item x="110"/>
        <item m="1" x="407"/>
        <item m="1" x="411"/>
        <item m="1" x="412"/>
        <item m="1" x="413"/>
        <item m="1" x="416"/>
        <item m="1" x="420"/>
        <item m="1" x="250"/>
        <item m="1" x="423"/>
        <item m="1" x="424"/>
        <item m="1" x="427"/>
        <item m="1" x="431"/>
        <item m="1" x="432"/>
        <item m="1" x="436"/>
        <item m="1" x="437"/>
        <item m="1" x="438"/>
        <item m="1" x="442"/>
        <item m="1" x="443"/>
        <item m="1" x="444"/>
        <item m="1" x="447"/>
        <item m="1" x="449"/>
        <item m="1" x="452"/>
        <item x="174"/>
        <item m="1" x="286"/>
        <item m="1" x="455"/>
        <item m="1" x="456"/>
        <item m="1" x="458"/>
        <item m="1" x="459"/>
        <item m="1" x="460"/>
        <item m="1" x="461"/>
        <item m="1" x="462"/>
        <item m="1" x="464"/>
        <item m="1" x="465"/>
        <item m="1" x="466"/>
        <item m="1" x="468"/>
        <item m="1" x="469"/>
        <item m="1" x="218"/>
        <item m="1" x="470"/>
        <item m="1" x="473"/>
        <item x="144"/>
        <item m="1" x="478"/>
        <item x="179"/>
        <item m="1" x="479"/>
        <item m="1" x="481"/>
        <item m="1" x="482"/>
        <item m="1" x="483"/>
        <item m="1" x="485"/>
        <item m="1" x="486"/>
        <item m="1" x="487"/>
        <item m="1" x="488"/>
        <item m="1" x="353"/>
        <item m="1" x="489"/>
        <item m="1" x="492"/>
        <item m="1" x="493"/>
        <item m="1" x="494"/>
        <item m="1" x="499"/>
        <item m="1" x="500"/>
        <item m="1" x="502"/>
        <item m="1" x="504"/>
        <item m="1" x="505"/>
        <item x="63"/>
        <item m="1" x="506"/>
        <item m="1" x="256"/>
        <item m="1" x="329"/>
        <item m="1" x="305"/>
        <item m="1" x="509"/>
        <item m="1" x="510"/>
        <item m="1" x="511"/>
        <item m="1" x="193"/>
        <item m="1" x="194"/>
        <item m="1" x="195"/>
        <item m="1" x="198"/>
        <item m="1" x="199"/>
        <item m="1" x="200"/>
        <item m="1" x="201"/>
        <item m="1" x="204"/>
        <item m="1" x="206"/>
        <item m="1" x="208"/>
        <item m="1" x="209"/>
        <item m="1" x="210"/>
        <item m="1" x="212"/>
        <item m="1" x="215"/>
        <item m="1" x="216"/>
        <item m="1" x="217"/>
        <item m="1" x="222"/>
        <item m="1" x="226"/>
        <item m="1" x="227"/>
        <item m="1" x="229"/>
        <item m="1" x="233"/>
        <item m="1" x="234"/>
        <item m="1" x="235"/>
        <item m="1" x="236"/>
        <item m="1" x="238"/>
        <item m="1" x="239"/>
        <item m="1" x="240"/>
        <item m="1" x="242"/>
        <item m="1" x="244"/>
        <item m="1" x="245"/>
        <item m="1" x="246"/>
        <item m="1" x="249"/>
        <item m="1" x="252"/>
        <item m="1" x="254"/>
        <item x="36"/>
        <item m="1" x="258"/>
        <item m="1" x="259"/>
        <item m="1" x="260"/>
        <item m="1" x="262"/>
        <item m="1" x="263"/>
        <item m="1" x="265"/>
        <item m="1" x="270"/>
        <item m="1" x="272"/>
        <item m="1" x="273"/>
        <item m="1" x="274"/>
        <item m="1" x="275"/>
        <item m="1" x="277"/>
        <item m="1" x="278"/>
        <item m="1" x="280"/>
        <item m="1" x="282"/>
        <item m="1" x="284"/>
        <item m="1" x="285"/>
        <item m="1" x="289"/>
        <item m="1" x="290"/>
        <item m="1" x="292"/>
        <item x="135"/>
        <item m="1" x="295"/>
        <item m="1" x="299"/>
        <item m="1" x="300"/>
        <item m="1" x="301"/>
        <item m="1" x="302"/>
        <item m="1" x="304"/>
        <item m="1" x="309"/>
        <item x="172"/>
        <item m="1" x="310"/>
        <item m="1" x="311"/>
        <item m="1" x="312"/>
        <item m="1" x="317"/>
        <item x="128"/>
        <item m="1" x="319"/>
        <item m="1" x="321"/>
        <item m="1" x="323"/>
        <item m="1" x="324"/>
        <item m="1" x="330"/>
        <item x="145"/>
        <item m="1" x="331"/>
        <item m="1" x="332"/>
        <item m="1" x="337"/>
        <item m="1" x="341"/>
        <item m="1" x="342"/>
        <item m="1" x="344"/>
        <item m="1" x="345"/>
        <item x="48"/>
        <item m="1" x="348"/>
        <item m="1" x="350"/>
        <item x="55"/>
        <item m="1" x="351"/>
        <item m="1" x="359"/>
        <item x="1"/>
        <item x="2"/>
        <item x="3"/>
        <item x="4"/>
        <item x="5"/>
        <item x="6"/>
        <item x="8"/>
        <item x="9"/>
        <item x="10"/>
        <item x="12"/>
        <item x="13"/>
        <item x="18"/>
        <item x="20"/>
        <item x="21"/>
        <item x="22"/>
        <item x="23"/>
        <item x="25"/>
        <item x="26"/>
        <item x="28"/>
        <item x="30"/>
        <item x="32"/>
        <item x="37"/>
        <item x="38"/>
        <item x="40"/>
        <item x="42"/>
        <item x="45"/>
        <item x="49"/>
        <item x="50"/>
        <item x="53"/>
        <item x="54"/>
        <item x="56"/>
        <item x="57"/>
        <item x="60"/>
        <item x="61"/>
        <item x="62"/>
        <item x="65"/>
        <item x="69"/>
        <item x="70"/>
        <item x="72"/>
        <item x="73"/>
        <item x="75"/>
        <item x="78"/>
        <item x="80"/>
        <item x="81"/>
        <item x="82"/>
        <item x="83"/>
        <item x="84"/>
        <item x="86"/>
        <item x="87"/>
        <item x="91"/>
        <item x="94"/>
        <item x="97"/>
        <item x="99"/>
        <item x="102"/>
        <item x="106"/>
        <item x="107"/>
        <item x="109"/>
        <item x="113"/>
        <item x="116"/>
        <item x="117"/>
        <item x="118"/>
        <item x="120"/>
        <item x="122"/>
        <item x="123"/>
        <item x="129"/>
        <item x="130"/>
        <item x="131"/>
        <item x="132"/>
        <item x="133"/>
        <item x="136"/>
        <item x="137"/>
        <item x="138"/>
        <item x="139"/>
        <item x="140"/>
        <item x="141"/>
        <item x="146"/>
        <item x="147"/>
        <item x="150"/>
        <item x="152"/>
        <item x="153"/>
        <item x="154"/>
        <item x="157"/>
        <item x="159"/>
        <item x="161"/>
        <item x="162"/>
        <item x="163"/>
        <item x="165"/>
        <item x="168"/>
        <item x="170"/>
        <item x="173"/>
        <item x="176"/>
        <item x="177"/>
        <item x="180"/>
        <item x="181"/>
        <item x="182"/>
        <item x="183"/>
        <item x="185"/>
        <item x="186"/>
        <item x="187"/>
        <item x="188"/>
        <item x="189"/>
        <item x="192"/>
        <item t="default"/>
      </items>
    </pivotField>
    <pivotField showAll="0"/>
    <pivotField numFmtId="44" showAll="0"/>
    <pivotField numFmtId="44" showAll="0"/>
    <pivotField numFmtId="44" showAll="0"/>
    <pivotField showAll="0"/>
    <pivotField showAll="0"/>
    <pivotField numFmtId="44" showAll="0"/>
    <pivotField numFmtId="44" showAll="0"/>
    <pivotField dataField="1" numFmtId="44" showAll="0"/>
    <pivotField showAll="0"/>
    <pivotField axis="axisRow" showAll="0">
      <items count="11">
        <item h="1" x="1"/>
        <item h="1" x="2"/>
        <item x="7"/>
        <item x="0"/>
        <item h="1" x="8"/>
        <item x="3"/>
        <item h="1" x="6"/>
        <item h="1" x="4"/>
        <item h="1" x="9"/>
        <item h="1" x="5"/>
        <item t="default"/>
      </items>
    </pivotField>
    <pivotField numFmtId="165" showAll="0"/>
    <pivotField showAll="0" defaultSubtotal="0"/>
    <pivotField showAll="0" defaultSubtotal="0"/>
    <pivotField showAll="0" defaultSubtotal="0">
      <items count="7">
        <item x="1"/>
        <item h="1" x="2"/>
        <item h="1" x="3"/>
        <item h="1" x="4"/>
        <item h="1" x="5"/>
        <item h="1" x="6"/>
        <item h="1" x="0"/>
      </items>
    </pivotField>
  </pivotFields>
  <rowFields count="1">
    <field x="11"/>
  </rowFields>
  <rowItems count="4">
    <i>
      <x v="2"/>
    </i>
    <i>
      <x v="3"/>
    </i>
    <i>
      <x v="5"/>
    </i>
    <i t="grand">
      <x/>
    </i>
  </rowItems>
  <colFields count="1">
    <field x="-2"/>
  </colFields>
  <colItems count="2">
    <i>
      <x/>
    </i>
    <i i="1">
      <x v="1"/>
    </i>
  </colItems>
  <dataFields count="2">
    <dataField name="Dochód brutto " fld="9" baseField="11" baseItem="0" numFmtId="44"/>
    <dataField name="Wartość %" fld="9" showDataAs="percentOfTotal" baseField="0" baseItem="0" numFmtId="165"/>
  </dataFields>
  <formats count="1">
    <format dxfId="123">
      <pivotArea outline="0" collapsedLevelsAreSubtotals="1" fieldPosition="0">
        <references count="1">
          <reference field="4294967294" count="1" selected="0">
            <x v="1"/>
          </reference>
        </references>
      </pivotArea>
    </format>
  </formats>
  <chartFormats count="22">
    <chartFormat chart="2" format="24" series="1">
      <pivotArea type="data" outline="0" fieldPosition="0">
        <references count="1">
          <reference field="4294967294" count="1" selected="0">
            <x v="0"/>
          </reference>
        </references>
      </pivotArea>
    </chartFormat>
    <chartFormat chart="2" format="25">
      <pivotArea type="data" outline="0" fieldPosition="0">
        <references count="2">
          <reference field="4294967294" count="1" selected="0">
            <x v="0"/>
          </reference>
          <reference field="11" count="1" selected="0">
            <x v="0"/>
          </reference>
        </references>
      </pivotArea>
    </chartFormat>
    <chartFormat chart="2" format="26">
      <pivotArea type="data" outline="0" fieldPosition="0">
        <references count="2">
          <reference field="4294967294" count="1" selected="0">
            <x v="0"/>
          </reference>
          <reference field="11" count="1" selected="0">
            <x v="1"/>
          </reference>
        </references>
      </pivotArea>
    </chartFormat>
    <chartFormat chart="2" format="27">
      <pivotArea type="data" outline="0" fieldPosition="0">
        <references count="2">
          <reference field="4294967294" count="1" selected="0">
            <x v="0"/>
          </reference>
          <reference field="11" count="1" selected="0">
            <x v="2"/>
          </reference>
        </references>
      </pivotArea>
    </chartFormat>
    <chartFormat chart="2" format="28">
      <pivotArea type="data" outline="0" fieldPosition="0">
        <references count="2">
          <reference field="4294967294" count="1" selected="0">
            <x v="0"/>
          </reference>
          <reference field="11" count="1" selected="0">
            <x v="3"/>
          </reference>
        </references>
      </pivotArea>
    </chartFormat>
    <chartFormat chart="2" format="29">
      <pivotArea type="data" outline="0" fieldPosition="0">
        <references count="2">
          <reference field="4294967294" count="1" selected="0">
            <x v="0"/>
          </reference>
          <reference field="11" count="1" selected="0">
            <x v="4"/>
          </reference>
        </references>
      </pivotArea>
    </chartFormat>
    <chartFormat chart="2" format="30">
      <pivotArea type="data" outline="0" fieldPosition="0">
        <references count="2">
          <reference field="4294967294" count="1" selected="0">
            <x v="0"/>
          </reference>
          <reference field="11" count="1" selected="0">
            <x v="5"/>
          </reference>
        </references>
      </pivotArea>
    </chartFormat>
    <chartFormat chart="2" format="31">
      <pivotArea type="data" outline="0" fieldPosition="0">
        <references count="2">
          <reference field="4294967294" count="1" selected="0">
            <x v="0"/>
          </reference>
          <reference field="11" count="1" selected="0">
            <x v="6"/>
          </reference>
        </references>
      </pivotArea>
    </chartFormat>
    <chartFormat chart="2" format="32">
      <pivotArea type="data" outline="0" fieldPosition="0">
        <references count="2">
          <reference field="4294967294" count="1" selected="0">
            <x v="0"/>
          </reference>
          <reference field="11" count="1" selected="0">
            <x v="7"/>
          </reference>
        </references>
      </pivotArea>
    </chartFormat>
    <chartFormat chart="2" format="33">
      <pivotArea type="data" outline="0" fieldPosition="0">
        <references count="2">
          <reference field="4294967294" count="1" selected="0">
            <x v="0"/>
          </reference>
          <reference field="11" count="1" selected="0">
            <x v="8"/>
          </reference>
        </references>
      </pivotArea>
    </chartFormat>
    <chartFormat chart="2" format="34">
      <pivotArea type="data" outline="0" fieldPosition="0">
        <references count="2">
          <reference field="4294967294" count="1" selected="0">
            <x v="0"/>
          </reference>
          <reference field="11" count="1" selected="0">
            <x v="9"/>
          </reference>
        </references>
      </pivotArea>
    </chartFormat>
    <chartFormat chart="2" format="35" series="1">
      <pivotArea type="data" outline="0" fieldPosition="0">
        <references count="1">
          <reference field="4294967294" count="1" selected="0">
            <x v="1"/>
          </reference>
        </references>
      </pivotArea>
    </chartFormat>
    <chartFormat chart="2" format="36">
      <pivotArea type="data" outline="0" fieldPosition="0">
        <references count="2">
          <reference field="4294967294" count="1" selected="0">
            <x v="1"/>
          </reference>
          <reference field="11" count="1" selected="0">
            <x v="0"/>
          </reference>
        </references>
      </pivotArea>
    </chartFormat>
    <chartFormat chart="2" format="37">
      <pivotArea type="data" outline="0" fieldPosition="0">
        <references count="2">
          <reference field="4294967294" count="1" selected="0">
            <x v="1"/>
          </reference>
          <reference field="11" count="1" selected="0">
            <x v="1"/>
          </reference>
        </references>
      </pivotArea>
    </chartFormat>
    <chartFormat chart="2" format="38">
      <pivotArea type="data" outline="0" fieldPosition="0">
        <references count="2">
          <reference field="4294967294" count="1" selected="0">
            <x v="1"/>
          </reference>
          <reference field="11" count="1" selected="0">
            <x v="2"/>
          </reference>
        </references>
      </pivotArea>
    </chartFormat>
    <chartFormat chart="2" format="39">
      <pivotArea type="data" outline="0" fieldPosition="0">
        <references count="2">
          <reference field="4294967294" count="1" selected="0">
            <x v="1"/>
          </reference>
          <reference field="11" count="1" selected="0">
            <x v="3"/>
          </reference>
        </references>
      </pivotArea>
    </chartFormat>
    <chartFormat chart="2" format="40">
      <pivotArea type="data" outline="0" fieldPosition="0">
        <references count="2">
          <reference field="4294967294" count="1" selected="0">
            <x v="1"/>
          </reference>
          <reference field="11" count="1" selected="0">
            <x v="4"/>
          </reference>
        </references>
      </pivotArea>
    </chartFormat>
    <chartFormat chart="2" format="41">
      <pivotArea type="data" outline="0" fieldPosition="0">
        <references count="2">
          <reference field="4294967294" count="1" selected="0">
            <x v="1"/>
          </reference>
          <reference field="11" count="1" selected="0">
            <x v="5"/>
          </reference>
        </references>
      </pivotArea>
    </chartFormat>
    <chartFormat chart="2" format="42">
      <pivotArea type="data" outline="0" fieldPosition="0">
        <references count="2">
          <reference field="4294967294" count="1" selected="0">
            <x v="1"/>
          </reference>
          <reference field="11" count="1" selected="0">
            <x v="6"/>
          </reference>
        </references>
      </pivotArea>
    </chartFormat>
    <chartFormat chart="2" format="43">
      <pivotArea type="data" outline="0" fieldPosition="0">
        <references count="2">
          <reference field="4294967294" count="1" selected="0">
            <x v="1"/>
          </reference>
          <reference field="11" count="1" selected="0">
            <x v="7"/>
          </reference>
        </references>
      </pivotArea>
    </chartFormat>
    <chartFormat chart="2" format="44">
      <pivotArea type="data" outline="0" fieldPosition="0">
        <references count="2">
          <reference field="4294967294" count="1" selected="0">
            <x v="1"/>
          </reference>
          <reference field="11" count="1" selected="0">
            <x v="8"/>
          </reference>
        </references>
      </pivotArea>
    </chartFormat>
    <chartFormat chart="2" format="45">
      <pivotArea type="data" outline="0" fieldPosition="0">
        <references count="2">
          <reference field="4294967294" count="1" selected="0">
            <x v="1"/>
          </reference>
          <reference field="1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jewództwo_klienta" xr10:uid="{C51468CA-3F86-47A7-AB13-6BAC36CD3AC8}" sourceName="Województwo klienta">
  <pivotTables>
    <pivotTable tabId="8" name="PivotTable3"/>
    <pivotTable tabId="5" name="PivotTable2"/>
  </pivotTables>
  <data>
    <tabular pivotCacheId="1548838986">
      <items count="10">
        <i x="1"/>
        <i x="2"/>
        <i x="7" s="1"/>
        <i x="0" s="1"/>
        <i x="3" s="1"/>
        <i x="6"/>
        <i x="4"/>
        <i x="9"/>
        <i x="5"/>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a1" xr10:uid="{ED9272BE-F2E5-497B-90A6-C8635D1D151F}" sourceName="Years (Data)">
  <pivotTables>
    <pivotTable tabId="3" name="PivotTable1"/>
    <pivotTable tabId="8" name="PivotTable3"/>
    <pivotTable tabId="4" name="PivotTable2"/>
    <pivotTable tabId="5" name="PivotTable1"/>
    <pivotTable tabId="5" name="PivotTable2"/>
  </pivotTables>
  <data>
    <tabular pivotCacheId="1548838986">
      <items count="7">
        <i x="1" s="1"/>
        <i x="2"/>
        <i x="3"/>
        <i x="4"/>
        <i x="5"/>
        <i x="0" nd="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a) 1" xr10:uid="{E7BC1340-06A0-4DC1-A9C6-DEF42AAC71B2}" cache="Slicer_Years__Data1" caption="Years (Data)" rowHeight="241300"/>
  <slicer name="Years (Data) 2" xr10:uid="{E2920B4C-7DF6-42B2-9B02-B9BFFB5FFB72}" cache="Slicer_Years__Data1" caption="Years (Data)"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a)" xr10:uid="{1F3471CA-3E29-4E40-B57D-2D50FAECF270}" cache="Slicer_Years__Data1" caption="Years (Data)"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jewództwo klienta" xr10:uid="{F098D883-534A-4FE8-88E9-7DF8AE3DDA6A}" cache="Slicer_Województwo_klienta" caption="Województwo klient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43A51A-65E0-4306-9B06-F68C29A75CDD}" name="Table2" displayName="Table2" ref="A3:M105" totalsRowShown="0">
  <autoFilter ref="A3:M105" xr:uid="{A343A51A-65E0-4306-9B06-F68C29A75CDD}"/>
  <tableColumns count="13">
    <tableColumn id="1" xr3:uid="{DC86C173-9EFD-4BF0-A11B-E48FC29E960A}" name="Data" dataDxfId="124"/>
    <tableColumn id="2" xr3:uid="{6C642343-DDD3-4F3B-9855-88B1B6B6EDA7}" name="Rodzaj usługi"/>
    <tableColumn id="3" xr3:uid="{5BFB6BA3-4C5E-4405-B009-24F4AF493E59}" name="Cena jednostkowa [zł]"/>
    <tableColumn id="4" xr3:uid="{B2B3D515-C209-4854-A6B5-5142CD41C75C}" name="TAX"/>
    <tableColumn id="5" xr3:uid="{27BAF19D-50D2-4B60-BD14-BD3DACCB0B15}" name="Cena jed. Netto"/>
    <tableColumn id="6" xr3:uid="{A11512BD-C8BC-4F6C-8F4D-0C8EC1512321}" name="Liczba zleceń"/>
    <tableColumn id="7" xr3:uid="{E9BFCC09-762D-4AF2-9416-5513A2EECB5F}" name="Przychód brutto [zł]"/>
    <tableColumn id="8" xr3:uid="{7FCDE384-B8D2-419A-ACB2-F440998ECC72}" name="Koszty [zł]"/>
    <tableColumn id="9" xr3:uid="{8F028BE8-704F-4E98-8F40-02B173B7D47C}" name="Dochód netto [zł]"/>
    <tableColumn id="10" xr3:uid="{8C5655A2-71E3-4AED-A2AF-87895911CD53}" name="Dochód brutto"/>
    <tableColumn id="11" xr3:uid="{013C07EA-B293-43C5-9D63-411B5311D862}" name="Rodzaj klienta"/>
    <tableColumn id="12" xr3:uid="{A38B5E74-B867-46C4-B093-18D9462E4944}" name="Województwo klienta"/>
    <tableColumn id="13" xr3:uid="{F625A2F8-E716-46BB-8B79-29B440910D67}" name="udział procentow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6132AA-3431-407F-B808-498EC7E683BA}" name="Trans" displayName="Trans" ref="A1:M201" totalsRowCount="1" headerRowDxfId="122" dataDxfId="120" headerRowBorderDxfId="121" tableBorderDxfId="119">
  <autoFilter ref="A1:M200" xr:uid="{476132AA-3431-407F-B808-498EC7E683BA}"/>
  <tableColumns count="13">
    <tableColumn id="1" xr3:uid="{FB982908-5C3C-4EDB-A00E-DF278DC06CE8}" name="Data" dataDxfId="118" totalsRowDxfId="117">
      <calculatedColumnFormula>RANDBETWEEN(DATE(2021,1,1),DATE(2025,12,31))</calculatedColumnFormula>
    </tableColumn>
    <tableColumn id="2" xr3:uid="{566D5F80-3F8D-4A42-9957-E0F2DBC7DC4C}" name="Rodzaj usługi"/>
    <tableColumn id="3" xr3:uid="{C1DC02C0-5F09-4758-A603-438C27E2E4FE}" name="Cena jednostkowa [zł]" dataDxfId="116" totalsRowDxfId="115"/>
    <tableColumn id="11" xr3:uid="{B72A7472-4AD8-4DAA-9641-50EB5909A1AD}" name="TAX" dataDxfId="114" totalsRowDxfId="113">
      <calculatedColumnFormula>C2*$P$1</calculatedColumnFormula>
    </tableColumn>
    <tableColumn id="12" xr3:uid="{C4847A2A-751B-4270-9147-D469982DAD59}" name="Cena jed. Netto" dataDxfId="112" totalsRowDxfId="111">
      <calculatedColumnFormula>C2-D2</calculatedColumnFormula>
    </tableColumn>
    <tableColumn id="4" xr3:uid="{B38F3D92-C7A8-400C-B730-D9826C91157F}" name="Liczba zleceń" dataDxfId="110" totalsRowDxfId="109"/>
    <tableColumn id="5" xr3:uid="{F659B085-9201-4EA3-907E-930FFD47DF24}" name="Przychód brutto [zł]" dataDxfId="108" totalsRowDxfId="107"/>
    <tableColumn id="6" xr3:uid="{3CB77579-1D13-4D0F-865A-64B5E007E9B3}" name="Koszty [zł]" dataDxfId="106" totalsRowDxfId="105"/>
    <tableColumn id="7" xr3:uid="{1C202C48-8D34-49E5-8F61-BF3CFF9AA32D}" name="Dochód netto [zł]" totalsRowFunction="sum" dataDxfId="104" totalsRowDxfId="103"/>
    <tableColumn id="13" xr3:uid="{CE50CB57-553C-476E-8875-AD32F76CF57D}" name="Dochód brutto" totalsRowFunction="sum" dataDxfId="102" totalsRowDxfId="101">
      <calculatedColumnFormula>I2+D2</calculatedColumnFormula>
    </tableColumn>
    <tableColumn id="8" xr3:uid="{68100BF9-5A42-479C-BF7A-46CF52E5D83C}" name="Rodzaj klienta"/>
    <tableColumn id="9" xr3:uid="{F8B017DB-8805-4FF3-9478-8C7248FB26CA}" name="Województwo klienta"/>
    <tableColumn id="10" xr3:uid="{EE9A5EDC-A1C8-4990-98C8-326A37801F5D}" name="udział procentowy" dataDxfId="100" totalsRowDxfId="99">
      <calculatedColumnFormula>(I2/$I$201)*100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C598-422A-4FC9-ABB9-78114C0F484B}">
  <sheetPr>
    <tabColor theme="6" tint="-0.249977111117893"/>
  </sheetPr>
  <dimension ref="A3:D13"/>
  <sheetViews>
    <sheetView workbookViewId="0">
      <selection activeCell="H6" sqref="H6"/>
    </sheetView>
  </sheetViews>
  <sheetFormatPr defaultRowHeight="14.5" x14ac:dyDescent="0.35"/>
  <cols>
    <col min="1" max="1" width="22.81640625" bestFit="1" customWidth="1"/>
    <col min="2" max="2" width="17.26953125" bestFit="1" customWidth="1"/>
    <col min="3" max="3" width="10.7265625" bestFit="1" customWidth="1"/>
    <col min="4" max="4" width="14.7265625" bestFit="1" customWidth="1"/>
    <col min="5" max="5" width="17.90625" bestFit="1" customWidth="1"/>
    <col min="6" max="6" width="4.54296875" bestFit="1" customWidth="1"/>
    <col min="7" max="7" width="14.7265625" bestFit="1" customWidth="1"/>
    <col min="8" max="8" width="24.453125" bestFit="1" customWidth="1"/>
    <col min="9" max="9" width="22.7265625" bestFit="1" customWidth="1"/>
    <col min="10" max="10" width="22.08984375" bestFit="1" customWidth="1"/>
    <col min="11" max="11" width="20.6328125" bestFit="1" customWidth="1"/>
    <col min="12" max="12" width="23.26953125" bestFit="1" customWidth="1"/>
    <col min="13" max="13" width="24.08984375" bestFit="1" customWidth="1"/>
    <col min="14" max="15" width="24.6328125" bestFit="1" customWidth="1"/>
    <col min="16" max="16" width="20.1796875" bestFit="1" customWidth="1"/>
    <col min="17" max="17" width="20.81640625" bestFit="1" customWidth="1"/>
    <col min="18" max="18" width="20.453125" bestFit="1" customWidth="1"/>
    <col min="19" max="19" width="11.90625" bestFit="1" customWidth="1"/>
    <col min="20" max="20" width="20.6328125" bestFit="1" customWidth="1"/>
    <col min="21" max="21" width="23.26953125" bestFit="1" customWidth="1"/>
    <col min="22" max="22" width="24.08984375" bestFit="1" customWidth="1"/>
    <col min="23" max="24" width="24.6328125" bestFit="1" customWidth="1"/>
    <col min="25" max="25" width="20.1796875" bestFit="1" customWidth="1"/>
    <col min="26" max="26" width="20.81640625" bestFit="1" customWidth="1"/>
    <col min="27" max="27" width="20.453125" bestFit="1" customWidth="1"/>
    <col min="28" max="28" width="19.54296875" bestFit="1" customWidth="1"/>
    <col min="29" max="29" width="13" bestFit="1" customWidth="1"/>
    <col min="30" max="30" width="20.1796875" bestFit="1" customWidth="1"/>
    <col min="31" max="31" width="20.81640625" bestFit="1" customWidth="1"/>
    <col min="32" max="32" width="20.453125" bestFit="1" customWidth="1"/>
    <col min="33" max="33" width="11.90625" bestFit="1" customWidth="1"/>
    <col min="34" max="34" width="23.26953125" bestFit="1" customWidth="1"/>
    <col min="35" max="35" width="24.08984375" bestFit="1" customWidth="1"/>
    <col min="36" max="36" width="24.6328125" bestFit="1" customWidth="1"/>
    <col min="37" max="37" width="20.1796875" bestFit="1" customWidth="1"/>
    <col min="38" max="38" width="20.81640625" bestFit="1" customWidth="1"/>
    <col min="39" max="39" width="15.81640625" bestFit="1" customWidth="1"/>
    <col min="40" max="40" width="20.6328125" bestFit="1" customWidth="1"/>
    <col min="41" max="41" width="24.08984375" bestFit="1" customWidth="1"/>
    <col min="42" max="43" width="24.6328125" bestFit="1" customWidth="1"/>
    <col min="44" max="44" width="20.1796875" bestFit="1" customWidth="1"/>
    <col min="45" max="45" width="20.81640625" bestFit="1" customWidth="1"/>
    <col min="46" max="46" width="20.453125" bestFit="1" customWidth="1"/>
    <col min="47" max="47" width="16.36328125" bestFit="1" customWidth="1"/>
    <col min="48" max="48" width="20.6328125" bestFit="1" customWidth="1"/>
    <col min="49" max="49" width="23.26953125" bestFit="1" customWidth="1"/>
    <col min="50" max="50" width="24.08984375" bestFit="1" customWidth="1"/>
    <col min="51" max="51" width="24.6328125" bestFit="1" customWidth="1"/>
    <col min="52" max="52" width="20.1796875" bestFit="1" customWidth="1"/>
    <col min="53" max="53" width="20.81640625" bestFit="1" customWidth="1"/>
    <col min="54" max="54" width="20.453125" bestFit="1" customWidth="1"/>
    <col min="55" max="55" width="13.6328125" bestFit="1" customWidth="1"/>
    <col min="56" max="56" width="20.6328125" bestFit="1" customWidth="1"/>
    <col min="57" max="57" width="23.26953125" bestFit="1" customWidth="1"/>
    <col min="58" max="58" width="24.08984375" bestFit="1" customWidth="1"/>
    <col min="59" max="60" width="24.6328125" bestFit="1" customWidth="1"/>
    <col min="61" max="61" width="20.1796875" bestFit="1" customWidth="1"/>
    <col min="62" max="62" width="20.453125" bestFit="1" customWidth="1"/>
    <col min="63" max="63" width="14.54296875" bestFit="1" customWidth="1"/>
    <col min="64" max="64" width="20.6328125" bestFit="1" customWidth="1"/>
    <col min="65" max="65" width="23.26953125" bestFit="1" customWidth="1"/>
    <col min="66" max="66" width="24.08984375" bestFit="1" customWidth="1"/>
    <col min="67" max="68" width="24.6328125" bestFit="1" customWidth="1"/>
    <col min="69" max="69" width="20.1796875" bestFit="1" customWidth="1"/>
    <col min="70" max="70" width="20.81640625" bestFit="1" customWidth="1"/>
    <col min="71" max="71" width="20.453125" bestFit="1" customWidth="1"/>
    <col min="72" max="72" width="11.90625" bestFit="1" customWidth="1"/>
    <col min="73" max="73" width="20.6328125" bestFit="1" customWidth="1"/>
    <col min="74" max="74" width="24.08984375" bestFit="1" customWidth="1"/>
    <col min="75" max="76" width="24.6328125" bestFit="1" customWidth="1"/>
    <col min="77" max="77" width="20.1796875" bestFit="1" customWidth="1"/>
    <col min="78" max="78" width="20.81640625" bestFit="1" customWidth="1"/>
    <col min="79" max="79" width="20.453125" bestFit="1" customWidth="1"/>
    <col min="80" max="80" width="17.08984375" bestFit="1" customWidth="1"/>
    <col min="81" max="81" width="13" bestFit="1" customWidth="1"/>
  </cols>
  <sheetData>
    <row r="3" spans="1:4" x14ac:dyDescent="0.35">
      <c r="A3" s="17" t="s">
        <v>38</v>
      </c>
      <c r="B3" s="17" t="s">
        <v>39</v>
      </c>
      <c r="C3" s="1"/>
      <c r="D3" s="1"/>
    </row>
    <row r="4" spans="1:4" x14ac:dyDescent="0.35">
      <c r="A4" s="12" t="s">
        <v>39</v>
      </c>
      <c r="B4" s="16" t="s">
        <v>17</v>
      </c>
      <c r="C4" s="1" t="s">
        <v>16</v>
      </c>
      <c r="D4" s="1" t="s">
        <v>15</v>
      </c>
    </row>
    <row r="5" spans="1:4" x14ac:dyDescent="0.35">
      <c r="A5" s="13" t="s">
        <v>20</v>
      </c>
      <c r="B5" s="11">
        <v>744.96</v>
      </c>
      <c r="C5" s="15">
        <v>350.01</v>
      </c>
      <c r="D5" s="11"/>
    </row>
    <row r="6" spans="1:4" x14ac:dyDescent="0.35">
      <c r="A6" s="13" t="s">
        <v>21</v>
      </c>
      <c r="B6" s="11"/>
      <c r="C6" s="15">
        <v>403.84</v>
      </c>
      <c r="D6" s="11">
        <v>535.94000000000005</v>
      </c>
    </row>
    <row r="7" spans="1:4" x14ac:dyDescent="0.35">
      <c r="A7" s="13" t="s">
        <v>25</v>
      </c>
      <c r="B7" s="11">
        <v>1429.39</v>
      </c>
      <c r="C7" s="15"/>
      <c r="D7" s="11">
        <v>587.99</v>
      </c>
    </row>
    <row r="8" spans="1:4" x14ac:dyDescent="0.35">
      <c r="A8" s="13" t="s">
        <v>19</v>
      </c>
      <c r="B8" s="11"/>
      <c r="C8" s="15">
        <v>699.83249999999998</v>
      </c>
      <c r="D8" s="11">
        <v>1091.57</v>
      </c>
    </row>
    <row r="9" spans="1:4" x14ac:dyDescent="0.35">
      <c r="A9" s="13" t="s">
        <v>22</v>
      </c>
      <c r="B9" s="11">
        <v>1471.4</v>
      </c>
      <c r="C9" s="15">
        <v>599.03</v>
      </c>
      <c r="D9" s="11"/>
    </row>
    <row r="10" spans="1:4" x14ac:dyDescent="0.35">
      <c r="A10" s="13" t="s">
        <v>24</v>
      </c>
      <c r="B10" s="11">
        <v>1062.74</v>
      </c>
      <c r="C10" s="15">
        <v>452.64</v>
      </c>
      <c r="D10" s="11"/>
    </row>
    <row r="11" spans="1:4" x14ac:dyDescent="0.35">
      <c r="A11" s="13" t="s">
        <v>23</v>
      </c>
      <c r="B11" s="11"/>
      <c r="C11" s="15"/>
      <c r="D11" s="11">
        <v>391.72500000000002</v>
      </c>
    </row>
    <row r="12" spans="1:4" x14ac:dyDescent="0.35">
      <c r="A12" s="13" t="s">
        <v>27</v>
      </c>
      <c r="B12" s="11">
        <v>1341.7350000000001</v>
      </c>
      <c r="C12" s="15">
        <v>190.08</v>
      </c>
      <c r="D12" s="11"/>
    </row>
    <row r="13" spans="1:4" x14ac:dyDescent="0.35">
      <c r="A13" s="13" t="s">
        <v>18</v>
      </c>
      <c r="B13" s="11">
        <v>698.30000000000007</v>
      </c>
      <c r="C13" s="15">
        <v>1656.1849999999999</v>
      </c>
      <c r="D13" s="11">
        <v>508.21999999999997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A7F03-9A1B-42A0-91F5-6D266D814779}">
  <sheetPr>
    <tabColor theme="6" tint="-0.499984740745262"/>
  </sheetPr>
  <dimension ref="A4:BH13"/>
  <sheetViews>
    <sheetView topLeftCell="A37" workbookViewId="0">
      <selection activeCell="E30" sqref="E30"/>
    </sheetView>
  </sheetViews>
  <sheetFormatPr defaultRowHeight="14.5" x14ac:dyDescent="0.35"/>
  <cols>
    <col min="1" max="1" width="19.6328125" bestFit="1" customWidth="1"/>
    <col min="2" max="2" width="25.90625" bestFit="1" customWidth="1"/>
    <col min="3" max="3" width="28.90625" bestFit="1" customWidth="1"/>
    <col min="4" max="4" width="22.6328125" bestFit="1" customWidth="1"/>
    <col min="5" max="5" width="25.7265625" bestFit="1" customWidth="1"/>
    <col min="6" max="6" width="16" bestFit="1" customWidth="1"/>
    <col min="7" max="7" width="25.90625" bestFit="1" customWidth="1"/>
    <col min="8" max="8" width="28.90625" bestFit="1" customWidth="1"/>
    <col min="9" max="9" width="26.453125" bestFit="1" customWidth="1"/>
    <col min="10" max="10" width="29.54296875" bestFit="1" customWidth="1"/>
    <col min="11" max="11" width="26.453125" bestFit="1" customWidth="1"/>
    <col min="12" max="12" width="29.54296875" bestFit="1" customWidth="1"/>
    <col min="13" max="13" width="22" bestFit="1" customWidth="1"/>
    <col min="14" max="14" width="25" bestFit="1" customWidth="1"/>
    <col min="15" max="15" width="23.36328125" bestFit="1" customWidth="1"/>
    <col min="16" max="16" width="22.453125" bestFit="1" customWidth="1"/>
    <col min="17" max="17" width="25.54296875" bestFit="1" customWidth="1"/>
    <col min="18" max="18" width="25.90625" bestFit="1" customWidth="1"/>
    <col min="19" max="19" width="28.90625" bestFit="1" customWidth="1"/>
    <col min="20" max="20" width="13" bestFit="1" customWidth="1"/>
    <col min="21" max="21" width="25.90625" bestFit="1" customWidth="1"/>
    <col min="22" max="22" width="28.90625" bestFit="1" customWidth="1"/>
    <col min="23" max="23" width="26.453125" bestFit="1" customWidth="1"/>
    <col min="24" max="24" width="29.54296875" bestFit="1" customWidth="1"/>
    <col min="25" max="25" width="22" bestFit="1" customWidth="1"/>
    <col min="26" max="26" width="25" bestFit="1" customWidth="1"/>
    <col min="27" max="27" width="11.54296875" bestFit="1" customWidth="1"/>
    <col min="28" max="28" width="22.453125" bestFit="1" customWidth="1"/>
    <col min="29" max="29" width="25.54296875" bestFit="1" customWidth="1"/>
    <col min="30" max="30" width="22" bestFit="1" customWidth="1"/>
    <col min="31" max="31" width="25" bestFit="1" customWidth="1"/>
    <col min="32" max="32" width="22.26953125" bestFit="1" customWidth="1"/>
    <col min="33" max="33" width="25.36328125" bestFit="1" customWidth="1"/>
    <col min="34" max="34" width="16.36328125" bestFit="1" customWidth="1"/>
    <col min="35" max="35" width="22.6328125" bestFit="1" customWidth="1"/>
    <col min="36" max="36" width="25.7265625" bestFit="1" customWidth="1"/>
    <col min="37" max="37" width="22.26953125" bestFit="1" customWidth="1"/>
    <col min="38" max="38" width="25.36328125" bestFit="1" customWidth="1"/>
    <col min="39" max="39" width="13.6328125" bestFit="1" customWidth="1"/>
    <col min="40" max="40" width="22" bestFit="1" customWidth="1"/>
    <col min="41" max="41" width="25" bestFit="1" customWidth="1"/>
    <col min="42" max="42" width="22.26953125" bestFit="1" customWidth="1"/>
    <col min="43" max="43" width="25.36328125" bestFit="1" customWidth="1"/>
    <col min="44" max="44" width="14.54296875" bestFit="1" customWidth="1"/>
    <col min="45" max="45" width="22.453125" bestFit="1" customWidth="1"/>
    <col min="46" max="46" width="9.453125" bestFit="1" customWidth="1"/>
    <col min="47" max="47" width="25.54296875" bestFit="1" customWidth="1"/>
    <col min="48" max="48" width="26.453125" bestFit="1" customWidth="1"/>
    <col min="49" max="49" width="29.54296875" bestFit="1" customWidth="1"/>
    <col min="50" max="50" width="11.08984375" bestFit="1" customWidth="1"/>
    <col min="51" max="51" width="22.453125" bestFit="1" customWidth="1"/>
    <col min="52" max="52" width="25.54296875" bestFit="1" customWidth="1"/>
    <col min="53" max="53" width="25.90625" bestFit="1" customWidth="1"/>
    <col min="54" max="54" width="28.90625" bestFit="1" customWidth="1"/>
    <col min="55" max="55" width="22.6328125" bestFit="1" customWidth="1"/>
    <col min="56" max="56" width="14.7265625" bestFit="1" customWidth="1"/>
    <col min="57" max="57" width="25.7265625" bestFit="1" customWidth="1"/>
    <col min="58" max="58" width="22.26953125" bestFit="1" customWidth="1"/>
    <col min="59" max="59" width="25.36328125" bestFit="1" customWidth="1"/>
    <col min="60" max="60" width="17.08984375" bestFit="1" customWidth="1"/>
    <col min="61" max="61" width="22.453125" bestFit="1" customWidth="1"/>
    <col min="62" max="62" width="25.54296875" bestFit="1" customWidth="1"/>
    <col min="63" max="63" width="26.453125" bestFit="1" customWidth="1"/>
    <col min="64" max="64" width="29.54296875" bestFit="1" customWidth="1"/>
    <col min="65" max="65" width="26.453125" bestFit="1" customWidth="1"/>
    <col min="66" max="66" width="29.54296875" bestFit="1" customWidth="1"/>
    <col min="67" max="67" width="14.54296875" bestFit="1" customWidth="1"/>
    <col min="68" max="68" width="22.453125" bestFit="1" customWidth="1"/>
    <col min="69" max="69" width="25.54296875" bestFit="1" customWidth="1"/>
    <col min="70" max="70" width="25.90625" bestFit="1" customWidth="1"/>
    <col min="71" max="71" width="28.90625" bestFit="1" customWidth="1"/>
    <col min="72" max="72" width="26.453125" bestFit="1" customWidth="1"/>
    <col min="73" max="73" width="29.54296875" bestFit="1" customWidth="1"/>
    <col min="74" max="74" width="22" bestFit="1" customWidth="1"/>
    <col min="75" max="75" width="25" bestFit="1" customWidth="1"/>
    <col min="76" max="76" width="22.26953125" bestFit="1" customWidth="1"/>
    <col min="77" max="77" width="25.36328125" bestFit="1" customWidth="1"/>
    <col min="78" max="78" width="11.08984375" bestFit="1" customWidth="1"/>
    <col min="79" max="79" width="26.453125" bestFit="1" customWidth="1"/>
    <col min="80" max="80" width="29.54296875" bestFit="1" customWidth="1"/>
    <col min="81" max="81" width="26.453125" bestFit="1" customWidth="1"/>
    <col min="82" max="82" width="29.54296875" bestFit="1" customWidth="1"/>
    <col min="83" max="83" width="22" bestFit="1" customWidth="1"/>
    <col min="84" max="84" width="14.7265625" bestFit="1" customWidth="1"/>
    <col min="85" max="85" width="25" bestFit="1" customWidth="1"/>
    <col min="86" max="86" width="22.26953125" bestFit="1" customWidth="1"/>
    <col min="87" max="87" width="25.36328125" bestFit="1" customWidth="1"/>
    <col min="88" max="88" width="17.08984375" bestFit="1" customWidth="1"/>
    <col min="89" max="89" width="29.54296875" bestFit="1" customWidth="1"/>
    <col min="90" max="90" width="22" bestFit="1" customWidth="1"/>
    <col min="91" max="91" width="25" bestFit="1" customWidth="1"/>
    <col min="92" max="92" width="22.6328125" bestFit="1" customWidth="1"/>
    <col min="93" max="93" width="25.7265625" bestFit="1" customWidth="1"/>
    <col min="94" max="94" width="22.26953125" bestFit="1" customWidth="1"/>
    <col min="95" max="95" width="25.36328125" bestFit="1" customWidth="1"/>
    <col min="96" max="96" width="17.08984375" bestFit="1" customWidth="1"/>
    <col min="97" max="97" width="14.7265625" bestFit="1" customWidth="1"/>
    <col min="98" max="98" width="25.7265625" bestFit="1" customWidth="1"/>
    <col min="99" max="99" width="17.08984375" bestFit="1" customWidth="1"/>
    <col min="100" max="100" width="22.453125" bestFit="1" customWidth="1"/>
    <col min="101" max="101" width="10.90625" bestFit="1" customWidth="1"/>
    <col min="102" max="102" width="25.54296875" bestFit="1" customWidth="1"/>
    <col min="103" max="103" width="25.90625" bestFit="1" customWidth="1"/>
    <col min="104" max="104" width="28.90625" bestFit="1" customWidth="1"/>
    <col min="105" max="105" width="26.453125" bestFit="1" customWidth="1"/>
    <col min="106" max="106" width="9.453125" bestFit="1" customWidth="1"/>
    <col min="107" max="107" width="29.54296875" bestFit="1" customWidth="1"/>
    <col min="108" max="108" width="26.453125" bestFit="1" customWidth="1"/>
    <col min="109" max="109" width="14.7265625" bestFit="1" customWidth="1"/>
    <col min="110" max="110" width="29.54296875" bestFit="1" customWidth="1"/>
    <col min="111" max="111" width="22" bestFit="1" customWidth="1"/>
    <col min="112" max="112" width="25" bestFit="1" customWidth="1"/>
    <col min="113" max="113" width="22.6328125" bestFit="1" customWidth="1"/>
    <col min="114" max="114" width="14.7265625" bestFit="1" customWidth="1"/>
    <col min="115" max="115" width="25.7265625" bestFit="1" customWidth="1"/>
    <col min="116" max="116" width="22.26953125" bestFit="1" customWidth="1"/>
    <col min="117" max="117" width="14.7265625" bestFit="1" customWidth="1"/>
    <col min="118" max="118" width="25.36328125" bestFit="1" customWidth="1"/>
    <col min="119" max="119" width="16.36328125" bestFit="1" customWidth="1"/>
    <col min="120" max="120" width="22.453125" bestFit="1" customWidth="1"/>
    <col min="121" max="121" width="10.90625" bestFit="1" customWidth="1"/>
    <col min="122" max="122" width="25.54296875" bestFit="1" customWidth="1"/>
    <col min="123" max="123" width="25.08984375" bestFit="1" customWidth="1"/>
    <col min="124" max="124" width="28.08984375" bestFit="1" customWidth="1"/>
    <col min="125" max="125" width="25.90625" bestFit="1" customWidth="1"/>
    <col min="126" max="126" width="28.90625" bestFit="1" customWidth="1"/>
    <col min="127" max="127" width="26.453125" bestFit="1" customWidth="1"/>
    <col min="128" max="128" width="10.90625" bestFit="1" customWidth="1"/>
    <col min="129" max="129" width="14.7265625" bestFit="1" customWidth="1"/>
    <col min="130" max="130" width="29.54296875" bestFit="1" customWidth="1"/>
    <col min="131" max="131" width="22" bestFit="1" customWidth="1"/>
    <col min="132" max="132" width="10.90625" bestFit="1" customWidth="1"/>
    <col min="133" max="133" width="14.7265625" bestFit="1" customWidth="1"/>
    <col min="134" max="134" width="25" bestFit="1" customWidth="1"/>
    <col min="135" max="135" width="22.6328125" bestFit="1" customWidth="1"/>
    <col min="136" max="136" width="9.453125" bestFit="1" customWidth="1"/>
    <col min="137" max="137" width="14.7265625" bestFit="1" customWidth="1"/>
    <col min="138" max="138" width="25.7265625" bestFit="1" customWidth="1"/>
    <col min="139" max="139" width="22.26953125" bestFit="1" customWidth="1"/>
    <col min="140" max="140" width="10.90625" bestFit="1" customWidth="1"/>
    <col min="141" max="141" width="25.36328125" bestFit="1" customWidth="1"/>
    <col min="142" max="142" width="13.6328125" bestFit="1" customWidth="1"/>
    <col min="143" max="143" width="22.453125" bestFit="1" customWidth="1"/>
    <col min="144" max="144" width="14.7265625" bestFit="1" customWidth="1"/>
    <col min="145" max="145" width="25.54296875" bestFit="1" customWidth="1"/>
    <col min="146" max="146" width="25.08984375" bestFit="1" customWidth="1"/>
    <col min="147" max="147" width="28.08984375" bestFit="1" customWidth="1"/>
    <col min="148" max="148" width="25.90625" bestFit="1" customWidth="1"/>
    <col min="149" max="149" width="14.7265625" bestFit="1" customWidth="1"/>
    <col min="150" max="150" width="28.90625" bestFit="1" customWidth="1"/>
    <col min="151" max="151" width="26.453125" bestFit="1" customWidth="1"/>
    <col min="152" max="152" width="9.453125" bestFit="1" customWidth="1"/>
    <col min="153" max="153" width="14.7265625" bestFit="1" customWidth="1"/>
    <col min="154" max="154" width="29.54296875" bestFit="1" customWidth="1"/>
    <col min="155" max="155" width="26.453125" bestFit="1" customWidth="1"/>
    <col min="156" max="156" width="29.54296875" bestFit="1" customWidth="1"/>
    <col min="157" max="157" width="22" bestFit="1" customWidth="1"/>
    <col min="158" max="158" width="14.7265625" bestFit="1" customWidth="1"/>
    <col min="159" max="159" width="25" bestFit="1" customWidth="1"/>
    <col min="160" max="160" width="22.26953125" bestFit="1" customWidth="1"/>
    <col min="161" max="161" width="14.7265625" bestFit="1" customWidth="1"/>
    <col min="162" max="162" width="25.36328125" bestFit="1" customWidth="1"/>
    <col min="163" max="163" width="14.54296875" bestFit="1" customWidth="1"/>
    <col min="164" max="164" width="22.453125" bestFit="1" customWidth="1"/>
    <col min="165" max="165" width="9.453125" bestFit="1" customWidth="1"/>
    <col min="166" max="166" width="14.7265625" bestFit="1" customWidth="1"/>
    <col min="167" max="167" width="25.54296875" bestFit="1" customWidth="1"/>
    <col min="168" max="168" width="25.08984375" bestFit="1" customWidth="1"/>
    <col min="169" max="169" width="9.453125" bestFit="1" customWidth="1"/>
    <col min="170" max="170" width="14.7265625" bestFit="1" customWidth="1"/>
    <col min="171" max="171" width="28.08984375" bestFit="1" customWidth="1"/>
    <col min="172" max="172" width="25.90625" bestFit="1" customWidth="1"/>
    <col min="173" max="173" width="9.453125" bestFit="1" customWidth="1"/>
    <col min="174" max="174" width="28.90625" bestFit="1" customWidth="1"/>
    <col min="175" max="175" width="26.453125" bestFit="1" customWidth="1"/>
    <col min="176" max="176" width="29.54296875" bestFit="1" customWidth="1"/>
    <col min="177" max="177" width="26.453125" bestFit="1" customWidth="1"/>
    <col min="178" max="178" width="29.54296875" bestFit="1" customWidth="1"/>
    <col min="179" max="179" width="22" bestFit="1" customWidth="1"/>
    <col min="180" max="180" width="10.90625" bestFit="1" customWidth="1"/>
    <col min="181" max="181" width="14.7265625" bestFit="1" customWidth="1"/>
    <col min="182" max="182" width="25" bestFit="1" customWidth="1"/>
    <col min="183" max="183" width="22.6328125" bestFit="1" customWidth="1"/>
    <col min="184" max="184" width="9.453125" bestFit="1" customWidth="1"/>
    <col min="185" max="185" width="14.7265625" bestFit="1" customWidth="1"/>
    <col min="186" max="186" width="25.7265625" bestFit="1" customWidth="1"/>
    <col min="187" max="187" width="22.26953125" bestFit="1" customWidth="1"/>
    <col min="188" max="188" width="14.7265625" bestFit="1" customWidth="1"/>
    <col min="189" max="189" width="25.36328125" bestFit="1" customWidth="1"/>
    <col min="190" max="190" width="11.90625" bestFit="1" customWidth="1"/>
    <col min="191" max="191" width="22.453125" bestFit="1" customWidth="1"/>
    <col min="192" max="192" width="10.90625" bestFit="1" customWidth="1"/>
    <col min="193" max="193" width="14.7265625" bestFit="1" customWidth="1"/>
    <col min="194" max="194" width="25.54296875" bestFit="1" customWidth="1"/>
    <col min="195" max="195" width="25.90625" bestFit="1" customWidth="1"/>
    <col min="196" max="196" width="28.90625" bestFit="1" customWidth="1"/>
    <col min="197" max="197" width="26.453125" bestFit="1" customWidth="1"/>
    <col min="198" max="198" width="14.7265625" bestFit="1" customWidth="1"/>
    <col min="199" max="199" width="29.54296875" bestFit="1" customWidth="1"/>
    <col min="200" max="200" width="26.453125" bestFit="1" customWidth="1"/>
    <col min="201" max="201" width="29.54296875" bestFit="1" customWidth="1"/>
    <col min="202" max="202" width="22" bestFit="1" customWidth="1"/>
    <col min="203" max="203" width="9.453125" bestFit="1" customWidth="1"/>
    <col min="204" max="204" width="14.7265625" bestFit="1" customWidth="1"/>
    <col min="205" max="205" width="25" bestFit="1" customWidth="1"/>
    <col min="206" max="206" width="22.6328125" bestFit="1" customWidth="1"/>
    <col min="207" max="207" width="9.453125" bestFit="1" customWidth="1"/>
    <col min="208" max="208" width="14.7265625" bestFit="1" customWidth="1"/>
    <col min="209" max="209" width="25.7265625" bestFit="1" customWidth="1"/>
    <col min="210" max="210" width="22.26953125" bestFit="1" customWidth="1"/>
    <col min="211" max="211" width="9.453125" bestFit="1" customWidth="1"/>
    <col min="212" max="212" width="14.7265625" bestFit="1" customWidth="1"/>
    <col min="213" max="213" width="25.36328125" bestFit="1" customWidth="1"/>
    <col min="214" max="214" width="17.08984375" bestFit="1" customWidth="1"/>
  </cols>
  <sheetData>
    <row r="4" spans="1:60" x14ac:dyDescent="0.35">
      <c r="A4" s="12" t="s">
        <v>40</v>
      </c>
      <c r="B4" s="12" t="s">
        <v>37</v>
      </c>
    </row>
    <row r="5" spans="1:60" x14ac:dyDescent="0.35">
      <c r="B5" t="s">
        <v>20</v>
      </c>
      <c r="F5" t="s">
        <v>53</v>
      </c>
      <c r="G5" t="s">
        <v>21</v>
      </c>
      <c r="O5" t="s">
        <v>54</v>
      </c>
      <c r="P5" t="s">
        <v>25</v>
      </c>
      <c r="T5" t="s">
        <v>55</v>
      </c>
      <c r="U5" t="s">
        <v>19</v>
      </c>
      <c r="AA5" t="s">
        <v>56</v>
      </c>
      <c r="AB5" t="s">
        <v>22</v>
      </c>
      <c r="AH5" t="s">
        <v>57</v>
      </c>
      <c r="AI5" t="s">
        <v>24</v>
      </c>
      <c r="AM5" t="s">
        <v>58</v>
      </c>
      <c r="AN5" t="s">
        <v>23</v>
      </c>
      <c r="AR5" t="s">
        <v>59</v>
      </c>
      <c r="AS5" t="s">
        <v>27</v>
      </c>
      <c r="AX5" t="s">
        <v>60</v>
      </c>
      <c r="AY5" t="s">
        <v>18</v>
      </c>
      <c r="BH5" t="s">
        <v>61</v>
      </c>
    </row>
    <row r="6" spans="1:60" x14ac:dyDescent="0.35">
      <c r="B6" t="s">
        <v>8</v>
      </c>
      <c r="C6" t="s">
        <v>43</v>
      </c>
      <c r="D6" t="s">
        <v>14</v>
      </c>
      <c r="E6" t="s">
        <v>47</v>
      </c>
      <c r="G6" t="s">
        <v>8</v>
      </c>
      <c r="H6" t="s">
        <v>43</v>
      </c>
      <c r="I6" t="s">
        <v>7</v>
      </c>
      <c r="J6" t="s">
        <v>44</v>
      </c>
      <c r="K6" t="s">
        <v>9</v>
      </c>
      <c r="L6" t="s">
        <v>45</v>
      </c>
      <c r="M6" t="s">
        <v>12</v>
      </c>
      <c r="N6" t="s">
        <v>46</v>
      </c>
      <c r="P6" t="s">
        <v>11</v>
      </c>
      <c r="Q6" t="s">
        <v>42</v>
      </c>
      <c r="R6" t="s">
        <v>8</v>
      </c>
      <c r="S6" t="s">
        <v>43</v>
      </c>
      <c r="U6" t="s">
        <v>8</v>
      </c>
      <c r="V6" t="s">
        <v>43</v>
      </c>
      <c r="W6" t="s">
        <v>7</v>
      </c>
      <c r="X6" t="s">
        <v>44</v>
      </c>
      <c r="Y6" t="s">
        <v>12</v>
      </c>
      <c r="Z6" t="s">
        <v>46</v>
      </c>
      <c r="AB6" t="s">
        <v>11</v>
      </c>
      <c r="AC6" t="s">
        <v>42</v>
      </c>
      <c r="AD6" t="s">
        <v>12</v>
      </c>
      <c r="AE6" t="s">
        <v>46</v>
      </c>
      <c r="AF6" t="s">
        <v>13</v>
      </c>
      <c r="AG6" t="s">
        <v>48</v>
      </c>
      <c r="AI6" t="s">
        <v>14</v>
      </c>
      <c r="AJ6" t="s">
        <v>47</v>
      </c>
      <c r="AK6" t="s">
        <v>13</v>
      </c>
      <c r="AL6" t="s">
        <v>48</v>
      </c>
      <c r="AN6" t="s">
        <v>12</v>
      </c>
      <c r="AO6" t="s">
        <v>46</v>
      </c>
      <c r="AP6" t="s">
        <v>13</v>
      </c>
      <c r="AQ6" t="s">
        <v>48</v>
      </c>
      <c r="AS6" t="s">
        <v>11</v>
      </c>
      <c r="AU6" t="s">
        <v>42</v>
      </c>
      <c r="AV6" t="s">
        <v>9</v>
      </c>
      <c r="AW6" t="s">
        <v>45</v>
      </c>
      <c r="AY6" t="s">
        <v>11</v>
      </c>
      <c r="AZ6" t="s">
        <v>42</v>
      </c>
      <c r="BA6" t="s">
        <v>8</v>
      </c>
      <c r="BB6" t="s">
        <v>43</v>
      </c>
      <c r="BC6" t="s">
        <v>14</v>
      </c>
      <c r="BE6" t="s">
        <v>47</v>
      </c>
      <c r="BF6" t="s">
        <v>13</v>
      </c>
      <c r="BG6" t="s">
        <v>48</v>
      </c>
    </row>
    <row r="7" spans="1:60" x14ac:dyDescent="0.35">
      <c r="A7" s="12" t="s">
        <v>35</v>
      </c>
      <c r="B7" t="s">
        <v>16</v>
      </c>
      <c r="D7" t="s">
        <v>17</v>
      </c>
      <c r="G7" t="s">
        <v>16</v>
      </c>
      <c r="I7" t="s">
        <v>16</v>
      </c>
      <c r="K7" t="s">
        <v>16</v>
      </c>
      <c r="M7" t="s">
        <v>15</v>
      </c>
      <c r="P7" t="s">
        <v>17</v>
      </c>
      <c r="R7" t="s">
        <v>15</v>
      </c>
      <c r="U7" t="s">
        <v>16</v>
      </c>
      <c r="W7" t="s">
        <v>16</v>
      </c>
      <c r="Y7" t="s">
        <v>15</v>
      </c>
      <c r="AB7" t="s">
        <v>17</v>
      </c>
      <c r="AD7" t="s">
        <v>16</v>
      </c>
      <c r="AF7" t="s">
        <v>17</v>
      </c>
      <c r="AI7" t="s">
        <v>16</v>
      </c>
      <c r="AK7" t="s">
        <v>17</v>
      </c>
      <c r="AN7" t="s">
        <v>15</v>
      </c>
      <c r="AP7" t="s">
        <v>15</v>
      </c>
      <c r="AS7" t="s">
        <v>17</v>
      </c>
      <c r="AT7" t="s">
        <v>16</v>
      </c>
      <c r="AV7" t="s">
        <v>17</v>
      </c>
      <c r="AY7" t="s">
        <v>16</v>
      </c>
      <c r="BA7" t="s">
        <v>17</v>
      </c>
      <c r="BC7" t="s">
        <v>17</v>
      </c>
      <c r="BD7" t="s">
        <v>15</v>
      </c>
      <c r="BF7" t="s">
        <v>16</v>
      </c>
    </row>
    <row r="8" spans="1:60" x14ac:dyDescent="0.35">
      <c r="A8" s="13" t="s">
        <v>67</v>
      </c>
      <c r="B8" s="11">
        <v>350.01</v>
      </c>
      <c r="C8" s="11">
        <v>350.01</v>
      </c>
      <c r="D8" s="11">
        <v>744.96</v>
      </c>
      <c r="E8" s="11">
        <v>744.96</v>
      </c>
      <c r="F8" s="11">
        <v>1094.97</v>
      </c>
      <c r="G8" s="11">
        <v>692.05</v>
      </c>
      <c r="H8" s="11">
        <v>692.05</v>
      </c>
      <c r="I8" s="11">
        <v>805.49</v>
      </c>
      <c r="J8" s="11">
        <v>805.49</v>
      </c>
      <c r="K8" s="11">
        <v>117.82</v>
      </c>
      <c r="L8" s="11">
        <v>117.82</v>
      </c>
      <c r="M8" s="11">
        <v>535.94000000000005</v>
      </c>
      <c r="N8" s="11">
        <v>535.94000000000005</v>
      </c>
      <c r="O8" s="11">
        <v>2151.3000000000002</v>
      </c>
      <c r="P8" s="11">
        <v>1429.39</v>
      </c>
      <c r="Q8" s="11">
        <v>1429.39</v>
      </c>
      <c r="R8" s="11">
        <v>587.99</v>
      </c>
      <c r="S8" s="11">
        <v>587.99</v>
      </c>
      <c r="T8" s="11">
        <v>2017.38</v>
      </c>
      <c r="U8" s="11">
        <v>1737.29</v>
      </c>
      <c r="V8" s="11">
        <v>1737.29</v>
      </c>
      <c r="W8" s="11">
        <v>1062.04</v>
      </c>
      <c r="X8" s="11">
        <v>1062.04</v>
      </c>
      <c r="Y8" s="11">
        <v>1091.57</v>
      </c>
      <c r="Z8" s="11">
        <v>1091.57</v>
      </c>
      <c r="AA8" s="11">
        <v>3890.8999999999996</v>
      </c>
      <c r="AB8" s="11">
        <v>1993.74</v>
      </c>
      <c r="AC8" s="11">
        <v>1993.74</v>
      </c>
      <c r="AD8" s="11">
        <v>599.03</v>
      </c>
      <c r="AE8" s="11">
        <v>599.03</v>
      </c>
      <c r="AF8" s="11">
        <v>949.06</v>
      </c>
      <c r="AG8" s="11">
        <v>949.06</v>
      </c>
      <c r="AH8" s="11">
        <v>3541.83</v>
      </c>
      <c r="AI8" s="11">
        <v>452.64</v>
      </c>
      <c r="AJ8" s="11">
        <v>452.64</v>
      </c>
      <c r="AK8" s="11">
        <v>1062.74</v>
      </c>
      <c r="AL8" s="11">
        <v>1062.74</v>
      </c>
      <c r="AM8" s="11">
        <v>1515.38</v>
      </c>
      <c r="AN8" s="11">
        <v>100.21000000000001</v>
      </c>
      <c r="AO8" s="11">
        <v>100.21000000000001</v>
      </c>
      <c r="AP8" s="11">
        <v>683.24</v>
      </c>
      <c r="AQ8" s="11">
        <v>683.24</v>
      </c>
      <c r="AR8" s="11">
        <v>783.45</v>
      </c>
      <c r="AS8" s="11">
        <v>2500.63</v>
      </c>
      <c r="AT8" s="11">
        <v>190.08</v>
      </c>
      <c r="AU8" s="11">
        <v>2690.71</v>
      </c>
      <c r="AV8" s="11">
        <v>182.84</v>
      </c>
      <c r="AW8" s="11">
        <v>182.84</v>
      </c>
      <c r="AX8" s="11">
        <v>2873.55</v>
      </c>
      <c r="AY8" s="11">
        <v>2345.15</v>
      </c>
      <c r="AZ8" s="11">
        <v>2345.15</v>
      </c>
      <c r="BA8" s="11">
        <v>481.98</v>
      </c>
      <c r="BB8" s="11">
        <v>481.98</v>
      </c>
      <c r="BC8" s="11">
        <v>914.62000000000012</v>
      </c>
      <c r="BD8" s="11">
        <v>508.21999999999997</v>
      </c>
      <c r="BE8" s="11">
        <v>1422.8400000000001</v>
      </c>
      <c r="BF8" s="11">
        <v>967.22</v>
      </c>
      <c r="BG8" s="11">
        <v>967.22</v>
      </c>
      <c r="BH8" s="11">
        <v>5217.1900000000005</v>
      </c>
    </row>
    <row r="9" spans="1:60" x14ac:dyDescent="0.35">
      <c r="A9" s="14" t="s">
        <v>49</v>
      </c>
      <c r="B9" s="11"/>
      <c r="C9" s="11"/>
      <c r="D9" s="11"/>
      <c r="E9" s="11"/>
      <c r="F9" s="11"/>
      <c r="G9" s="11"/>
      <c r="H9" s="11"/>
      <c r="I9" s="11">
        <v>376.89</v>
      </c>
      <c r="J9" s="11">
        <v>376.89</v>
      </c>
      <c r="K9" s="11"/>
      <c r="L9" s="11"/>
      <c r="M9" s="11"/>
      <c r="N9" s="11"/>
      <c r="O9" s="11">
        <v>376.89</v>
      </c>
      <c r="P9" s="11">
        <v>1429.39</v>
      </c>
      <c r="Q9" s="11">
        <v>1429.39</v>
      </c>
      <c r="R9" s="11"/>
      <c r="S9" s="11"/>
      <c r="T9" s="11">
        <v>1429.39</v>
      </c>
      <c r="U9" s="11">
        <v>354.22</v>
      </c>
      <c r="V9" s="11">
        <v>354.22</v>
      </c>
      <c r="W9" s="11"/>
      <c r="X9" s="11"/>
      <c r="Y9" s="11">
        <v>1091.57</v>
      </c>
      <c r="Z9" s="11">
        <v>1091.57</v>
      </c>
      <c r="AA9" s="11">
        <v>1445.79</v>
      </c>
      <c r="AB9" s="11"/>
      <c r="AC9" s="11"/>
      <c r="AD9" s="11"/>
      <c r="AE9" s="11"/>
      <c r="AF9" s="11"/>
      <c r="AG9" s="11"/>
      <c r="AH9" s="11"/>
      <c r="AI9" s="11"/>
      <c r="AJ9" s="11"/>
      <c r="AK9" s="11"/>
      <c r="AL9" s="11"/>
      <c r="AM9" s="11"/>
      <c r="AN9" s="11">
        <v>100.21000000000001</v>
      </c>
      <c r="AO9" s="11">
        <v>100.21000000000001</v>
      </c>
      <c r="AP9" s="11"/>
      <c r="AQ9" s="11"/>
      <c r="AR9" s="11">
        <v>100.21000000000001</v>
      </c>
      <c r="AS9" s="11"/>
      <c r="AT9" s="11"/>
      <c r="AU9" s="11"/>
      <c r="AV9" s="11"/>
      <c r="AW9" s="11"/>
      <c r="AX9" s="11"/>
      <c r="AY9" s="11"/>
      <c r="AZ9" s="11"/>
      <c r="BA9" s="11">
        <v>481.98</v>
      </c>
      <c r="BB9" s="11">
        <v>481.98</v>
      </c>
      <c r="BC9" s="11"/>
      <c r="BD9" s="11">
        <v>508.21999999999997</v>
      </c>
      <c r="BE9" s="11">
        <v>508.21999999999997</v>
      </c>
      <c r="BF9" s="11"/>
      <c r="BG9" s="11"/>
      <c r="BH9" s="11">
        <v>990.2</v>
      </c>
    </row>
    <row r="10" spans="1:60" x14ac:dyDescent="0.35">
      <c r="A10" s="14" t="s">
        <v>50</v>
      </c>
      <c r="B10" s="11"/>
      <c r="C10" s="11"/>
      <c r="D10" s="11"/>
      <c r="E10" s="11"/>
      <c r="F10" s="11"/>
      <c r="G10" s="11"/>
      <c r="H10" s="11"/>
      <c r="I10" s="11">
        <v>428.6</v>
      </c>
      <c r="J10" s="11">
        <v>428.6</v>
      </c>
      <c r="K10" s="11"/>
      <c r="L10" s="11"/>
      <c r="M10" s="11">
        <v>535.94000000000005</v>
      </c>
      <c r="N10" s="11">
        <v>535.94000000000005</v>
      </c>
      <c r="O10" s="11">
        <v>964.54000000000008</v>
      </c>
      <c r="P10" s="11"/>
      <c r="Q10" s="11"/>
      <c r="R10" s="11">
        <v>587.99</v>
      </c>
      <c r="S10" s="11">
        <v>587.99</v>
      </c>
      <c r="T10" s="11">
        <v>587.99</v>
      </c>
      <c r="U10" s="11"/>
      <c r="V10" s="11"/>
      <c r="W10" s="11"/>
      <c r="X10" s="11"/>
      <c r="Y10" s="11"/>
      <c r="Z10" s="11"/>
      <c r="AA10" s="11"/>
      <c r="AB10" s="11"/>
      <c r="AC10" s="11"/>
      <c r="AD10" s="11"/>
      <c r="AE10" s="11"/>
      <c r="AF10" s="11"/>
      <c r="AG10" s="11"/>
      <c r="AH10" s="11"/>
      <c r="AI10" s="11"/>
      <c r="AJ10" s="11"/>
      <c r="AK10" s="11"/>
      <c r="AL10" s="11"/>
      <c r="AM10" s="11"/>
      <c r="AN10" s="11"/>
      <c r="AO10" s="11"/>
      <c r="AP10" s="11">
        <v>683.24</v>
      </c>
      <c r="AQ10" s="11">
        <v>683.24</v>
      </c>
      <c r="AR10" s="11">
        <v>683.24</v>
      </c>
      <c r="AS10" s="11"/>
      <c r="AT10" s="11"/>
      <c r="AU10" s="11"/>
      <c r="AV10" s="11"/>
      <c r="AW10" s="11"/>
      <c r="AX10" s="11"/>
      <c r="AY10" s="11"/>
      <c r="AZ10" s="11"/>
      <c r="BA10" s="11"/>
      <c r="BB10" s="11"/>
      <c r="BC10" s="11"/>
      <c r="BD10" s="11"/>
      <c r="BE10" s="11"/>
      <c r="BF10" s="11"/>
      <c r="BG10" s="11"/>
      <c r="BH10" s="11"/>
    </row>
    <row r="11" spans="1:60" x14ac:dyDescent="0.35">
      <c r="A11" s="14" t="s">
        <v>51</v>
      </c>
      <c r="B11" s="11">
        <v>350.01</v>
      </c>
      <c r="C11" s="11">
        <v>350.01</v>
      </c>
      <c r="D11" s="11">
        <v>744.96</v>
      </c>
      <c r="E11" s="11">
        <v>744.96</v>
      </c>
      <c r="F11" s="11">
        <v>1094.97</v>
      </c>
      <c r="G11" s="11"/>
      <c r="H11" s="11"/>
      <c r="I11" s="11"/>
      <c r="J11" s="11"/>
      <c r="K11" s="11"/>
      <c r="L11" s="11"/>
      <c r="M11" s="11"/>
      <c r="N11" s="11"/>
      <c r="O11" s="11"/>
      <c r="P11" s="11"/>
      <c r="Q11" s="11"/>
      <c r="R11" s="11"/>
      <c r="S11" s="11"/>
      <c r="T11" s="11"/>
      <c r="U11" s="11"/>
      <c r="V11" s="11"/>
      <c r="W11" s="11"/>
      <c r="X11" s="11"/>
      <c r="Y11" s="11"/>
      <c r="Z11" s="11"/>
      <c r="AA11" s="11"/>
      <c r="AB11" s="11">
        <v>1993.74</v>
      </c>
      <c r="AC11" s="11">
        <v>1993.74</v>
      </c>
      <c r="AD11" s="11"/>
      <c r="AE11" s="11"/>
      <c r="AF11" s="11">
        <v>949.06</v>
      </c>
      <c r="AG11" s="11">
        <v>949.06</v>
      </c>
      <c r="AH11" s="11">
        <v>2942.8</v>
      </c>
      <c r="AI11" s="11">
        <v>452.64</v>
      </c>
      <c r="AJ11" s="11">
        <v>452.64</v>
      </c>
      <c r="AK11" s="11"/>
      <c r="AL11" s="11"/>
      <c r="AM11" s="11">
        <v>452.64</v>
      </c>
      <c r="AN11" s="11"/>
      <c r="AO11" s="11"/>
      <c r="AP11" s="11"/>
      <c r="AQ11" s="11"/>
      <c r="AR11" s="11"/>
      <c r="AS11" s="11"/>
      <c r="AT11" s="11"/>
      <c r="AU11" s="11"/>
      <c r="AV11" s="11"/>
      <c r="AW11" s="11"/>
      <c r="AX11" s="11"/>
      <c r="AY11" s="11">
        <v>2345.15</v>
      </c>
      <c r="AZ11" s="11">
        <v>2345.15</v>
      </c>
      <c r="BA11" s="11"/>
      <c r="BB11" s="11"/>
      <c r="BC11" s="11">
        <v>914.62000000000012</v>
      </c>
      <c r="BD11" s="11"/>
      <c r="BE11" s="11">
        <v>914.62000000000012</v>
      </c>
      <c r="BF11" s="11"/>
      <c r="BG11" s="11"/>
      <c r="BH11" s="11">
        <v>3259.7700000000004</v>
      </c>
    </row>
    <row r="12" spans="1:60" x14ac:dyDescent="0.35">
      <c r="A12" s="14" t="s">
        <v>52</v>
      </c>
      <c r="B12" s="11"/>
      <c r="C12" s="11"/>
      <c r="D12" s="11"/>
      <c r="E12" s="11"/>
      <c r="F12" s="11"/>
      <c r="G12" s="11">
        <v>692.05</v>
      </c>
      <c r="H12" s="11">
        <v>692.05</v>
      </c>
      <c r="I12" s="11"/>
      <c r="J12" s="11"/>
      <c r="K12" s="11">
        <v>117.82</v>
      </c>
      <c r="L12" s="11">
        <v>117.82</v>
      </c>
      <c r="M12" s="11"/>
      <c r="N12" s="11"/>
      <c r="O12" s="11">
        <v>809.86999999999989</v>
      </c>
      <c r="P12" s="11"/>
      <c r="Q12" s="11"/>
      <c r="R12" s="11"/>
      <c r="S12" s="11"/>
      <c r="T12" s="11"/>
      <c r="U12" s="11">
        <v>1383.07</v>
      </c>
      <c r="V12" s="11">
        <v>1383.07</v>
      </c>
      <c r="W12" s="11">
        <v>1062.04</v>
      </c>
      <c r="X12" s="11">
        <v>1062.04</v>
      </c>
      <c r="Y12" s="11"/>
      <c r="Z12" s="11"/>
      <c r="AA12" s="11">
        <v>2445.1099999999997</v>
      </c>
      <c r="AB12" s="11"/>
      <c r="AC12" s="11"/>
      <c r="AD12" s="11">
        <v>599.03</v>
      </c>
      <c r="AE12" s="11">
        <v>599.03</v>
      </c>
      <c r="AF12" s="11"/>
      <c r="AG12" s="11"/>
      <c r="AH12" s="11">
        <v>599.03</v>
      </c>
      <c r="AI12" s="11"/>
      <c r="AJ12" s="11"/>
      <c r="AK12" s="11">
        <v>1062.74</v>
      </c>
      <c r="AL12" s="11">
        <v>1062.74</v>
      </c>
      <c r="AM12" s="11">
        <v>1062.74</v>
      </c>
      <c r="AN12" s="11"/>
      <c r="AO12" s="11"/>
      <c r="AP12" s="11"/>
      <c r="AQ12" s="11"/>
      <c r="AR12" s="11"/>
      <c r="AS12" s="11">
        <v>2500.63</v>
      </c>
      <c r="AT12" s="11">
        <v>190.08</v>
      </c>
      <c r="AU12" s="11">
        <v>2690.71</v>
      </c>
      <c r="AV12" s="11">
        <v>182.84</v>
      </c>
      <c r="AW12" s="11">
        <v>182.84</v>
      </c>
      <c r="AX12" s="11">
        <v>2873.55</v>
      </c>
      <c r="AY12" s="11"/>
      <c r="AZ12" s="11"/>
      <c r="BA12" s="11"/>
      <c r="BB12" s="11"/>
      <c r="BC12" s="11"/>
      <c r="BD12" s="11"/>
      <c r="BE12" s="11"/>
      <c r="BF12" s="11">
        <v>967.22</v>
      </c>
      <c r="BG12" s="11">
        <v>967.22</v>
      </c>
      <c r="BH12" s="11">
        <v>967.22</v>
      </c>
    </row>
    <row r="13" spans="1:60" x14ac:dyDescent="0.35">
      <c r="A13" s="13" t="s">
        <v>36</v>
      </c>
      <c r="B13" s="11">
        <v>350.01</v>
      </c>
      <c r="C13" s="11">
        <v>350.01</v>
      </c>
      <c r="D13" s="11">
        <v>744.96</v>
      </c>
      <c r="E13" s="11">
        <v>744.96</v>
      </c>
      <c r="F13" s="11">
        <v>1094.97</v>
      </c>
      <c r="G13" s="11">
        <v>692.05</v>
      </c>
      <c r="H13" s="11">
        <v>692.05</v>
      </c>
      <c r="I13" s="11">
        <v>805.49</v>
      </c>
      <c r="J13" s="11">
        <v>805.49</v>
      </c>
      <c r="K13" s="11">
        <v>117.82</v>
      </c>
      <c r="L13" s="11">
        <v>117.82</v>
      </c>
      <c r="M13" s="11">
        <v>535.94000000000005</v>
      </c>
      <c r="N13" s="11">
        <v>535.94000000000005</v>
      </c>
      <c r="O13" s="11">
        <v>2151.3000000000002</v>
      </c>
      <c r="P13" s="11">
        <v>1429.39</v>
      </c>
      <c r="Q13" s="11">
        <v>1429.39</v>
      </c>
      <c r="R13" s="11">
        <v>587.99</v>
      </c>
      <c r="S13" s="11">
        <v>587.99</v>
      </c>
      <c r="T13" s="11">
        <v>2017.38</v>
      </c>
      <c r="U13" s="11">
        <v>1737.29</v>
      </c>
      <c r="V13" s="11">
        <v>1737.29</v>
      </c>
      <c r="W13" s="11">
        <v>1062.04</v>
      </c>
      <c r="X13" s="11">
        <v>1062.04</v>
      </c>
      <c r="Y13" s="11">
        <v>1091.57</v>
      </c>
      <c r="Z13" s="11">
        <v>1091.57</v>
      </c>
      <c r="AA13" s="11">
        <v>3890.8999999999996</v>
      </c>
      <c r="AB13" s="11">
        <v>1993.74</v>
      </c>
      <c r="AC13" s="11">
        <v>1993.74</v>
      </c>
      <c r="AD13" s="11">
        <v>599.03</v>
      </c>
      <c r="AE13" s="11">
        <v>599.03</v>
      </c>
      <c r="AF13" s="11">
        <v>949.06</v>
      </c>
      <c r="AG13" s="11">
        <v>949.06</v>
      </c>
      <c r="AH13" s="11">
        <v>3541.83</v>
      </c>
      <c r="AI13" s="11">
        <v>452.64</v>
      </c>
      <c r="AJ13" s="11">
        <v>452.64</v>
      </c>
      <c r="AK13" s="11">
        <v>1062.74</v>
      </c>
      <c r="AL13" s="11">
        <v>1062.74</v>
      </c>
      <c r="AM13" s="11">
        <v>1515.38</v>
      </c>
      <c r="AN13" s="11">
        <v>100.21000000000001</v>
      </c>
      <c r="AO13" s="11">
        <v>100.21000000000001</v>
      </c>
      <c r="AP13" s="11">
        <v>683.24</v>
      </c>
      <c r="AQ13" s="11">
        <v>683.24</v>
      </c>
      <c r="AR13" s="11">
        <v>783.45</v>
      </c>
      <c r="AS13" s="11">
        <v>2500.63</v>
      </c>
      <c r="AT13" s="11">
        <v>190.08</v>
      </c>
      <c r="AU13" s="11">
        <v>2690.71</v>
      </c>
      <c r="AV13" s="11">
        <v>182.84</v>
      </c>
      <c r="AW13" s="11">
        <v>182.84</v>
      </c>
      <c r="AX13" s="11">
        <v>2873.55</v>
      </c>
      <c r="AY13" s="11">
        <v>2345.15</v>
      </c>
      <c r="AZ13" s="11">
        <v>2345.15</v>
      </c>
      <c r="BA13" s="11">
        <v>481.98</v>
      </c>
      <c r="BB13" s="11">
        <v>481.98</v>
      </c>
      <c r="BC13" s="11">
        <v>914.62000000000012</v>
      </c>
      <c r="BD13" s="11">
        <v>508.21999999999997</v>
      </c>
      <c r="BE13" s="11">
        <v>1422.8400000000001</v>
      </c>
      <c r="BF13" s="11">
        <v>967.22</v>
      </c>
      <c r="BG13" s="11">
        <v>967.22</v>
      </c>
      <c r="BH13" s="11">
        <v>5217.1900000000005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2497-A7F6-4D94-9C7E-BC4ED8585EE5}">
  <dimension ref="A1:M105"/>
  <sheetViews>
    <sheetView workbookViewId="0">
      <selection activeCell="E9" sqref="E9"/>
    </sheetView>
  </sheetViews>
  <sheetFormatPr defaultRowHeight="14.5" x14ac:dyDescent="0.35"/>
  <cols>
    <col min="1" max="1" width="9.90625" bestFit="1" customWidth="1"/>
    <col min="2" max="2" width="24.453125" bestFit="1" customWidth="1"/>
    <col min="3" max="3" width="21.90625" bestFit="1" customWidth="1"/>
    <col min="4" max="4" width="8.81640625" bestFit="1" customWidth="1"/>
    <col min="5" max="5" width="16.26953125" bestFit="1" customWidth="1"/>
    <col min="6" max="6" width="13.7265625" bestFit="1" customWidth="1"/>
    <col min="7" max="7" width="19.90625" bestFit="1" customWidth="1"/>
    <col min="8" max="8" width="11.6328125" bestFit="1" customWidth="1"/>
    <col min="9" max="9" width="17.81640625" bestFit="1" customWidth="1"/>
    <col min="10" max="10" width="15.54296875" bestFit="1" customWidth="1"/>
    <col min="11" max="11" width="16.81640625" bestFit="1" customWidth="1"/>
    <col min="12" max="12" width="21.6328125" bestFit="1" customWidth="1"/>
    <col min="13" max="13" width="18.6328125" bestFit="1" customWidth="1"/>
  </cols>
  <sheetData>
    <row r="1" spans="1:13" x14ac:dyDescent="0.35">
      <c r="A1" s="21" t="s">
        <v>63</v>
      </c>
    </row>
    <row r="3" spans="1:13" x14ac:dyDescent="0.35">
      <c r="A3" t="s">
        <v>41</v>
      </c>
      <c r="B3" t="s">
        <v>0</v>
      </c>
      <c r="C3" t="s">
        <v>1</v>
      </c>
      <c r="D3" t="s">
        <v>29</v>
      </c>
      <c r="E3" t="s">
        <v>30</v>
      </c>
      <c r="F3" t="s">
        <v>2</v>
      </c>
      <c r="G3" t="s">
        <v>3</v>
      </c>
      <c r="H3" t="s">
        <v>4</v>
      </c>
      <c r="I3" t="s">
        <v>5</v>
      </c>
      <c r="J3" t="s">
        <v>31</v>
      </c>
      <c r="K3" t="s">
        <v>33</v>
      </c>
      <c r="L3" t="s">
        <v>6</v>
      </c>
      <c r="M3" t="s">
        <v>32</v>
      </c>
    </row>
    <row r="4" spans="1:13" x14ac:dyDescent="0.35">
      <c r="A4" s="20">
        <v>45294</v>
      </c>
      <c r="B4" t="s">
        <v>12</v>
      </c>
      <c r="C4">
        <v>100</v>
      </c>
      <c r="D4">
        <v>23</v>
      </c>
      <c r="E4">
        <v>77</v>
      </c>
      <c r="F4">
        <v>16</v>
      </c>
      <c r="G4">
        <v>1600</v>
      </c>
      <c r="H4">
        <v>531.42999999999995</v>
      </c>
      <c r="I4">
        <v>1068.57</v>
      </c>
      <c r="J4">
        <v>1091.57</v>
      </c>
      <c r="K4" t="s">
        <v>15</v>
      </c>
      <c r="L4" t="s">
        <v>19</v>
      </c>
      <c r="M4">
        <v>6.6745886168022668E-3</v>
      </c>
    </row>
    <row r="5" spans="1:13" x14ac:dyDescent="0.35">
      <c r="A5" s="20">
        <v>45298</v>
      </c>
      <c r="B5" t="s">
        <v>12</v>
      </c>
      <c r="C5">
        <v>100</v>
      </c>
      <c r="D5">
        <v>23</v>
      </c>
      <c r="E5">
        <v>77</v>
      </c>
      <c r="F5">
        <v>17</v>
      </c>
      <c r="G5">
        <v>1700</v>
      </c>
      <c r="H5">
        <v>843.83</v>
      </c>
      <c r="I5">
        <v>856.17</v>
      </c>
      <c r="J5">
        <v>879.17</v>
      </c>
      <c r="K5" t="s">
        <v>17</v>
      </c>
      <c r="L5" t="s">
        <v>20</v>
      </c>
      <c r="M5">
        <v>5.3478785068339901E-3</v>
      </c>
    </row>
    <row r="6" spans="1:13" x14ac:dyDescent="0.35">
      <c r="A6" s="20">
        <v>45310</v>
      </c>
      <c r="B6" t="s">
        <v>7</v>
      </c>
      <c r="C6">
        <v>75</v>
      </c>
      <c r="D6">
        <v>17.25</v>
      </c>
      <c r="E6">
        <v>57.75</v>
      </c>
      <c r="F6">
        <v>5</v>
      </c>
      <c r="G6">
        <v>375</v>
      </c>
      <c r="H6">
        <v>136.38</v>
      </c>
      <c r="I6">
        <v>238.62</v>
      </c>
      <c r="J6">
        <v>255.87</v>
      </c>
      <c r="K6" t="s">
        <v>16</v>
      </c>
      <c r="L6" t="s">
        <v>21</v>
      </c>
      <c r="M6">
        <v>1.4904876009445868E-3</v>
      </c>
    </row>
    <row r="7" spans="1:13" x14ac:dyDescent="0.35">
      <c r="A7" s="20">
        <v>45312</v>
      </c>
      <c r="B7" t="s">
        <v>12</v>
      </c>
      <c r="C7">
        <v>100</v>
      </c>
      <c r="D7">
        <v>23</v>
      </c>
      <c r="E7">
        <v>77</v>
      </c>
      <c r="F7">
        <v>18</v>
      </c>
      <c r="G7">
        <v>1800</v>
      </c>
      <c r="H7">
        <v>379.39</v>
      </c>
      <c r="I7">
        <v>1420.61</v>
      </c>
      <c r="J7">
        <v>1443.61</v>
      </c>
      <c r="K7" t="s">
        <v>15</v>
      </c>
      <c r="L7" t="s">
        <v>18</v>
      </c>
      <c r="M7">
        <v>8.8735294224201212E-3</v>
      </c>
    </row>
    <row r="8" spans="1:13" x14ac:dyDescent="0.35">
      <c r="A8" s="20">
        <v>45313</v>
      </c>
      <c r="B8" t="s">
        <v>8</v>
      </c>
      <c r="C8">
        <v>85</v>
      </c>
      <c r="D8">
        <v>19.55</v>
      </c>
      <c r="E8">
        <v>65.45</v>
      </c>
      <c r="F8">
        <v>16</v>
      </c>
      <c r="G8">
        <v>1360</v>
      </c>
      <c r="H8">
        <v>315.06</v>
      </c>
      <c r="I8">
        <v>1044.94</v>
      </c>
      <c r="J8">
        <v>1064.49</v>
      </c>
      <c r="K8" t="s">
        <v>16</v>
      </c>
      <c r="L8" t="s">
        <v>25</v>
      </c>
      <c r="M8">
        <v>6.526988993927737E-3</v>
      </c>
    </row>
    <row r="9" spans="1:13" x14ac:dyDescent="0.35">
      <c r="A9" s="20">
        <v>45316</v>
      </c>
      <c r="B9" t="s">
        <v>12</v>
      </c>
      <c r="C9">
        <v>100</v>
      </c>
      <c r="D9">
        <v>23</v>
      </c>
      <c r="E9">
        <v>77</v>
      </c>
      <c r="F9">
        <v>4</v>
      </c>
      <c r="G9">
        <v>400</v>
      </c>
      <c r="H9">
        <v>136.24</v>
      </c>
      <c r="I9">
        <v>263.76</v>
      </c>
      <c r="J9">
        <v>286.76</v>
      </c>
      <c r="K9" t="s">
        <v>16</v>
      </c>
      <c r="L9" t="s">
        <v>23</v>
      </c>
      <c r="M9">
        <v>1.6475191083108883E-3</v>
      </c>
    </row>
    <row r="10" spans="1:13" x14ac:dyDescent="0.35">
      <c r="A10" s="20">
        <v>45319</v>
      </c>
      <c r="B10" t="s">
        <v>11</v>
      </c>
      <c r="C10">
        <v>250</v>
      </c>
      <c r="D10">
        <v>57.5</v>
      </c>
      <c r="E10">
        <v>192.5</v>
      </c>
      <c r="F10">
        <v>8</v>
      </c>
      <c r="G10">
        <v>2000</v>
      </c>
      <c r="H10">
        <v>764.24</v>
      </c>
      <c r="I10">
        <v>1235.76</v>
      </c>
      <c r="J10">
        <v>1293.26</v>
      </c>
      <c r="K10" t="s">
        <v>16</v>
      </c>
      <c r="L10" t="s">
        <v>18</v>
      </c>
      <c r="M10">
        <v>7.718904357318257E-3</v>
      </c>
    </row>
    <row r="11" spans="1:13" x14ac:dyDescent="0.35">
      <c r="A11" s="20">
        <v>45322</v>
      </c>
      <c r="B11" t="s">
        <v>14</v>
      </c>
      <c r="C11">
        <v>90</v>
      </c>
      <c r="D11">
        <v>20.7</v>
      </c>
      <c r="E11">
        <v>69.3</v>
      </c>
      <c r="F11">
        <v>13</v>
      </c>
      <c r="G11">
        <v>1170</v>
      </c>
      <c r="H11">
        <v>349.22</v>
      </c>
      <c r="I11">
        <v>820.78</v>
      </c>
      <c r="J11">
        <v>841.48</v>
      </c>
      <c r="K11" t="s">
        <v>15</v>
      </c>
      <c r="L11" t="s">
        <v>27</v>
      </c>
      <c r="M11">
        <v>5.1268226179838148E-3</v>
      </c>
    </row>
    <row r="12" spans="1:13" x14ac:dyDescent="0.35">
      <c r="A12" s="20">
        <v>45323</v>
      </c>
      <c r="B12" t="s">
        <v>11</v>
      </c>
      <c r="C12">
        <v>250</v>
      </c>
      <c r="D12">
        <v>57.5</v>
      </c>
      <c r="E12">
        <v>192.5</v>
      </c>
      <c r="F12">
        <v>3</v>
      </c>
      <c r="G12">
        <v>750</v>
      </c>
      <c r="H12">
        <v>342.45</v>
      </c>
      <c r="I12">
        <v>407.55</v>
      </c>
      <c r="J12">
        <v>465.05</v>
      </c>
      <c r="K12" t="s">
        <v>15</v>
      </c>
      <c r="L12" t="s">
        <v>23</v>
      </c>
      <c r="M12">
        <v>2.5456718706100339E-3</v>
      </c>
    </row>
    <row r="13" spans="1:13" x14ac:dyDescent="0.35">
      <c r="A13" s="20">
        <v>45323</v>
      </c>
      <c r="B13" t="s">
        <v>7</v>
      </c>
      <c r="C13">
        <v>75</v>
      </c>
      <c r="D13">
        <v>17.25</v>
      </c>
      <c r="E13">
        <v>57.75</v>
      </c>
      <c r="F13">
        <v>2</v>
      </c>
      <c r="G13">
        <v>150</v>
      </c>
      <c r="H13">
        <v>63.94</v>
      </c>
      <c r="I13">
        <v>86.06</v>
      </c>
      <c r="J13">
        <v>103.31</v>
      </c>
      <c r="K13" t="s">
        <v>15</v>
      </c>
      <c r="L13" t="s">
        <v>18</v>
      </c>
      <c r="M13">
        <v>5.3755495321972644E-4</v>
      </c>
    </row>
    <row r="14" spans="1:13" x14ac:dyDescent="0.35">
      <c r="A14" s="20">
        <v>45325</v>
      </c>
      <c r="B14" t="s">
        <v>14</v>
      </c>
      <c r="C14">
        <v>90</v>
      </c>
      <c r="D14">
        <v>20.7</v>
      </c>
      <c r="E14">
        <v>69.3</v>
      </c>
      <c r="F14">
        <v>14</v>
      </c>
      <c r="G14">
        <v>1260</v>
      </c>
      <c r="H14">
        <v>399.22</v>
      </c>
      <c r="I14">
        <v>860.78</v>
      </c>
      <c r="J14">
        <v>881.48</v>
      </c>
      <c r="K14" t="s">
        <v>17</v>
      </c>
      <c r="L14" t="s">
        <v>19</v>
      </c>
      <c r="M14">
        <v>5.3766738627989323E-3</v>
      </c>
    </row>
    <row r="15" spans="1:13" x14ac:dyDescent="0.35">
      <c r="A15" s="20">
        <v>45327</v>
      </c>
      <c r="B15" t="s">
        <v>9</v>
      </c>
      <c r="C15">
        <v>70</v>
      </c>
      <c r="D15">
        <v>16.100000000000001</v>
      </c>
      <c r="E15">
        <v>53.9</v>
      </c>
      <c r="F15">
        <v>18</v>
      </c>
      <c r="G15">
        <v>1260</v>
      </c>
      <c r="H15">
        <v>568.02</v>
      </c>
      <c r="I15">
        <v>691.98</v>
      </c>
      <c r="J15">
        <v>708.08</v>
      </c>
      <c r="K15" t="s">
        <v>15</v>
      </c>
      <c r="L15" t="s">
        <v>18</v>
      </c>
      <c r="M15">
        <v>4.322301609679135E-3</v>
      </c>
    </row>
    <row r="16" spans="1:13" x14ac:dyDescent="0.35">
      <c r="A16" s="20">
        <v>45334</v>
      </c>
      <c r="B16" t="s">
        <v>8</v>
      </c>
      <c r="C16">
        <v>85</v>
      </c>
      <c r="D16">
        <v>19.55</v>
      </c>
      <c r="E16">
        <v>65.45</v>
      </c>
      <c r="F16">
        <v>16</v>
      </c>
      <c r="G16">
        <v>1360</v>
      </c>
      <c r="H16">
        <v>671.94</v>
      </c>
      <c r="I16">
        <v>688.06</v>
      </c>
      <c r="J16">
        <v>707.6099999999999</v>
      </c>
      <c r="K16" t="s">
        <v>15</v>
      </c>
      <c r="L16" t="s">
        <v>25</v>
      </c>
      <c r="M16">
        <v>4.2978161876872523E-3</v>
      </c>
    </row>
    <row r="17" spans="1:13" x14ac:dyDescent="0.35">
      <c r="A17" s="20">
        <v>45334</v>
      </c>
      <c r="B17" t="s">
        <v>7</v>
      </c>
      <c r="C17">
        <v>75</v>
      </c>
      <c r="D17">
        <v>17.25</v>
      </c>
      <c r="E17">
        <v>57.75</v>
      </c>
      <c r="F17">
        <v>18</v>
      </c>
      <c r="G17">
        <v>1350</v>
      </c>
      <c r="H17">
        <v>655.11</v>
      </c>
      <c r="I17">
        <v>694.89</v>
      </c>
      <c r="J17">
        <v>712.14</v>
      </c>
      <c r="K17" t="s">
        <v>17</v>
      </c>
      <c r="L17" t="s">
        <v>26</v>
      </c>
      <c r="M17">
        <v>4.3404782877394348E-3</v>
      </c>
    </row>
    <row r="18" spans="1:13" x14ac:dyDescent="0.35">
      <c r="A18" s="20">
        <v>45351</v>
      </c>
      <c r="B18" t="s">
        <v>14</v>
      </c>
      <c r="C18">
        <v>90</v>
      </c>
      <c r="D18">
        <v>20.7</v>
      </c>
      <c r="E18">
        <v>69.3</v>
      </c>
      <c r="F18">
        <v>15</v>
      </c>
      <c r="G18">
        <v>1350</v>
      </c>
      <c r="H18">
        <v>450.1</v>
      </c>
      <c r="I18">
        <v>899.9</v>
      </c>
      <c r="J18">
        <v>920.6</v>
      </c>
      <c r="K18" t="s">
        <v>15</v>
      </c>
      <c r="L18" t="s">
        <v>20</v>
      </c>
    </row>
    <row r="19" spans="1:13" x14ac:dyDescent="0.35">
      <c r="A19" s="20">
        <v>45352</v>
      </c>
      <c r="B19" t="s">
        <v>11</v>
      </c>
      <c r="C19">
        <v>250</v>
      </c>
      <c r="D19">
        <v>57.5</v>
      </c>
      <c r="E19">
        <v>192.5</v>
      </c>
      <c r="F19">
        <v>5</v>
      </c>
      <c r="G19">
        <v>1250</v>
      </c>
      <c r="H19">
        <v>485.59</v>
      </c>
      <c r="I19">
        <v>764.41000000000008</v>
      </c>
      <c r="J19">
        <v>821.91000000000008</v>
      </c>
      <c r="K19" t="s">
        <v>17</v>
      </c>
      <c r="L19" t="s">
        <v>19</v>
      </c>
      <c r="M19">
        <v>4.7747197512281103E-3</v>
      </c>
    </row>
    <row r="20" spans="1:13" x14ac:dyDescent="0.35">
      <c r="A20" s="20">
        <v>45352</v>
      </c>
      <c r="B20" t="s">
        <v>12</v>
      </c>
      <c r="C20">
        <v>100</v>
      </c>
      <c r="D20">
        <v>23</v>
      </c>
      <c r="E20">
        <v>77</v>
      </c>
      <c r="F20">
        <v>18</v>
      </c>
      <c r="G20">
        <v>1800</v>
      </c>
      <c r="H20">
        <v>741.06</v>
      </c>
      <c r="I20">
        <v>1058.94</v>
      </c>
      <c r="J20">
        <v>1081.94</v>
      </c>
      <c r="K20" t="s">
        <v>17</v>
      </c>
      <c r="L20" t="s">
        <v>19</v>
      </c>
      <c r="M20">
        <v>6.6144369296130276E-3</v>
      </c>
    </row>
    <row r="21" spans="1:13" x14ac:dyDescent="0.35">
      <c r="A21" s="20">
        <v>45356</v>
      </c>
      <c r="B21" t="s">
        <v>8</v>
      </c>
      <c r="C21">
        <v>85</v>
      </c>
      <c r="D21">
        <v>19.55</v>
      </c>
      <c r="E21">
        <v>65.45</v>
      </c>
      <c r="F21">
        <v>11</v>
      </c>
      <c r="G21">
        <v>935</v>
      </c>
      <c r="H21">
        <v>264.94</v>
      </c>
      <c r="I21">
        <v>670.06</v>
      </c>
      <c r="J21">
        <v>689.6099999999999</v>
      </c>
      <c r="K21" t="s">
        <v>15</v>
      </c>
      <c r="L21" t="s">
        <v>20</v>
      </c>
      <c r="M21">
        <v>4.1853831275204499E-3</v>
      </c>
    </row>
    <row r="22" spans="1:13" x14ac:dyDescent="0.35">
      <c r="A22" s="20">
        <v>45360</v>
      </c>
      <c r="B22" t="s">
        <v>12</v>
      </c>
      <c r="C22">
        <v>100</v>
      </c>
      <c r="D22">
        <v>23</v>
      </c>
      <c r="E22">
        <v>77</v>
      </c>
      <c r="F22">
        <v>13</v>
      </c>
      <c r="G22">
        <v>1300</v>
      </c>
      <c r="H22">
        <v>355.15</v>
      </c>
      <c r="I22">
        <v>944.85</v>
      </c>
      <c r="J22">
        <v>967.85</v>
      </c>
      <c r="K22" t="s">
        <v>17</v>
      </c>
      <c r="L22" t="s">
        <v>19</v>
      </c>
      <c r="M22">
        <v>5.9017987165891073E-3</v>
      </c>
    </row>
    <row r="23" spans="1:13" x14ac:dyDescent="0.35">
      <c r="A23" s="20">
        <v>45365</v>
      </c>
      <c r="B23" t="s">
        <v>12</v>
      </c>
      <c r="C23">
        <v>100</v>
      </c>
      <c r="D23">
        <v>23</v>
      </c>
      <c r="E23">
        <v>77</v>
      </c>
      <c r="F23">
        <v>1</v>
      </c>
      <c r="G23">
        <v>100</v>
      </c>
      <c r="H23">
        <v>42.47</v>
      </c>
      <c r="I23">
        <v>57.53</v>
      </c>
      <c r="J23">
        <v>80.53</v>
      </c>
      <c r="K23" t="s">
        <v>15</v>
      </c>
      <c r="L23" t="s">
        <v>20</v>
      </c>
      <c r="M23">
        <v>3.5934855285534354E-4</v>
      </c>
    </row>
    <row r="24" spans="1:13" x14ac:dyDescent="0.35">
      <c r="A24" s="20">
        <v>45368</v>
      </c>
      <c r="B24" t="s">
        <v>12</v>
      </c>
      <c r="C24">
        <v>100</v>
      </c>
      <c r="D24">
        <v>23</v>
      </c>
      <c r="E24">
        <v>77</v>
      </c>
      <c r="F24">
        <v>2</v>
      </c>
      <c r="G24">
        <v>200</v>
      </c>
      <c r="H24">
        <v>74.77</v>
      </c>
      <c r="I24">
        <v>125.23</v>
      </c>
      <c r="J24">
        <v>148.23000000000002</v>
      </c>
      <c r="K24" t="s">
        <v>17</v>
      </c>
      <c r="L24" t="s">
        <v>26</v>
      </c>
      <c r="M24">
        <v>7.8222178470493085E-4</v>
      </c>
    </row>
    <row r="25" spans="1:13" x14ac:dyDescent="0.35">
      <c r="A25" s="20">
        <v>45372</v>
      </c>
      <c r="B25" t="s">
        <v>8</v>
      </c>
      <c r="C25">
        <v>85</v>
      </c>
      <c r="D25">
        <v>19.55</v>
      </c>
      <c r="E25">
        <v>65.45</v>
      </c>
      <c r="F25">
        <v>9</v>
      </c>
      <c r="G25">
        <v>765</v>
      </c>
      <c r="H25">
        <v>196.56</v>
      </c>
      <c r="I25">
        <v>568.44000000000005</v>
      </c>
      <c r="J25">
        <v>587.99</v>
      </c>
      <c r="K25" t="s">
        <v>15</v>
      </c>
      <c r="L25" t="s">
        <v>25</v>
      </c>
    </row>
    <row r="26" spans="1:13" x14ac:dyDescent="0.35">
      <c r="A26" s="20">
        <v>45372</v>
      </c>
      <c r="B26" t="s">
        <v>12</v>
      </c>
      <c r="C26">
        <v>100</v>
      </c>
      <c r="D26">
        <v>23</v>
      </c>
      <c r="E26">
        <v>77</v>
      </c>
      <c r="F26">
        <v>3</v>
      </c>
      <c r="G26">
        <v>300</v>
      </c>
      <c r="H26">
        <v>88.31</v>
      </c>
      <c r="I26">
        <v>211.69</v>
      </c>
      <c r="J26">
        <v>234.69</v>
      </c>
      <c r="K26" t="s">
        <v>16</v>
      </c>
      <c r="L26" t="s">
        <v>22</v>
      </c>
      <c r="M26">
        <v>1.3222752503728086E-3</v>
      </c>
    </row>
    <row r="27" spans="1:13" x14ac:dyDescent="0.35">
      <c r="A27" s="20">
        <v>45376</v>
      </c>
      <c r="B27" t="s">
        <v>13</v>
      </c>
      <c r="C27">
        <v>150</v>
      </c>
      <c r="D27">
        <v>34.5</v>
      </c>
      <c r="E27">
        <v>115.5</v>
      </c>
      <c r="F27">
        <v>19</v>
      </c>
      <c r="G27">
        <v>2850</v>
      </c>
      <c r="H27">
        <v>1392.97</v>
      </c>
      <c r="I27">
        <v>1457.03</v>
      </c>
      <c r="J27">
        <v>1491.53</v>
      </c>
      <c r="K27" t="s">
        <v>16</v>
      </c>
      <c r="L27" t="s">
        <v>19</v>
      </c>
      <c r="M27">
        <v>9.1010189808242853E-3</v>
      </c>
    </row>
    <row r="28" spans="1:13" x14ac:dyDescent="0.35">
      <c r="A28" s="20">
        <v>45383</v>
      </c>
      <c r="B28" t="s">
        <v>13</v>
      </c>
      <c r="C28">
        <v>150</v>
      </c>
      <c r="D28">
        <v>34.5</v>
      </c>
      <c r="E28">
        <v>115.5</v>
      </c>
      <c r="F28">
        <v>2</v>
      </c>
      <c r="G28">
        <v>300</v>
      </c>
      <c r="H28">
        <v>145.16</v>
      </c>
      <c r="I28">
        <v>154.84</v>
      </c>
      <c r="J28">
        <v>189.34</v>
      </c>
      <c r="K28" t="s">
        <v>16</v>
      </c>
      <c r="L28" t="s">
        <v>25</v>
      </c>
      <c r="M28">
        <v>9.6717416867932204E-4</v>
      </c>
    </row>
    <row r="29" spans="1:13" x14ac:dyDescent="0.35">
      <c r="A29" s="20">
        <v>45388</v>
      </c>
      <c r="B29" t="s">
        <v>14</v>
      </c>
      <c r="C29">
        <v>90</v>
      </c>
      <c r="D29">
        <v>20.7</v>
      </c>
      <c r="E29">
        <v>69.3</v>
      </c>
      <c r="F29">
        <v>19</v>
      </c>
      <c r="G29">
        <v>1710</v>
      </c>
      <c r="H29">
        <v>454.97</v>
      </c>
      <c r="I29">
        <v>1255.03</v>
      </c>
      <c r="J29">
        <v>1275.73</v>
      </c>
      <c r="K29" t="s">
        <v>15</v>
      </c>
      <c r="L29" t="s">
        <v>19</v>
      </c>
      <c r="M29">
        <v>7.8392701945079399E-3</v>
      </c>
    </row>
    <row r="30" spans="1:13" x14ac:dyDescent="0.35">
      <c r="A30" s="20">
        <v>45390</v>
      </c>
      <c r="B30" t="s">
        <v>13</v>
      </c>
      <c r="C30">
        <v>150</v>
      </c>
      <c r="D30">
        <v>34.5</v>
      </c>
      <c r="E30">
        <v>115.5</v>
      </c>
      <c r="F30">
        <v>20</v>
      </c>
      <c r="G30">
        <v>3000</v>
      </c>
      <c r="H30">
        <v>1080.71</v>
      </c>
      <c r="I30">
        <v>1919.29</v>
      </c>
      <c r="J30">
        <v>1953.79</v>
      </c>
      <c r="K30" t="s">
        <v>16</v>
      </c>
      <c r="L30" t="s">
        <v>21</v>
      </c>
      <c r="M30">
        <v>1.1988424891530198E-2</v>
      </c>
    </row>
    <row r="31" spans="1:13" x14ac:dyDescent="0.35">
      <c r="A31" s="20">
        <v>45392</v>
      </c>
      <c r="B31" t="s">
        <v>9</v>
      </c>
      <c r="C31">
        <v>70</v>
      </c>
      <c r="D31">
        <v>16.100000000000001</v>
      </c>
      <c r="E31">
        <v>53.9</v>
      </c>
      <c r="F31">
        <v>6</v>
      </c>
      <c r="G31">
        <v>420</v>
      </c>
      <c r="H31">
        <v>117.44</v>
      </c>
      <c r="I31">
        <v>302.56</v>
      </c>
      <c r="J31">
        <v>318.66000000000003</v>
      </c>
      <c r="K31" t="s">
        <v>15</v>
      </c>
      <c r="L31" t="s">
        <v>23</v>
      </c>
    </row>
    <row r="32" spans="1:13" x14ac:dyDescent="0.35">
      <c r="A32" s="20">
        <v>45392</v>
      </c>
      <c r="B32" t="s">
        <v>7</v>
      </c>
      <c r="C32">
        <v>75</v>
      </c>
      <c r="D32">
        <v>17.25</v>
      </c>
      <c r="E32">
        <v>57.75</v>
      </c>
      <c r="F32">
        <v>2</v>
      </c>
      <c r="G32">
        <v>150</v>
      </c>
      <c r="H32">
        <v>68.680000000000007</v>
      </c>
      <c r="I32">
        <v>81.319999999999993</v>
      </c>
      <c r="J32">
        <v>98.57</v>
      </c>
      <c r="K32" t="s">
        <v>15</v>
      </c>
      <c r="L32" t="s">
        <v>24</v>
      </c>
      <c r="M32">
        <v>5.0794758070913499E-4</v>
      </c>
    </row>
    <row r="33" spans="1:13" x14ac:dyDescent="0.35">
      <c r="A33" s="20">
        <v>45394</v>
      </c>
      <c r="B33" t="s">
        <v>11</v>
      </c>
      <c r="C33">
        <v>250</v>
      </c>
      <c r="D33">
        <v>57.5</v>
      </c>
      <c r="E33">
        <v>192.5</v>
      </c>
      <c r="F33">
        <v>1</v>
      </c>
      <c r="G33">
        <v>250</v>
      </c>
      <c r="H33">
        <v>123.35</v>
      </c>
      <c r="I33">
        <v>126.65</v>
      </c>
      <c r="J33">
        <v>184.15</v>
      </c>
      <c r="K33" t="s">
        <v>17</v>
      </c>
      <c r="L33" t="s">
        <v>23</v>
      </c>
      <c r="M33">
        <v>7.9109150389586758E-4</v>
      </c>
    </row>
    <row r="34" spans="1:13" x14ac:dyDescent="0.35">
      <c r="A34" s="20">
        <v>45407</v>
      </c>
      <c r="B34" t="s">
        <v>7</v>
      </c>
      <c r="C34">
        <v>75</v>
      </c>
      <c r="D34">
        <v>17.25</v>
      </c>
      <c r="E34">
        <v>57.75</v>
      </c>
      <c r="F34">
        <v>8</v>
      </c>
      <c r="G34">
        <v>600</v>
      </c>
      <c r="H34">
        <v>241.1</v>
      </c>
      <c r="I34">
        <v>358.9</v>
      </c>
      <c r="J34">
        <v>376.15</v>
      </c>
      <c r="K34" t="s">
        <v>15</v>
      </c>
      <c r="L34" t="s">
        <v>18</v>
      </c>
      <c r="M34">
        <v>2.2417902941036464E-3</v>
      </c>
    </row>
    <row r="35" spans="1:13" x14ac:dyDescent="0.35">
      <c r="A35" s="20">
        <v>45413</v>
      </c>
      <c r="B35" t="s">
        <v>12</v>
      </c>
      <c r="C35">
        <v>100</v>
      </c>
      <c r="D35">
        <v>23</v>
      </c>
      <c r="E35">
        <v>77</v>
      </c>
      <c r="F35">
        <v>18</v>
      </c>
      <c r="G35">
        <v>1800</v>
      </c>
      <c r="H35">
        <v>769.41</v>
      </c>
      <c r="I35">
        <v>1030.5899999999999</v>
      </c>
      <c r="J35">
        <v>1053.5899999999999</v>
      </c>
      <c r="K35" t="s">
        <v>17</v>
      </c>
      <c r="L35" t="s">
        <v>25</v>
      </c>
      <c r="M35">
        <v>6.4373548598503126E-3</v>
      </c>
    </row>
    <row r="36" spans="1:13" x14ac:dyDescent="0.35">
      <c r="A36" s="20">
        <v>45424</v>
      </c>
      <c r="B36" t="s">
        <v>10</v>
      </c>
      <c r="C36">
        <v>60</v>
      </c>
      <c r="D36">
        <v>13.8</v>
      </c>
      <c r="E36">
        <v>46.2</v>
      </c>
      <c r="F36">
        <v>20</v>
      </c>
      <c r="H36">
        <v>293.39999999999998</v>
      </c>
      <c r="I36">
        <v>906.6</v>
      </c>
      <c r="J36">
        <v>920.4</v>
      </c>
      <c r="K36" t="s">
        <v>15</v>
      </c>
      <c r="L36" t="s">
        <v>27</v>
      </c>
    </row>
    <row r="37" spans="1:13" x14ac:dyDescent="0.35">
      <c r="A37" s="20">
        <v>45424</v>
      </c>
      <c r="B37" t="s">
        <v>13</v>
      </c>
      <c r="C37">
        <v>150</v>
      </c>
      <c r="D37">
        <v>34.5</v>
      </c>
      <c r="E37">
        <v>115.5</v>
      </c>
      <c r="F37">
        <v>8</v>
      </c>
      <c r="G37">
        <v>1200</v>
      </c>
      <c r="H37">
        <v>377.89</v>
      </c>
      <c r="I37">
        <v>822.11</v>
      </c>
      <c r="J37">
        <v>856.61</v>
      </c>
      <c r="K37" t="s">
        <v>15</v>
      </c>
      <c r="L37" t="s">
        <v>18</v>
      </c>
      <c r="M37">
        <v>5.1351301718739178E-3</v>
      </c>
    </row>
    <row r="38" spans="1:13" x14ac:dyDescent="0.35">
      <c r="A38" s="20">
        <v>45424</v>
      </c>
      <c r="B38" t="s">
        <v>9</v>
      </c>
      <c r="C38">
        <v>70</v>
      </c>
      <c r="D38">
        <v>16.100000000000001</v>
      </c>
      <c r="E38">
        <v>53.9</v>
      </c>
      <c r="F38">
        <v>18</v>
      </c>
      <c r="G38">
        <v>1260</v>
      </c>
      <c r="H38">
        <v>299.85000000000002</v>
      </c>
      <c r="I38">
        <v>960.15</v>
      </c>
      <c r="J38">
        <v>976.25</v>
      </c>
      <c r="K38" t="s">
        <v>15</v>
      </c>
      <c r="L38" t="s">
        <v>19</v>
      </c>
      <c r="M38">
        <v>5.9973668177308896E-3</v>
      </c>
    </row>
    <row r="39" spans="1:13" x14ac:dyDescent="0.35">
      <c r="A39" s="20">
        <v>45425</v>
      </c>
      <c r="B39" t="s">
        <v>12</v>
      </c>
      <c r="C39">
        <v>100</v>
      </c>
      <c r="D39">
        <v>23</v>
      </c>
      <c r="E39">
        <v>77</v>
      </c>
      <c r="F39">
        <v>12</v>
      </c>
      <c r="G39">
        <v>1200</v>
      </c>
      <c r="H39">
        <v>387.01</v>
      </c>
      <c r="I39">
        <v>812.99</v>
      </c>
      <c r="J39">
        <v>835.99</v>
      </c>
      <c r="K39" t="s">
        <v>16</v>
      </c>
      <c r="L39" t="s">
        <v>22</v>
      </c>
      <c r="M39">
        <v>5.0781640880560707E-3</v>
      </c>
    </row>
    <row r="40" spans="1:13" x14ac:dyDescent="0.35">
      <c r="A40" s="20">
        <v>45426</v>
      </c>
      <c r="B40" t="s">
        <v>9</v>
      </c>
      <c r="C40">
        <v>70</v>
      </c>
      <c r="D40">
        <v>16.100000000000001</v>
      </c>
      <c r="E40">
        <v>53.9</v>
      </c>
      <c r="F40">
        <v>11</v>
      </c>
      <c r="G40">
        <v>770</v>
      </c>
      <c r="H40">
        <v>332.13</v>
      </c>
      <c r="I40">
        <v>437.87</v>
      </c>
      <c r="J40">
        <v>453.97</v>
      </c>
      <c r="K40" t="s">
        <v>17</v>
      </c>
      <c r="L40" t="s">
        <v>27</v>
      </c>
      <c r="M40">
        <v>2.7350591141798936E-3</v>
      </c>
    </row>
    <row r="41" spans="1:13" x14ac:dyDescent="0.35">
      <c r="A41" s="20">
        <v>45431</v>
      </c>
      <c r="B41" t="s">
        <v>12</v>
      </c>
      <c r="C41">
        <v>100</v>
      </c>
      <c r="D41">
        <v>23</v>
      </c>
      <c r="E41">
        <v>77</v>
      </c>
      <c r="F41">
        <v>12</v>
      </c>
      <c r="G41">
        <v>1200</v>
      </c>
      <c r="H41">
        <v>298.56</v>
      </c>
      <c r="I41">
        <v>901.44</v>
      </c>
      <c r="J41">
        <v>924.44</v>
      </c>
      <c r="K41" t="s">
        <v>16</v>
      </c>
      <c r="L41" t="s">
        <v>18</v>
      </c>
      <c r="M41">
        <v>5.6306476531535008E-3</v>
      </c>
    </row>
    <row r="42" spans="1:13" x14ac:dyDescent="0.35">
      <c r="A42" s="20">
        <v>45432</v>
      </c>
      <c r="B42" t="s">
        <v>7</v>
      </c>
      <c r="C42">
        <v>75</v>
      </c>
      <c r="D42">
        <v>17.25</v>
      </c>
      <c r="E42">
        <v>57.75</v>
      </c>
      <c r="F42">
        <v>14</v>
      </c>
      <c r="G42">
        <v>1050</v>
      </c>
      <c r="H42">
        <v>252.75</v>
      </c>
      <c r="I42">
        <v>797.25</v>
      </c>
      <c r="J42">
        <v>814.5</v>
      </c>
      <c r="K42" t="s">
        <v>16</v>
      </c>
      <c r="L42" t="s">
        <v>26</v>
      </c>
      <c r="M42">
        <v>4.9798476232213217E-3</v>
      </c>
    </row>
    <row r="43" spans="1:13" x14ac:dyDescent="0.35">
      <c r="A43" s="20">
        <v>45439</v>
      </c>
      <c r="B43" t="s">
        <v>8</v>
      </c>
      <c r="C43">
        <v>85</v>
      </c>
      <c r="D43">
        <v>19.55</v>
      </c>
      <c r="E43">
        <v>65.45</v>
      </c>
      <c r="F43">
        <v>10</v>
      </c>
      <c r="G43">
        <v>850</v>
      </c>
      <c r="H43">
        <v>311.38</v>
      </c>
      <c r="I43">
        <v>538.62</v>
      </c>
      <c r="J43">
        <v>558.16999999999996</v>
      </c>
      <c r="K43" t="s">
        <v>15</v>
      </c>
      <c r="L43" t="s">
        <v>23</v>
      </c>
      <c r="M43">
        <v>3.3643719370579721E-3</v>
      </c>
    </row>
    <row r="44" spans="1:13" x14ac:dyDescent="0.35">
      <c r="A44" s="20">
        <v>45442</v>
      </c>
      <c r="B44" t="s">
        <v>10</v>
      </c>
      <c r="C44">
        <v>60</v>
      </c>
      <c r="D44">
        <v>13.8</v>
      </c>
      <c r="E44">
        <v>46.2</v>
      </c>
      <c r="F44">
        <v>2</v>
      </c>
      <c r="G44">
        <v>120</v>
      </c>
      <c r="H44">
        <v>25.81</v>
      </c>
      <c r="I44">
        <v>94.19</v>
      </c>
      <c r="J44">
        <v>107.99</v>
      </c>
      <c r="K44" t="s">
        <v>16</v>
      </c>
      <c r="L44" t="s">
        <v>24</v>
      </c>
      <c r="M44">
        <v>5.8833721872839919E-4</v>
      </c>
    </row>
    <row r="45" spans="1:13" x14ac:dyDescent="0.35">
      <c r="A45" s="20">
        <v>45443</v>
      </c>
      <c r="B45" t="s">
        <v>11</v>
      </c>
      <c r="C45">
        <v>250</v>
      </c>
      <c r="D45">
        <v>57.5</v>
      </c>
      <c r="E45">
        <v>192.5</v>
      </c>
      <c r="F45">
        <v>15</v>
      </c>
      <c r="G45">
        <v>3750</v>
      </c>
      <c r="H45">
        <v>1700.97</v>
      </c>
      <c r="I45">
        <v>2049.0300000000002</v>
      </c>
      <c r="J45">
        <v>2106.5300000000002</v>
      </c>
      <c r="K45" t="s">
        <v>15</v>
      </c>
      <c r="L45" t="s">
        <v>23</v>
      </c>
      <c r="M45">
        <v>1.2798817404088034E-2</v>
      </c>
    </row>
    <row r="46" spans="1:13" x14ac:dyDescent="0.35">
      <c r="A46" s="20">
        <v>45454</v>
      </c>
      <c r="B46" t="s">
        <v>8</v>
      </c>
      <c r="C46">
        <v>85</v>
      </c>
      <c r="D46">
        <v>19.55</v>
      </c>
      <c r="E46">
        <v>65.45</v>
      </c>
      <c r="F46">
        <v>19</v>
      </c>
      <c r="G46">
        <v>1615</v>
      </c>
      <c r="H46">
        <v>516.51</v>
      </c>
      <c r="I46">
        <v>1098.49</v>
      </c>
      <c r="J46">
        <v>1118.04</v>
      </c>
      <c r="K46" t="s">
        <v>15</v>
      </c>
      <c r="L46" t="s">
        <v>26</v>
      </c>
      <c r="M46">
        <v>6.8614773479239756E-3</v>
      </c>
    </row>
    <row r="47" spans="1:13" x14ac:dyDescent="0.35">
      <c r="A47" s="20">
        <v>45456</v>
      </c>
      <c r="B47" t="s">
        <v>7</v>
      </c>
      <c r="C47">
        <v>75</v>
      </c>
      <c r="D47">
        <v>17.25</v>
      </c>
      <c r="E47">
        <v>57.75</v>
      </c>
      <c r="F47">
        <v>16</v>
      </c>
      <c r="G47">
        <v>1200</v>
      </c>
      <c r="H47">
        <v>496.46</v>
      </c>
      <c r="I47">
        <v>703.54</v>
      </c>
      <c r="J47">
        <v>720.79</v>
      </c>
      <c r="K47" t="s">
        <v>16</v>
      </c>
      <c r="L47" t="s">
        <v>22</v>
      </c>
    </row>
    <row r="48" spans="1:13" x14ac:dyDescent="0.35">
      <c r="A48" s="20">
        <v>45457</v>
      </c>
      <c r="B48" t="s">
        <v>8</v>
      </c>
      <c r="C48">
        <v>85</v>
      </c>
      <c r="D48">
        <v>19.55</v>
      </c>
      <c r="E48">
        <v>65.45</v>
      </c>
      <c r="F48">
        <v>19</v>
      </c>
      <c r="G48">
        <v>1615</v>
      </c>
      <c r="H48">
        <v>415.09</v>
      </c>
      <c r="I48">
        <v>1199.9100000000001</v>
      </c>
      <c r="J48">
        <v>1219.46</v>
      </c>
      <c r="K48" t="s">
        <v>15</v>
      </c>
      <c r="L48" t="s">
        <v>23</v>
      </c>
      <c r="M48">
        <v>7.4949751791527084E-3</v>
      </c>
    </row>
    <row r="49" spans="1:13" x14ac:dyDescent="0.35">
      <c r="A49" s="20">
        <v>45458</v>
      </c>
      <c r="B49" t="s">
        <v>11</v>
      </c>
      <c r="C49">
        <v>250</v>
      </c>
      <c r="D49">
        <v>57.5</v>
      </c>
      <c r="E49">
        <v>192.5</v>
      </c>
      <c r="F49">
        <v>16</v>
      </c>
      <c r="G49">
        <v>4000</v>
      </c>
      <c r="H49">
        <v>1057.08</v>
      </c>
      <c r="I49">
        <v>2942.92</v>
      </c>
      <c r="J49">
        <v>3000.42</v>
      </c>
      <c r="K49" t="s">
        <v>15</v>
      </c>
      <c r="L49" t="s">
        <v>21</v>
      </c>
      <c r="M49">
        <v>1.8382305634782679E-2</v>
      </c>
    </row>
    <row r="50" spans="1:13" x14ac:dyDescent="0.35">
      <c r="A50" s="20">
        <v>45462</v>
      </c>
      <c r="B50" t="s">
        <v>12</v>
      </c>
      <c r="C50">
        <v>100</v>
      </c>
      <c r="D50">
        <v>23</v>
      </c>
      <c r="E50">
        <v>77</v>
      </c>
      <c r="F50">
        <v>10</v>
      </c>
      <c r="G50">
        <v>1000</v>
      </c>
      <c r="H50">
        <v>423.97</v>
      </c>
      <c r="I50">
        <v>576.03</v>
      </c>
      <c r="J50">
        <v>599.03</v>
      </c>
      <c r="K50" t="s">
        <v>16</v>
      </c>
      <c r="L50" t="s">
        <v>22</v>
      </c>
      <c r="M50">
        <v>3.5980453137713113E-3</v>
      </c>
    </row>
    <row r="51" spans="1:13" x14ac:dyDescent="0.35">
      <c r="A51" s="20">
        <v>45462</v>
      </c>
      <c r="B51" t="s">
        <v>12</v>
      </c>
      <c r="C51">
        <v>100</v>
      </c>
      <c r="D51">
        <v>23</v>
      </c>
      <c r="E51">
        <v>77</v>
      </c>
      <c r="F51">
        <v>19</v>
      </c>
      <c r="G51">
        <v>1900</v>
      </c>
      <c r="H51">
        <v>461.58</v>
      </c>
      <c r="I51">
        <v>1438.42</v>
      </c>
      <c r="J51">
        <v>1461.42</v>
      </c>
      <c r="K51" t="s">
        <v>16</v>
      </c>
      <c r="L51" t="s">
        <v>27</v>
      </c>
      <c r="M51">
        <v>8.9847756891740533E-3</v>
      </c>
    </row>
    <row r="52" spans="1:13" x14ac:dyDescent="0.35">
      <c r="A52" s="20">
        <v>45464</v>
      </c>
      <c r="B52" t="s">
        <v>11</v>
      </c>
      <c r="C52">
        <v>250</v>
      </c>
      <c r="D52">
        <v>57.5</v>
      </c>
      <c r="E52">
        <v>192.5</v>
      </c>
      <c r="F52">
        <v>11</v>
      </c>
      <c r="G52">
        <v>2750</v>
      </c>
      <c r="H52">
        <v>1166.67</v>
      </c>
      <c r="I52">
        <v>1583.33</v>
      </c>
      <c r="J52">
        <v>1640.83</v>
      </c>
      <c r="K52" t="s">
        <v>15</v>
      </c>
      <c r="L52" t="s">
        <v>18</v>
      </c>
      <c r="M52">
        <v>9.8899242863280216E-3</v>
      </c>
    </row>
    <row r="53" spans="1:13" x14ac:dyDescent="0.35">
      <c r="A53" s="20">
        <v>45466</v>
      </c>
      <c r="B53" t="s">
        <v>11</v>
      </c>
      <c r="C53">
        <v>250</v>
      </c>
      <c r="D53">
        <v>57.5</v>
      </c>
      <c r="E53">
        <v>192.5</v>
      </c>
      <c r="F53">
        <v>5</v>
      </c>
      <c r="G53">
        <v>1250</v>
      </c>
      <c r="H53">
        <v>342.49</v>
      </c>
      <c r="I53">
        <v>907.51</v>
      </c>
      <c r="J53">
        <v>965.01</v>
      </c>
      <c r="K53" t="s">
        <v>17</v>
      </c>
      <c r="L53" t="s">
        <v>24</v>
      </c>
      <c r="M53">
        <v>5.6685625795541948E-3</v>
      </c>
    </row>
    <row r="54" spans="1:13" x14ac:dyDescent="0.35">
      <c r="A54" s="20">
        <v>45476</v>
      </c>
      <c r="B54" t="s">
        <v>7</v>
      </c>
      <c r="C54">
        <v>75</v>
      </c>
      <c r="D54">
        <v>17.25</v>
      </c>
      <c r="E54">
        <v>57.75</v>
      </c>
      <c r="F54">
        <v>10</v>
      </c>
      <c r="G54">
        <v>750</v>
      </c>
      <c r="H54">
        <v>264.10000000000002</v>
      </c>
      <c r="I54">
        <v>485.9</v>
      </c>
      <c r="J54">
        <v>503.15</v>
      </c>
      <c r="K54" t="s">
        <v>17</v>
      </c>
      <c r="L54" t="s">
        <v>23</v>
      </c>
      <c r="M54">
        <v>3.0350679963916465E-3</v>
      </c>
    </row>
    <row r="55" spans="1:13" x14ac:dyDescent="0.35">
      <c r="A55" s="20">
        <v>45487</v>
      </c>
      <c r="B55" t="s">
        <v>11</v>
      </c>
      <c r="C55">
        <v>250</v>
      </c>
      <c r="D55">
        <v>57.5</v>
      </c>
      <c r="E55">
        <v>192.5</v>
      </c>
      <c r="F55">
        <v>4</v>
      </c>
      <c r="G55">
        <v>1000</v>
      </c>
      <c r="H55">
        <v>481.68</v>
      </c>
      <c r="I55">
        <v>518.31999999999994</v>
      </c>
      <c r="J55">
        <v>575.81999999999994</v>
      </c>
      <c r="K55" t="s">
        <v>15</v>
      </c>
      <c r="L55" t="s">
        <v>27</v>
      </c>
      <c r="M55">
        <v>3.2375724303142991E-3</v>
      </c>
    </row>
    <row r="56" spans="1:13" x14ac:dyDescent="0.35">
      <c r="A56" s="20">
        <v>45492</v>
      </c>
      <c r="B56" t="s">
        <v>10</v>
      </c>
      <c r="C56">
        <v>60</v>
      </c>
      <c r="D56">
        <v>13.8</v>
      </c>
      <c r="E56">
        <v>46.2</v>
      </c>
      <c r="F56">
        <v>7</v>
      </c>
      <c r="G56">
        <v>420</v>
      </c>
      <c r="H56">
        <v>170.62</v>
      </c>
      <c r="I56">
        <v>249.38</v>
      </c>
      <c r="J56">
        <v>263.18</v>
      </c>
      <c r="K56" t="s">
        <v>16</v>
      </c>
      <c r="L56" t="s">
        <v>24</v>
      </c>
      <c r="M56">
        <v>1.5576975857998535E-3</v>
      </c>
    </row>
    <row r="57" spans="1:13" x14ac:dyDescent="0.35">
      <c r="A57" s="20">
        <v>45506</v>
      </c>
      <c r="B57" t="s">
        <v>14</v>
      </c>
      <c r="C57">
        <v>90</v>
      </c>
      <c r="D57">
        <v>20.7</v>
      </c>
      <c r="E57">
        <v>69.3</v>
      </c>
      <c r="F57">
        <v>15</v>
      </c>
      <c r="G57">
        <v>1350</v>
      </c>
      <c r="H57">
        <v>411.61</v>
      </c>
      <c r="I57">
        <v>938.39</v>
      </c>
      <c r="J57">
        <v>959.09</v>
      </c>
      <c r="K57" t="s">
        <v>15</v>
      </c>
      <c r="L57" t="s">
        <v>18</v>
      </c>
      <c r="M57">
        <v>5.8614477405514653E-3</v>
      </c>
    </row>
    <row r="58" spans="1:13" x14ac:dyDescent="0.35">
      <c r="A58" s="20">
        <v>45507</v>
      </c>
      <c r="B58" t="s">
        <v>7</v>
      </c>
      <c r="C58">
        <v>75</v>
      </c>
      <c r="D58">
        <v>17.25</v>
      </c>
      <c r="E58">
        <v>57.75</v>
      </c>
      <c r="F58">
        <v>7</v>
      </c>
      <c r="G58">
        <v>525</v>
      </c>
      <c r="H58">
        <v>141.63999999999999</v>
      </c>
      <c r="I58">
        <v>383.36</v>
      </c>
      <c r="J58">
        <v>400.61</v>
      </c>
      <c r="K58" t="s">
        <v>17</v>
      </c>
      <c r="L58" t="s">
        <v>19</v>
      </c>
      <c r="M58">
        <v>2.3945743303080917E-3</v>
      </c>
    </row>
    <row r="59" spans="1:13" x14ac:dyDescent="0.35">
      <c r="A59" s="20">
        <v>45512</v>
      </c>
      <c r="B59" t="s">
        <v>11</v>
      </c>
      <c r="C59">
        <v>250</v>
      </c>
      <c r="D59">
        <v>57.5</v>
      </c>
      <c r="E59">
        <v>192.5</v>
      </c>
      <c r="F59">
        <v>1</v>
      </c>
      <c r="G59">
        <v>250</v>
      </c>
      <c r="H59">
        <v>117.42</v>
      </c>
      <c r="I59">
        <v>132.58000000000001</v>
      </c>
      <c r="J59">
        <v>190.08</v>
      </c>
      <c r="K59" t="s">
        <v>16</v>
      </c>
      <c r="L59" t="s">
        <v>27</v>
      </c>
      <c r="M59">
        <v>8.2813195093970888E-4</v>
      </c>
    </row>
    <row r="60" spans="1:13" x14ac:dyDescent="0.35">
      <c r="A60" s="20">
        <v>45512</v>
      </c>
      <c r="B60" t="s">
        <v>11</v>
      </c>
      <c r="C60">
        <v>250</v>
      </c>
      <c r="D60">
        <v>57.5</v>
      </c>
      <c r="E60">
        <v>192.5</v>
      </c>
      <c r="F60">
        <v>6</v>
      </c>
      <c r="G60">
        <v>1500</v>
      </c>
      <c r="H60">
        <v>748.63</v>
      </c>
      <c r="I60">
        <v>751.37</v>
      </c>
      <c r="J60">
        <v>808.87</v>
      </c>
      <c r="K60" t="s">
        <v>16</v>
      </c>
      <c r="L60" t="s">
        <v>25</v>
      </c>
      <c r="M60">
        <v>4.6932682454183814E-3</v>
      </c>
    </row>
    <row r="61" spans="1:13" x14ac:dyDescent="0.35">
      <c r="A61" s="20">
        <v>45513</v>
      </c>
      <c r="B61" t="s">
        <v>8</v>
      </c>
      <c r="C61">
        <v>85</v>
      </c>
      <c r="D61">
        <v>19.55</v>
      </c>
      <c r="E61">
        <v>65.45</v>
      </c>
      <c r="F61">
        <v>8</v>
      </c>
      <c r="G61">
        <v>680</v>
      </c>
      <c r="H61">
        <v>171.88</v>
      </c>
      <c r="I61">
        <v>508.12</v>
      </c>
      <c r="J61">
        <v>527.66999999999996</v>
      </c>
      <c r="K61" t="s">
        <v>17</v>
      </c>
      <c r="L61" t="s">
        <v>24</v>
      </c>
      <c r="M61">
        <v>3.1738603628864446E-3</v>
      </c>
    </row>
    <row r="62" spans="1:13" x14ac:dyDescent="0.35">
      <c r="A62" s="20">
        <v>45514</v>
      </c>
      <c r="B62" t="s">
        <v>13</v>
      </c>
      <c r="C62">
        <v>150</v>
      </c>
      <c r="D62">
        <v>34.5</v>
      </c>
      <c r="E62">
        <v>115.5</v>
      </c>
      <c r="F62">
        <v>17</v>
      </c>
      <c r="G62">
        <v>2550</v>
      </c>
      <c r="H62">
        <v>1208.1600000000001</v>
      </c>
      <c r="I62">
        <v>1341.84</v>
      </c>
      <c r="J62">
        <v>1376.34</v>
      </c>
      <c r="K62" t="s">
        <v>17</v>
      </c>
      <c r="L62" t="s">
        <v>27</v>
      </c>
      <c r="M62">
        <v>8.3815098585679499E-3</v>
      </c>
    </row>
    <row r="63" spans="1:13" x14ac:dyDescent="0.35">
      <c r="A63" s="20">
        <v>45515</v>
      </c>
      <c r="B63" t="s">
        <v>10</v>
      </c>
      <c r="C63">
        <v>60</v>
      </c>
      <c r="D63">
        <v>13.8</v>
      </c>
      <c r="E63">
        <v>46.2</v>
      </c>
      <c r="F63">
        <v>2</v>
      </c>
      <c r="G63">
        <v>120</v>
      </c>
      <c r="H63">
        <v>32.25</v>
      </c>
      <c r="I63">
        <v>87.75</v>
      </c>
      <c r="J63">
        <v>101.55</v>
      </c>
      <c r="K63" t="s">
        <v>15</v>
      </c>
      <c r="L63" t="s">
        <v>20</v>
      </c>
      <c r="M63">
        <v>5.4811116831316527E-4</v>
      </c>
    </row>
    <row r="64" spans="1:13" x14ac:dyDescent="0.35">
      <c r="A64" s="20">
        <v>45518</v>
      </c>
      <c r="B64" t="s">
        <v>7</v>
      </c>
      <c r="C64">
        <v>75</v>
      </c>
      <c r="D64">
        <v>17.25</v>
      </c>
      <c r="E64">
        <v>57.75</v>
      </c>
      <c r="F64">
        <v>10</v>
      </c>
      <c r="G64">
        <v>750</v>
      </c>
      <c r="H64">
        <v>247.82</v>
      </c>
      <c r="I64">
        <v>502.18</v>
      </c>
      <c r="J64">
        <v>519.43000000000006</v>
      </c>
      <c r="K64" t="s">
        <v>16</v>
      </c>
      <c r="L64" t="s">
        <v>19</v>
      </c>
      <c r="M64">
        <v>3.1367574530313997E-3</v>
      </c>
    </row>
    <row r="65" spans="1:13" x14ac:dyDescent="0.35">
      <c r="A65" s="20">
        <v>45522</v>
      </c>
      <c r="B65" t="s">
        <v>11</v>
      </c>
      <c r="C65">
        <v>250</v>
      </c>
      <c r="D65">
        <v>57.5</v>
      </c>
      <c r="E65">
        <v>192.5</v>
      </c>
      <c r="F65">
        <v>1</v>
      </c>
      <c r="G65">
        <v>250</v>
      </c>
      <c r="H65">
        <v>56.85</v>
      </c>
      <c r="I65">
        <v>193.15</v>
      </c>
      <c r="J65">
        <v>250.65</v>
      </c>
      <c r="K65" t="s">
        <v>17</v>
      </c>
      <c r="L65" t="s">
        <v>21</v>
      </c>
      <c r="M65">
        <v>1.2064691984010013E-3</v>
      </c>
    </row>
    <row r="66" spans="1:13" x14ac:dyDescent="0.35">
      <c r="A66" s="20">
        <v>45526</v>
      </c>
      <c r="B66" t="s">
        <v>10</v>
      </c>
      <c r="C66">
        <v>60</v>
      </c>
      <c r="D66">
        <v>13.8</v>
      </c>
      <c r="E66">
        <v>46.2</v>
      </c>
      <c r="F66">
        <v>17</v>
      </c>
      <c r="G66">
        <v>1020</v>
      </c>
      <c r="H66">
        <v>357.55</v>
      </c>
      <c r="I66">
        <v>662.45</v>
      </c>
      <c r="J66">
        <v>676.25</v>
      </c>
      <c r="K66" t="s">
        <v>16</v>
      </c>
      <c r="L66" t="s">
        <v>26</v>
      </c>
      <c r="M66">
        <v>4.1378489281943742E-3</v>
      </c>
    </row>
    <row r="67" spans="1:13" x14ac:dyDescent="0.35">
      <c r="A67" s="20">
        <v>45527</v>
      </c>
      <c r="B67" t="s">
        <v>7</v>
      </c>
      <c r="C67">
        <v>75</v>
      </c>
      <c r="D67">
        <v>17.25</v>
      </c>
      <c r="E67">
        <v>57.75</v>
      </c>
      <c r="F67">
        <v>8</v>
      </c>
      <c r="G67">
        <v>600</v>
      </c>
      <c r="H67">
        <v>298.61</v>
      </c>
      <c r="I67">
        <v>301.39</v>
      </c>
      <c r="J67">
        <v>318.64</v>
      </c>
      <c r="K67" t="s">
        <v>15</v>
      </c>
      <c r="L67" t="s">
        <v>25</v>
      </c>
      <c r="M67">
        <v>1.8825666668707106E-3</v>
      </c>
    </row>
    <row r="68" spans="1:13" x14ac:dyDescent="0.35">
      <c r="A68" s="20">
        <v>45533</v>
      </c>
      <c r="B68" t="s">
        <v>7</v>
      </c>
      <c r="C68">
        <v>75</v>
      </c>
      <c r="D68">
        <v>17.25</v>
      </c>
      <c r="E68">
        <v>57.75</v>
      </c>
      <c r="F68">
        <v>13</v>
      </c>
      <c r="G68">
        <v>975</v>
      </c>
      <c r="H68">
        <v>199.07</v>
      </c>
      <c r="I68">
        <v>775.93000000000006</v>
      </c>
      <c r="J68">
        <v>793.18000000000006</v>
      </c>
      <c r="K68" t="s">
        <v>17</v>
      </c>
      <c r="L68" t="s">
        <v>22</v>
      </c>
      <c r="M68">
        <v>4.8466769097348641E-3</v>
      </c>
    </row>
    <row r="69" spans="1:13" x14ac:dyDescent="0.35">
      <c r="A69" s="20">
        <v>45536</v>
      </c>
      <c r="B69" t="s">
        <v>14</v>
      </c>
      <c r="C69">
        <v>90</v>
      </c>
      <c r="D69">
        <v>20.7</v>
      </c>
      <c r="E69">
        <v>69.3</v>
      </c>
      <c r="F69">
        <v>20</v>
      </c>
      <c r="G69">
        <v>1800</v>
      </c>
      <c r="H69">
        <v>884.39</v>
      </c>
      <c r="I69">
        <v>915.61</v>
      </c>
      <c r="J69">
        <v>936.31000000000006</v>
      </c>
      <c r="K69" t="s">
        <v>15</v>
      </c>
      <c r="L69" t="s">
        <v>20</v>
      </c>
    </row>
    <row r="70" spans="1:13" x14ac:dyDescent="0.35">
      <c r="A70" s="20">
        <v>45538</v>
      </c>
      <c r="B70" t="s">
        <v>13</v>
      </c>
      <c r="C70">
        <v>150</v>
      </c>
      <c r="D70">
        <v>34.5</v>
      </c>
      <c r="E70">
        <v>115.5</v>
      </c>
      <c r="F70">
        <v>11</v>
      </c>
      <c r="G70">
        <v>1650</v>
      </c>
      <c r="H70">
        <v>717.28</v>
      </c>
      <c r="I70">
        <v>932.72</v>
      </c>
      <c r="J70">
        <v>967.22</v>
      </c>
      <c r="K70" t="s">
        <v>16</v>
      </c>
      <c r="L70" t="s">
        <v>18</v>
      </c>
      <c r="M70">
        <v>5.826031326598923E-3</v>
      </c>
    </row>
    <row r="71" spans="1:13" x14ac:dyDescent="0.35">
      <c r="A71" s="20">
        <v>45538</v>
      </c>
      <c r="B71" t="s">
        <v>12</v>
      </c>
      <c r="C71">
        <v>100</v>
      </c>
      <c r="D71">
        <v>23</v>
      </c>
      <c r="E71">
        <v>77</v>
      </c>
      <c r="F71">
        <v>15</v>
      </c>
      <c r="G71">
        <v>1500</v>
      </c>
      <c r="H71">
        <v>336.2</v>
      </c>
      <c r="I71">
        <v>1163.8</v>
      </c>
      <c r="J71">
        <v>1186.8</v>
      </c>
      <c r="K71" t="s">
        <v>15</v>
      </c>
      <c r="L71" t="s">
        <v>23</v>
      </c>
      <c r="M71">
        <v>7.2694219678958597E-3</v>
      </c>
    </row>
    <row r="72" spans="1:13" x14ac:dyDescent="0.35">
      <c r="A72" s="20">
        <v>45539</v>
      </c>
      <c r="B72" t="s">
        <v>9</v>
      </c>
      <c r="C72">
        <v>70</v>
      </c>
      <c r="D72">
        <v>16.100000000000001</v>
      </c>
      <c r="E72">
        <v>53.9</v>
      </c>
      <c r="F72">
        <v>8</v>
      </c>
      <c r="G72">
        <v>560</v>
      </c>
      <c r="H72">
        <v>259.51</v>
      </c>
      <c r="I72">
        <v>300.49</v>
      </c>
      <c r="J72">
        <v>316.59000000000003</v>
      </c>
      <c r="K72" t="s">
        <v>15</v>
      </c>
      <c r="L72" t="s">
        <v>22</v>
      </c>
      <c r="M72">
        <v>1.8769450138623705E-3</v>
      </c>
    </row>
    <row r="73" spans="1:13" x14ac:dyDescent="0.35">
      <c r="A73" s="20">
        <v>45545</v>
      </c>
      <c r="B73" t="s">
        <v>8</v>
      </c>
      <c r="C73">
        <v>85</v>
      </c>
      <c r="D73">
        <v>19.55</v>
      </c>
      <c r="E73">
        <v>65.45</v>
      </c>
      <c r="F73">
        <v>11</v>
      </c>
      <c r="G73">
        <v>935</v>
      </c>
      <c r="H73">
        <v>195.05</v>
      </c>
      <c r="I73">
        <v>739.95</v>
      </c>
      <c r="J73">
        <v>759.5</v>
      </c>
      <c r="K73" t="s">
        <v>16</v>
      </c>
      <c r="L73" t="s">
        <v>26</v>
      </c>
      <c r="M73">
        <v>4.621935715023665E-3</v>
      </c>
    </row>
    <row r="74" spans="1:13" x14ac:dyDescent="0.35">
      <c r="A74" s="20">
        <v>45547</v>
      </c>
      <c r="B74" t="s">
        <v>12</v>
      </c>
      <c r="C74">
        <v>100</v>
      </c>
      <c r="D74">
        <v>23</v>
      </c>
      <c r="E74">
        <v>77</v>
      </c>
      <c r="F74">
        <v>15</v>
      </c>
      <c r="G74">
        <v>1500</v>
      </c>
      <c r="H74">
        <v>498.97</v>
      </c>
      <c r="I74">
        <v>1001.03</v>
      </c>
      <c r="J74">
        <v>1024.03</v>
      </c>
      <c r="K74" t="s">
        <v>15</v>
      </c>
      <c r="L74" t="s">
        <v>24</v>
      </c>
      <c r="M74">
        <v>6.2527147899319405E-3</v>
      </c>
    </row>
    <row r="75" spans="1:13" x14ac:dyDescent="0.35">
      <c r="A75" s="20">
        <v>45551</v>
      </c>
      <c r="B75" t="s">
        <v>11</v>
      </c>
      <c r="C75">
        <v>250</v>
      </c>
      <c r="D75">
        <v>57.5</v>
      </c>
      <c r="E75">
        <v>192.5</v>
      </c>
      <c r="F75">
        <v>12</v>
      </c>
      <c r="G75">
        <v>3000</v>
      </c>
      <c r="H75">
        <v>937.36</v>
      </c>
      <c r="I75">
        <v>2062.64</v>
      </c>
      <c r="J75">
        <v>2120.14</v>
      </c>
      <c r="K75" t="s">
        <v>15</v>
      </c>
      <c r="L75" t="s">
        <v>18</v>
      </c>
      <c r="M75">
        <v>1.2883829290136376E-2</v>
      </c>
    </row>
    <row r="76" spans="1:13" x14ac:dyDescent="0.35">
      <c r="A76" s="20">
        <v>45557</v>
      </c>
      <c r="B76" t="s">
        <v>7</v>
      </c>
      <c r="C76">
        <v>75</v>
      </c>
      <c r="D76">
        <v>17.25</v>
      </c>
      <c r="E76">
        <v>57.75</v>
      </c>
      <c r="F76">
        <v>5</v>
      </c>
      <c r="G76">
        <v>375</v>
      </c>
      <c r="H76">
        <v>159.84</v>
      </c>
      <c r="I76">
        <v>215.16</v>
      </c>
      <c r="J76">
        <v>232.41</v>
      </c>
      <c r="K76" t="s">
        <v>15</v>
      </c>
      <c r="L76" t="s">
        <v>23</v>
      </c>
      <c r="M76">
        <v>1.34394984586052E-3</v>
      </c>
    </row>
    <row r="77" spans="1:13" x14ac:dyDescent="0.35">
      <c r="A77" s="20">
        <v>45563</v>
      </c>
      <c r="B77" t="s">
        <v>7</v>
      </c>
      <c r="C77">
        <v>75</v>
      </c>
      <c r="D77">
        <v>17.25</v>
      </c>
      <c r="E77">
        <v>57.75</v>
      </c>
      <c r="F77">
        <v>18</v>
      </c>
      <c r="G77">
        <v>1350</v>
      </c>
      <c r="H77">
        <v>580.16</v>
      </c>
      <c r="I77">
        <v>769.84</v>
      </c>
      <c r="J77">
        <v>787.09</v>
      </c>
      <c r="K77" t="s">
        <v>15</v>
      </c>
      <c r="L77" t="s">
        <v>25</v>
      </c>
      <c r="M77">
        <v>4.8086370577117617E-3</v>
      </c>
    </row>
    <row r="78" spans="1:13" x14ac:dyDescent="0.35">
      <c r="A78" s="20">
        <v>45571</v>
      </c>
      <c r="B78" t="s">
        <v>9</v>
      </c>
      <c r="C78">
        <v>70</v>
      </c>
      <c r="D78">
        <v>16.100000000000001</v>
      </c>
      <c r="E78">
        <v>53.9</v>
      </c>
      <c r="F78">
        <v>5</v>
      </c>
      <c r="G78">
        <v>350</v>
      </c>
      <c r="H78">
        <v>85.67</v>
      </c>
      <c r="I78">
        <v>264.33</v>
      </c>
      <c r="J78">
        <v>280.43</v>
      </c>
      <c r="K78" t="s">
        <v>17</v>
      </c>
      <c r="L78" t="s">
        <v>27</v>
      </c>
      <c r="M78">
        <v>1.6510794885495038E-3</v>
      </c>
    </row>
    <row r="79" spans="1:13" x14ac:dyDescent="0.35">
      <c r="A79" s="20">
        <v>45579</v>
      </c>
      <c r="B79" t="s">
        <v>8</v>
      </c>
      <c r="C79">
        <v>85</v>
      </c>
      <c r="D79">
        <v>19.55</v>
      </c>
      <c r="E79">
        <v>65.45</v>
      </c>
      <c r="F79">
        <v>5</v>
      </c>
      <c r="G79">
        <v>425</v>
      </c>
      <c r="H79">
        <v>94.54</v>
      </c>
      <c r="I79">
        <v>330.46</v>
      </c>
      <c r="J79">
        <v>350.01</v>
      </c>
      <c r="K79" t="s">
        <v>16</v>
      </c>
      <c r="L79" t="s">
        <v>20</v>
      </c>
      <c r="M79">
        <v>2.0641460590400977E-3</v>
      </c>
    </row>
    <row r="80" spans="1:13" x14ac:dyDescent="0.35">
      <c r="A80" s="20">
        <v>45580</v>
      </c>
      <c r="B80" t="s">
        <v>13</v>
      </c>
      <c r="C80">
        <v>150</v>
      </c>
      <c r="D80">
        <v>34.5</v>
      </c>
      <c r="E80">
        <v>115.5</v>
      </c>
      <c r="F80">
        <v>20</v>
      </c>
      <c r="G80">
        <v>3000</v>
      </c>
      <c r="H80">
        <v>1112.19</v>
      </c>
      <c r="I80">
        <v>1887.81</v>
      </c>
      <c r="J80">
        <v>1922.31</v>
      </c>
      <c r="K80" t="s">
        <v>16</v>
      </c>
      <c r="L80" t="s">
        <v>24</v>
      </c>
      <c r="M80">
        <v>1.17917919618607E-2</v>
      </c>
    </row>
    <row r="81" spans="1:13" x14ac:dyDescent="0.35">
      <c r="A81" s="20">
        <v>45584</v>
      </c>
      <c r="B81" t="s">
        <v>7</v>
      </c>
      <c r="C81">
        <v>75</v>
      </c>
      <c r="D81">
        <v>17.25</v>
      </c>
      <c r="E81">
        <v>57.75</v>
      </c>
      <c r="F81">
        <v>8</v>
      </c>
      <c r="G81">
        <v>600</v>
      </c>
      <c r="H81">
        <v>279.70999999999998</v>
      </c>
      <c r="I81">
        <v>320.29000000000002</v>
      </c>
      <c r="J81">
        <v>337.54</v>
      </c>
      <c r="K81" t="s">
        <v>15</v>
      </c>
      <c r="L81" t="s">
        <v>23</v>
      </c>
      <c r="M81">
        <v>2.0006213800458543E-3</v>
      </c>
    </row>
    <row r="82" spans="1:13" x14ac:dyDescent="0.35">
      <c r="A82" s="20">
        <v>45587</v>
      </c>
      <c r="B82" t="s">
        <v>8</v>
      </c>
      <c r="C82">
        <v>85</v>
      </c>
      <c r="D82">
        <v>19.55</v>
      </c>
      <c r="E82">
        <v>65.45</v>
      </c>
      <c r="F82">
        <v>7</v>
      </c>
      <c r="G82">
        <v>595</v>
      </c>
      <c r="H82">
        <v>283.55</v>
      </c>
      <c r="I82">
        <v>311.45</v>
      </c>
      <c r="J82">
        <v>331</v>
      </c>
      <c r="K82" t="s">
        <v>17</v>
      </c>
      <c r="L82" t="s">
        <v>26</v>
      </c>
      <c r="M82">
        <v>1.9454042549417129E-3</v>
      </c>
    </row>
    <row r="83" spans="1:13" x14ac:dyDescent="0.35">
      <c r="A83" s="20">
        <v>45597</v>
      </c>
      <c r="B83" t="s">
        <v>7</v>
      </c>
      <c r="C83">
        <v>75</v>
      </c>
      <c r="D83">
        <v>17.25</v>
      </c>
      <c r="E83">
        <v>57.75</v>
      </c>
      <c r="F83">
        <v>13</v>
      </c>
      <c r="G83">
        <v>975</v>
      </c>
      <c r="H83">
        <v>306.62</v>
      </c>
      <c r="I83">
        <v>668.38</v>
      </c>
      <c r="J83">
        <v>685.63</v>
      </c>
      <c r="K83" t="s">
        <v>16</v>
      </c>
      <c r="L83" t="s">
        <v>24</v>
      </c>
      <c r="M83">
        <v>4.1748893752382148E-3</v>
      </c>
    </row>
    <row r="84" spans="1:13" x14ac:dyDescent="0.35">
      <c r="A84" s="20">
        <v>45599</v>
      </c>
      <c r="B84" t="s">
        <v>11</v>
      </c>
      <c r="C84">
        <v>250</v>
      </c>
      <c r="D84">
        <v>57.5</v>
      </c>
      <c r="E84">
        <v>192.5</v>
      </c>
      <c r="F84">
        <v>13</v>
      </c>
      <c r="G84">
        <v>3250</v>
      </c>
      <c r="H84">
        <v>969.17</v>
      </c>
      <c r="I84">
        <v>2280.83</v>
      </c>
      <c r="J84">
        <v>2338.33</v>
      </c>
      <c r="K84" t="s">
        <v>16</v>
      </c>
      <c r="L84" t="s">
        <v>20</v>
      </c>
      <c r="M84">
        <v>1.4246705367791643E-2</v>
      </c>
    </row>
    <row r="85" spans="1:13" x14ac:dyDescent="0.35">
      <c r="A85" s="20">
        <v>45600</v>
      </c>
      <c r="B85" t="s">
        <v>9</v>
      </c>
      <c r="C85">
        <v>70</v>
      </c>
      <c r="D85">
        <v>16.100000000000001</v>
      </c>
      <c r="E85">
        <v>53.9</v>
      </c>
      <c r="F85">
        <v>2</v>
      </c>
      <c r="G85">
        <v>140</v>
      </c>
      <c r="H85">
        <v>38.28</v>
      </c>
      <c r="I85">
        <v>101.72</v>
      </c>
      <c r="J85">
        <v>117.82</v>
      </c>
      <c r="K85" t="s">
        <v>16</v>
      </c>
      <c r="L85" t="s">
        <v>21</v>
      </c>
      <c r="M85">
        <v>6.3537171556484514E-4</v>
      </c>
    </row>
    <row r="86" spans="1:13" x14ac:dyDescent="0.35">
      <c r="A86" s="20">
        <v>45602</v>
      </c>
      <c r="B86" t="s">
        <v>10</v>
      </c>
      <c r="C86">
        <v>60</v>
      </c>
      <c r="D86">
        <v>13.8</v>
      </c>
      <c r="E86">
        <v>46.2</v>
      </c>
      <c r="F86">
        <v>19</v>
      </c>
      <c r="G86">
        <v>1140</v>
      </c>
      <c r="H86">
        <v>293.76</v>
      </c>
      <c r="I86">
        <v>846.24</v>
      </c>
      <c r="J86">
        <v>860.04</v>
      </c>
      <c r="K86" t="s">
        <v>15</v>
      </c>
      <c r="L86" t="s">
        <v>19</v>
      </c>
      <c r="M86">
        <v>5.2858529353086376E-3</v>
      </c>
    </row>
    <row r="87" spans="1:13" x14ac:dyDescent="0.35">
      <c r="A87" s="20">
        <v>45610</v>
      </c>
      <c r="B87" t="s">
        <v>14</v>
      </c>
      <c r="C87">
        <v>90</v>
      </c>
      <c r="D87">
        <v>20.7</v>
      </c>
      <c r="E87">
        <v>69.3</v>
      </c>
      <c r="F87">
        <v>11</v>
      </c>
      <c r="G87">
        <v>990</v>
      </c>
      <c r="H87">
        <v>427.99</v>
      </c>
      <c r="I87">
        <v>562.01</v>
      </c>
      <c r="J87">
        <v>582.71</v>
      </c>
      <c r="K87" t="s">
        <v>17</v>
      </c>
      <c r="L87" t="s">
        <v>19</v>
      </c>
    </row>
    <row r="88" spans="1:13" x14ac:dyDescent="0.35">
      <c r="A88" s="20">
        <v>45614</v>
      </c>
      <c r="B88" t="s">
        <v>8</v>
      </c>
      <c r="C88">
        <v>85</v>
      </c>
      <c r="D88">
        <v>19.55</v>
      </c>
      <c r="E88">
        <v>65.45</v>
      </c>
      <c r="F88">
        <v>5</v>
      </c>
      <c r="G88">
        <v>425</v>
      </c>
      <c r="H88">
        <v>170.64</v>
      </c>
      <c r="I88">
        <v>254.36</v>
      </c>
      <c r="J88">
        <v>273.91000000000003</v>
      </c>
      <c r="K88" t="s">
        <v>16</v>
      </c>
      <c r="L88" t="s">
        <v>25</v>
      </c>
      <c r="M88">
        <v>1.5888040657793358E-3</v>
      </c>
    </row>
    <row r="89" spans="1:13" x14ac:dyDescent="0.35">
      <c r="A89" s="20">
        <v>45616</v>
      </c>
      <c r="B89" t="s">
        <v>11</v>
      </c>
      <c r="C89">
        <v>250</v>
      </c>
      <c r="D89">
        <v>57.5</v>
      </c>
      <c r="E89">
        <v>192.5</v>
      </c>
      <c r="F89">
        <v>3</v>
      </c>
      <c r="G89">
        <v>750</v>
      </c>
      <c r="H89">
        <v>197.47</v>
      </c>
      <c r="I89">
        <v>552.53</v>
      </c>
      <c r="J89">
        <v>610.03</v>
      </c>
      <c r="K89" t="s">
        <v>17</v>
      </c>
      <c r="L89" t="s">
        <v>20</v>
      </c>
      <c r="M89">
        <v>3.4512577074424294E-3</v>
      </c>
    </row>
    <row r="90" spans="1:13" x14ac:dyDescent="0.35">
      <c r="A90" s="20">
        <v>45616</v>
      </c>
      <c r="B90" t="s">
        <v>7</v>
      </c>
      <c r="C90">
        <v>75</v>
      </c>
      <c r="D90">
        <v>17.25</v>
      </c>
      <c r="E90">
        <v>57.75</v>
      </c>
      <c r="F90">
        <v>1</v>
      </c>
      <c r="G90">
        <v>75</v>
      </c>
      <c r="H90">
        <v>25.31</v>
      </c>
      <c r="I90">
        <v>49.69</v>
      </c>
      <c r="J90">
        <v>66.94</v>
      </c>
      <c r="K90" t="s">
        <v>17</v>
      </c>
      <c r="L90" t="s">
        <v>22</v>
      </c>
      <c r="M90">
        <v>3.1037770887158039E-4</v>
      </c>
    </row>
    <row r="91" spans="1:13" x14ac:dyDescent="0.35">
      <c r="A91" s="20">
        <v>45618</v>
      </c>
      <c r="B91" t="s">
        <v>9</v>
      </c>
      <c r="C91">
        <v>70</v>
      </c>
      <c r="D91">
        <v>16.100000000000001</v>
      </c>
      <c r="E91">
        <v>53.9</v>
      </c>
      <c r="F91">
        <v>13</v>
      </c>
      <c r="G91">
        <v>910</v>
      </c>
      <c r="H91">
        <v>380.8</v>
      </c>
      <c r="I91">
        <v>529.20000000000005</v>
      </c>
      <c r="J91">
        <v>545.30000000000007</v>
      </c>
      <c r="K91" t="s">
        <v>15</v>
      </c>
      <c r="L91" t="s">
        <v>18</v>
      </c>
      <c r="M91">
        <v>3.3055319689040122E-3</v>
      </c>
    </row>
    <row r="92" spans="1:13" x14ac:dyDescent="0.35">
      <c r="A92" s="20">
        <v>45621</v>
      </c>
      <c r="B92" t="s">
        <v>9</v>
      </c>
      <c r="C92">
        <v>70</v>
      </c>
      <c r="D92">
        <v>16.100000000000001</v>
      </c>
      <c r="E92">
        <v>53.9</v>
      </c>
      <c r="F92">
        <v>15</v>
      </c>
      <c r="G92">
        <v>1050</v>
      </c>
      <c r="H92">
        <v>378.91</v>
      </c>
      <c r="I92">
        <v>671.08999999999992</v>
      </c>
      <c r="J92">
        <v>687.18999999999994</v>
      </c>
      <c r="K92" t="s">
        <v>16</v>
      </c>
      <c r="L92" t="s">
        <v>22</v>
      </c>
      <c r="M92">
        <v>4.1918167970744387E-3</v>
      </c>
    </row>
    <row r="93" spans="1:13" x14ac:dyDescent="0.35">
      <c r="A93" s="20">
        <v>45624</v>
      </c>
      <c r="B93" t="s">
        <v>9</v>
      </c>
      <c r="C93">
        <v>70</v>
      </c>
      <c r="D93">
        <v>16.100000000000001</v>
      </c>
      <c r="E93">
        <v>53.9</v>
      </c>
      <c r="F93">
        <v>17</v>
      </c>
      <c r="G93">
        <v>1190</v>
      </c>
      <c r="H93">
        <v>576.46</v>
      </c>
      <c r="I93">
        <v>613.54</v>
      </c>
      <c r="J93">
        <v>629.64</v>
      </c>
      <c r="K93" t="s">
        <v>15</v>
      </c>
      <c r="L93" t="s">
        <v>18</v>
      </c>
      <c r="M93">
        <v>3.8323433185966879E-3</v>
      </c>
    </row>
    <row r="94" spans="1:13" x14ac:dyDescent="0.35">
      <c r="A94" s="20">
        <v>45634</v>
      </c>
      <c r="B94" t="s">
        <v>8</v>
      </c>
      <c r="C94">
        <v>85</v>
      </c>
      <c r="D94">
        <v>19.55</v>
      </c>
      <c r="E94">
        <v>65.45</v>
      </c>
      <c r="F94">
        <v>12</v>
      </c>
      <c r="G94">
        <v>1020</v>
      </c>
      <c r="H94">
        <v>225.1</v>
      </c>
      <c r="I94">
        <v>794.9</v>
      </c>
      <c r="J94">
        <v>814.44999999999993</v>
      </c>
      <c r="K94" t="s">
        <v>17</v>
      </c>
      <c r="L94" t="s">
        <v>20</v>
      </c>
      <c r="M94">
        <v>4.9651688625884337E-3</v>
      </c>
    </row>
    <row r="95" spans="1:13" x14ac:dyDescent="0.35">
      <c r="A95" s="20">
        <v>45635</v>
      </c>
      <c r="B95" t="s">
        <v>8</v>
      </c>
      <c r="C95">
        <v>85</v>
      </c>
      <c r="D95">
        <v>19.55</v>
      </c>
      <c r="E95">
        <v>65.45</v>
      </c>
      <c r="F95">
        <v>11</v>
      </c>
      <c r="G95">
        <v>935</v>
      </c>
      <c r="H95">
        <v>374.62</v>
      </c>
      <c r="I95">
        <v>560.38</v>
      </c>
      <c r="J95">
        <v>579.92999999999995</v>
      </c>
      <c r="K95" t="s">
        <v>16</v>
      </c>
      <c r="L95" t="s">
        <v>26</v>
      </c>
      <c r="M95">
        <v>3.5002910142373964E-3</v>
      </c>
    </row>
    <row r="96" spans="1:13" x14ac:dyDescent="0.35">
      <c r="A96" s="20">
        <v>45637</v>
      </c>
      <c r="B96" t="s">
        <v>8</v>
      </c>
      <c r="C96">
        <v>85</v>
      </c>
      <c r="D96">
        <v>19.55</v>
      </c>
      <c r="E96">
        <v>65.45</v>
      </c>
      <c r="F96">
        <v>1</v>
      </c>
      <c r="G96">
        <v>85</v>
      </c>
      <c r="H96">
        <v>42.13</v>
      </c>
      <c r="I96">
        <v>42.87</v>
      </c>
      <c r="J96">
        <v>62.42</v>
      </c>
      <c r="K96" t="s">
        <v>16</v>
      </c>
      <c r="L96" t="s">
        <v>25</v>
      </c>
      <c r="M96">
        <v>2.6777807163060275E-4</v>
      </c>
    </row>
    <row r="97" spans="1:13" x14ac:dyDescent="0.35">
      <c r="A97" s="20">
        <v>45642</v>
      </c>
      <c r="B97" t="s">
        <v>8</v>
      </c>
      <c r="C97">
        <v>85</v>
      </c>
      <c r="D97">
        <v>19.55</v>
      </c>
      <c r="E97">
        <v>65.45</v>
      </c>
      <c r="F97">
        <v>18</v>
      </c>
      <c r="G97">
        <v>1530</v>
      </c>
      <c r="H97">
        <v>510.67</v>
      </c>
      <c r="I97">
        <v>1019.33</v>
      </c>
      <c r="J97">
        <v>1038.8800000000001</v>
      </c>
      <c r="K97" t="s">
        <v>15</v>
      </c>
      <c r="L97" t="s">
        <v>25</v>
      </c>
      <c r="M97">
        <v>6.3670217344348572E-3</v>
      </c>
    </row>
    <row r="98" spans="1:13" x14ac:dyDescent="0.35">
      <c r="A98" s="20">
        <v>45645</v>
      </c>
      <c r="B98" t="s">
        <v>14</v>
      </c>
      <c r="C98">
        <v>90</v>
      </c>
      <c r="D98">
        <v>20.7</v>
      </c>
      <c r="E98">
        <v>69.3</v>
      </c>
      <c r="F98">
        <v>16</v>
      </c>
      <c r="G98">
        <v>1440</v>
      </c>
      <c r="H98">
        <v>636.84</v>
      </c>
      <c r="I98">
        <v>803.16</v>
      </c>
      <c r="J98">
        <v>823.86</v>
      </c>
      <c r="K98" t="s">
        <v>15</v>
      </c>
      <c r="L98" t="s">
        <v>22</v>
      </c>
      <c r="M98">
        <v>5.0167631446427548E-3</v>
      </c>
    </row>
    <row r="99" spans="1:13" x14ac:dyDescent="0.35">
      <c r="A99" s="20">
        <v>45647</v>
      </c>
      <c r="B99" t="s">
        <v>7</v>
      </c>
      <c r="C99">
        <v>75</v>
      </c>
      <c r="D99">
        <v>17.25</v>
      </c>
      <c r="E99">
        <v>57.75</v>
      </c>
      <c r="F99">
        <v>15</v>
      </c>
      <c r="G99">
        <v>1125</v>
      </c>
      <c r="H99">
        <v>531.91999999999996</v>
      </c>
      <c r="I99">
        <v>593.08000000000004</v>
      </c>
      <c r="J99">
        <v>610.33000000000004</v>
      </c>
      <c r="K99" t="s">
        <v>16</v>
      </c>
      <c r="L99" t="s">
        <v>23</v>
      </c>
      <c r="M99">
        <v>3.7045444068737558E-3</v>
      </c>
    </row>
    <row r="100" spans="1:13" x14ac:dyDescent="0.35">
      <c r="A100" s="20">
        <v>45647</v>
      </c>
      <c r="B100" t="s">
        <v>14</v>
      </c>
      <c r="C100">
        <v>90</v>
      </c>
      <c r="D100">
        <v>20.7</v>
      </c>
      <c r="E100">
        <v>69.3</v>
      </c>
      <c r="F100">
        <v>9</v>
      </c>
      <c r="G100">
        <v>810</v>
      </c>
      <c r="H100">
        <v>268.89</v>
      </c>
      <c r="I100">
        <v>541.11</v>
      </c>
      <c r="J100">
        <v>561.81000000000006</v>
      </c>
      <c r="K100" t="s">
        <v>17</v>
      </c>
      <c r="L100" t="s">
        <v>27</v>
      </c>
      <c r="M100">
        <v>3.3799251770477131E-3</v>
      </c>
    </row>
    <row r="101" spans="1:13" x14ac:dyDescent="0.35">
      <c r="A101" s="20">
        <v>45651</v>
      </c>
      <c r="B101" t="s">
        <v>8</v>
      </c>
      <c r="C101">
        <v>85</v>
      </c>
      <c r="D101">
        <v>19.55</v>
      </c>
      <c r="E101">
        <v>65.45</v>
      </c>
      <c r="F101">
        <v>18</v>
      </c>
      <c r="G101">
        <v>1530</v>
      </c>
      <c r="H101">
        <v>609.79999999999995</v>
      </c>
      <c r="I101">
        <v>920.2</v>
      </c>
      <c r="J101">
        <v>939.75</v>
      </c>
      <c r="K101" t="s">
        <v>16</v>
      </c>
      <c r="L101" t="s">
        <v>26</v>
      </c>
      <c r="M101">
        <v>5.7478278869717908E-3</v>
      </c>
    </row>
    <row r="102" spans="1:13" x14ac:dyDescent="0.35">
      <c r="A102" s="20">
        <v>45653</v>
      </c>
      <c r="B102" t="s">
        <v>11</v>
      </c>
      <c r="C102">
        <v>250</v>
      </c>
      <c r="D102">
        <v>57.5</v>
      </c>
      <c r="E102">
        <v>192.5</v>
      </c>
      <c r="F102">
        <v>10</v>
      </c>
      <c r="G102">
        <v>2500</v>
      </c>
      <c r="H102">
        <v>657.64</v>
      </c>
      <c r="I102">
        <v>1842.36</v>
      </c>
      <c r="J102">
        <v>1899.86</v>
      </c>
      <c r="K102" t="s">
        <v>17</v>
      </c>
      <c r="L102" t="s">
        <v>21</v>
      </c>
      <c r="M102">
        <v>1.1507898484939522E-2</v>
      </c>
    </row>
    <row r="103" spans="1:13" x14ac:dyDescent="0.35">
      <c r="A103" s="20">
        <v>45653</v>
      </c>
      <c r="B103" t="s">
        <v>13</v>
      </c>
      <c r="C103">
        <v>150</v>
      </c>
      <c r="D103">
        <v>34.5</v>
      </c>
      <c r="E103">
        <v>115.5</v>
      </c>
      <c r="F103">
        <v>3</v>
      </c>
      <c r="G103">
        <v>450</v>
      </c>
      <c r="H103">
        <v>128.31</v>
      </c>
      <c r="I103">
        <v>321.69</v>
      </c>
      <c r="J103">
        <v>356.19</v>
      </c>
      <c r="K103" t="s">
        <v>17</v>
      </c>
      <c r="L103" t="s">
        <v>21</v>
      </c>
      <c r="M103">
        <v>2.0093661736143831E-3</v>
      </c>
    </row>
    <row r="104" spans="1:13" x14ac:dyDescent="0.35">
      <c r="A104" s="20">
        <v>45655</v>
      </c>
      <c r="B104" t="s">
        <v>9</v>
      </c>
      <c r="C104">
        <v>70</v>
      </c>
      <c r="D104">
        <v>16.100000000000001</v>
      </c>
      <c r="E104">
        <v>53.9</v>
      </c>
      <c r="F104">
        <v>18</v>
      </c>
      <c r="G104">
        <v>1260</v>
      </c>
      <c r="H104">
        <v>346.2</v>
      </c>
      <c r="I104">
        <v>913.8</v>
      </c>
      <c r="J104">
        <v>929.9</v>
      </c>
      <c r="K104" t="s">
        <v>15</v>
      </c>
      <c r="L104" t="s">
        <v>25</v>
      </c>
      <c r="M104">
        <v>5.7078516878013713E-3</v>
      </c>
    </row>
    <row r="105" spans="1:13" x14ac:dyDescent="0.35">
      <c r="A105" s="20">
        <v>45657</v>
      </c>
      <c r="B105" t="s">
        <v>11</v>
      </c>
      <c r="C105">
        <v>250</v>
      </c>
      <c r="D105">
        <v>57.5</v>
      </c>
      <c r="E105">
        <v>192.5</v>
      </c>
      <c r="F105">
        <v>19</v>
      </c>
      <c r="G105">
        <v>4750</v>
      </c>
      <c r="H105">
        <v>1007.33</v>
      </c>
      <c r="I105">
        <v>3742.67</v>
      </c>
      <c r="J105">
        <v>3800.17</v>
      </c>
      <c r="K105" t="s">
        <v>15</v>
      </c>
      <c r="L105" t="s">
        <v>25</v>
      </c>
      <c r="M105">
        <v>2.3377768960804946E-2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0CD42-B9AE-468E-AE6B-22F9E3CB4E6B}">
  <dimension ref="A1:F11"/>
  <sheetViews>
    <sheetView workbookViewId="0">
      <selection activeCell="D4" sqref="D4"/>
    </sheetView>
  </sheetViews>
  <sheetFormatPr defaultRowHeight="14.5" x14ac:dyDescent="0.35"/>
  <cols>
    <col min="1" max="1" width="24.453125" bestFit="1" customWidth="1"/>
    <col min="2" max="2" width="13.7265625" bestFit="1" customWidth="1"/>
    <col min="3" max="3" width="11.90625" bestFit="1" customWidth="1"/>
    <col min="4" max="4" width="19" bestFit="1" customWidth="1"/>
    <col min="5" max="5" width="16.453125" bestFit="1" customWidth="1"/>
    <col min="6" max="6" width="12.6328125" bestFit="1" customWidth="1"/>
    <col min="7" max="7" width="14.7265625" bestFit="1" customWidth="1"/>
    <col min="8" max="21" width="10.90625" bestFit="1" customWidth="1"/>
    <col min="22" max="22" width="11.90625" bestFit="1" customWidth="1"/>
    <col min="23" max="147" width="9.453125" bestFit="1" customWidth="1"/>
    <col min="148" max="200" width="10.90625" bestFit="1" customWidth="1"/>
    <col min="201" max="201" width="12" bestFit="1" customWidth="1"/>
  </cols>
  <sheetData>
    <row r="1" spans="1:6" x14ac:dyDescent="0.35">
      <c r="D1" s="12" t="s">
        <v>6</v>
      </c>
      <c r="E1" t="s">
        <v>66</v>
      </c>
    </row>
    <row r="3" spans="1:6" x14ac:dyDescent="0.35">
      <c r="A3" s="12" t="s">
        <v>35</v>
      </c>
      <c r="B3" t="s">
        <v>62</v>
      </c>
      <c r="D3" s="12" t="s">
        <v>35</v>
      </c>
      <c r="E3" t="s">
        <v>62</v>
      </c>
      <c r="F3" t="s">
        <v>64</v>
      </c>
    </row>
    <row r="4" spans="1:6" x14ac:dyDescent="0.35">
      <c r="A4" s="13" t="s">
        <v>11</v>
      </c>
      <c r="B4" s="11">
        <v>8458.99</v>
      </c>
      <c r="D4" s="13" t="s">
        <v>67</v>
      </c>
      <c r="E4" s="11"/>
      <c r="F4" s="22"/>
    </row>
    <row r="5" spans="1:6" x14ac:dyDescent="0.35">
      <c r="A5" s="13" t="s">
        <v>8</v>
      </c>
      <c r="B5" s="11">
        <v>3849.3199999999997</v>
      </c>
      <c r="D5" s="14" t="s">
        <v>49</v>
      </c>
      <c r="E5" s="11">
        <v>2875.1800000000003</v>
      </c>
      <c r="F5" s="22"/>
    </row>
    <row r="6" spans="1:6" x14ac:dyDescent="0.35">
      <c r="A6" s="13" t="s">
        <v>7</v>
      </c>
      <c r="B6" s="11">
        <v>1867.5299999999997</v>
      </c>
      <c r="D6" s="14" t="s">
        <v>50</v>
      </c>
      <c r="E6" s="11">
        <v>587.99</v>
      </c>
      <c r="F6" s="22"/>
    </row>
    <row r="7" spans="1:6" x14ac:dyDescent="0.35">
      <c r="A7" s="13" t="s">
        <v>9</v>
      </c>
      <c r="B7" s="11">
        <v>300.65999999999997</v>
      </c>
      <c r="D7" s="14" t="s">
        <v>51</v>
      </c>
      <c r="E7" s="11">
        <v>2942.8</v>
      </c>
      <c r="F7" s="22"/>
    </row>
    <row r="8" spans="1:6" x14ac:dyDescent="0.35">
      <c r="A8" s="13" t="s">
        <v>12</v>
      </c>
      <c r="B8" s="11">
        <v>2326.75</v>
      </c>
      <c r="D8" s="14" t="s">
        <v>52</v>
      </c>
      <c r="E8" s="11">
        <v>3044.14</v>
      </c>
      <c r="F8" s="22"/>
    </row>
    <row r="9" spans="1:6" x14ac:dyDescent="0.35">
      <c r="A9" s="13" t="s">
        <v>14</v>
      </c>
      <c r="B9" s="11">
        <v>2620.4400000000005</v>
      </c>
      <c r="D9" s="13" t="s">
        <v>36</v>
      </c>
      <c r="E9" s="11">
        <v>9450.11</v>
      </c>
      <c r="F9" s="22"/>
    </row>
    <row r="10" spans="1:6" x14ac:dyDescent="0.35">
      <c r="A10" s="13" t="s">
        <v>13</v>
      </c>
      <c r="B10" s="11">
        <v>3662.26</v>
      </c>
    </row>
    <row r="11" spans="1:6" x14ac:dyDescent="0.35">
      <c r="A11" s="13" t="s">
        <v>36</v>
      </c>
      <c r="B11" s="11">
        <v>23085.950000000004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50F6A-B185-45F5-99F9-1DC88066076F}">
  <dimension ref="A3:C7"/>
  <sheetViews>
    <sheetView workbookViewId="0">
      <selection activeCell="M8" sqref="M8"/>
    </sheetView>
  </sheetViews>
  <sheetFormatPr defaultRowHeight="14.5" x14ac:dyDescent="0.35"/>
  <cols>
    <col min="1" max="1" width="12.36328125" bestFit="1" customWidth="1"/>
    <col min="2" max="2" width="13.7265625" bestFit="1" customWidth="1"/>
    <col min="3" max="3" width="9.7265625" bestFit="1" customWidth="1"/>
  </cols>
  <sheetData>
    <row r="3" spans="1:3" x14ac:dyDescent="0.35">
      <c r="A3" s="12" t="s">
        <v>35</v>
      </c>
      <c r="B3" t="s">
        <v>62</v>
      </c>
      <c r="C3" t="s">
        <v>65</v>
      </c>
    </row>
    <row r="4" spans="1:3" x14ac:dyDescent="0.35">
      <c r="A4" s="13" t="s">
        <v>25</v>
      </c>
      <c r="B4" s="11">
        <v>2017.38</v>
      </c>
      <c r="C4" s="23">
        <v>0.21347688016329969</v>
      </c>
    </row>
    <row r="5" spans="1:3" x14ac:dyDescent="0.35">
      <c r="A5" s="13" t="s">
        <v>19</v>
      </c>
      <c r="B5" s="11">
        <v>3890.8999999999996</v>
      </c>
      <c r="C5" s="23">
        <v>0.41173065710346224</v>
      </c>
    </row>
    <row r="6" spans="1:3" x14ac:dyDescent="0.35">
      <c r="A6" s="13" t="s">
        <v>22</v>
      </c>
      <c r="B6" s="11">
        <v>3541.83</v>
      </c>
      <c r="C6" s="23">
        <v>0.37479246273323802</v>
      </c>
    </row>
    <row r="7" spans="1:3" x14ac:dyDescent="0.35">
      <c r="A7" s="13" t="s">
        <v>36</v>
      </c>
      <c r="B7" s="11">
        <v>9450.11</v>
      </c>
      <c r="C7" s="23">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V201"/>
  <sheetViews>
    <sheetView workbookViewId="0">
      <pane ySplit="1" topLeftCell="A2" activePane="bottomLeft" state="frozen"/>
      <selection activeCell="E1" sqref="E1"/>
      <selection pane="bottomLeft" activeCell="G8" sqref="G8"/>
    </sheetView>
  </sheetViews>
  <sheetFormatPr defaultRowHeight="14.5" x14ac:dyDescent="0.35"/>
  <cols>
    <col min="1" max="1" width="13.7265625" style="9" customWidth="1"/>
    <col min="2" max="2" width="24.453125" bestFit="1" customWidth="1"/>
    <col min="3" max="3" width="21.453125" style="1" customWidth="1"/>
    <col min="4" max="4" width="13.453125" style="1" customWidth="1"/>
    <col min="5" max="5" width="19.453125" style="1" customWidth="1"/>
    <col min="6" max="6" width="11.36328125" style="1" customWidth="1"/>
    <col min="7" max="7" width="17.453125" style="1" customWidth="1"/>
    <col min="8" max="8" width="16.81640625" bestFit="1" customWidth="1"/>
    <col min="9" max="9" width="21.1796875" customWidth="1"/>
    <col min="10" max="12" width="23.90625" bestFit="1" customWidth="1"/>
    <col min="13" max="13" width="13" customWidth="1"/>
    <col min="17" max="17" width="24.453125" bestFit="1" customWidth="1"/>
    <col min="18" max="18" width="12.90625" bestFit="1" customWidth="1"/>
  </cols>
  <sheetData>
    <row r="1" spans="1:22" s="3" customFormat="1" ht="25.5" customHeight="1" x14ac:dyDescent="0.35">
      <c r="A1" s="2" t="s">
        <v>41</v>
      </c>
      <c r="B1" s="2" t="s">
        <v>0</v>
      </c>
      <c r="C1" s="2" t="s">
        <v>1</v>
      </c>
      <c r="D1" s="2" t="s">
        <v>29</v>
      </c>
      <c r="E1" s="2" t="s">
        <v>30</v>
      </c>
      <c r="F1" s="2" t="s">
        <v>2</v>
      </c>
      <c r="G1" s="2" t="s">
        <v>3</v>
      </c>
      <c r="H1" s="2" t="s">
        <v>4</v>
      </c>
      <c r="I1" s="2" t="s">
        <v>5</v>
      </c>
      <c r="J1" s="2" t="s">
        <v>31</v>
      </c>
      <c r="K1" s="2" t="s">
        <v>33</v>
      </c>
      <c r="L1" s="2" t="s">
        <v>6</v>
      </c>
      <c r="M1" s="2" t="s">
        <v>32</v>
      </c>
      <c r="O1" t="s">
        <v>28</v>
      </c>
      <c r="P1" s="6">
        <v>0.23</v>
      </c>
    </row>
    <row r="2" spans="1:22" x14ac:dyDescent="0.35">
      <c r="A2" s="18">
        <f t="shared" ref="A2:A33" ca="1" si="0">RANDBETWEEN(DATE(2021,1,1),DATE(2025,12,31))</f>
        <v>45671</v>
      </c>
      <c r="B2" t="s">
        <v>7</v>
      </c>
      <c r="C2" s="4">
        <v>75</v>
      </c>
      <c r="D2" s="4">
        <f t="shared" ref="D2:D33" si="1">C2*$P$1</f>
        <v>17.25</v>
      </c>
      <c r="E2" s="4">
        <f t="shared" ref="E2:E33" si="2">C2-D2</f>
        <v>57.75</v>
      </c>
      <c r="F2" s="1">
        <v>18</v>
      </c>
      <c r="G2" s="4">
        <v>1350</v>
      </c>
      <c r="H2" s="4">
        <v>305.20999999999998</v>
      </c>
      <c r="I2" s="4">
        <v>1044.79</v>
      </c>
      <c r="J2" s="4">
        <f>I2+D2</f>
        <v>1062.04</v>
      </c>
      <c r="K2" t="s">
        <v>16</v>
      </c>
      <c r="L2" t="s">
        <v>19</v>
      </c>
      <c r="M2" s="19">
        <f>(I2/$I$201)*100</f>
        <v>0.65260520517596787</v>
      </c>
      <c r="T2" s="6"/>
    </row>
    <row r="3" spans="1:22" x14ac:dyDescent="0.35">
      <c r="A3" s="18">
        <f t="shared" ca="1" si="0"/>
        <v>45807</v>
      </c>
      <c r="B3" t="s">
        <v>7</v>
      </c>
      <c r="C3" s="4">
        <v>75</v>
      </c>
      <c r="D3" s="4">
        <f t="shared" si="1"/>
        <v>17.25</v>
      </c>
      <c r="E3" s="4">
        <f t="shared" si="2"/>
        <v>57.75</v>
      </c>
      <c r="F3" s="1">
        <v>7</v>
      </c>
      <c r="G3" s="4">
        <v>525</v>
      </c>
      <c r="H3" s="4">
        <v>141.63999999999999</v>
      </c>
      <c r="I3" s="4">
        <v>383.36</v>
      </c>
      <c r="J3" s="4">
        <f t="shared" ref="J3:J33" si="3">I3+D3</f>
        <v>400.61</v>
      </c>
      <c r="K3" t="s">
        <v>17</v>
      </c>
      <c r="L3" t="s">
        <v>19</v>
      </c>
      <c r="M3" s="19">
        <f t="shared" ref="M3:M66" si="4">(I3/$I$201)*100</f>
        <v>0.23945743303080916</v>
      </c>
      <c r="N3" s="5"/>
      <c r="T3" s="6"/>
    </row>
    <row r="4" spans="1:22" x14ac:dyDescent="0.35">
      <c r="A4" s="18">
        <f t="shared" ca="1" si="0"/>
        <v>44227</v>
      </c>
      <c r="B4" t="s">
        <v>8</v>
      </c>
      <c r="C4" s="4">
        <v>85</v>
      </c>
      <c r="D4" s="4">
        <f t="shared" si="1"/>
        <v>19.55</v>
      </c>
      <c r="E4" s="4">
        <f t="shared" si="2"/>
        <v>65.45</v>
      </c>
      <c r="F4" s="1">
        <v>8</v>
      </c>
      <c r="G4" s="4">
        <v>680</v>
      </c>
      <c r="H4" s="4">
        <v>227.64</v>
      </c>
      <c r="I4" s="4">
        <v>452.36</v>
      </c>
      <c r="J4" s="4">
        <f t="shared" si="3"/>
        <v>471.91</v>
      </c>
      <c r="K4" t="s">
        <v>16</v>
      </c>
      <c r="L4" t="s">
        <v>19</v>
      </c>
      <c r="M4" s="19">
        <f t="shared" si="4"/>
        <v>0.282556772761417</v>
      </c>
      <c r="T4" s="6"/>
    </row>
    <row r="5" spans="1:22" x14ac:dyDescent="0.35">
      <c r="A5" s="18">
        <f t="shared" ca="1" si="0"/>
        <v>45962</v>
      </c>
      <c r="B5" t="s">
        <v>8</v>
      </c>
      <c r="C5" s="4">
        <v>85</v>
      </c>
      <c r="D5" s="4">
        <f t="shared" si="1"/>
        <v>19.55</v>
      </c>
      <c r="E5" s="4">
        <f t="shared" si="2"/>
        <v>65.45</v>
      </c>
      <c r="F5" s="1">
        <v>11</v>
      </c>
      <c r="G5" s="4">
        <v>935</v>
      </c>
      <c r="H5" s="4">
        <v>264.94</v>
      </c>
      <c r="I5" s="4">
        <v>670.06</v>
      </c>
      <c r="J5" s="4">
        <f t="shared" si="3"/>
        <v>689.6099999999999</v>
      </c>
      <c r="K5" t="s">
        <v>15</v>
      </c>
      <c r="L5" t="s">
        <v>20</v>
      </c>
      <c r="M5" s="19">
        <f t="shared" si="4"/>
        <v>0.41853831275204501</v>
      </c>
      <c r="R5" s="6"/>
      <c r="V5" s="9"/>
    </row>
    <row r="6" spans="1:22" x14ac:dyDescent="0.35">
      <c r="A6" s="18">
        <f t="shared" ca="1" si="0"/>
        <v>44557</v>
      </c>
      <c r="B6" t="s">
        <v>7</v>
      </c>
      <c r="C6" s="4">
        <v>75</v>
      </c>
      <c r="D6" s="4">
        <f t="shared" si="1"/>
        <v>17.25</v>
      </c>
      <c r="E6" s="4">
        <f t="shared" si="2"/>
        <v>57.75</v>
      </c>
      <c r="F6" s="1">
        <v>13</v>
      </c>
      <c r="G6" s="4">
        <v>975</v>
      </c>
      <c r="H6" s="4">
        <v>223.29</v>
      </c>
      <c r="I6" s="4">
        <v>751.71</v>
      </c>
      <c r="J6" s="4">
        <f t="shared" si="3"/>
        <v>768.96</v>
      </c>
      <c r="K6" t="s">
        <v>16</v>
      </c>
      <c r="L6" t="s">
        <v>21</v>
      </c>
      <c r="M6" s="19">
        <f t="shared" si="4"/>
        <v>0.46953919809993094</v>
      </c>
      <c r="Q6" s="9"/>
      <c r="R6" s="10"/>
      <c r="S6" s="8"/>
      <c r="T6" s="9"/>
      <c r="U6" s="9"/>
      <c r="V6" s="8"/>
    </row>
    <row r="7" spans="1:22" x14ac:dyDescent="0.35">
      <c r="A7" s="18">
        <f t="shared" ca="1" si="0"/>
        <v>45989</v>
      </c>
      <c r="B7" t="s">
        <v>9</v>
      </c>
      <c r="C7" s="4">
        <v>70</v>
      </c>
      <c r="D7" s="4">
        <f t="shared" si="1"/>
        <v>16.100000000000001</v>
      </c>
      <c r="E7" s="4">
        <f t="shared" si="2"/>
        <v>53.9</v>
      </c>
      <c r="F7" s="1">
        <v>15</v>
      </c>
      <c r="G7" s="4">
        <v>1050</v>
      </c>
      <c r="H7" s="4">
        <v>378.91</v>
      </c>
      <c r="I7" s="4">
        <v>671.08999999999992</v>
      </c>
      <c r="J7" s="4">
        <f t="shared" si="3"/>
        <v>687.18999999999994</v>
      </c>
      <c r="K7" t="s">
        <v>16</v>
      </c>
      <c r="L7" t="s">
        <v>22</v>
      </c>
      <c r="M7" s="19">
        <f t="shared" si="4"/>
        <v>0.41918167970744385</v>
      </c>
    </row>
    <row r="8" spans="1:22" x14ac:dyDescent="0.35">
      <c r="A8" s="18">
        <f t="shared" ca="1" si="0"/>
        <v>44693</v>
      </c>
      <c r="B8" t="s">
        <v>10</v>
      </c>
      <c r="C8" s="4">
        <v>60</v>
      </c>
      <c r="D8" s="4">
        <f t="shared" si="1"/>
        <v>13.8</v>
      </c>
      <c r="E8" s="4">
        <f t="shared" si="2"/>
        <v>46.2</v>
      </c>
      <c r="F8" s="1">
        <v>19</v>
      </c>
      <c r="G8" s="4">
        <v>1140</v>
      </c>
      <c r="H8" s="4">
        <v>293.76</v>
      </c>
      <c r="I8" s="4">
        <v>846.24</v>
      </c>
      <c r="J8" s="4">
        <f t="shared" si="3"/>
        <v>860.04</v>
      </c>
      <c r="K8" t="s">
        <v>15</v>
      </c>
      <c r="L8" t="s">
        <v>19</v>
      </c>
      <c r="M8" s="19">
        <f t="shared" si="4"/>
        <v>0.52858529353086381</v>
      </c>
    </row>
    <row r="9" spans="1:22" x14ac:dyDescent="0.35">
      <c r="A9" s="18">
        <f t="shared" ca="1" si="0"/>
        <v>44738</v>
      </c>
      <c r="B9" t="s">
        <v>11</v>
      </c>
      <c r="C9" s="4">
        <v>250</v>
      </c>
      <c r="D9" s="4">
        <f t="shared" si="1"/>
        <v>57.5</v>
      </c>
      <c r="E9" s="4">
        <f t="shared" si="2"/>
        <v>192.5</v>
      </c>
      <c r="F9" s="1">
        <v>3</v>
      </c>
      <c r="G9" s="4">
        <v>750</v>
      </c>
      <c r="H9" s="4">
        <v>342.45</v>
      </c>
      <c r="I9" s="4">
        <v>407.55</v>
      </c>
      <c r="J9" s="4">
        <f t="shared" si="3"/>
        <v>465.05</v>
      </c>
      <c r="K9" t="s">
        <v>15</v>
      </c>
      <c r="L9" t="s">
        <v>23</v>
      </c>
      <c r="M9" s="19">
        <f t="shared" si="4"/>
        <v>0.2545671870610034</v>
      </c>
    </row>
    <row r="10" spans="1:22" x14ac:dyDescent="0.35">
      <c r="A10" s="18">
        <f t="shared" ca="1" si="0"/>
        <v>46003</v>
      </c>
      <c r="B10" t="s">
        <v>12</v>
      </c>
      <c r="C10" s="4">
        <v>100</v>
      </c>
      <c r="D10" s="4">
        <f t="shared" si="1"/>
        <v>23</v>
      </c>
      <c r="E10" s="4">
        <f t="shared" si="2"/>
        <v>77</v>
      </c>
      <c r="F10" s="1">
        <v>12</v>
      </c>
      <c r="G10" s="4">
        <v>1200</v>
      </c>
      <c r="H10" s="4">
        <v>298.56</v>
      </c>
      <c r="I10" s="4">
        <v>901.44</v>
      </c>
      <c r="J10" s="4">
        <f t="shared" si="3"/>
        <v>924.44</v>
      </c>
      <c r="K10" t="s">
        <v>16</v>
      </c>
      <c r="L10" t="s">
        <v>18</v>
      </c>
      <c r="M10" s="19">
        <f t="shared" si="4"/>
        <v>0.5630647653153501</v>
      </c>
    </row>
    <row r="11" spans="1:22" x14ac:dyDescent="0.35">
      <c r="A11" s="18">
        <f t="shared" ca="1" si="0"/>
        <v>44568</v>
      </c>
      <c r="B11" t="s">
        <v>7</v>
      </c>
      <c r="C11" s="4">
        <v>75</v>
      </c>
      <c r="D11" s="4">
        <f t="shared" si="1"/>
        <v>17.25</v>
      </c>
      <c r="E11" s="4">
        <f t="shared" si="2"/>
        <v>57.75</v>
      </c>
      <c r="F11" s="1">
        <v>20</v>
      </c>
      <c r="G11" s="4">
        <v>1500</v>
      </c>
      <c r="H11" s="4">
        <v>585.74</v>
      </c>
      <c r="I11" s="4">
        <v>914.26</v>
      </c>
      <c r="J11" s="4">
        <f t="shared" si="3"/>
        <v>931.51</v>
      </c>
      <c r="K11" t="s">
        <v>17</v>
      </c>
      <c r="L11" t="s">
        <v>18</v>
      </c>
      <c r="M11" s="19">
        <f t="shared" si="4"/>
        <v>0.57107249771167456</v>
      </c>
    </row>
    <row r="12" spans="1:22" x14ac:dyDescent="0.35">
      <c r="A12" s="18">
        <f t="shared" ca="1" si="0"/>
        <v>45115</v>
      </c>
      <c r="B12" t="s">
        <v>12</v>
      </c>
      <c r="C12" s="4">
        <v>100</v>
      </c>
      <c r="D12" s="4">
        <f t="shared" si="1"/>
        <v>23</v>
      </c>
      <c r="E12" s="4">
        <f t="shared" si="2"/>
        <v>77</v>
      </c>
      <c r="F12" s="1">
        <v>13</v>
      </c>
      <c r="G12" s="4">
        <v>1300</v>
      </c>
      <c r="H12" s="4">
        <v>365.28</v>
      </c>
      <c r="I12" s="4">
        <v>934.72</v>
      </c>
      <c r="J12" s="4">
        <f t="shared" si="3"/>
        <v>957.72</v>
      </c>
      <c r="K12" t="s">
        <v>17</v>
      </c>
      <c r="L12" t="s">
        <v>24</v>
      </c>
      <c r="M12" s="19">
        <f t="shared" si="4"/>
        <v>0.58385238888396784</v>
      </c>
    </row>
    <row r="13" spans="1:22" x14ac:dyDescent="0.35">
      <c r="A13" s="18">
        <f t="shared" ca="1" si="0"/>
        <v>45793</v>
      </c>
      <c r="B13" t="s">
        <v>10</v>
      </c>
      <c r="C13" s="4">
        <v>60</v>
      </c>
      <c r="D13" s="4">
        <f t="shared" si="1"/>
        <v>13.8</v>
      </c>
      <c r="E13" s="4">
        <f t="shared" si="2"/>
        <v>46.2</v>
      </c>
      <c r="F13" s="1">
        <v>2</v>
      </c>
      <c r="G13" s="4">
        <v>120</v>
      </c>
      <c r="H13" s="4">
        <v>32.25</v>
      </c>
      <c r="I13" s="4">
        <v>87.75</v>
      </c>
      <c r="J13" s="4">
        <f t="shared" si="3"/>
        <v>101.55</v>
      </c>
      <c r="K13" t="s">
        <v>15</v>
      </c>
      <c r="L13" t="s">
        <v>20</v>
      </c>
      <c r="M13" s="19">
        <f t="shared" si="4"/>
        <v>5.481111683131653E-2</v>
      </c>
    </row>
    <row r="14" spans="1:22" x14ac:dyDescent="0.35">
      <c r="A14" s="18">
        <f t="shared" ca="1" si="0"/>
        <v>46011</v>
      </c>
      <c r="B14" t="s">
        <v>11</v>
      </c>
      <c r="C14" s="4">
        <v>250</v>
      </c>
      <c r="D14" s="4">
        <f t="shared" si="1"/>
        <v>57.5</v>
      </c>
      <c r="E14" s="4">
        <f t="shared" si="2"/>
        <v>192.5</v>
      </c>
      <c r="F14" s="1">
        <v>3</v>
      </c>
      <c r="G14" s="4">
        <v>750</v>
      </c>
      <c r="H14" s="4">
        <v>197.47</v>
      </c>
      <c r="I14" s="4">
        <v>552.53</v>
      </c>
      <c r="J14" s="4">
        <f t="shared" si="3"/>
        <v>610.03</v>
      </c>
      <c r="K14" t="s">
        <v>17</v>
      </c>
      <c r="L14" t="s">
        <v>20</v>
      </c>
      <c r="M14" s="19">
        <f t="shared" si="4"/>
        <v>0.34512577074424294</v>
      </c>
    </row>
    <row r="15" spans="1:22" x14ac:dyDescent="0.35">
      <c r="A15" s="18">
        <f t="shared" ca="1" si="0"/>
        <v>45985</v>
      </c>
      <c r="B15" t="s">
        <v>12</v>
      </c>
      <c r="C15" s="4">
        <v>100</v>
      </c>
      <c r="D15" s="4">
        <f t="shared" si="1"/>
        <v>23</v>
      </c>
      <c r="E15" s="4">
        <f t="shared" si="2"/>
        <v>77</v>
      </c>
      <c r="F15" s="1">
        <v>13</v>
      </c>
      <c r="G15" s="4">
        <v>1300</v>
      </c>
      <c r="H15" s="4">
        <v>605.03</v>
      </c>
      <c r="I15" s="4">
        <v>694.97</v>
      </c>
      <c r="J15" s="4">
        <f t="shared" si="3"/>
        <v>717.97</v>
      </c>
      <c r="K15" t="s">
        <v>17</v>
      </c>
      <c r="L15" t="s">
        <v>25</v>
      </c>
      <c r="M15" s="19">
        <f t="shared" si="4"/>
        <v>0.43409779902290646</v>
      </c>
    </row>
    <row r="16" spans="1:22" x14ac:dyDescent="0.35">
      <c r="A16" s="18">
        <f t="shared" ca="1" si="0"/>
        <v>45834</v>
      </c>
      <c r="B16" t="s">
        <v>11</v>
      </c>
      <c r="C16" s="4">
        <v>250</v>
      </c>
      <c r="D16" s="4">
        <f t="shared" si="1"/>
        <v>57.5</v>
      </c>
      <c r="E16" s="4">
        <f t="shared" si="2"/>
        <v>192.5</v>
      </c>
      <c r="F16" s="1">
        <v>5</v>
      </c>
      <c r="G16" s="4">
        <v>1250</v>
      </c>
      <c r="H16" s="4">
        <v>342.49</v>
      </c>
      <c r="I16" s="4">
        <v>907.51</v>
      </c>
      <c r="J16" s="4">
        <f t="shared" si="3"/>
        <v>965.01</v>
      </c>
      <c r="K16" t="s">
        <v>17</v>
      </c>
      <c r="L16" t="s">
        <v>24</v>
      </c>
      <c r="M16" s="19">
        <f t="shared" si="4"/>
        <v>0.5668562579554195</v>
      </c>
    </row>
    <row r="17" spans="1:18" x14ac:dyDescent="0.35">
      <c r="A17" s="18">
        <f t="shared" ca="1" si="0"/>
        <v>44847</v>
      </c>
      <c r="B17" t="s">
        <v>8</v>
      </c>
      <c r="C17" s="4">
        <v>85</v>
      </c>
      <c r="D17" s="4">
        <f t="shared" si="1"/>
        <v>19.55</v>
      </c>
      <c r="E17" s="4">
        <f t="shared" si="2"/>
        <v>65.45</v>
      </c>
      <c r="F17" s="1">
        <v>19</v>
      </c>
      <c r="G17" s="4">
        <v>1615</v>
      </c>
      <c r="H17" s="4">
        <v>516.51</v>
      </c>
      <c r="I17" s="4">
        <v>1098.49</v>
      </c>
      <c r="J17" s="4">
        <f t="shared" si="3"/>
        <v>1118.04</v>
      </c>
      <c r="K17" t="s">
        <v>15</v>
      </c>
      <c r="L17" t="s">
        <v>26</v>
      </c>
      <c r="M17" s="19">
        <f t="shared" si="4"/>
        <v>0.68614773479239755</v>
      </c>
      <c r="Q17" t="s">
        <v>34</v>
      </c>
      <c r="R17" s="7"/>
    </row>
    <row r="18" spans="1:18" x14ac:dyDescent="0.35">
      <c r="A18" s="18">
        <f t="shared" ca="1" si="0"/>
        <v>44727</v>
      </c>
      <c r="B18" t="s">
        <v>7</v>
      </c>
      <c r="C18" s="4">
        <v>75</v>
      </c>
      <c r="D18" s="4">
        <f t="shared" si="1"/>
        <v>17.25</v>
      </c>
      <c r="E18" s="4">
        <f t="shared" si="2"/>
        <v>57.75</v>
      </c>
      <c r="F18" s="1">
        <v>2</v>
      </c>
      <c r="G18" s="4">
        <v>150</v>
      </c>
      <c r="H18" s="4">
        <v>68.75</v>
      </c>
      <c r="I18" s="4">
        <v>81.25</v>
      </c>
      <c r="J18" s="4">
        <f t="shared" si="3"/>
        <v>98.5</v>
      </c>
      <c r="K18" t="s">
        <v>15</v>
      </c>
      <c r="L18" t="s">
        <v>26</v>
      </c>
      <c r="M18" s="19">
        <f t="shared" si="4"/>
        <v>5.0751034103070851E-2</v>
      </c>
    </row>
    <row r="19" spans="1:18" x14ac:dyDescent="0.35">
      <c r="A19" s="18">
        <f t="shared" ca="1" si="0"/>
        <v>44224</v>
      </c>
      <c r="B19" t="s">
        <v>7</v>
      </c>
      <c r="C19" s="4">
        <v>75</v>
      </c>
      <c r="D19" s="4">
        <f t="shared" si="1"/>
        <v>17.25</v>
      </c>
      <c r="E19" s="4">
        <f t="shared" si="2"/>
        <v>57.75</v>
      </c>
      <c r="F19" s="1">
        <v>13</v>
      </c>
      <c r="G19" s="4">
        <v>975</v>
      </c>
      <c r="H19" s="4">
        <v>306.62</v>
      </c>
      <c r="I19" s="4">
        <v>668.38</v>
      </c>
      <c r="J19" s="4">
        <f t="shared" si="3"/>
        <v>685.63</v>
      </c>
      <c r="K19" t="s">
        <v>16</v>
      </c>
      <c r="L19" t="s">
        <v>24</v>
      </c>
      <c r="M19" s="19">
        <f t="shared" si="4"/>
        <v>0.41748893752382149</v>
      </c>
    </row>
    <row r="20" spans="1:18" x14ac:dyDescent="0.35">
      <c r="A20" s="18">
        <f t="shared" ca="1" si="0"/>
        <v>45425</v>
      </c>
      <c r="B20" t="s">
        <v>9</v>
      </c>
      <c r="C20" s="4">
        <v>70</v>
      </c>
      <c r="D20" s="4">
        <f t="shared" si="1"/>
        <v>16.100000000000001</v>
      </c>
      <c r="E20" s="4">
        <f t="shared" si="2"/>
        <v>53.9</v>
      </c>
      <c r="F20" s="1">
        <v>4</v>
      </c>
      <c r="G20" s="4">
        <v>280</v>
      </c>
      <c r="H20" s="4">
        <v>113.26</v>
      </c>
      <c r="I20" s="4">
        <v>166.74</v>
      </c>
      <c r="J20" s="4">
        <f t="shared" si="3"/>
        <v>182.84</v>
      </c>
      <c r="K20" t="s">
        <v>17</v>
      </c>
      <c r="L20" t="s">
        <v>27</v>
      </c>
      <c r="M20" s="19">
        <f t="shared" si="4"/>
        <v>0.10415049140118197</v>
      </c>
    </row>
    <row r="21" spans="1:18" x14ac:dyDescent="0.35">
      <c r="A21" s="18">
        <f t="shared" ca="1" si="0"/>
        <v>45287</v>
      </c>
      <c r="B21" t="s">
        <v>7</v>
      </c>
      <c r="C21" s="4">
        <v>75</v>
      </c>
      <c r="D21" s="4">
        <f t="shared" si="1"/>
        <v>17.25</v>
      </c>
      <c r="E21" s="4">
        <f t="shared" si="2"/>
        <v>57.75</v>
      </c>
      <c r="F21" s="1">
        <v>10</v>
      </c>
      <c r="G21" s="4">
        <v>750</v>
      </c>
      <c r="H21" s="4">
        <v>247.82</v>
      </c>
      <c r="I21" s="4">
        <v>502.18</v>
      </c>
      <c r="J21" s="4">
        <f t="shared" si="3"/>
        <v>519.43000000000006</v>
      </c>
      <c r="K21" t="s">
        <v>16</v>
      </c>
      <c r="L21" t="s">
        <v>19</v>
      </c>
      <c r="M21" s="19">
        <f t="shared" si="4"/>
        <v>0.31367574530313996</v>
      </c>
    </row>
    <row r="22" spans="1:18" x14ac:dyDescent="0.35">
      <c r="A22" s="18">
        <f t="shared" ca="1" si="0"/>
        <v>45595</v>
      </c>
      <c r="B22" t="s">
        <v>13</v>
      </c>
      <c r="C22" s="4">
        <v>150</v>
      </c>
      <c r="D22" s="4">
        <f t="shared" si="1"/>
        <v>34.5</v>
      </c>
      <c r="E22" s="4">
        <f t="shared" si="2"/>
        <v>115.5</v>
      </c>
      <c r="F22" s="1">
        <v>17</v>
      </c>
      <c r="G22" s="4">
        <v>2550</v>
      </c>
      <c r="H22" s="4">
        <v>1208.1600000000001</v>
      </c>
      <c r="I22" s="4">
        <v>1341.84</v>
      </c>
      <c r="J22" s="4">
        <f t="shared" si="3"/>
        <v>1376.34</v>
      </c>
      <c r="K22" t="s">
        <v>17</v>
      </c>
      <c r="L22" t="s">
        <v>27</v>
      </c>
      <c r="M22" s="19">
        <f t="shared" si="4"/>
        <v>0.83815098585679504</v>
      </c>
    </row>
    <row r="23" spans="1:18" x14ac:dyDescent="0.35">
      <c r="A23" s="18">
        <f t="shared" ca="1" si="0"/>
        <v>45264</v>
      </c>
      <c r="B23" t="s">
        <v>13</v>
      </c>
      <c r="C23" s="4">
        <v>150</v>
      </c>
      <c r="D23" s="4">
        <f t="shared" si="1"/>
        <v>34.5</v>
      </c>
      <c r="E23" s="4">
        <f t="shared" si="2"/>
        <v>115.5</v>
      </c>
      <c r="F23" s="1">
        <v>12</v>
      </c>
      <c r="G23" s="4">
        <v>1800</v>
      </c>
      <c r="H23" s="4">
        <v>771.76</v>
      </c>
      <c r="I23" s="4">
        <v>1028.24</v>
      </c>
      <c r="J23" s="4">
        <f t="shared" si="3"/>
        <v>1062.74</v>
      </c>
      <c r="K23" t="s">
        <v>17</v>
      </c>
      <c r="L23" t="s">
        <v>24</v>
      </c>
      <c r="M23" s="19">
        <f t="shared" si="4"/>
        <v>0.64226760992174248</v>
      </c>
    </row>
    <row r="24" spans="1:18" x14ac:dyDescent="0.35">
      <c r="A24" s="18">
        <f t="shared" ca="1" si="0"/>
        <v>44702</v>
      </c>
      <c r="B24" t="s">
        <v>10</v>
      </c>
      <c r="C24" s="4">
        <v>60</v>
      </c>
      <c r="D24" s="4">
        <f t="shared" si="1"/>
        <v>13.8</v>
      </c>
      <c r="E24" s="4">
        <f t="shared" si="2"/>
        <v>46.2</v>
      </c>
      <c r="F24" s="1">
        <v>16</v>
      </c>
      <c r="G24" s="4">
        <v>960</v>
      </c>
      <c r="H24" s="4">
        <v>197.61</v>
      </c>
      <c r="I24" s="4">
        <v>762.39</v>
      </c>
      <c r="J24" s="4">
        <f t="shared" si="3"/>
        <v>776.18999999999994</v>
      </c>
      <c r="K24" t="s">
        <v>16</v>
      </c>
      <c r="L24" t="s">
        <v>27</v>
      </c>
      <c r="M24" s="19">
        <f t="shared" si="4"/>
        <v>0.47621022633649462</v>
      </c>
    </row>
    <row r="25" spans="1:18" x14ac:dyDescent="0.35">
      <c r="A25" s="18">
        <f t="shared" ca="1" si="0"/>
        <v>44988</v>
      </c>
      <c r="B25" t="s">
        <v>9</v>
      </c>
      <c r="C25" s="4">
        <v>70</v>
      </c>
      <c r="D25" s="4">
        <f t="shared" si="1"/>
        <v>16.100000000000001</v>
      </c>
      <c r="E25" s="4">
        <f t="shared" si="2"/>
        <v>53.9</v>
      </c>
      <c r="F25" s="1">
        <v>8</v>
      </c>
      <c r="G25" s="4">
        <v>560</v>
      </c>
      <c r="H25" s="4">
        <v>259.51</v>
      </c>
      <c r="I25" s="4">
        <v>300.49</v>
      </c>
      <c r="J25" s="4">
        <f t="shared" si="3"/>
        <v>316.59000000000003</v>
      </c>
      <c r="K25" t="s">
        <v>15</v>
      </c>
      <c r="L25" t="s">
        <v>22</v>
      </c>
      <c r="M25" s="19">
        <f t="shared" si="4"/>
        <v>0.18769450138623706</v>
      </c>
    </row>
    <row r="26" spans="1:18" x14ac:dyDescent="0.35">
      <c r="A26" s="18">
        <f t="shared" ca="1" si="0"/>
        <v>45295</v>
      </c>
      <c r="B26" t="s">
        <v>7</v>
      </c>
      <c r="C26" s="4">
        <v>75</v>
      </c>
      <c r="D26" s="4">
        <f t="shared" si="1"/>
        <v>17.25</v>
      </c>
      <c r="E26" s="4">
        <f t="shared" si="2"/>
        <v>57.75</v>
      </c>
      <c r="F26" s="1">
        <v>18</v>
      </c>
      <c r="G26" s="4">
        <v>1350</v>
      </c>
      <c r="H26" s="4">
        <v>580.16</v>
      </c>
      <c r="I26" s="4">
        <v>769.84</v>
      </c>
      <c r="J26" s="4">
        <f t="shared" si="3"/>
        <v>787.09</v>
      </c>
      <c r="K26" t="s">
        <v>15</v>
      </c>
      <c r="L26" t="s">
        <v>25</v>
      </c>
      <c r="M26" s="19">
        <f t="shared" si="4"/>
        <v>0.48086370577117615</v>
      </c>
    </row>
    <row r="27" spans="1:18" x14ac:dyDescent="0.35">
      <c r="A27" s="18">
        <f t="shared" ca="1" si="0"/>
        <v>45488</v>
      </c>
      <c r="B27" t="s">
        <v>11</v>
      </c>
      <c r="C27" s="4">
        <v>250</v>
      </c>
      <c r="D27" s="4">
        <f t="shared" si="1"/>
        <v>57.5</v>
      </c>
      <c r="E27" s="4">
        <f t="shared" si="2"/>
        <v>192.5</v>
      </c>
      <c r="F27" s="1">
        <v>17</v>
      </c>
      <c r="G27" s="4">
        <v>4250</v>
      </c>
      <c r="H27" s="4">
        <v>1962.35</v>
      </c>
      <c r="I27" s="4">
        <v>2287.65</v>
      </c>
      <c r="J27" s="4">
        <f t="shared" si="3"/>
        <v>2345.15</v>
      </c>
      <c r="K27" t="s">
        <v>16</v>
      </c>
      <c r="L27" t="s">
        <v>18</v>
      </c>
      <c r="M27" s="19">
        <f t="shared" si="4"/>
        <v>1.428930500503262</v>
      </c>
    </row>
    <row r="28" spans="1:18" x14ac:dyDescent="0.35">
      <c r="A28" s="18">
        <f t="shared" ca="1" si="0"/>
        <v>45954</v>
      </c>
      <c r="B28" t="s">
        <v>11</v>
      </c>
      <c r="C28" s="4">
        <v>250</v>
      </c>
      <c r="D28" s="4">
        <f t="shared" si="1"/>
        <v>57.5</v>
      </c>
      <c r="E28" s="4">
        <f t="shared" si="2"/>
        <v>192.5</v>
      </c>
      <c r="F28" s="1">
        <v>13</v>
      </c>
      <c r="G28" s="4">
        <v>3250</v>
      </c>
      <c r="H28" s="4">
        <v>1620.27</v>
      </c>
      <c r="I28" s="4">
        <v>1629.73</v>
      </c>
      <c r="J28" s="4">
        <f t="shared" si="3"/>
        <v>1687.23</v>
      </c>
      <c r="K28" t="s">
        <v>17</v>
      </c>
      <c r="L28" t="s">
        <v>20</v>
      </c>
      <c r="M28" s="19">
        <f t="shared" si="4"/>
        <v>1.0179751730313558</v>
      </c>
    </row>
    <row r="29" spans="1:18" x14ac:dyDescent="0.35">
      <c r="A29" s="18">
        <f t="shared" ca="1" si="0"/>
        <v>44527</v>
      </c>
      <c r="B29" t="s">
        <v>12</v>
      </c>
      <c r="C29" s="4">
        <v>100</v>
      </c>
      <c r="D29" s="4">
        <f t="shared" si="1"/>
        <v>23</v>
      </c>
      <c r="E29" s="4">
        <f t="shared" si="2"/>
        <v>77</v>
      </c>
      <c r="F29" s="1">
        <v>4</v>
      </c>
      <c r="G29" s="4">
        <v>400</v>
      </c>
      <c r="H29" s="4">
        <v>109.75</v>
      </c>
      <c r="I29" s="4">
        <v>290.25</v>
      </c>
      <c r="J29" s="4">
        <f t="shared" si="3"/>
        <v>313.25</v>
      </c>
      <c r="K29" t="s">
        <v>15</v>
      </c>
      <c r="L29" t="s">
        <v>20</v>
      </c>
      <c r="M29" s="19">
        <f t="shared" si="4"/>
        <v>0.18129830951897002</v>
      </c>
    </row>
    <row r="30" spans="1:18" x14ac:dyDescent="0.35">
      <c r="A30" s="18">
        <f t="shared" ca="1" si="0"/>
        <v>44337</v>
      </c>
      <c r="B30" t="s">
        <v>14</v>
      </c>
      <c r="C30" s="4">
        <v>90</v>
      </c>
      <c r="D30" s="4">
        <f t="shared" si="1"/>
        <v>20.7</v>
      </c>
      <c r="E30" s="4">
        <f t="shared" si="2"/>
        <v>69.3</v>
      </c>
      <c r="F30" s="1">
        <v>19</v>
      </c>
      <c r="G30" s="4">
        <v>1710</v>
      </c>
      <c r="H30" s="4">
        <v>454.97</v>
      </c>
      <c r="I30" s="4">
        <v>1255.03</v>
      </c>
      <c r="J30" s="4">
        <f t="shared" si="3"/>
        <v>1275.73</v>
      </c>
      <c r="K30" t="s">
        <v>15</v>
      </c>
      <c r="L30" t="s">
        <v>19</v>
      </c>
      <c r="M30" s="19">
        <f t="shared" si="4"/>
        <v>0.78392701945079402</v>
      </c>
    </row>
    <row r="31" spans="1:18" x14ac:dyDescent="0.35">
      <c r="A31" s="18">
        <f t="shared" ca="1" si="0"/>
        <v>44851</v>
      </c>
      <c r="B31" t="s">
        <v>7</v>
      </c>
      <c r="C31" s="4">
        <v>75</v>
      </c>
      <c r="D31" s="4">
        <f t="shared" si="1"/>
        <v>17.25</v>
      </c>
      <c r="E31" s="4">
        <f t="shared" si="2"/>
        <v>57.75</v>
      </c>
      <c r="F31" s="1">
        <v>2</v>
      </c>
      <c r="G31" s="4">
        <v>150</v>
      </c>
      <c r="H31" s="4">
        <v>68.680000000000007</v>
      </c>
      <c r="I31" s="4">
        <v>81.319999999999993</v>
      </c>
      <c r="J31" s="4">
        <f t="shared" si="3"/>
        <v>98.57</v>
      </c>
      <c r="K31" t="s">
        <v>15</v>
      </c>
      <c r="L31" t="s">
        <v>24</v>
      </c>
      <c r="M31" s="19">
        <f t="shared" si="4"/>
        <v>5.07947580709135E-2</v>
      </c>
    </row>
    <row r="32" spans="1:18" x14ac:dyDescent="0.35">
      <c r="A32" s="18">
        <f t="shared" ca="1" si="0"/>
        <v>45279</v>
      </c>
      <c r="B32" t="s">
        <v>11</v>
      </c>
      <c r="C32" s="4">
        <v>250</v>
      </c>
      <c r="D32" s="4">
        <f t="shared" si="1"/>
        <v>57.5</v>
      </c>
      <c r="E32" s="4">
        <f t="shared" si="2"/>
        <v>192.5</v>
      </c>
      <c r="F32" s="1">
        <v>16</v>
      </c>
      <c r="G32" s="4">
        <v>4000</v>
      </c>
      <c r="H32" s="4">
        <v>1057.08</v>
      </c>
      <c r="I32" s="4">
        <v>2942.92</v>
      </c>
      <c r="J32" s="4">
        <f t="shared" si="3"/>
        <v>3000.42</v>
      </c>
      <c r="K32" t="s">
        <v>15</v>
      </c>
      <c r="L32" t="s">
        <v>21</v>
      </c>
      <c r="M32" s="19">
        <f t="shared" si="4"/>
        <v>1.8382305634782679</v>
      </c>
    </row>
    <row r="33" spans="1:16" x14ac:dyDescent="0.35">
      <c r="A33" s="18">
        <f t="shared" ca="1" si="0"/>
        <v>45220</v>
      </c>
      <c r="B33" t="s">
        <v>14</v>
      </c>
      <c r="C33" s="4">
        <v>90</v>
      </c>
      <c r="D33" s="4">
        <f t="shared" si="1"/>
        <v>20.7</v>
      </c>
      <c r="E33" s="4">
        <f t="shared" si="2"/>
        <v>69.3</v>
      </c>
      <c r="F33" s="1">
        <v>16</v>
      </c>
      <c r="G33" s="4">
        <v>1440</v>
      </c>
      <c r="H33" s="4">
        <v>636.84</v>
      </c>
      <c r="I33" s="4">
        <v>803.16</v>
      </c>
      <c r="J33" s="4">
        <f t="shared" si="3"/>
        <v>823.86</v>
      </c>
      <c r="K33" t="s">
        <v>15</v>
      </c>
      <c r="L33" t="s">
        <v>22</v>
      </c>
      <c r="M33" s="19">
        <f t="shared" si="4"/>
        <v>0.50167631446427552</v>
      </c>
    </row>
    <row r="34" spans="1:16" x14ac:dyDescent="0.35">
      <c r="A34" s="18">
        <f t="shared" ref="A34:A65" ca="1" si="5">RANDBETWEEN(DATE(2021,1,1),DATE(2025,12,31))</f>
        <v>44516</v>
      </c>
      <c r="B34" t="s">
        <v>8</v>
      </c>
      <c r="C34" s="4">
        <v>85</v>
      </c>
      <c r="D34" s="4">
        <f t="shared" ref="D34:D65" si="6">C34*$P$1</f>
        <v>19.55</v>
      </c>
      <c r="E34" s="4">
        <f t="shared" ref="E34:E65" si="7">C34-D34</f>
        <v>65.45</v>
      </c>
      <c r="F34" s="1">
        <v>12</v>
      </c>
      <c r="G34" s="4">
        <v>1020</v>
      </c>
      <c r="H34" s="4">
        <v>333.62</v>
      </c>
      <c r="I34" s="4">
        <v>686.38</v>
      </c>
      <c r="J34" s="4">
        <f t="shared" ref="J34:J65" si="8">I34+D34</f>
        <v>705.93</v>
      </c>
      <c r="K34" t="s">
        <v>16</v>
      </c>
      <c r="L34" t="s">
        <v>19</v>
      </c>
      <c r="M34" s="19">
        <f t="shared" si="4"/>
        <v>0.42873224354050182</v>
      </c>
    </row>
    <row r="35" spans="1:16" x14ac:dyDescent="0.35">
      <c r="A35" s="18">
        <f t="shared" ca="1" si="5"/>
        <v>45925</v>
      </c>
      <c r="B35" t="s">
        <v>9</v>
      </c>
      <c r="C35" s="4">
        <v>70</v>
      </c>
      <c r="D35" s="4">
        <f t="shared" si="6"/>
        <v>16.100000000000001</v>
      </c>
      <c r="E35" s="4">
        <f t="shared" si="7"/>
        <v>53.9</v>
      </c>
      <c r="F35" s="1">
        <v>13</v>
      </c>
      <c r="G35" s="4">
        <v>910</v>
      </c>
      <c r="H35" s="4">
        <v>380.8</v>
      </c>
      <c r="I35" s="4">
        <v>529.20000000000005</v>
      </c>
      <c r="J35" s="4">
        <f t="shared" si="8"/>
        <v>545.30000000000007</v>
      </c>
      <c r="K35" t="s">
        <v>15</v>
      </c>
      <c r="L35" t="s">
        <v>18</v>
      </c>
      <c r="M35" s="19">
        <f t="shared" si="4"/>
        <v>0.33055319689040119</v>
      </c>
    </row>
    <row r="36" spans="1:16" x14ac:dyDescent="0.35">
      <c r="A36" s="18">
        <f t="shared" ca="1" si="5"/>
        <v>44506</v>
      </c>
      <c r="B36" t="s">
        <v>14</v>
      </c>
      <c r="C36" s="4">
        <v>90</v>
      </c>
      <c r="D36" s="4">
        <f t="shared" si="6"/>
        <v>20.7</v>
      </c>
      <c r="E36" s="4">
        <f t="shared" si="7"/>
        <v>69.3</v>
      </c>
      <c r="F36" s="1">
        <v>18</v>
      </c>
      <c r="G36" s="4">
        <v>1620</v>
      </c>
      <c r="H36" s="4">
        <v>542.03</v>
      </c>
      <c r="I36" s="4">
        <v>1077.97</v>
      </c>
      <c r="J36" s="4">
        <f t="shared" si="8"/>
        <v>1098.67</v>
      </c>
      <c r="K36" t="s">
        <v>16</v>
      </c>
      <c r="L36" t="s">
        <v>26</v>
      </c>
      <c r="M36" s="19">
        <f t="shared" si="4"/>
        <v>0.67333036593338202</v>
      </c>
    </row>
    <row r="37" spans="1:16" x14ac:dyDescent="0.35">
      <c r="A37" s="18">
        <f t="shared" ca="1" si="5"/>
        <v>44324</v>
      </c>
      <c r="B37" t="s">
        <v>12</v>
      </c>
      <c r="C37" s="4">
        <v>100</v>
      </c>
      <c r="D37" s="4">
        <f t="shared" si="6"/>
        <v>23</v>
      </c>
      <c r="E37" s="4">
        <f t="shared" si="7"/>
        <v>77</v>
      </c>
      <c r="F37" s="1">
        <v>8</v>
      </c>
      <c r="G37" s="4">
        <v>800</v>
      </c>
      <c r="H37" s="4">
        <v>369.88</v>
      </c>
      <c r="I37" s="4">
        <v>430.12</v>
      </c>
      <c r="J37" s="4">
        <f t="shared" si="8"/>
        <v>453.12</v>
      </c>
      <c r="K37" t="s">
        <v>15</v>
      </c>
      <c r="L37" t="s">
        <v>25</v>
      </c>
      <c r="M37" s="19">
        <f t="shared" si="4"/>
        <v>0.26866504354969645</v>
      </c>
    </row>
    <row r="38" spans="1:16" x14ac:dyDescent="0.35">
      <c r="A38" s="18">
        <f t="shared" ca="1" si="5"/>
        <v>45295</v>
      </c>
      <c r="B38" t="s">
        <v>9</v>
      </c>
      <c r="C38" s="4">
        <v>70</v>
      </c>
      <c r="D38" s="4">
        <f t="shared" si="6"/>
        <v>16.100000000000001</v>
      </c>
      <c r="E38" s="4">
        <f t="shared" si="7"/>
        <v>53.9</v>
      </c>
      <c r="F38" s="1">
        <v>18</v>
      </c>
      <c r="G38" s="4">
        <v>1260</v>
      </c>
      <c r="H38" s="4">
        <v>568.02</v>
      </c>
      <c r="I38" s="4">
        <v>691.98</v>
      </c>
      <c r="J38" s="4">
        <f t="shared" si="8"/>
        <v>708.08</v>
      </c>
      <c r="K38" t="s">
        <v>15</v>
      </c>
      <c r="L38" t="s">
        <v>18</v>
      </c>
      <c r="M38" s="19">
        <f t="shared" si="4"/>
        <v>0.4322301609679135</v>
      </c>
    </row>
    <row r="39" spans="1:16" x14ac:dyDescent="0.35">
      <c r="A39" s="18">
        <f t="shared" ca="1" si="5"/>
        <v>44485</v>
      </c>
      <c r="B39" t="s">
        <v>8</v>
      </c>
      <c r="C39" s="4">
        <v>85</v>
      </c>
      <c r="D39" s="4">
        <f t="shared" si="6"/>
        <v>19.55</v>
      </c>
      <c r="E39" s="4">
        <f t="shared" si="7"/>
        <v>65.45</v>
      </c>
      <c r="F39" s="1">
        <v>16</v>
      </c>
      <c r="G39" s="4">
        <v>1360</v>
      </c>
      <c r="H39" s="4">
        <v>468.39</v>
      </c>
      <c r="I39" s="4">
        <v>891.61</v>
      </c>
      <c r="J39" s="4">
        <f t="shared" si="8"/>
        <v>911.16</v>
      </c>
      <c r="K39" t="s">
        <v>16</v>
      </c>
      <c r="L39" t="s">
        <v>19</v>
      </c>
      <c r="M39" s="19">
        <f t="shared" si="4"/>
        <v>0.55692467097401854</v>
      </c>
    </row>
    <row r="40" spans="1:16" x14ac:dyDescent="0.35">
      <c r="A40" s="18">
        <f t="shared" ca="1" si="5"/>
        <v>45559</v>
      </c>
      <c r="B40" t="s">
        <v>8</v>
      </c>
      <c r="C40" s="4">
        <v>85</v>
      </c>
      <c r="D40" s="4">
        <f t="shared" si="6"/>
        <v>19.55</v>
      </c>
      <c r="E40" s="4">
        <f t="shared" si="7"/>
        <v>65.45</v>
      </c>
      <c r="F40" s="1">
        <v>1</v>
      </c>
      <c r="G40" s="4">
        <v>85</v>
      </c>
      <c r="H40" s="4">
        <v>42.13</v>
      </c>
      <c r="I40" s="4">
        <v>42.87</v>
      </c>
      <c r="J40" s="4">
        <f t="shared" si="8"/>
        <v>62.42</v>
      </c>
      <c r="K40" t="s">
        <v>16</v>
      </c>
      <c r="L40" t="s">
        <v>25</v>
      </c>
      <c r="M40" s="19">
        <f t="shared" si="4"/>
        <v>2.6777807163060274E-2</v>
      </c>
    </row>
    <row r="41" spans="1:16" x14ac:dyDescent="0.35">
      <c r="A41" s="18">
        <f t="shared" ca="1" si="5"/>
        <v>46021</v>
      </c>
      <c r="B41" t="s">
        <v>8</v>
      </c>
      <c r="C41" s="4">
        <v>85</v>
      </c>
      <c r="D41" s="4">
        <f t="shared" si="6"/>
        <v>19.55</v>
      </c>
      <c r="E41" s="4">
        <f t="shared" si="7"/>
        <v>65.45</v>
      </c>
      <c r="F41" s="1">
        <v>18</v>
      </c>
      <c r="G41" s="4">
        <v>1530</v>
      </c>
      <c r="H41" s="4">
        <v>609.79999999999995</v>
      </c>
      <c r="I41" s="4">
        <v>920.2</v>
      </c>
      <c r="J41" s="4">
        <f t="shared" si="8"/>
        <v>939.75</v>
      </c>
      <c r="K41" t="s">
        <v>16</v>
      </c>
      <c r="L41" t="s">
        <v>26</v>
      </c>
      <c r="M41" s="19">
        <f t="shared" si="4"/>
        <v>0.57478278869717903</v>
      </c>
    </row>
    <row r="42" spans="1:16" x14ac:dyDescent="0.35">
      <c r="A42" s="18">
        <f t="shared" ca="1" si="5"/>
        <v>45438</v>
      </c>
      <c r="B42" t="s">
        <v>11</v>
      </c>
      <c r="C42" s="4">
        <v>250</v>
      </c>
      <c r="D42" s="4">
        <f t="shared" si="6"/>
        <v>57.5</v>
      </c>
      <c r="E42" s="4">
        <f t="shared" si="7"/>
        <v>192.5</v>
      </c>
      <c r="F42" s="1">
        <v>7</v>
      </c>
      <c r="G42" s="4">
        <v>1750</v>
      </c>
      <c r="H42" s="4">
        <v>858.57</v>
      </c>
      <c r="I42" s="4">
        <v>891.43</v>
      </c>
      <c r="J42" s="4">
        <f t="shared" si="8"/>
        <v>948.93</v>
      </c>
      <c r="K42" t="s">
        <v>17</v>
      </c>
      <c r="L42" t="s">
        <v>24</v>
      </c>
      <c r="M42" s="19">
        <f t="shared" si="4"/>
        <v>0.5568122379138517</v>
      </c>
    </row>
    <row r="43" spans="1:16" x14ac:dyDescent="0.35">
      <c r="A43" s="18">
        <f t="shared" ca="1" si="5"/>
        <v>45904</v>
      </c>
      <c r="B43" t="s">
        <v>10</v>
      </c>
      <c r="C43" s="4">
        <v>60</v>
      </c>
      <c r="D43" s="4">
        <f t="shared" si="6"/>
        <v>13.8</v>
      </c>
      <c r="E43" s="4">
        <f t="shared" si="7"/>
        <v>46.2</v>
      </c>
      <c r="F43" s="1">
        <v>2</v>
      </c>
      <c r="G43" s="4">
        <v>120</v>
      </c>
      <c r="H43" s="4">
        <v>25.81</v>
      </c>
      <c r="I43" s="4">
        <v>94.19</v>
      </c>
      <c r="J43" s="4">
        <f t="shared" si="8"/>
        <v>107.99</v>
      </c>
      <c r="K43" t="s">
        <v>16</v>
      </c>
      <c r="L43" t="s">
        <v>24</v>
      </c>
      <c r="M43" s="19">
        <f t="shared" si="4"/>
        <v>5.8833721872839917E-2</v>
      </c>
    </row>
    <row r="44" spans="1:16" x14ac:dyDescent="0.35">
      <c r="A44" s="18">
        <f t="shared" ca="1" si="5"/>
        <v>45625</v>
      </c>
      <c r="B44" t="s">
        <v>9</v>
      </c>
      <c r="C44" s="4">
        <v>70</v>
      </c>
      <c r="D44" s="4">
        <f t="shared" si="6"/>
        <v>16.100000000000001</v>
      </c>
      <c r="E44" s="4">
        <f t="shared" si="7"/>
        <v>53.9</v>
      </c>
      <c r="F44" s="1">
        <v>17</v>
      </c>
      <c r="G44" s="4">
        <v>1190</v>
      </c>
      <c r="H44" s="4">
        <v>266.60000000000002</v>
      </c>
      <c r="I44" s="4">
        <v>923.4</v>
      </c>
      <c r="J44" s="4">
        <f t="shared" si="8"/>
        <v>939.5</v>
      </c>
      <c r="K44" t="s">
        <v>15</v>
      </c>
      <c r="L44" t="s">
        <v>22</v>
      </c>
      <c r="M44" s="19">
        <f t="shared" si="4"/>
        <v>0.5767815986557</v>
      </c>
      <c r="P44" t="str" cm="1">
        <f t="array" ref="P44:P55">_xlfn.UNIQUE(L:L)</f>
        <v>Województwo klienta</v>
      </c>
    </row>
    <row r="45" spans="1:16" x14ac:dyDescent="0.35">
      <c r="A45" s="18">
        <f t="shared" ca="1" si="5"/>
        <v>45233</v>
      </c>
      <c r="B45" t="s">
        <v>14</v>
      </c>
      <c r="C45" s="4">
        <v>90</v>
      </c>
      <c r="D45" s="4">
        <f t="shared" si="6"/>
        <v>20.7</v>
      </c>
      <c r="E45" s="4">
        <f t="shared" si="7"/>
        <v>69.3</v>
      </c>
      <c r="F45" s="1">
        <v>13</v>
      </c>
      <c r="G45" s="4">
        <v>1170</v>
      </c>
      <c r="H45" s="4">
        <v>276.08</v>
      </c>
      <c r="I45" s="4">
        <v>893.92000000000007</v>
      </c>
      <c r="J45" s="4">
        <f t="shared" si="8"/>
        <v>914.62000000000012</v>
      </c>
      <c r="K45" t="s">
        <v>17</v>
      </c>
      <c r="L45" t="s">
        <v>18</v>
      </c>
      <c r="M45" s="19">
        <f t="shared" si="4"/>
        <v>0.55836756191282588</v>
      </c>
      <c r="P45" t="str">
        <v>łódzkie</v>
      </c>
    </row>
    <row r="46" spans="1:16" x14ac:dyDescent="0.35">
      <c r="A46" s="18">
        <f t="shared" ca="1" si="5"/>
        <v>44470</v>
      </c>
      <c r="B46" t="s">
        <v>7</v>
      </c>
      <c r="C46" s="4">
        <v>75</v>
      </c>
      <c r="D46" s="4">
        <f t="shared" si="6"/>
        <v>17.25</v>
      </c>
      <c r="E46" s="4">
        <f t="shared" si="7"/>
        <v>57.75</v>
      </c>
      <c r="F46" s="1">
        <v>14</v>
      </c>
      <c r="G46" s="4">
        <v>1050</v>
      </c>
      <c r="H46" s="4">
        <v>417.07</v>
      </c>
      <c r="I46" s="4">
        <v>632.93000000000006</v>
      </c>
      <c r="J46" s="4">
        <f t="shared" si="8"/>
        <v>650.18000000000006</v>
      </c>
      <c r="K46" t="s">
        <v>17</v>
      </c>
      <c r="L46" t="s">
        <v>24</v>
      </c>
      <c r="M46" s="19">
        <f t="shared" si="4"/>
        <v>0.39534587095208173</v>
      </c>
      <c r="P46" t="str">
        <v>dolnośląskie</v>
      </c>
    </row>
    <row r="47" spans="1:16" x14ac:dyDescent="0.35">
      <c r="A47" s="18">
        <f t="shared" ca="1" si="5"/>
        <v>44772</v>
      </c>
      <c r="B47" t="s">
        <v>11</v>
      </c>
      <c r="C47" s="4">
        <v>250</v>
      </c>
      <c r="D47" s="4">
        <f t="shared" si="6"/>
        <v>57.5</v>
      </c>
      <c r="E47" s="4">
        <f t="shared" si="7"/>
        <v>192.5</v>
      </c>
      <c r="F47" s="1">
        <v>7</v>
      </c>
      <c r="G47" s="4">
        <v>1750</v>
      </c>
      <c r="H47" s="4">
        <v>701.61</v>
      </c>
      <c r="I47" s="4">
        <v>1048.3900000000001</v>
      </c>
      <c r="J47" s="4">
        <f t="shared" si="8"/>
        <v>1105.8900000000001</v>
      </c>
      <c r="K47" t="s">
        <v>16</v>
      </c>
      <c r="L47" t="s">
        <v>18</v>
      </c>
      <c r="M47" s="19">
        <f t="shared" si="4"/>
        <v>0.65485386637930409</v>
      </c>
      <c r="P47" t="str">
        <v>kujawsko-pomorskie</v>
      </c>
    </row>
    <row r="48" spans="1:16" x14ac:dyDescent="0.35">
      <c r="A48" s="18">
        <f t="shared" ca="1" si="5"/>
        <v>44577</v>
      </c>
      <c r="B48" t="s">
        <v>8</v>
      </c>
      <c r="C48" s="4">
        <v>85</v>
      </c>
      <c r="D48" s="4">
        <f t="shared" si="6"/>
        <v>19.55</v>
      </c>
      <c r="E48" s="4">
        <f t="shared" si="7"/>
        <v>65.45</v>
      </c>
      <c r="F48" s="1">
        <v>5</v>
      </c>
      <c r="G48" s="4">
        <v>425</v>
      </c>
      <c r="H48" s="4">
        <v>170.64</v>
      </c>
      <c r="I48" s="4">
        <v>254.36</v>
      </c>
      <c r="J48" s="4">
        <f t="shared" si="8"/>
        <v>273.91000000000003</v>
      </c>
      <c r="K48" t="s">
        <v>16</v>
      </c>
      <c r="L48" t="s">
        <v>25</v>
      </c>
      <c r="M48" s="19">
        <f t="shared" si="4"/>
        <v>0.15888040657793359</v>
      </c>
      <c r="P48" t="str">
        <v>mazowieckie</v>
      </c>
    </row>
    <row r="49" spans="1:16" x14ac:dyDescent="0.35">
      <c r="A49" s="18">
        <f t="shared" ca="1" si="5"/>
        <v>44832</v>
      </c>
      <c r="B49" t="s">
        <v>7</v>
      </c>
      <c r="C49" s="4">
        <v>75</v>
      </c>
      <c r="D49" s="4">
        <f t="shared" si="6"/>
        <v>17.25</v>
      </c>
      <c r="E49" s="4">
        <f t="shared" si="7"/>
        <v>57.75</v>
      </c>
      <c r="F49" s="1">
        <v>1</v>
      </c>
      <c r="G49" s="4">
        <v>75</v>
      </c>
      <c r="H49" s="4">
        <v>25.31</v>
      </c>
      <c r="I49" s="4">
        <v>49.69</v>
      </c>
      <c r="J49" s="4">
        <f t="shared" si="8"/>
        <v>66.94</v>
      </c>
      <c r="K49" t="s">
        <v>17</v>
      </c>
      <c r="L49" t="s">
        <v>22</v>
      </c>
      <c r="M49" s="19">
        <f t="shared" si="4"/>
        <v>3.1037770887158037E-2</v>
      </c>
      <c r="P49" t="str">
        <v>pomorskie</v>
      </c>
    </row>
    <row r="50" spans="1:16" x14ac:dyDescent="0.35">
      <c r="A50" s="18">
        <f t="shared" ca="1" si="5"/>
        <v>44409</v>
      </c>
      <c r="B50" t="s">
        <v>14</v>
      </c>
      <c r="C50" s="4">
        <v>90</v>
      </c>
      <c r="D50" s="4">
        <f t="shared" si="6"/>
        <v>20.7</v>
      </c>
      <c r="E50" s="4">
        <f t="shared" si="7"/>
        <v>69.3</v>
      </c>
      <c r="F50" s="1">
        <v>17</v>
      </c>
      <c r="G50" s="4">
        <v>1530</v>
      </c>
      <c r="H50" s="4">
        <v>427.73</v>
      </c>
      <c r="I50" s="4">
        <v>1102.27</v>
      </c>
      <c r="J50" s="4">
        <f t="shared" si="8"/>
        <v>1122.97</v>
      </c>
      <c r="K50" t="s">
        <v>16</v>
      </c>
      <c r="L50" t="s">
        <v>22</v>
      </c>
      <c r="M50" s="19">
        <f t="shared" si="4"/>
        <v>0.68850882905590038</v>
      </c>
      <c r="P50" t="str">
        <v>wielkopolskie</v>
      </c>
    </row>
    <row r="51" spans="1:16" x14ac:dyDescent="0.35">
      <c r="A51" s="18">
        <f t="shared" ca="1" si="5"/>
        <v>45376</v>
      </c>
      <c r="B51" t="s">
        <v>10</v>
      </c>
      <c r="C51" s="4">
        <v>60</v>
      </c>
      <c r="D51" s="4">
        <f t="shared" si="6"/>
        <v>13.8</v>
      </c>
      <c r="E51" s="4">
        <f t="shared" si="7"/>
        <v>46.2</v>
      </c>
      <c r="F51" s="1">
        <v>10</v>
      </c>
      <c r="G51" s="4">
        <v>600</v>
      </c>
      <c r="H51" s="4">
        <v>148.38999999999999</v>
      </c>
      <c r="I51" s="4">
        <v>451.61</v>
      </c>
      <c r="J51" s="4">
        <f t="shared" si="8"/>
        <v>465.41</v>
      </c>
      <c r="K51" t="s">
        <v>17</v>
      </c>
      <c r="L51" t="s">
        <v>27</v>
      </c>
      <c r="M51" s="19">
        <f t="shared" si="4"/>
        <v>0.28208830167738869</v>
      </c>
      <c r="P51" t="str">
        <v>podlaskie</v>
      </c>
    </row>
    <row r="52" spans="1:16" x14ac:dyDescent="0.35">
      <c r="A52" s="18">
        <f t="shared" ca="1" si="5"/>
        <v>45517</v>
      </c>
      <c r="B52" t="s">
        <v>11</v>
      </c>
      <c r="C52" s="4">
        <v>250</v>
      </c>
      <c r="D52" s="4">
        <f t="shared" si="6"/>
        <v>57.5</v>
      </c>
      <c r="E52" s="4">
        <f t="shared" si="7"/>
        <v>192.5</v>
      </c>
      <c r="F52" s="1">
        <v>4</v>
      </c>
      <c r="G52" s="4">
        <v>1000</v>
      </c>
      <c r="H52" s="4">
        <v>481.68</v>
      </c>
      <c r="I52" s="4">
        <v>518.31999999999994</v>
      </c>
      <c r="J52" s="4">
        <f t="shared" si="8"/>
        <v>575.81999999999994</v>
      </c>
      <c r="K52" t="s">
        <v>15</v>
      </c>
      <c r="L52" t="s">
        <v>27</v>
      </c>
      <c r="M52" s="19">
        <f t="shared" si="4"/>
        <v>0.32375724303142994</v>
      </c>
      <c r="P52" t="str">
        <v>lubelskie</v>
      </c>
    </row>
    <row r="53" spans="1:16" x14ac:dyDescent="0.35">
      <c r="A53" s="18">
        <f t="shared" ca="1" si="5"/>
        <v>45637</v>
      </c>
      <c r="B53" t="s">
        <v>7</v>
      </c>
      <c r="C53" s="4">
        <v>75</v>
      </c>
      <c r="D53" s="4">
        <f t="shared" si="6"/>
        <v>17.25</v>
      </c>
      <c r="E53" s="4">
        <f t="shared" si="7"/>
        <v>57.75</v>
      </c>
      <c r="F53" s="1">
        <v>18</v>
      </c>
      <c r="G53" s="4">
        <v>1350</v>
      </c>
      <c r="H53" s="4">
        <v>332.96</v>
      </c>
      <c r="I53" s="4">
        <v>1017.04</v>
      </c>
      <c r="J53" s="4">
        <f t="shared" si="8"/>
        <v>1034.29</v>
      </c>
      <c r="K53" t="s">
        <v>16</v>
      </c>
      <c r="L53" t="s">
        <v>21</v>
      </c>
      <c r="M53" s="19">
        <f t="shared" si="4"/>
        <v>0.63527177506691912</v>
      </c>
      <c r="P53" t="str">
        <v>małopolskie</v>
      </c>
    </row>
    <row r="54" spans="1:16" x14ac:dyDescent="0.35">
      <c r="A54" s="18">
        <f t="shared" ca="1" si="5"/>
        <v>44598</v>
      </c>
      <c r="B54" t="s">
        <v>10</v>
      </c>
      <c r="C54" s="4">
        <v>60</v>
      </c>
      <c r="D54" s="4">
        <f t="shared" si="6"/>
        <v>13.8</v>
      </c>
      <c r="E54" s="4">
        <f t="shared" si="7"/>
        <v>46.2</v>
      </c>
      <c r="F54" s="1">
        <v>7</v>
      </c>
      <c r="G54" s="4">
        <v>420</v>
      </c>
      <c r="H54" s="4">
        <v>170.62</v>
      </c>
      <c r="I54" s="4">
        <v>249.38</v>
      </c>
      <c r="J54" s="4">
        <f t="shared" si="8"/>
        <v>263.18</v>
      </c>
      <c r="K54" t="s">
        <v>16</v>
      </c>
      <c r="L54" t="s">
        <v>24</v>
      </c>
      <c r="M54" s="19">
        <f t="shared" si="4"/>
        <v>0.15576975857998535</v>
      </c>
      <c r="P54" t="str">
        <v>śląskie</v>
      </c>
    </row>
    <row r="55" spans="1:16" x14ac:dyDescent="0.35">
      <c r="A55" s="18">
        <f t="shared" ca="1" si="5"/>
        <v>44458</v>
      </c>
      <c r="B55" t="s">
        <v>11</v>
      </c>
      <c r="C55" s="4">
        <v>250</v>
      </c>
      <c r="D55" s="4">
        <f t="shared" si="6"/>
        <v>57.5</v>
      </c>
      <c r="E55" s="4">
        <f t="shared" si="7"/>
        <v>192.5</v>
      </c>
      <c r="F55" s="1">
        <v>2</v>
      </c>
      <c r="G55" s="4">
        <v>500</v>
      </c>
      <c r="H55" s="4">
        <v>113.84</v>
      </c>
      <c r="I55" s="4">
        <v>386.16</v>
      </c>
      <c r="J55" s="4">
        <f t="shared" si="8"/>
        <v>443.66</v>
      </c>
      <c r="K55" t="s">
        <v>16</v>
      </c>
      <c r="L55" t="s">
        <v>27</v>
      </c>
      <c r="M55" s="19">
        <f t="shared" si="4"/>
        <v>0.24120639174451497</v>
      </c>
      <c r="P55">
        <v>0</v>
      </c>
    </row>
    <row r="56" spans="1:16" x14ac:dyDescent="0.35">
      <c r="A56" s="18">
        <f t="shared" ca="1" si="5"/>
        <v>44879</v>
      </c>
      <c r="B56" t="s">
        <v>9</v>
      </c>
      <c r="C56" s="4">
        <v>70</v>
      </c>
      <c r="D56" s="4">
        <f t="shared" si="6"/>
        <v>16.100000000000001</v>
      </c>
      <c r="E56" s="4">
        <f t="shared" si="7"/>
        <v>53.9</v>
      </c>
      <c r="F56" s="1">
        <v>11</v>
      </c>
      <c r="G56" s="4">
        <v>770</v>
      </c>
      <c r="H56" s="4">
        <v>332.13</v>
      </c>
      <c r="I56" s="4">
        <v>437.87</v>
      </c>
      <c r="J56" s="4">
        <f t="shared" si="8"/>
        <v>453.97</v>
      </c>
      <c r="K56" t="s">
        <v>17</v>
      </c>
      <c r="L56" t="s">
        <v>27</v>
      </c>
      <c r="M56" s="19">
        <f t="shared" si="4"/>
        <v>0.27350591141798936</v>
      </c>
    </row>
    <row r="57" spans="1:16" x14ac:dyDescent="0.35">
      <c r="A57" s="18">
        <f t="shared" ca="1" si="5"/>
        <v>45084</v>
      </c>
      <c r="B57" t="s">
        <v>12</v>
      </c>
      <c r="C57" s="4">
        <v>100</v>
      </c>
      <c r="D57" s="4">
        <f t="shared" si="6"/>
        <v>23</v>
      </c>
      <c r="E57" s="4">
        <f t="shared" si="7"/>
        <v>77</v>
      </c>
      <c r="F57" s="1">
        <v>18</v>
      </c>
      <c r="G57" s="4">
        <v>1800</v>
      </c>
      <c r="H57" s="4">
        <v>741.06</v>
      </c>
      <c r="I57" s="4">
        <v>1058.94</v>
      </c>
      <c r="J57" s="4">
        <f t="shared" si="8"/>
        <v>1081.94</v>
      </c>
      <c r="K57" t="s">
        <v>17</v>
      </c>
      <c r="L57" t="s">
        <v>19</v>
      </c>
      <c r="M57" s="19">
        <f t="shared" si="4"/>
        <v>0.66144369296130279</v>
      </c>
    </row>
    <row r="58" spans="1:16" x14ac:dyDescent="0.35">
      <c r="A58" s="18">
        <f t="shared" ca="1" si="5"/>
        <v>45180</v>
      </c>
      <c r="B58" t="s">
        <v>7</v>
      </c>
      <c r="C58" s="4">
        <v>75</v>
      </c>
      <c r="D58" s="4">
        <f t="shared" si="6"/>
        <v>17.25</v>
      </c>
      <c r="E58" s="4">
        <f t="shared" si="7"/>
        <v>57.75</v>
      </c>
      <c r="F58" s="1">
        <v>5</v>
      </c>
      <c r="G58" s="4">
        <v>375</v>
      </c>
      <c r="H58" s="4">
        <v>136.38</v>
      </c>
      <c r="I58" s="4">
        <v>238.62</v>
      </c>
      <c r="J58" s="4">
        <f t="shared" si="8"/>
        <v>255.87</v>
      </c>
      <c r="K58" t="s">
        <v>16</v>
      </c>
      <c r="L58" t="s">
        <v>21</v>
      </c>
      <c r="M58" s="19">
        <f t="shared" si="4"/>
        <v>0.14904876009445869</v>
      </c>
    </row>
    <row r="59" spans="1:16" x14ac:dyDescent="0.35">
      <c r="A59" s="18">
        <f t="shared" ca="1" si="5"/>
        <v>45542</v>
      </c>
      <c r="B59" t="s">
        <v>8</v>
      </c>
      <c r="C59" s="4">
        <v>85</v>
      </c>
      <c r="D59" s="4">
        <f t="shared" si="6"/>
        <v>19.55</v>
      </c>
      <c r="E59" s="4">
        <f t="shared" si="7"/>
        <v>65.45</v>
      </c>
      <c r="F59" s="1">
        <v>5</v>
      </c>
      <c r="G59" s="4">
        <v>425</v>
      </c>
      <c r="H59" s="4">
        <v>90.33</v>
      </c>
      <c r="I59" s="4">
        <v>334.67</v>
      </c>
      <c r="J59" s="4">
        <f t="shared" si="8"/>
        <v>354.22</v>
      </c>
      <c r="K59" t="s">
        <v>16</v>
      </c>
      <c r="L59" t="s">
        <v>19</v>
      </c>
      <c r="M59" s="19">
        <f t="shared" si="4"/>
        <v>0.20904429025568891</v>
      </c>
    </row>
    <row r="60" spans="1:16" x14ac:dyDescent="0.35">
      <c r="A60" s="18">
        <f t="shared" ca="1" si="5"/>
        <v>44378</v>
      </c>
      <c r="B60" t="s">
        <v>14</v>
      </c>
      <c r="C60" s="4">
        <v>90</v>
      </c>
      <c r="D60" s="4">
        <f t="shared" si="6"/>
        <v>20.7</v>
      </c>
      <c r="E60" s="4">
        <f t="shared" si="7"/>
        <v>69.3</v>
      </c>
      <c r="F60" s="1">
        <v>8</v>
      </c>
      <c r="G60" s="4">
        <v>720</v>
      </c>
      <c r="H60" s="4">
        <v>288.06</v>
      </c>
      <c r="I60" s="4">
        <v>431.94</v>
      </c>
      <c r="J60" s="4">
        <f t="shared" si="8"/>
        <v>452.64</v>
      </c>
      <c r="K60" t="s">
        <v>16</v>
      </c>
      <c r="L60" t="s">
        <v>24</v>
      </c>
      <c r="M60" s="19">
        <f t="shared" si="4"/>
        <v>0.26980186671360523</v>
      </c>
    </row>
    <row r="61" spans="1:16" x14ac:dyDescent="0.35">
      <c r="A61" s="18">
        <f t="shared" ca="1" si="5"/>
        <v>45949</v>
      </c>
      <c r="B61" t="s">
        <v>13</v>
      </c>
      <c r="C61" s="4">
        <v>150</v>
      </c>
      <c r="D61" s="4">
        <f t="shared" si="6"/>
        <v>34.5</v>
      </c>
      <c r="E61" s="4">
        <f t="shared" si="7"/>
        <v>115.5</v>
      </c>
      <c r="F61" s="1">
        <v>8</v>
      </c>
      <c r="G61" s="4">
        <v>1200</v>
      </c>
      <c r="H61" s="4">
        <v>551.26</v>
      </c>
      <c r="I61" s="4">
        <v>648.74</v>
      </c>
      <c r="J61" s="4">
        <f t="shared" si="8"/>
        <v>683.24</v>
      </c>
      <c r="K61" t="s">
        <v>15</v>
      </c>
      <c r="L61" t="s">
        <v>23</v>
      </c>
      <c r="M61" s="19">
        <f t="shared" si="4"/>
        <v>0.40522124140339921</v>
      </c>
    </row>
    <row r="62" spans="1:16" x14ac:dyDescent="0.35">
      <c r="A62" s="18">
        <f t="shared" ca="1" si="5"/>
        <v>45932</v>
      </c>
      <c r="B62" t="s">
        <v>13</v>
      </c>
      <c r="C62" s="4">
        <v>150</v>
      </c>
      <c r="D62" s="4">
        <f t="shared" si="6"/>
        <v>34.5</v>
      </c>
      <c r="E62" s="4">
        <f t="shared" si="7"/>
        <v>115.5</v>
      </c>
      <c r="F62" s="1">
        <v>11</v>
      </c>
      <c r="G62" s="4">
        <v>1650</v>
      </c>
      <c r="H62" s="4">
        <v>717.28</v>
      </c>
      <c r="I62" s="4">
        <v>932.72</v>
      </c>
      <c r="J62" s="4">
        <f t="shared" si="8"/>
        <v>967.22</v>
      </c>
      <c r="K62" t="s">
        <v>16</v>
      </c>
      <c r="L62" t="s">
        <v>18</v>
      </c>
      <c r="M62" s="19">
        <f t="shared" si="4"/>
        <v>0.58260313265989228</v>
      </c>
    </row>
    <row r="63" spans="1:16" x14ac:dyDescent="0.35">
      <c r="A63" s="18">
        <f t="shared" ca="1" si="5"/>
        <v>45022</v>
      </c>
      <c r="B63" t="s">
        <v>13</v>
      </c>
      <c r="C63" s="4">
        <v>150</v>
      </c>
      <c r="D63" s="4">
        <f t="shared" si="6"/>
        <v>34.5</v>
      </c>
      <c r="E63" s="4">
        <f t="shared" si="7"/>
        <v>115.5</v>
      </c>
      <c r="F63" s="1">
        <v>4</v>
      </c>
      <c r="G63" s="4">
        <v>600</v>
      </c>
      <c r="H63" s="4">
        <v>188.86</v>
      </c>
      <c r="I63" s="4">
        <v>411.14</v>
      </c>
      <c r="J63" s="4">
        <f t="shared" si="8"/>
        <v>445.64</v>
      </c>
      <c r="K63" t="s">
        <v>15</v>
      </c>
      <c r="L63" t="s">
        <v>25</v>
      </c>
      <c r="M63" s="19">
        <f t="shared" si="4"/>
        <v>0.25680960198321906</v>
      </c>
    </row>
    <row r="64" spans="1:16" x14ac:dyDescent="0.35">
      <c r="A64" s="18">
        <f t="shared" ca="1" si="5"/>
        <v>45574</v>
      </c>
      <c r="B64" t="s">
        <v>14</v>
      </c>
      <c r="C64" s="4">
        <v>90</v>
      </c>
      <c r="D64" s="4">
        <f t="shared" si="6"/>
        <v>20.7</v>
      </c>
      <c r="E64" s="4">
        <f t="shared" si="7"/>
        <v>69.3</v>
      </c>
      <c r="F64" s="1">
        <v>15</v>
      </c>
      <c r="G64" s="4">
        <v>1350</v>
      </c>
      <c r="H64" s="4">
        <v>411.61</v>
      </c>
      <c r="I64" s="4">
        <v>938.39</v>
      </c>
      <c r="J64" s="4">
        <f t="shared" si="8"/>
        <v>959.09</v>
      </c>
      <c r="K64" t="s">
        <v>15</v>
      </c>
      <c r="L64" t="s">
        <v>18</v>
      </c>
      <c r="M64" s="19">
        <f t="shared" si="4"/>
        <v>0.58614477405514653</v>
      </c>
    </row>
    <row r="65" spans="1:13" x14ac:dyDescent="0.35">
      <c r="A65" s="18">
        <f t="shared" ca="1" si="5"/>
        <v>45521</v>
      </c>
      <c r="B65" t="s">
        <v>14</v>
      </c>
      <c r="C65" s="4">
        <v>90</v>
      </c>
      <c r="D65" s="4">
        <f t="shared" si="6"/>
        <v>20.7</v>
      </c>
      <c r="E65" s="4">
        <f t="shared" si="7"/>
        <v>69.3</v>
      </c>
      <c r="F65" s="1">
        <v>13</v>
      </c>
      <c r="G65" s="4">
        <v>1170</v>
      </c>
      <c r="H65" s="4">
        <v>349.22</v>
      </c>
      <c r="I65" s="4">
        <v>820.78</v>
      </c>
      <c r="J65" s="4">
        <f t="shared" si="8"/>
        <v>841.48</v>
      </c>
      <c r="K65" t="s">
        <v>15</v>
      </c>
      <c r="L65" t="s">
        <v>27</v>
      </c>
      <c r="M65" s="19">
        <f t="shared" si="4"/>
        <v>0.5126822617983815</v>
      </c>
    </row>
    <row r="66" spans="1:13" x14ac:dyDescent="0.35">
      <c r="A66" s="18">
        <f t="shared" ref="A66:A97" ca="1" si="9">RANDBETWEEN(DATE(2021,1,1),DATE(2025,12,31))</f>
        <v>44776</v>
      </c>
      <c r="B66" t="s">
        <v>8</v>
      </c>
      <c r="C66" s="4">
        <v>85</v>
      </c>
      <c r="D66" s="4">
        <f t="shared" ref="D66:D97" si="10">C66*$P$1</f>
        <v>19.55</v>
      </c>
      <c r="E66" s="4">
        <f t="shared" ref="E66:E97" si="11">C66-D66</f>
        <v>65.45</v>
      </c>
      <c r="F66" s="1">
        <v>18</v>
      </c>
      <c r="G66" s="4">
        <v>1530</v>
      </c>
      <c r="H66" s="4">
        <v>458</v>
      </c>
      <c r="I66" s="4">
        <v>1072</v>
      </c>
      <c r="J66" s="4">
        <f t="shared" ref="J66:J97" si="12">I66+D66</f>
        <v>1091.55</v>
      </c>
      <c r="K66" t="s">
        <v>15</v>
      </c>
      <c r="L66" t="s">
        <v>22</v>
      </c>
      <c r="M66" s="19">
        <f t="shared" si="4"/>
        <v>0.66960133610451644</v>
      </c>
    </row>
    <row r="67" spans="1:13" x14ac:dyDescent="0.35">
      <c r="A67" s="18">
        <f t="shared" ca="1" si="9"/>
        <v>45866</v>
      </c>
      <c r="B67" t="s">
        <v>13</v>
      </c>
      <c r="C67" s="4">
        <v>150</v>
      </c>
      <c r="D67" s="4">
        <f t="shared" si="10"/>
        <v>34.5</v>
      </c>
      <c r="E67" s="4">
        <f t="shared" si="11"/>
        <v>115.5</v>
      </c>
      <c r="F67" s="1">
        <v>19</v>
      </c>
      <c r="G67" s="4">
        <v>2850</v>
      </c>
      <c r="H67" s="4">
        <v>1392.97</v>
      </c>
      <c r="I67" s="4">
        <v>1457.03</v>
      </c>
      <c r="J67" s="4">
        <f t="shared" si="12"/>
        <v>1491.53</v>
      </c>
      <c r="K67" t="s">
        <v>16</v>
      </c>
      <c r="L67" t="s">
        <v>19</v>
      </c>
      <c r="M67" s="19">
        <f t="shared" ref="M67:M130" si="13">(I67/$I$201)*100</f>
        <v>0.91010189808242847</v>
      </c>
    </row>
    <row r="68" spans="1:13" x14ac:dyDescent="0.35">
      <c r="A68" s="18">
        <f t="shared" ca="1" si="9"/>
        <v>44948</v>
      </c>
      <c r="B68" t="s">
        <v>8</v>
      </c>
      <c r="C68" s="4">
        <v>85</v>
      </c>
      <c r="D68" s="4">
        <f t="shared" si="10"/>
        <v>19.55</v>
      </c>
      <c r="E68" s="4">
        <f t="shared" si="11"/>
        <v>65.45</v>
      </c>
      <c r="F68" s="1">
        <v>12</v>
      </c>
      <c r="G68" s="4">
        <v>1020</v>
      </c>
      <c r="H68" s="4">
        <v>426.93</v>
      </c>
      <c r="I68" s="4">
        <v>593.06999999999994</v>
      </c>
      <c r="J68" s="4">
        <f t="shared" si="12"/>
        <v>612.61999999999989</v>
      </c>
      <c r="K68" t="s">
        <v>16</v>
      </c>
      <c r="L68" t="s">
        <v>23</v>
      </c>
      <c r="M68" s="19">
        <f t="shared" si="13"/>
        <v>0.37044819440625509</v>
      </c>
    </row>
    <row r="69" spans="1:13" x14ac:dyDescent="0.35">
      <c r="A69" s="18">
        <f t="shared" ca="1" si="9"/>
        <v>45839</v>
      </c>
      <c r="B69" t="s">
        <v>8</v>
      </c>
      <c r="C69" s="4">
        <v>85</v>
      </c>
      <c r="D69" s="4">
        <f t="shared" si="10"/>
        <v>19.55</v>
      </c>
      <c r="E69" s="4">
        <f t="shared" si="11"/>
        <v>65.45</v>
      </c>
      <c r="F69" s="1">
        <v>19</v>
      </c>
      <c r="G69" s="4">
        <v>1615</v>
      </c>
      <c r="H69" s="4">
        <v>415.09</v>
      </c>
      <c r="I69" s="4">
        <v>1199.9100000000001</v>
      </c>
      <c r="J69" s="4">
        <f t="shared" si="12"/>
        <v>1219.46</v>
      </c>
      <c r="K69" t="s">
        <v>15</v>
      </c>
      <c r="L69" t="s">
        <v>23</v>
      </c>
      <c r="M69" s="19">
        <f t="shared" si="13"/>
        <v>0.74949751791527086</v>
      </c>
    </row>
    <row r="70" spans="1:13" x14ac:dyDescent="0.35">
      <c r="A70" s="18">
        <f t="shared" ca="1" si="9"/>
        <v>44568</v>
      </c>
      <c r="B70" t="s">
        <v>14</v>
      </c>
      <c r="C70" s="4">
        <v>90</v>
      </c>
      <c r="D70" s="4">
        <f t="shared" si="10"/>
        <v>20.7</v>
      </c>
      <c r="E70" s="4">
        <f t="shared" si="11"/>
        <v>69.3</v>
      </c>
      <c r="F70" s="1">
        <v>12</v>
      </c>
      <c r="G70" s="4">
        <v>1080</v>
      </c>
      <c r="H70" s="4">
        <v>355.74</v>
      </c>
      <c r="I70" s="4">
        <v>724.26</v>
      </c>
      <c r="J70" s="4">
        <f t="shared" si="12"/>
        <v>744.96</v>
      </c>
      <c r="K70" t="s">
        <v>17</v>
      </c>
      <c r="L70" t="s">
        <v>20</v>
      </c>
      <c r="M70" s="19">
        <f t="shared" si="13"/>
        <v>0.45239315642449346</v>
      </c>
    </row>
    <row r="71" spans="1:13" x14ac:dyDescent="0.35">
      <c r="A71" s="18">
        <f t="shared" ca="1" si="9"/>
        <v>44817</v>
      </c>
      <c r="B71" t="s">
        <v>7</v>
      </c>
      <c r="C71" s="4">
        <v>75</v>
      </c>
      <c r="D71" s="4">
        <f t="shared" si="10"/>
        <v>17.25</v>
      </c>
      <c r="E71" s="4">
        <f t="shared" si="11"/>
        <v>57.75</v>
      </c>
      <c r="F71" s="1">
        <v>10</v>
      </c>
      <c r="G71" s="4">
        <v>750</v>
      </c>
      <c r="H71" s="4">
        <v>264.10000000000002</v>
      </c>
      <c r="I71" s="4">
        <v>485.9</v>
      </c>
      <c r="J71" s="4">
        <f t="shared" si="12"/>
        <v>503.15</v>
      </c>
      <c r="K71" t="s">
        <v>17</v>
      </c>
      <c r="L71" t="s">
        <v>23</v>
      </c>
      <c r="M71" s="19">
        <f t="shared" si="13"/>
        <v>0.30350679963916466</v>
      </c>
    </row>
    <row r="72" spans="1:13" x14ac:dyDescent="0.35">
      <c r="A72" s="18">
        <f t="shared" ca="1" si="9"/>
        <v>44745</v>
      </c>
      <c r="B72" t="s">
        <v>8</v>
      </c>
      <c r="C72" s="4">
        <v>85</v>
      </c>
      <c r="D72" s="4">
        <f t="shared" si="10"/>
        <v>19.55</v>
      </c>
      <c r="E72" s="4">
        <f t="shared" si="11"/>
        <v>65.45</v>
      </c>
      <c r="F72" s="1">
        <v>10</v>
      </c>
      <c r="G72" s="4">
        <v>850</v>
      </c>
      <c r="H72" s="4">
        <v>311.38</v>
      </c>
      <c r="I72" s="4">
        <v>538.62</v>
      </c>
      <c r="J72" s="4">
        <f t="shared" si="12"/>
        <v>558.16999999999996</v>
      </c>
      <c r="K72" t="s">
        <v>15</v>
      </c>
      <c r="L72" t="s">
        <v>23</v>
      </c>
      <c r="M72" s="19">
        <f t="shared" si="13"/>
        <v>0.33643719370579722</v>
      </c>
    </row>
    <row r="73" spans="1:13" x14ac:dyDescent="0.35">
      <c r="A73" s="18">
        <f t="shared" ca="1" si="9"/>
        <v>46019</v>
      </c>
      <c r="B73" t="s">
        <v>13</v>
      </c>
      <c r="C73" s="4">
        <v>150</v>
      </c>
      <c r="D73" s="4">
        <f t="shared" si="10"/>
        <v>34.5</v>
      </c>
      <c r="E73" s="4">
        <f t="shared" si="11"/>
        <v>115.5</v>
      </c>
      <c r="F73" s="1">
        <v>20</v>
      </c>
      <c r="G73" s="4">
        <v>3000</v>
      </c>
      <c r="H73" s="4">
        <v>1112.19</v>
      </c>
      <c r="I73" s="4">
        <v>1887.81</v>
      </c>
      <c r="J73" s="4">
        <f t="shared" si="12"/>
        <v>1922.31</v>
      </c>
      <c r="K73" t="s">
        <v>16</v>
      </c>
      <c r="L73" t="s">
        <v>24</v>
      </c>
      <c r="M73" s="19">
        <f t="shared" si="13"/>
        <v>1.17917919618607</v>
      </c>
    </row>
    <row r="74" spans="1:13" x14ac:dyDescent="0.35">
      <c r="A74" s="18">
        <f t="shared" ca="1" si="9"/>
        <v>44471</v>
      </c>
      <c r="B74" t="s">
        <v>11</v>
      </c>
      <c r="C74" s="4">
        <v>250</v>
      </c>
      <c r="D74" s="4">
        <f t="shared" si="10"/>
        <v>57.5</v>
      </c>
      <c r="E74" s="4">
        <f t="shared" si="11"/>
        <v>192.5</v>
      </c>
      <c r="F74" s="1">
        <v>10</v>
      </c>
      <c r="G74" s="4">
        <v>2500</v>
      </c>
      <c r="H74" s="4">
        <v>657.64</v>
      </c>
      <c r="I74" s="4">
        <v>1842.36</v>
      </c>
      <c r="J74" s="4">
        <f t="shared" si="12"/>
        <v>1899.86</v>
      </c>
      <c r="K74" t="s">
        <v>17</v>
      </c>
      <c r="L74" t="s">
        <v>21</v>
      </c>
      <c r="M74" s="19">
        <f t="shared" si="13"/>
        <v>1.1507898484939521</v>
      </c>
    </row>
    <row r="75" spans="1:13" x14ac:dyDescent="0.35">
      <c r="A75" s="18">
        <f t="shared" ca="1" si="9"/>
        <v>44243</v>
      </c>
      <c r="B75" t="s">
        <v>12</v>
      </c>
      <c r="C75" s="4">
        <v>100</v>
      </c>
      <c r="D75" s="4">
        <f t="shared" si="10"/>
        <v>23</v>
      </c>
      <c r="E75" s="4">
        <f t="shared" si="11"/>
        <v>77</v>
      </c>
      <c r="F75" s="1">
        <v>15</v>
      </c>
      <c r="G75" s="4">
        <v>1500</v>
      </c>
      <c r="H75" s="4">
        <v>498.97</v>
      </c>
      <c r="I75" s="4">
        <v>1001.03</v>
      </c>
      <c r="J75" s="4">
        <f t="shared" si="12"/>
        <v>1024.03</v>
      </c>
      <c r="K75" t="s">
        <v>15</v>
      </c>
      <c r="L75" t="s">
        <v>24</v>
      </c>
      <c r="M75" s="19">
        <f t="shared" si="13"/>
        <v>0.62527147899319402</v>
      </c>
    </row>
    <row r="76" spans="1:13" x14ac:dyDescent="0.35">
      <c r="A76" s="18">
        <f t="shared" ca="1" si="9"/>
        <v>44546</v>
      </c>
      <c r="B76" t="s">
        <v>13</v>
      </c>
      <c r="C76" s="4">
        <v>150</v>
      </c>
      <c r="D76" s="4">
        <f t="shared" si="10"/>
        <v>34.5</v>
      </c>
      <c r="E76" s="4">
        <f t="shared" si="11"/>
        <v>115.5</v>
      </c>
      <c r="F76" s="1">
        <v>3</v>
      </c>
      <c r="G76" s="4">
        <v>450</v>
      </c>
      <c r="H76" s="4">
        <v>128.31</v>
      </c>
      <c r="I76" s="4">
        <v>321.69</v>
      </c>
      <c r="J76" s="4">
        <f t="shared" si="12"/>
        <v>356.19</v>
      </c>
      <c r="K76" t="s">
        <v>17</v>
      </c>
      <c r="L76" t="s">
        <v>21</v>
      </c>
      <c r="M76" s="19">
        <f t="shared" si="13"/>
        <v>0.20093661736143831</v>
      </c>
    </row>
    <row r="77" spans="1:13" x14ac:dyDescent="0.35">
      <c r="A77" s="18">
        <f t="shared" ca="1" si="9"/>
        <v>45160</v>
      </c>
      <c r="B77" t="s">
        <v>7</v>
      </c>
      <c r="C77" s="4">
        <v>75</v>
      </c>
      <c r="D77" s="4">
        <f t="shared" si="10"/>
        <v>17.25</v>
      </c>
      <c r="E77" s="4">
        <f t="shared" si="11"/>
        <v>57.75</v>
      </c>
      <c r="F77" s="1">
        <v>8</v>
      </c>
      <c r="G77" s="4">
        <v>600</v>
      </c>
      <c r="H77" s="4">
        <v>241.1</v>
      </c>
      <c r="I77" s="4">
        <v>358.9</v>
      </c>
      <c r="J77" s="4">
        <f t="shared" si="12"/>
        <v>376.15</v>
      </c>
      <c r="K77" t="s">
        <v>15</v>
      </c>
      <c r="L77" t="s">
        <v>18</v>
      </c>
      <c r="M77" s="19">
        <f t="shared" si="13"/>
        <v>0.22417902941036463</v>
      </c>
    </row>
    <row r="78" spans="1:13" x14ac:dyDescent="0.35">
      <c r="A78" s="18">
        <f t="shared" ca="1" si="9"/>
        <v>44695</v>
      </c>
      <c r="B78" t="s">
        <v>9</v>
      </c>
      <c r="C78" s="4">
        <v>70</v>
      </c>
      <c r="D78" s="4">
        <f t="shared" si="10"/>
        <v>16.100000000000001</v>
      </c>
      <c r="E78" s="4">
        <f t="shared" si="11"/>
        <v>53.9</v>
      </c>
      <c r="F78" s="1">
        <v>2</v>
      </c>
      <c r="G78" s="4">
        <v>140</v>
      </c>
      <c r="H78" s="4">
        <v>38.28</v>
      </c>
      <c r="I78" s="4">
        <v>101.72</v>
      </c>
      <c r="J78" s="4">
        <f t="shared" si="12"/>
        <v>117.82</v>
      </c>
      <c r="K78" t="s">
        <v>16</v>
      </c>
      <c r="L78" t="s">
        <v>21</v>
      </c>
      <c r="M78" s="19">
        <f t="shared" si="13"/>
        <v>6.3537171556484515E-2</v>
      </c>
    </row>
    <row r="79" spans="1:13" x14ac:dyDescent="0.35">
      <c r="A79" s="18">
        <f t="shared" ca="1" si="9"/>
        <v>44929</v>
      </c>
      <c r="B79" t="s">
        <v>12</v>
      </c>
      <c r="C79" s="4">
        <v>100</v>
      </c>
      <c r="D79" s="4">
        <f t="shared" si="10"/>
        <v>23</v>
      </c>
      <c r="E79" s="4">
        <f t="shared" si="11"/>
        <v>77</v>
      </c>
      <c r="F79" s="1">
        <v>14</v>
      </c>
      <c r="G79" s="4">
        <v>1400</v>
      </c>
      <c r="H79" s="4">
        <v>652.17999999999995</v>
      </c>
      <c r="I79" s="4">
        <v>747.82</v>
      </c>
      <c r="J79" s="4">
        <f t="shared" si="12"/>
        <v>770.82</v>
      </c>
      <c r="K79" t="s">
        <v>17</v>
      </c>
      <c r="L79" t="s">
        <v>18</v>
      </c>
      <c r="M79" s="19">
        <f t="shared" si="13"/>
        <v>0.46710939474410401</v>
      </c>
    </row>
    <row r="80" spans="1:13" x14ac:dyDescent="0.35">
      <c r="A80" s="18">
        <f t="shared" ca="1" si="9"/>
        <v>44384</v>
      </c>
      <c r="B80" t="s">
        <v>12</v>
      </c>
      <c r="C80" s="4">
        <v>100</v>
      </c>
      <c r="D80" s="4">
        <f t="shared" si="10"/>
        <v>23</v>
      </c>
      <c r="E80" s="4">
        <f t="shared" si="11"/>
        <v>77</v>
      </c>
      <c r="F80" s="1">
        <v>13</v>
      </c>
      <c r="G80" s="4">
        <v>1300</v>
      </c>
      <c r="H80" s="4">
        <v>355.15</v>
      </c>
      <c r="I80" s="4">
        <v>944.85</v>
      </c>
      <c r="J80" s="4">
        <f t="shared" si="12"/>
        <v>967.85</v>
      </c>
      <c r="K80" t="s">
        <v>17</v>
      </c>
      <c r="L80" t="s">
        <v>19</v>
      </c>
      <c r="M80" s="19">
        <f t="shared" si="13"/>
        <v>0.59017987165891073</v>
      </c>
    </row>
    <row r="81" spans="1:13" x14ac:dyDescent="0.35">
      <c r="A81" s="18">
        <f t="shared" ca="1" si="9"/>
        <v>44541</v>
      </c>
      <c r="B81" t="s">
        <v>8</v>
      </c>
      <c r="C81" s="4">
        <v>85</v>
      </c>
      <c r="D81" s="4">
        <f t="shared" si="10"/>
        <v>19.55</v>
      </c>
      <c r="E81" s="4">
        <f t="shared" si="11"/>
        <v>65.45</v>
      </c>
      <c r="F81" s="1">
        <v>8</v>
      </c>
      <c r="G81" s="4">
        <v>680</v>
      </c>
      <c r="H81" s="4">
        <v>171.88</v>
      </c>
      <c r="I81" s="4">
        <v>508.12</v>
      </c>
      <c r="J81" s="4">
        <f t="shared" si="12"/>
        <v>527.66999999999996</v>
      </c>
      <c r="K81" t="s">
        <v>17</v>
      </c>
      <c r="L81" t="s">
        <v>24</v>
      </c>
      <c r="M81" s="19">
        <f t="shared" si="13"/>
        <v>0.31738603628864448</v>
      </c>
    </row>
    <row r="82" spans="1:13" x14ac:dyDescent="0.35">
      <c r="A82" s="18">
        <f t="shared" ca="1" si="9"/>
        <v>45350</v>
      </c>
      <c r="B82" t="s">
        <v>9</v>
      </c>
      <c r="C82" s="4">
        <v>70</v>
      </c>
      <c r="D82" s="4">
        <f t="shared" si="10"/>
        <v>16.100000000000001</v>
      </c>
      <c r="E82" s="4">
        <f t="shared" si="11"/>
        <v>53.9</v>
      </c>
      <c r="F82" s="1">
        <v>18</v>
      </c>
      <c r="G82" s="4">
        <v>1260</v>
      </c>
      <c r="H82" s="4">
        <v>346.2</v>
      </c>
      <c r="I82" s="4">
        <v>913.8</v>
      </c>
      <c r="J82" s="4">
        <f t="shared" si="12"/>
        <v>929.9</v>
      </c>
      <c r="K82" t="s">
        <v>15</v>
      </c>
      <c r="L82" t="s">
        <v>25</v>
      </c>
      <c r="M82" s="19">
        <f t="shared" si="13"/>
        <v>0.57078516878013708</v>
      </c>
    </row>
    <row r="83" spans="1:13" x14ac:dyDescent="0.35">
      <c r="A83" s="18">
        <f t="shared" ca="1" si="9"/>
        <v>45278</v>
      </c>
      <c r="B83" t="s">
        <v>12</v>
      </c>
      <c r="C83" s="4">
        <v>100</v>
      </c>
      <c r="D83" s="4">
        <f t="shared" si="10"/>
        <v>23</v>
      </c>
      <c r="E83" s="4">
        <f t="shared" si="11"/>
        <v>77</v>
      </c>
      <c r="F83" s="1">
        <v>17</v>
      </c>
      <c r="G83" s="4">
        <v>1700</v>
      </c>
      <c r="H83" s="4">
        <v>843.83</v>
      </c>
      <c r="I83" s="4">
        <v>856.17</v>
      </c>
      <c r="J83" s="4">
        <f t="shared" si="12"/>
        <v>879.17</v>
      </c>
      <c r="K83" t="s">
        <v>17</v>
      </c>
      <c r="L83" t="s">
        <v>20</v>
      </c>
      <c r="M83" s="19">
        <f t="shared" si="13"/>
        <v>0.53478785068339896</v>
      </c>
    </row>
    <row r="84" spans="1:13" x14ac:dyDescent="0.35">
      <c r="A84" s="18">
        <f t="shared" ca="1" si="9"/>
        <v>45597</v>
      </c>
      <c r="B84" t="s">
        <v>8</v>
      </c>
      <c r="C84" s="4">
        <v>85</v>
      </c>
      <c r="D84" s="4">
        <f t="shared" si="10"/>
        <v>19.55</v>
      </c>
      <c r="E84" s="4">
        <f t="shared" si="11"/>
        <v>65.45</v>
      </c>
      <c r="F84" s="1">
        <v>18</v>
      </c>
      <c r="G84" s="4">
        <v>1530</v>
      </c>
      <c r="H84" s="4">
        <v>510.67</v>
      </c>
      <c r="I84" s="4">
        <v>1019.33</v>
      </c>
      <c r="J84" s="4">
        <f t="shared" si="12"/>
        <v>1038.8800000000001</v>
      </c>
      <c r="K84" t="s">
        <v>15</v>
      </c>
      <c r="L84" t="s">
        <v>25</v>
      </c>
      <c r="M84" s="19">
        <f t="shared" si="13"/>
        <v>0.63670217344348568</v>
      </c>
    </row>
    <row r="85" spans="1:13" x14ac:dyDescent="0.35">
      <c r="A85" s="18">
        <f t="shared" ca="1" si="9"/>
        <v>44302</v>
      </c>
      <c r="B85" t="s">
        <v>11</v>
      </c>
      <c r="C85" s="4">
        <v>250</v>
      </c>
      <c r="D85" s="4">
        <f t="shared" si="10"/>
        <v>57.5</v>
      </c>
      <c r="E85" s="4">
        <f t="shared" si="11"/>
        <v>192.5</v>
      </c>
      <c r="F85" s="1">
        <v>8</v>
      </c>
      <c r="G85" s="4">
        <v>2000</v>
      </c>
      <c r="H85" s="4">
        <v>903.92</v>
      </c>
      <c r="I85" s="4">
        <v>1096.08</v>
      </c>
      <c r="J85" s="4">
        <f t="shared" si="12"/>
        <v>1153.58</v>
      </c>
      <c r="K85" t="s">
        <v>16</v>
      </c>
      <c r="L85" t="s">
        <v>24</v>
      </c>
      <c r="M85" s="19">
        <f t="shared" si="13"/>
        <v>0.68464238104238639</v>
      </c>
    </row>
    <row r="86" spans="1:13" x14ac:dyDescent="0.35">
      <c r="A86" s="18">
        <f t="shared" ca="1" si="9"/>
        <v>44784</v>
      </c>
      <c r="B86" t="s">
        <v>14</v>
      </c>
      <c r="C86" s="4">
        <v>90</v>
      </c>
      <c r="D86" s="4">
        <f t="shared" si="10"/>
        <v>20.7</v>
      </c>
      <c r="E86" s="4">
        <f t="shared" si="11"/>
        <v>69.3</v>
      </c>
      <c r="F86" s="1">
        <v>9</v>
      </c>
      <c r="G86" s="4">
        <v>810</v>
      </c>
      <c r="H86" s="4">
        <v>268.89</v>
      </c>
      <c r="I86" s="4">
        <v>541.11</v>
      </c>
      <c r="J86" s="4">
        <f t="shared" si="12"/>
        <v>561.81000000000006</v>
      </c>
      <c r="K86" t="s">
        <v>17</v>
      </c>
      <c r="L86" t="s">
        <v>27</v>
      </c>
      <c r="M86" s="19">
        <f t="shared" si="13"/>
        <v>0.33799251770477129</v>
      </c>
    </row>
    <row r="87" spans="1:13" x14ac:dyDescent="0.35">
      <c r="A87" s="18">
        <f t="shared" ca="1" si="9"/>
        <v>45907</v>
      </c>
      <c r="B87" t="s">
        <v>11</v>
      </c>
      <c r="C87" s="4">
        <v>250</v>
      </c>
      <c r="D87" s="4">
        <f t="shared" si="10"/>
        <v>57.5</v>
      </c>
      <c r="E87" s="4">
        <f t="shared" si="11"/>
        <v>192.5</v>
      </c>
      <c r="F87" s="1">
        <v>11</v>
      </c>
      <c r="G87" s="4">
        <v>2750</v>
      </c>
      <c r="H87" s="4">
        <v>813.76</v>
      </c>
      <c r="I87" s="4">
        <v>1936.24</v>
      </c>
      <c r="J87" s="4">
        <f t="shared" si="12"/>
        <v>1993.74</v>
      </c>
      <c r="K87" t="s">
        <v>17</v>
      </c>
      <c r="L87" t="s">
        <v>22</v>
      </c>
      <c r="M87" s="19">
        <f t="shared" si="13"/>
        <v>1.2094299356520604</v>
      </c>
    </row>
    <row r="88" spans="1:13" x14ac:dyDescent="0.35">
      <c r="A88" s="18">
        <f t="shared" ca="1" si="9"/>
        <v>44784</v>
      </c>
      <c r="B88" t="s">
        <v>13</v>
      </c>
      <c r="C88" s="4">
        <v>150</v>
      </c>
      <c r="D88" s="4">
        <f t="shared" si="10"/>
        <v>34.5</v>
      </c>
      <c r="E88" s="4">
        <f t="shared" si="11"/>
        <v>115.5</v>
      </c>
      <c r="F88" s="1">
        <v>8</v>
      </c>
      <c r="G88" s="4">
        <v>1200</v>
      </c>
      <c r="H88" s="4">
        <v>377.89</v>
      </c>
      <c r="I88" s="4">
        <v>822.11</v>
      </c>
      <c r="J88" s="4">
        <f t="shared" si="12"/>
        <v>856.61</v>
      </c>
      <c r="K88" t="s">
        <v>15</v>
      </c>
      <c r="L88" t="s">
        <v>18</v>
      </c>
      <c r="M88" s="19">
        <f t="shared" si="13"/>
        <v>0.51351301718739173</v>
      </c>
    </row>
    <row r="89" spans="1:13" x14ac:dyDescent="0.35">
      <c r="A89" s="18">
        <f t="shared" ca="1" si="9"/>
        <v>44226</v>
      </c>
      <c r="B89" t="s">
        <v>8</v>
      </c>
      <c r="C89" s="4">
        <v>85</v>
      </c>
      <c r="D89" s="4">
        <f t="shared" si="10"/>
        <v>19.55</v>
      </c>
      <c r="E89" s="4">
        <f t="shared" si="11"/>
        <v>65.45</v>
      </c>
      <c r="F89" s="1">
        <v>14</v>
      </c>
      <c r="G89" s="4">
        <v>1190</v>
      </c>
      <c r="H89" s="4">
        <v>356.12</v>
      </c>
      <c r="I89" s="4">
        <v>833.88</v>
      </c>
      <c r="J89" s="4">
        <f t="shared" si="12"/>
        <v>853.43</v>
      </c>
      <c r="K89" t="s">
        <v>16</v>
      </c>
      <c r="L89" t="s">
        <v>23</v>
      </c>
      <c r="M89" s="19">
        <f t="shared" si="13"/>
        <v>0.52086489006607661</v>
      </c>
    </row>
    <row r="90" spans="1:13" x14ac:dyDescent="0.35">
      <c r="A90" s="18">
        <f t="shared" ca="1" si="9"/>
        <v>45036</v>
      </c>
      <c r="B90" t="s">
        <v>14</v>
      </c>
      <c r="C90" s="4">
        <v>90</v>
      </c>
      <c r="D90" s="4">
        <f t="shared" si="10"/>
        <v>20.7</v>
      </c>
      <c r="E90" s="4">
        <f t="shared" si="11"/>
        <v>69.3</v>
      </c>
      <c r="F90" s="1">
        <v>14</v>
      </c>
      <c r="G90" s="4">
        <v>1260</v>
      </c>
      <c r="H90" s="4">
        <v>399.22</v>
      </c>
      <c r="I90" s="4">
        <v>860.78</v>
      </c>
      <c r="J90" s="4">
        <f t="shared" si="12"/>
        <v>881.48</v>
      </c>
      <c r="K90" t="s">
        <v>17</v>
      </c>
      <c r="L90" t="s">
        <v>19</v>
      </c>
      <c r="M90" s="19">
        <f t="shared" si="13"/>
        <v>0.53766738627989319</v>
      </c>
    </row>
    <row r="91" spans="1:13" x14ac:dyDescent="0.35">
      <c r="A91" s="18">
        <f t="shared" ca="1" si="9"/>
        <v>45113</v>
      </c>
      <c r="B91" t="s">
        <v>12</v>
      </c>
      <c r="C91" s="4">
        <v>100</v>
      </c>
      <c r="D91" s="4">
        <f t="shared" si="10"/>
        <v>23</v>
      </c>
      <c r="E91" s="4">
        <f t="shared" si="11"/>
        <v>77</v>
      </c>
      <c r="F91" s="1">
        <v>1</v>
      </c>
      <c r="G91" s="4">
        <v>100</v>
      </c>
      <c r="H91" s="4">
        <v>48.28</v>
      </c>
      <c r="I91" s="4">
        <v>51.72</v>
      </c>
      <c r="J91" s="4">
        <f t="shared" si="12"/>
        <v>74.72</v>
      </c>
      <c r="K91" t="s">
        <v>16</v>
      </c>
      <c r="L91" t="s">
        <v>23</v>
      </c>
      <c r="M91" s="19">
        <f t="shared" si="13"/>
        <v>3.2305765954594758E-2</v>
      </c>
    </row>
    <row r="92" spans="1:13" x14ac:dyDescent="0.35">
      <c r="A92" s="18">
        <f t="shared" ca="1" si="9"/>
        <v>45383</v>
      </c>
      <c r="B92" t="s">
        <v>14</v>
      </c>
      <c r="C92" s="4">
        <v>90</v>
      </c>
      <c r="D92" s="4">
        <f t="shared" si="10"/>
        <v>20.7</v>
      </c>
      <c r="E92" s="4">
        <f t="shared" si="11"/>
        <v>69.3</v>
      </c>
      <c r="F92" s="1">
        <v>16</v>
      </c>
      <c r="G92" s="4">
        <v>1440</v>
      </c>
      <c r="H92" s="4">
        <v>382.79</v>
      </c>
      <c r="I92" s="4">
        <v>1057.21</v>
      </c>
      <c r="J92" s="4">
        <f t="shared" si="12"/>
        <v>1077.9100000000001</v>
      </c>
      <c r="K92" t="s">
        <v>16</v>
      </c>
      <c r="L92" t="s">
        <v>25</v>
      </c>
      <c r="M92" s="19">
        <f t="shared" si="13"/>
        <v>0.66036308632747742</v>
      </c>
    </row>
    <row r="93" spans="1:13" x14ac:dyDescent="0.35">
      <c r="A93" s="18">
        <f t="shared" ca="1" si="9"/>
        <v>45065</v>
      </c>
      <c r="B93" t="s">
        <v>8</v>
      </c>
      <c r="C93" s="4">
        <v>85</v>
      </c>
      <c r="D93" s="4">
        <f t="shared" si="10"/>
        <v>19.55</v>
      </c>
      <c r="E93" s="4">
        <f t="shared" si="11"/>
        <v>65.45</v>
      </c>
      <c r="F93" s="1">
        <v>11</v>
      </c>
      <c r="G93" s="4">
        <v>935</v>
      </c>
      <c r="H93" s="4">
        <v>374.62</v>
      </c>
      <c r="I93" s="4">
        <v>560.38</v>
      </c>
      <c r="J93" s="4">
        <f t="shared" si="12"/>
        <v>579.92999999999995</v>
      </c>
      <c r="K93" t="s">
        <v>16</v>
      </c>
      <c r="L93" t="s">
        <v>26</v>
      </c>
      <c r="M93" s="19">
        <f t="shared" si="13"/>
        <v>0.35002910142373966</v>
      </c>
    </row>
    <row r="94" spans="1:13" x14ac:dyDescent="0.35">
      <c r="A94" s="18">
        <f t="shared" ca="1" si="9"/>
        <v>44363</v>
      </c>
      <c r="B94" t="s">
        <v>13</v>
      </c>
      <c r="C94" s="4">
        <v>150</v>
      </c>
      <c r="D94" s="4">
        <f t="shared" si="10"/>
        <v>34.5</v>
      </c>
      <c r="E94" s="4">
        <f t="shared" si="11"/>
        <v>115.5</v>
      </c>
      <c r="F94" s="1">
        <v>20</v>
      </c>
      <c r="G94" s="4">
        <v>3000</v>
      </c>
      <c r="H94" s="4">
        <v>1080.71</v>
      </c>
      <c r="I94" s="4">
        <v>1919.29</v>
      </c>
      <c r="J94" s="4">
        <f t="shared" si="12"/>
        <v>1953.79</v>
      </c>
      <c r="K94" t="s">
        <v>16</v>
      </c>
      <c r="L94" t="s">
        <v>21</v>
      </c>
      <c r="M94" s="19">
        <f t="shared" si="13"/>
        <v>1.1988424891530198</v>
      </c>
    </row>
    <row r="95" spans="1:13" x14ac:dyDescent="0.35">
      <c r="A95" s="18">
        <f t="shared" ca="1" si="9"/>
        <v>44290</v>
      </c>
      <c r="B95" t="s">
        <v>7</v>
      </c>
      <c r="C95" s="4">
        <v>75</v>
      </c>
      <c r="D95" s="4">
        <f t="shared" si="10"/>
        <v>17.25</v>
      </c>
      <c r="E95" s="4">
        <f t="shared" si="11"/>
        <v>57.75</v>
      </c>
      <c r="F95" s="1">
        <v>14</v>
      </c>
      <c r="G95" s="4">
        <v>1050</v>
      </c>
      <c r="H95" s="4">
        <v>252.75</v>
      </c>
      <c r="I95" s="4">
        <v>797.25</v>
      </c>
      <c r="J95" s="4">
        <f t="shared" si="12"/>
        <v>814.5</v>
      </c>
      <c r="K95" t="s">
        <v>16</v>
      </c>
      <c r="L95" t="s">
        <v>26</v>
      </c>
      <c r="M95" s="19">
        <f t="shared" si="13"/>
        <v>0.49798476232213218</v>
      </c>
    </row>
    <row r="96" spans="1:13" x14ac:dyDescent="0.35">
      <c r="A96" s="18">
        <f t="shared" ca="1" si="9"/>
        <v>45937</v>
      </c>
      <c r="B96" t="s">
        <v>11</v>
      </c>
      <c r="C96" s="4">
        <v>250</v>
      </c>
      <c r="D96" s="4">
        <f t="shared" si="10"/>
        <v>57.5</v>
      </c>
      <c r="E96" s="4">
        <f t="shared" si="11"/>
        <v>192.5</v>
      </c>
      <c r="F96" s="1">
        <v>13</v>
      </c>
      <c r="G96" s="4">
        <v>3250</v>
      </c>
      <c r="H96" s="4">
        <v>969.17</v>
      </c>
      <c r="I96" s="4">
        <v>2280.83</v>
      </c>
      <c r="J96" s="4">
        <f t="shared" si="12"/>
        <v>2338.33</v>
      </c>
      <c r="K96" t="s">
        <v>16</v>
      </c>
      <c r="L96" t="s">
        <v>20</v>
      </c>
      <c r="M96" s="19">
        <f t="shared" si="13"/>
        <v>1.4246705367791643</v>
      </c>
    </row>
    <row r="97" spans="1:13" x14ac:dyDescent="0.35">
      <c r="A97" s="18">
        <f t="shared" ca="1" si="9"/>
        <v>45570</v>
      </c>
      <c r="B97" t="s">
        <v>8</v>
      </c>
      <c r="C97" s="4">
        <v>85</v>
      </c>
      <c r="D97" s="4">
        <f t="shared" si="10"/>
        <v>19.55</v>
      </c>
      <c r="E97" s="4">
        <f t="shared" si="11"/>
        <v>65.45</v>
      </c>
      <c r="F97" s="1">
        <v>9</v>
      </c>
      <c r="G97" s="4">
        <v>765</v>
      </c>
      <c r="H97" s="4">
        <v>325.58999999999997</v>
      </c>
      <c r="I97" s="4">
        <v>439.41</v>
      </c>
      <c r="J97" s="4">
        <f t="shared" si="12"/>
        <v>458.96000000000004</v>
      </c>
      <c r="K97" t="s">
        <v>16</v>
      </c>
      <c r="L97" t="s">
        <v>27</v>
      </c>
      <c r="M97" s="19">
        <f t="shared" si="13"/>
        <v>0.2744678387105276</v>
      </c>
    </row>
    <row r="98" spans="1:13" x14ac:dyDescent="0.35">
      <c r="A98" s="18">
        <f t="shared" ref="A98:A129" ca="1" si="14">RANDBETWEEN(DATE(2021,1,1),DATE(2025,12,31))</f>
        <v>44432</v>
      </c>
      <c r="B98" t="s">
        <v>12</v>
      </c>
      <c r="C98" s="4">
        <v>100</v>
      </c>
      <c r="D98" s="4">
        <f t="shared" ref="D98:D129" si="15">C98*$P$1</f>
        <v>23</v>
      </c>
      <c r="E98" s="4">
        <f t="shared" ref="E98:E129" si="16">C98-D98</f>
        <v>77</v>
      </c>
      <c r="F98" s="1">
        <v>1</v>
      </c>
      <c r="G98" s="4">
        <v>100</v>
      </c>
      <c r="H98" s="4">
        <v>42.47</v>
      </c>
      <c r="I98" s="4">
        <v>57.53</v>
      </c>
      <c r="J98" s="4">
        <f t="shared" ref="J98:J129" si="17">I98+D98</f>
        <v>80.53</v>
      </c>
      <c r="K98" t="s">
        <v>15</v>
      </c>
      <c r="L98" t="s">
        <v>20</v>
      </c>
      <c r="M98" s="19">
        <f t="shared" si="13"/>
        <v>3.5934855285534355E-2</v>
      </c>
    </row>
    <row r="99" spans="1:13" x14ac:dyDescent="0.35">
      <c r="A99" s="18">
        <f t="shared" ca="1" si="14"/>
        <v>44405</v>
      </c>
      <c r="B99" t="s">
        <v>7</v>
      </c>
      <c r="C99" s="4">
        <v>75</v>
      </c>
      <c r="D99" s="4">
        <f t="shared" si="15"/>
        <v>17.25</v>
      </c>
      <c r="E99" s="4">
        <f t="shared" si="16"/>
        <v>57.75</v>
      </c>
      <c r="F99" s="1">
        <v>2</v>
      </c>
      <c r="G99" s="4">
        <v>150</v>
      </c>
      <c r="H99" s="4">
        <v>63.94</v>
      </c>
      <c r="I99" s="4">
        <v>86.06</v>
      </c>
      <c r="J99" s="4">
        <f t="shared" si="17"/>
        <v>103.31</v>
      </c>
      <c r="K99" t="s">
        <v>15</v>
      </c>
      <c r="L99" t="s">
        <v>18</v>
      </c>
      <c r="M99" s="19">
        <f t="shared" si="13"/>
        <v>5.3755495321972643E-2</v>
      </c>
    </row>
    <row r="100" spans="1:13" x14ac:dyDescent="0.35">
      <c r="A100" s="18">
        <f t="shared" ca="1" si="14"/>
        <v>45618</v>
      </c>
      <c r="B100" t="s">
        <v>13</v>
      </c>
      <c r="C100" s="4">
        <v>150</v>
      </c>
      <c r="D100" s="4">
        <f t="shared" si="15"/>
        <v>34.5</v>
      </c>
      <c r="E100" s="4">
        <f t="shared" si="16"/>
        <v>115.5</v>
      </c>
      <c r="F100" s="1">
        <v>8</v>
      </c>
      <c r="G100" s="4">
        <v>1200</v>
      </c>
      <c r="H100" s="4">
        <v>285.44</v>
      </c>
      <c r="I100" s="4">
        <v>914.56</v>
      </c>
      <c r="J100" s="4">
        <f t="shared" si="17"/>
        <v>949.06</v>
      </c>
      <c r="K100" t="s">
        <v>17</v>
      </c>
      <c r="L100" t="s">
        <v>22</v>
      </c>
      <c r="M100" s="19">
        <f t="shared" si="13"/>
        <v>0.57125988614528589</v>
      </c>
    </row>
    <row r="101" spans="1:13" x14ac:dyDescent="0.35">
      <c r="A101" s="18">
        <f t="shared" ca="1" si="14"/>
        <v>44554</v>
      </c>
      <c r="B101" t="s">
        <v>12</v>
      </c>
      <c r="C101" s="4">
        <v>100</v>
      </c>
      <c r="D101" s="4">
        <f t="shared" si="15"/>
        <v>23</v>
      </c>
      <c r="E101" s="4">
        <f t="shared" si="16"/>
        <v>77</v>
      </c>
      <c r="F101" s="1">
        <v>9</v>
      </c>
      <c r="G101" s="4">
        <v>900</v>
      </c>
      <c r="H101" s="4">
        <v>387.06</v>
      </c>
      <c r="I101" s="4">
        <v>512.94000000000005</v>
      </c>
      <c r="J101" s="4">
        <f t="shared" si="17"/>
        <v>535.94000000000005</v>
      </c>
      <c r="K101" t="s">
        <v>15</v>
      </c>
      <c r="L101" t="s">
        <v>21</v>
      </c>
      <c r="M101" s="19">
        <f t="shared" si="13"/>
        <v>0.32039674378866667</v>
      </c>
    </row>
    <row r="102" spans="1:13" x14ac:dyDescent="0.35">
      <c r="A102" s="18">
        <f t="shared" ca="1" si="14"/>
        <v>44784</v>
      </c>
      <c r="B102" t="s">
        <v>13</v>
      </c>
      <c r="C102" s="4">
        <v>150</v>
      </c>
      <c r="D102" s="4">
        <f t="shared" si="15"/>
        <v>34.5</v>
      </c>
      <c r="E102" s="4">
        <f t="shared" si="16"/>
        <v>115.5</v>
      </c>
      <c r="F102" s="1">
        <v>10</v>
      </c>
      <c r="G102" s="4">
        <v>1500</v>
      </c>
      <c r="H102" s="4">
        <v>348.64</v>
      </c>
      <c r="I102" s="4">
        <v>1151.3599999999999</v>
      </c>
      <c r="J102" s="4">
        <f t="shared" si="17"/>
        <v>1185.8599999999999</v>
      </c>
      <c r="K102" t="s">
        <v>15</v>
      </c>
      <c r="L102" t="s">
        <v>27</v>
      </c>
      <c r="M102" s="19">
        <f t="shared" si="13"/>
        <v>0.71917182307583571</v>
      </c>
    </row>
    <row r="103" spans="1:13" x14ac:dyDescent="0.35">
      <c r="A103" s="18">
        <f t="shared" ca="1" si="14"/>
        <v>45271</v>
      </c>
      <c r="B103" t="s">
        <v>8</v>
      </c>
      <c r="C103" s="4">
        <v>85</v>
      </c>
      <c r="D103" s="4">
        <f t="shared" si="15"/>
        <v>19.55</v>
      </c>
      <c r="E103" s="4">
        <f t="shared" si="16"/>
        <v>65.45</v>
      </c>
      <c r="F103" s="1">
        <v>7</v>
      </c>
      <c r="G103" s="4">
        <v>595</v>
      </c>
      <c r="H103" s="4">
        <v>132.57</v>
      </c>
      <c r="I103" s="4">
        <v>462.43</v>
      </c>
      <c r="J103" s="4">
        <f t="shared" si="17"/>
        <v>481.98</v>
      </c>
      <c r="K103" t="s">
        <v>17</v>
      </c>
      <c r="L103" t="s">
        <v>18</v>
      </c>
      <c r="M103" s="19">
        <f t="shared" si="13"/>
        <v>0.28884677784963758</v>
      </c>
    </row>
    <row r="104" spans="1:13" x14ac:dyDescent="0.35">
      <c r="A104" s="18">
        <f t="shared" ca="1" si="14"/>
        <v>45030</v>
      </c>
      <c r="B104" t="s">
        <v>11</v>
      </c>
      <c r="C104" s="4">
        <v>250</v>
      </c>
      <c r="D104" s="4">
        <f t="shared" si="15"/>
        <v>57.5</v>
      </c>
      <c r="E104" s="4">
        <f t="shared" si="16"/>
        <v>192.5</v>
      </c>
      <c r="F104" s="1">
        <v>20</v>
      </c>
      <c r="G104" s="4">
        <v>5000</v>
      </c>
      <c r="H104" s="4">
        <v>2208.29</v>
      </c>
      <c r="I104" s="4">
        <v>2791.71</v>
      </c>
      <c r="J104" s="4">
        <f t="shared" si="17"/>
        <v>2849.21</v>
      </c>
      <c r="K104" t="s">
        <v>17</v>
      </c>
      <c r="L104" t="s">
        <v>19</v>
      </c>
      <c r="M104" s="19">
        <f t="shared" si="13"/>
        <v>1.7437805466570331</v>
      </c>
    </row>
    <row r="105" spans="1:13" x14ac:dyDescent="0.35">
      <c r="A105" s="18">
        <f t="shared" ca="1" si="14"/>
        <v>45349</v>
      </c>
      <c r="B105" t="s">
        <v>8</v>
      </c>
      <c r="C105" s="4">
        <v>85</v>
      </c>
      <c r="D105" s="4">
        <f t="shared" si="15"/>
        <v>19.55</v>
      </c>
      <c r="E105" s="4">
        <f t="shared" si="16"/>
        <v>65.45</v>
      </c>
      <c r="F105" s="1">
        <v>12</v>
      </c>
      <c r="G105" s="4">
        <v>1020</v>
      </c>
      <c r="H105" s="4">
        <v>225.1</v>
      </c>
      <c r="I105" s="4">
        <v>794.9</v>
      </c>
      <c r="J105" s="4">
        <f t="shared" si="17"/>
        <v>814.44999999999993</v>
      </c>
      <c r="K105" t="s">
        <v>17</v>
      </c>
      <c r="L105" t="s">
        <v>20</v>
      </c>
      <c r="M105" s="19">
        <f t="shared" si="13"/>
        <v>0.49651688625884338</v>
      </c>
    </row>
    <row r="106" spans="1:13" x14ac:dyDescent="0.35">
      <c r="A106" s="18">
        <f t="shared" ca="1" si="14"/>
        <v>44956</v>
      </c>
      <c r="B106" t="s">
        <v>8</v>
      </c>
      <c r="C106" s="4">
        <v>85</v>
      </c>
      <c r="D106" s="4">
        <f t="shared" si="15"/>
        <v>19.55</v>
      </c>
      <c r="E106" s="4">
        <f t="shared" si="16"/>
        <v>65.45</v>
      </c>
      <c r="F106" s="1">
        <v>16</v>
      </c>
      <c r="G106" s="4">
        <v>1360</v>
      </c>
      <c r="H106" s="4">
        <v>315.06</v>
      </c>
      <c r="I106" s="4">
        <v>1044.94</v>
      </c>
      <c r="J106" s="4">
        <f t="shared" si="17"/>
        <v>1064.49</v>
      </c>
      <c r="K106" t="s">
        <v>16</v>
      </c>
      <c r="L106" t="s">
        <v>25</v>
      </c>
      <c r="M106" s="19">
        <f t="shared" si="13"/>
        <v>0.6526988993927737</v>
      </c>
    </row>
    <row r="107" spans="1:13" x14ac:dyDescent="0.35">
      <c r="A107" s="18">
        <f t="shared" ca="1" si="14"/>
        <v>44296</v>
      </c>
      <c r="B107" t="s">
        <v>8</v>
      </c>
      <c r="C107" s="4">
        <v>85</v>
      </c>
      <c r="D107" s="4">
        <f t="shared" si="15"/>
        <v>19.55</v>
      </c>
      <c r="E107" s="4">
        <f t="shared" si="16"/>
        <v>65.45</v>
      </c>
      <c r="F107" s="1">
        <v>6</v>
      </c>
      <c r="G107" s="4">
        <v>510</v>
      </c>
      <c r="H107" s="4">
        <v>214.27</v>
      </c>
      <c r="I107" s="4">
        <v>295.73</v>
      </c>
      <c r="J107" s="4">
        <f t="shared" si="17"/>
        <v>315.28000000000003</v>
      </c>
      <c r="K107" t="s">
        <v>17</v>
      </c>
      <c r="L107" t="s">
        <v>27</v>
      </c>
      <c r="M107" s="19">
        <f t="shared" si="13"/>
        <v>0.18472127157293716</v>
      </c>
    </row>
    <row r="108" spans="1:13" x14ac:dyDescent="0.35">
      <c r="A108" s="18">
        <f t="shared" ca="1" si="14"/>
        <v>44934</v>
      </c>
      <c r="B108" t="s">
        <v>12</v>
      </c>
      <c r="C108" s="4">
        <v>100</v>
      </c>
      <c r="D108" s="4">
        <f t="shared" si="15"/>
        <v>23</v>
      </c>
      <c r="E108" s="4">
        <f t="shared" si="16"/>
        <v>77</v>
      </c>
      <c r="F108" s="1">
        <v>14</v>
      </c>
      <c r="G108" s="4">
        <v>1400</v>
      </c>
      <c r="H108" s="4">
        <v>626.80999999999995</v>
      </c>
      <c r="I108" s="4">
        <v>773.19</v>
      </c>
      <c r="J108" s="4">
        <f t="shared" si="17"/>
        <v>796.19</v>
      </c>
      <c r="K108" t="s">
        <v>17</v>
      </c>
      <c r="L108" t="s">
        <v>27</v>
      </c>
      <c r="M108" s="19">
        <f t="shared" si="13"/>
        <v>0.48295620994650279</v>
      </c>
    </row>
    <row r="109" spans="1:13" x14ac:dyDescent="0.35">
      <c r="A109" s="18">
        <f t="shared" ca="1" si="14"/>
        <v>44928</v>
      </c>
      <c r="B109" t="s">
        <v>14</v>
      </c>
      <c r="C109" s="4">
        <v>90</v>
      </c>
      <c r="D109" s="4">
        <f t="shared" si="15"/>
        <v>20.7</v>
      </c>
      <c r="E109" s="4">
        <f t="shared" si="16"/>
        <v>69.3</v>
      </c>
      <c r="F109" s="1">
        <v>3</v>
      </c>
      <c r="G109" s="4">
        <v>270</v>
      </c>
      <c r="H109" s="4">
        <v>76.59</v>
      </c>
      <c r="I109" s="4">
        <v>193.41</v>
      </c>
      <c r="J109" s="4">
        <f t="shared" si="17"/>
        <v>214.10999999999999</v>
      </c>
      <c r="K109" t="s">
        <v>16</v>
      </c>
      <c r="L109" t="s">
        <v>18</v>
      </c>
      <c r="M109" s="19">
        <f t="shared" si="13"/>
        <v>0.12080932314922994</v>
      </c>
    </row>
    <row r="110" spans="1:13" x14ac:dyDescent="0.35">
      <c r="A110" s="18">
        <f t="shared" ca="1" si="14"/>
        <v>44353</v>
      </c>
      <c r="B110" t="s">
        <v>8</v>
      </c>
      <c r="C110" s="4">
        <v>85</v>
      </c>
      <c r="D110" s="4">
        <f t="shared" si="15"/>
        <v>19.55</v>
      </c>
      <c r="E110" s="4">
        <f t="shared" si="16"/>
        <v>65.45</v>
      </c>
      <c r="F110" s="1">
        <v>11</v>
      </c>
      <c r="G110" s="4">
        <v>935</v>
      </c>
      <c r="H110" s="4">
        <v>195.05</v>
      </c>
      <c r="I110" s="4">
        <v>739.95</v>
      </c>
      <c r="J110" s="4">
        <f t="shared" si="17"/>
        <v>759.5</v>
      </c>
      <c r="K110" t="s">
        <v>16</v>
      </c>
      <c r="L110" t="s">
        <v>26</v>
      </c>
      <c r="M110" s="19">
        <f t="shared" si="13"/>
        <v>0.46219357150236651</v>
      </c>
    </row>
    <row r="111" spans="1:13" x14ac:dyDescent="0.35">
      <c r="A111" s="18">
        <f t="shared" ca="1" si="14"/>
        <v>44637</v>
      </c>
      <c r="B111" t="s">
        <v>14</v>
      </c>
      <c r="C111" s="4">
        <v>90</v>
      </c>
      <c r="D111" s="4">
        <f t="shared" si="15"/>
        <v>20.7</v>
      </c>
      <c r="E111" s="4">
        <f t="shared" si="16"/>
        <v>69.3</v>
      </c>
      <c r="F111" s="1">
        <v>12</v>
      </c>
      <c r="G111" s="4">
        <v>1080</v>
      </c>
      <c r="H111" s="4">
        <v>474.5</v>
      </c>
      <c r="I111" s="4">
        <v>605.5</v>
      </c>
      <c r="J111" s="4">
        <f t="shared" si="17"/>
        <v>626.20000000000005</v>
      </c>
      <c r="K111" t="s">
        <v>16</v>
      </c>
      <c r="L111" t="s">
        <v>27</v>
      </c>
      <c r="M111" s="19">
        <f t="shared" si="13"/>
        <v>0.37821232183888498</v>
      </c>
    </row>
    <row r="112" spans="1:13" x14ac:dyDescent="0.35">
      <c r="A112" s="18">
        <f t="shared" ca="1" si="14"/>
        <v>45854</v>
      </c>
      <c r="B112" t="s">
        <v>9</v>
      </c>
      <c r="C112" s="4">
        <v>70</v>
      </c>
      <c r="D112" s="4">
        <f t="shared" si="15"/>
        <v>16.100000000000001</v>
      </c>
      <c r="E112" s="4">
        <f t="shared" si="16"/>
        <v>53.9</v>
      </c>
      <c r="F112" s="1">
        <v>17</v>
      </c>
      <c r="G112" s="4">
        <v>1190</v>
      </c>
      <c r="H112" s="4">
        <v>576.46</v>
      </c>
      <c r="I112" s="4">
        <v>613.54</v>
      </c>
      <c r="J112" s="4">
        <f t="shared" si="17"/>
        <v>629.64</v>
      </c>
      <c r="K112" t="s">
        <v>15</v>
      </c>
      <c r="L112" t="s">
        <v>18</v>
      </c>
      <c r="M112" s="19">
        <f t="shared" si="13"/>
        <v>0.38323433185966876</v>
      </c>
    </row>
    <row r="113" spans="1:13" x14ac:dyDescent="0.35">
      <c r="A113" s="18">
        <f t="shared" ca="1" si="14"/>
        <v>45846</v>
      </c>
      <c r="B113" t="s">
        <v>12</v>
      </c>
      <c r="C113" s="4">
        <v>100</v>
      </c>
      <c r="D113" s="4">
        <f t="shared" si="15"/>
        <v>23</v>
      </c>
      <c r="E113" s="4">
        <f t="shared" si="16"/>
        <v>77</v>
      </c>
      <c r="F113" s="1">
        <v>18</v>
      </c>
      <c r="G113" s="4">
        <v>1800</v>
      </c>
      <c r="H113" s="4">
        <v>769.41</v>
      </c>
      <c r="I113" s="4">
        <v>1030.5899999999999</v>
      </c>
      <c r="J113" s="4">
        <f t="shared" si="17"/>
        <v>1053.5899999999999</v>
      </c>
      <c r="K113" t="s">
        <v>17</v>
      </c>
      <c r="L113" t="s">
        <v>25</v>
      </c>
      <c r="M113" s="19">
        <f t="shared" si="13"/>
        <v>0.64373548598503127</v>
      </c>
    </row>
    <row r="114" spans="1:13" x14ac:dyDescent="0.35">
      <c r="A114" s="18">
        <f t="shared" ca="1" si="14"/>
        <v>44199</v>
      </c>
      <c r="B114" t="s">
        <v>12</v>
      </c>
      <c r="C114" s="4">
        <v>100</v>
      </c>
      <c r="D114" s="4">
        <f t="shared" si="15"/>
        <v>23</v>
      </c>
      <c r="E114" s="4">
        <f t="shared" si="16"/>
        <v>77</v>
      </c>
      <c r="F114" s="1">
        <v>1</v>
      </c>
      <c r="G114" s="4">
        <v>100</v>
      </c>
      <c r="H114" s="4">
        <v>22.79</v>
      </c>
      <c r="I114" s="4">
        <v>77.210000000000008</v>
      </c>
      <c r="J114" s="4">
        <f t="shared" si="17"/>
        <v>100.21000000000001</v>
      </c>
      <c r="K114" t="s">
        <v>15</v>
      </c>
      <c r="L114" t="s">
        <v>23</v>
      </c>
      <c r="M114" s="19">
        <f t="shared" si="13"/>
        <v>4.8227536530438167E-2</v>
      </c>
    </row>
    <row r="115" spans="1:13" x14ac:dyDescent="0.35">
      <c r="A115" s="18">
        <f t="shared" ca="1" si="14"/>
        <v>45314</v>
      </c>
      <c r="B115" t="s">
        <v>11</v>
      </c>
      <c r="C115" s="4">
        <v>250</v>
      </c>
      <c r="D115" s="4">
        <f t="shared" si="15"/>
        <v>57.5</v>
      </c>
      <c r="E115" s="4">
        <f t="shared" si="16"/>
        <v>192.5</v>
      </c>
      <c r="F115" s="1">
        <v>19</v>
      </c>
      <c r="G115" s="4">
        <v>4750</v>
      </c>
      <c r="H115" s="4">
        <v>1475.85</v>
      </c>
      <c r="I115" s="4">
        <v>3274.15</v>
      </c>
      <c r="J115" s="4">
        <f t="shared" si="17"/>
        <v>3331.65</v>
      </c>
      <c r="K115" t="s">
        <v>17</v>
      </c>
      <c r="L115" t="s">
        <v>24</v>
      </c>
      <c r="M115" s="19">
        <f t="shared" si="13"/>
        <v>2.0451261330285471</v>
      </c>
    </row>
    <row r="116" spans="1:13" x14ac:dyDescent="0.35">
      <c r="A116" s="18">
        <f t="shared" ca="1" si="14"/>
        <v>46014</v>
      </c>
      <c r="B116" t="s">
        <v>8</v>
      </c>
      <c r="C116" s="4">
        <v>85</v>
      </c>
      <c r="D116" s="4">
        <f t="shared" si="15"/>
        <v>19.55</v>
      </c>
      <c r="E116" s="4">
        <f t="shared" si="16"/>
        <v>65.45</v>
      </c>
      <c r="F116" s="1">
        <v>18</v>
      </c>
      <c r="G116" s="4">
        <v>1530</v>
      </c>
      <c r="H116" s="4">
        <v>457.83</v>
      </c>
      <c r="I116" s="4">
        <v>1072.17</v>
      </c>
      <c r="J116" s="4">
        <f t="shared" si="17"/>
        <v>1091.72</v>
      </c>
      <c r="K116" t="s">
        <v>17</v>
      </c>
      <c r="L116" t="s">
        <v>25</v>
      </c>
      <c r="M116" s="19">
        <f t="shared" si="13"/>
        <v>0.66970752288356283</v>
      </c>
    </row>
    <row r="117" spans="1:13" x14ac:dyDescent="0.35">
      <c r="A117" s="18">
        <f t="shared" ca="1" si="14"/>
        <v>45442</v>
      </c>
      <c r="B117" t="s">
        <v>11</v>
      </c>
      <c r="C117" s="4">
        <v>250</v>
      </c>
      <c r="D117" s="4">
        <f t="shared" si="15"/>
        <v>57.5</v>
      </c>
      <c r="E117" s="4">
        <f t="shared" si="16"/>
        <v>192.5</v>
      </c>
      <c r="F117" s="1">
        <v>9</v>
      </c>
      <c r="G117" s="4">
        <v>2250</v>
      </c>
      <c r="H117" s="4">
        <v>605.61</v>
      </c>
      <c r="I117" s="4">
        <v>1644.39</v>
      </c>
      <c r="J117" s="4">
        <f t="shared" si="17"/>
        <v>1701.89</v>
      </c>
      <c r="K117" t="s">
        <v>17</v>
      </c>
      <c r="L117" t="s">
        <v>18</v>
      </c>
      <c r="M117" s="19">
        <f t="shared" si="13"/>
        <v>1.0271322211538301</v>
      </c>
    </row>
    <row r="118" spans="1:13" x14ac:dyDescent="0.35">
      <c r="A118" s="18">
        <f t="shared" ca="1" si="14"/>
        <v>44857</v>
      </c>
      <c r="B118" t="s">
        <v>7</v>
      </c>
      <c r="C118" s="4">
        <v>75</v>
      </c>
      <c r="D118" s="4">
        <f t="shared" si="15"/>
        <v>17.25</v>
      </c>
      <c r="E118" s="4">
        <f t="shared" si="16"/>
        <v>57.75</v>
      </c>
      <c r="F118" s="1">
        <v>18</v>
      </c>
      <c r="G118" s="4">
        <v>1350</v>
      </c>
      <c r="H118" s="4">
        <v>655.11</v>
      </c>
      <c r="I118" s="4">
        <v>694.89</v>
      </c>
      <c r="J118" s="4">
        <f t="shared" si="17"/>
        <v>712.14</v>
      </c>
      <c r="K118" t="s">
        <v>17</v>
      </c>
      <c r="L118" t="s">
        <v>26</v>
      </c>
      <c r="M118" s="19">
        <f t="shared" si="13"/>
        <v>0.43404782877394349</v>
      </c>
    </row>
    <row r="119" spans="1:13" x14ac:dyDescent="0.35">
      <c r="A119" s="18">
        <f t="shared" ca="1" si="14"/>
        <v>45562</v>
      </c>
      <c r="B119" t="s">
        <v>14</v>
      </c>
      <c r="C119" s="4">
        <v>90</v>
      </c>
      <c r="D119" s="4">
        <f t="shared" si="15"/>
        <v>20.7</v>
      </c>
      <c r="E119" s="4">
        <f t="shared" si="16"/>
        <v>69.3</v>
      </c>
      <c r="F119" s="1">
        <v>16</v>
      </c>
      <c r="G119" s="4">
        <v>1440</v>
      </c>
      <c r="H119" s="4">
        <v>407.45</v>
      </c>
      <c r="I119" s="4">
        <v>1032.55</v>
      </c>
      <c r="J119" s="4">
        <f t="shared" si="17"/>
        <v>1053.25</v>
      </c>
      <c r="K119" t="s">
        <v>17</v>
      </c>
      <c r="L119" t="s">
        <v>24</v>
      </c>
      <c r="M119" s="19">
        <f t="shared" si="13"/>
        <v>0.64495975708462538</v>
      </c>
    </row>
    <row r="120" spans="1:13" x14ac:dyDescent="0.35">
      <c r="A120" s="18">
        <f t="shared" ca="1" si="14"/>
        <v>45555</v>
      </c>
      <c r="B120" t="s">
        <v>7</v>
      </c>
      <c r="C120" s="4">
        <v>75</v>
      </c>
      <c r="D120" s="4">
        <f t="shared" si="15"/>
        <v>17.25</v>
      </c>
      <c r="E120" s="4">
        <f t="shared" si="16"/>
        <v>57.75</v>
      </c>
      <c r="F120" s="1">
        <v>7</v>
      </c>
      <c r="G120" s="4">
        <v>525</v>
      </c>
      <c r="H120" s="4">
        <v>151.66</v>
      </c>
      <c r="I120" s="4">
        <v>373.34</v>
      </c>
      <c r="J120" s="4">
        <f t="shared" si="17"/>
        <v>390.59</v>
      </c>
      <c r="K120" t="s">
        <v>16</v>
      </c>
      <c r="L120" t="s">
        <v>26</v>
      </c>
      <c r="M120" s="19">
        <f t="shared" si="13"/>
        <v>0.23319865934819042</v>
      </c>
    </row>
    <row r="121" spans="1:13" x14ac:dyDescent="0.35">
      <c r="A121" s="18">
        <f t="shared" ca="1" si="14"/>
        <v>45889</v>
      </c>
      <c r="B121" t="s">
        <v>9</v>
      </c>
      <c r="C121" s="4">
        <v>70</v>
      </c>
      <c r="D121" s="4">
        <f t="shared" si="15"/>
        <v>16.100000000000001</v>
      </c>
      <c r="E121" s="4">
        <f t="shared" si="16"/>
        <v>53.9</v>
      </c>
      <c r="F121" s="1">
        <v>18</v>
      </c>
      <c r="G121" s="4">
        <v>1260</v>
      </c>
      <c r="H121" s="4">
        <v>299.85000000000002</v>
      </c>
      <c r="I121" s="4">
        <v>960.15</v>
      </c>
      <c r="J121" s="4">
        <f t="shared" si="17"/>
        <v>976.25</v>
      </c>
      <c r="K121" t="s">
        <v>15</v>
      </c>
      <c r="L121" t="s">
        <v>19</v>
      </c>
      <c r="M121" s="19">
        <f t="shared" si="13"/>
        <v>0.59973668177308892</v>
      </c>
    </row>
    <row r="122" spans="1:13" x14ac:dyDescent="0.35">
      <c r="A122" s="18">
        <f t="shared" ca="1" si="14"/>
        <v>45577</v>
      </c>
      <c r="B122" t="s">
        <v>13</v>
      </c>
      <c r="C122" s="4">
        <v>150</v>
      </c>
      <c r="D122" s="4">
        <f t="shared" si="15"/>
        <v>34.5</v>
      </c>
      <c r="E122" s="4">
        <f t="shared" si="16"/>
        <v>115.5</v>
      </c>
      <c r="F122" s="1">
        <v>16</v>
      </c>
      <c r="G122" s="4">
        <v>2400</v>
      </c>
      <c r="H122" s="4">
        <v>553.86</v>
      </c>
      <c r="I122" s="4">
        <v>1846.14</v>
      </c>
      <c r="J122" s="4">
        <f t="shared" si="17"/>
        <v>1880.64</v>
      </c>
      <c r="K122" t="s">
        <v>15</v>
      </c>
      <c r="L122" t="s">
        <v>21</v>
      </c>
      <c r="M122" s="19">
        <f t="shared" si="13"/>
        <v>1.1531509427574551</v>
      </c>
    </row>
    <row r="123" spans="1:13" x14ac:dyDescent="0.35">
      <c r="A123" s="18">
        <f t="shared" ca="1" si="14"/>
        <v>44527</v>
      </c>
      <c r="B123" t="s">
        <v>12</v>
      </c>
      <c r="C123" s="4">
        <v>100</v>
      </c>
      <c r="D123" s="4">
        <f t="shared" si="15"/>
        <v>23</v>
      </c>
      <c r="E123" s="4">
        <f t="shared" si="16"/>
        <v>77</v>
      </c>
      <c r="F123" s="1">
        <v>16</v>
      </c>
      <c r="G123" s="4">
        <v>1600</v>
      </c>
      <c r="H123" s="4">
        <v>531.42999999999995</v>
      </c>
      <c r="I123" s="4">
        <v>1068.57</v>
      </c>
      <c r="J123" s="4">
        <f t="shared" si="17"/>
        <v>1091.57</v>
      </c>
      <c r="K123" t="s">
        <v>15</v>
      </c>
      <c r="L123" t="s">
        <v>19</v>
      </c>
      <c r="M123" s="19">
        <f t="shared" si="13"/>
        <v>0.66745886168022672</v>
      </c>
    </row>
    <row r="124" spans="1:13" x14ac:dyDescent="0.35">
      <c r="A124" s="18">
        <f t="shared" ca="1" si="14"/>
        <v>45939</v>
      </c>
      <c r="B124" t="s">
        <v>12</v>
      </c>
      <c r="C124" s="4">
        <v>100</v>
      </c>
      <c r="D124" s="4">
        <f t="shared" si="15"/>
        <v>23</v>
      </c>
      <c r="E124" s="4">
        <f t="shared" si="16"/>
        <v>77</v>
      </c>
      <c r="F124" s="1">
        <v>4</v>
      </c>
      <c r="G124" s="4">
        <v>400</v>
      </c>
      <c r="H124" s="4">
        <v>178.65</v>
      </c>
      <c r="I124" s="4">
        <v>221.35</v>
      </c>
      <c r="J124" s="4">
        <f t="shared" si="17"/>
        <v>244.35</v>
      </c>
      <c r="K124" t="s">
        <v>16</v>
      </c>
      <c r="L124" t="s">
        <v>25</v>
      </c>
      <c r="M124" s="19">
        <f t="shared" si="13"/>
        <v>0.13826143259956594</v>
      </c>
    </row>
    <row r="125" spans="1:13" x14ac:dyDescent="0.35">
      <c r="A125" s="18">
        <f t="shared" ca="1" si="14"/>
        <v>45137</v>
      </c>
      <c r="B125" t="s">
        <v>9</v>
      </c>
      <c r="C125" s="4">
        <v>70</v>
      </c>
      <c r="D125" s="4">
        <f t="shared" si="15"/>
        <v>16.100000000000001</v>
      </c>
      <c r="E125" s="4">
        <f t="shared" si="16"/>
        <v>53.9</v>
      </c>
      <c r="F125" s="1">
        <v>5</v>
      </c>
      <c r="G125" s="4">
        <v>350</v>
      </c>
      <c r="H125" s="4">
        <v>85.67</v>
      </c>
      <c r="I125" s="4">
        <v>264.33</v>
      </c>
      <c r="J125" s="4">
        <f t="shared" si="17"/>
        <v>280.43</v>
      </c>
      <c r="K125" t="s">
        <v>17</v>
      </c>
      <c r="L125" t="s">
        <v>27</v>
      </c>
      <c r="M125" s="19">
        <f t="shared" si="13"/>
        <v>0.16510794885495036</v>
      </c>
    </row>
    <row r="126" spans="1:13" x14ac:dyDescent="0.35">
      <c r="A126" s="18">
        <f t="shared" ca="1" si="14"/>
        <v>44676</v>
      </c>
      <c r="B126" t="s">
        <v>14</v>
      </c>
      <c r="C126" s="4">
        <v>90</v>
      </c>
      <c r="D126" s="4">
        <f t="shared" si="15"/>
        <v>20.7</v>
      </c>
      <c r="E126" s="4">
        <f t="shared" si="16"/>
        <v>69.3</v>
      </c>
      <c r="F126" s="1">
        <v>4</v>
      </c>
      <c r="G126" s="4">
        <v>360</v>
      </c>
      <c r="H126" s="4">
        <v>132.27000000000001</v>
      </c>
      <c r="I126" s="4">
        <v>227.73</v>
      </c>
      <c r="J126" s="4">
        <f t="shared" si="17"/>
        <v>248.42999999999998</v>
      </c>
      <c r="K126" t="s">
        <v>16</v>
      </c>
      <c r="L126" t="s">
        <v>21</v>
      </c>
      <c r="M126" s="19">
        <f t="shared" si="13"/>
        <v>0.14224655995436708</v>
      </c>
    </row>
    <row r="127" spans="1:13" x14ac:dyDescent="0.35">
      <c r="A127" s="18">
        <f t="shared" ca="1" si="14"/>
        <v>45930</v>
      </c>
      <c r="B127" t="s">
        <v>8</v>
      </c>
      <c r="C127" s="4">
        <v>85</v>
      </c>
      <c r="D127" s="4">
        <f t="shared" si="15"/>
        <v>19.55</v>
      </c>
      <c r="E127" s="4">
        <f t="shared" si="16"/>
        <v>65.45</v>
      </c>
      <c r="F127" s="1">
        <v>15</v>
      </c>
      <c r="G127" s="4">
        <v>1275</v>
      </c>
      <c r="H127" s="4">
        <v>602.5</v>
      </c>
      <c r="I127" s="4">
        <v>672.5</v>
      </c>
      <c r="J127" s="4">
        <f t="shared" si="17"/>
        <v>692.05</v>
      </c>
      <c r="K127" t="s">
        <v>16</v>
      </c>
      <c r="L127" t="s">
        <v>21</v>
      </c>
      <c r="M127" s="19">
        <f t="shared" si="13"/>
        <v>0.42006240534541728</v>
      </c>
    </row>
    <row r="128" spans="1:13" x14ac:dyDescent="0.35">
      <c r="A128" s="18">
        <f t="shared" ca="1" si="14"/>
        <v>45940</v>
      </c>
      <c r="B128" t="s">
        <v>11</v>
      </c>
      <c r="C128" s="4">
        <v>250</v>
      </c>
      <c r="D128" s="4">
        <f t="shared" si="15"/>
        <v>57.5</v>
      </c>
      <c r="E128" s="4">
        <f t="shared" si="16"/>
        <v>192.5</v>
      </c>
      <c r="F128" s="1">
        <v>19</v>
      </c>
      <c r="G128" s="4">
        <v>4750</v>
      </c>
      <c r="H128" s="4">
        <v>1834.96</v>
      </c>
      <c r="I128" s="4">
        <v>2915.04</v>
      </c>
      <c r="J128" s="4">
        <f t="shared" si="17"/>
        <v>2972.54</v>
      </c>
      <c r="K128" t="s">
        <v>17</v>
      </c>
      <c r="L128" t="s">
        <v>22</v>
      </c>
      <c r="M128" s="19">
        <f t="shared" si="13"/>
        <v>1.8208159317146544</v>
      </c>
    </row>
    <row r="129" spans="1:13" x14ac:dyDescent="0.35">
      <c r="A129" s="18">
        <f t="shared" ca="1" si="14"/>
        <v>44891</v>
      </c>
      <c r="B129" t="s">
        <v>14</v>
      </c>
      <c r="C129" s="4">
        <v>90</v>
      </c>
      <c r="D129" s="4">
        <f t="shared" si="15"/>
        <v>20.7</v>
      </c>
      <c r="E129" s="4">
        <f t="shared" si="16"/>
        <v>69.3</v>
      </c>
      <c r="F129" s="1">
        <v>9</v>
      </c>
      <c r="G129" s="4">
        <v>810</v>
      </c>
      <c r="H129" s="4">
        <v>322.48</v>
      </c>
      <c r="I129" s="4">
        <v>487.52</v>
      </c>
      <c r="J129" s="4">
        <f t="shared" si="17"/>
        <v>508.21999999999997</v>
      </c>
      <c r="K129" t="s">
        <v>15</v>
      </c>
      <c r="L129" t="s">
        <v>18</v>
      </c>
      <c r="M129" s="19">
        <f t="shared" si="13"/>
        <v>0.30451869718066588</v>
      </c>
    </row>
    <row r="130" spans="1:13" x14ac:dyDescent="0.35">
      <c r="A130" s="18">
        <f t="shared" ref="A130:A161" ca="1" si="18">RANDBETWEEN(DATE(2021,1,1),DATE(2025,12,31))</f>
        <v>45349</v>
      </c>
      <c r="B130" t="s">
        <v>7</v>
      </c>
      <c r="C130" s="4">
        <v>75</v>
      </c>
      <c r="D130" s="4">
        <f t="shared" ref="D130:D161" si="19">C130*$P$1</f>
        <v>17.25</v>
      </c>
      <c r="E130" s="4">
        <f t="shared" ref="E130:E161" si="20">C130-D130</f>
        <v>57.75</v>
      </c>
      <c r="F130" s="1">
        <v>6</v>
      </c>
      <c r="G130" s="4">
        <v>450</v>
      </c>
      <c r="H130" s="4">
        <v>90.36</v>
      </c>
      <c r="I130" s="4">
        <v>359.64</v>
      </c>
      <c r="J130" s="4">
        <f t="shared" ref="J130:J161" si="21">I130+D130</f>
        <v>376.89</v>
      </c>
      <c r="K130" t="s">
        <v>16</v>
      </c>
      <c r="L130" t="s">
        <v>21</v>
      </c>
      <c r="M130" s="19">
        <f t="shared" si="13"/>
        <v>0.22464125421327263</v>
      </c>
    </row>
    <row r="131" spans="1:13" x14ac:dyDescent="0.35">
      <c r="A131" s="18">
        <f t="shared" ca="1" si="18"/>
        <v>45155</v>
      </c>
      <c r="B131" t="s">
        <v>11</v>
      </c>
      <c r="C131" s="4">
        <v>250</v>
      </c>
      <c r="D131" s="4">
        <f t="shared" si="19"/>
        <v>57.5</v>
      </c>
      <c r="E131" s="4">
        <f t="shared" si="20"/>
        <v>192.5</v>
      </c>
      <c r="F131" s="1">
        <v>2</v>
      </c>
      <c r="G131" s="4">
        <v>500</v>
      </c>
      <c r="H131" s="4">
        <v>134.72</v>
      </c>
      <c r="I131" s="4">
        <v>365.28</v>
      </c>
      <c r="J131" s="4">
        <f t="shared" si="21"/>
        <v>422.78</v>
      </c>
      <c r="K131" t="s">
        <v>17</v>
      </c>
      <c r="L131" t="s">
        <v>27</v>
      </c>
      <c r="M131" s="19">
        <f t="shared" ref="M131:M194" si="22">(I131/$I$201)*100</f>
        <v>0.2281641567651658</v>
      </c>
    </row>
    <row r="132" spans="1:13" x14ac:dyDescent="0.35">
      <c r="A132" s="18">
        <f t="shared" ca="1" si="18"/>
        <v>44363</v>
      </c>
      <c r="B132" t="s">
        <v>7</v>
      </c>
      <c r="C132" s="4">
        <v>75</v>
      </c>
      <c r="D132" s="4">
        <f t="shared" si="19"/>
        <v>17.25</v>
      </c>
      <c r="E132" s="4">
        <f t="shared" si="20"/>
        <v>57.75</v>
      </c>
      <c r="F132" s="1">
        <v>8</v>
      </c>
      <c r="G132" s="4">
        <v>600</v>
      </c>
      <c r="H132" s="4">
        <v>286.3</v>
      </c>
      <c r="I132" s="4">
        <v>313.7</v>
      </c>
      <c r="J132" s="4">
        <f t="shared" si="21"/>
        <v>330.95</v>
      </c>
      <c r="K132" t="s">
        <v>17</v>
      </c>
      <c r="L132" t="s">
        <v>21</v>
      </c>
      <c r="M132" s="19">
        <f t="shared" si="22"/>
        <v>0.19594583874625632</v>
      </c>
    </row>
    <row r="133" spans="1:13" x14ac:dyDescent="0.35">
      <c r="A133" s="18">
        <f t="shared" ca="1" si="18"/>
        <v>45785</v>
      </c>
      <c r="B133" t="s">
        <v>8</v>
      </c>
      <c r="C133" s="4">
        <v>85</v>
      </c>
      <c r="D133" s="4">
        <f t="shared" si="19"/>
        <v>19.55</v>
      </c>
      <c r="E133" s="4">
        <f t="shared" si="20"/>
        <v>65.45</v>
      </c>
      <c r="F133" s="1">
        <v>4</v>
      </c>
      <c r="G133" s="4">
        <v>340</v>
      </c>
      <c r="H133" s="4">
        <v>123.55</v>
      </c>
      <c r="I133" s="4">
        <v>216.45</v>
      </c>
      <c r="J133" s="4">
        <f t="shared" si="21"/>
        <v>236</v>
      </c>
      <c r="K133" t="s">
        <v>17</v>
      </c>
      <c r="L133" t="s">
        <v>26</v>
      </c>
      <c r="M133" s="19">
        <f t="shared" si="22"/>
        <v>0.13520075485058075</v>
      </c>
    </row>
    <row r="134" spans="1:13" x14ac:dyDescent="0.35">
      <c r="A134" s="18">
        <f t="shared" ca="1" si="18"/>
        <v>44847</v>
      </c>
      <c r="B134" t="s">
        <v>13</v>
      </c>
      <c r="C134" s="4">
        <v>150</v>
      </c>
      <c r="D134" s="4">
        <f t="shared" si="19"/>
        <v>34.5</v>
      </c>
      <c r="E134" s="4">
        <f t="shared" si="20"/>
        <v>115.5</v>
      </c>
      <c r="F134" s="1">
        <v>3</v>
      </c>
      <c r="G134" s="4">
        <v>450</v>
      </c>
      <c r="H134" s="4">
        <v>98.05</v>
      </c>
      <c r="I134" s="4">
        <v>351.95</v>
      </c>
      <c r="J134" s="4">
        <f t="shared" si="21"/>
        <v>386.45</v>
      </c>
      <c r="K134" t="s">
        <v>16</v>
      </c>
      <c r="L134" t="s">
        <v>21</v>
      </c>
      <c r="M134" s="19">
        <f t="shared" si="22"/>
        <v>0.219837864031702</v>
      </c>
    </row>
    <row r="135" spans="1:13" x14ac:dyDescent="0.35">
      <c r="A135" s="18">
        <f t="shared" ca="1" si="18"/>
        <v>45424</v>
      </c>
      <c r="B135" t="s">
        <v>12</v>
      </c>
      <c r="C135" s="4">
        <v>100</v>
      </c>
      <c r="D135" s="4">
        <f t="shared" si="19"/>
        <v>23</v>
      </c>
      <c r="E135" s="4">
        <f t="shared" si="20"/>
        <v>77</v>
      </c>
      <c r="F135" s="1">
        <v>4</v>
      </c>
      <c r="G135" s="4">
        <v>400</v>
      </c>
      <c r="H135" s="4">
        <v>136.24</v>
      </c>
      <c r="I135" s="4">
        <v>263.76</v>
      </c>
      <c r="J135" s="4">
        <f t="shared" si="21"/>
        <v>286.76</v>
      </c>
      <c r="K135" t="s">
        <v>16</v>
      </c>
      <c r="L135" t="s">
        <v>23</v>
      </c>
      <c r="M135" s="19">
        <f t="shared" si="22"/>
        <v>0.16475191083108884</v>
      </c>
    </row>
    <row r="136" spans="1:13" x14ac:dyDescent="0.35">
      <c r="A136" s="18">
        <f t="shared" ca="1" si="18"/>
        <v>44315</v>
      </c>
      <c r="B136" t="s">
        <v>12</v>
      </c>
      <c r="C136" s="4">
        <v>100</v>
      </c>
      <c r="D136" s="4">
        <f t="shared" si="19"/>
        <v>23</v>
      </c>
      <c r="E136" s="4">
        <f t="shared" si="20"/>
        <v>77</v>
      </c>
      <c r="F136" s="1">
        <v>15</v>
      </c>
      <c r="G136" s="4">
        <v>1500</v>
      </c>
      <c r="H136" s="4">
        <v>336.2</v>
      </c>
      <c r="I136" s="4">
        <v>1163.8</v>
      </c>
      <c r="J136" s="4">
        <f t="shared" si="21"/>
        <v>1186.8</v>
      </c>
      <c r="K136" t="s">
        <v>15</v>
      </c>
      <c r="L136" t="s">
        <v>23</v>
      </c>
      <c r="M136" s="19">
        <f t="shared" si="22"/>
        <v>0.72694219678958594</v>
      </c>
    </row>
    <row r="137" spans="1:13" x14ac:dyDescent="0.35">
      <c r="A137" s="18">
        <f t="shared" ca="1" si="18"/>
        <v>44400</v>
      </c>
      <c r="B137" t="s">
        <v>11</v>
      </c>
      <c r="C137" s="4">
        <v>250</v>
      </c>
      <c r="D137" s="4">
        <f t="shared" si="19"/>
        <v>57.5</v>
      </c>
      <c r="E137" s="4">
        <f t="shared" si="20"/>
        <v>192.5</v>
      </c>
      <c r="F137" s="1">
        <v>1</v>
      </c>
      <c r="G137" s="4">
        <v>250</v>
      </c>
      <c r="H137" s="4">
        <v>56.85</v>
      </c>
      <c r="I137" s="4">
        <v>193.15</v>
      </c>
      <c r="J137" s="4">
        <f t="shared" si="21"/>
        <v>250.65</v>
      </c>
      <c r="K137" t="s">
        <v>17</v>
      </c>
      <c r="L137" t="s">
        <v>21</v>
      </c>
      <c r="M137" s="19">
        <f t="shared" si="22"/>
        <v>0.12064691984010013</v>
      </c>
    </row>
    <row r="138" spans="1:13" x14ac:dyDescent="0.35">
      <c r="A138" s="18">
        <f t="shared" ca="1" si="18"/>
        <v>45911</v>
      </c>
      <c r="B138" t="s">
        <v>11</v>
      </c>
      <c r="C138" s="4">
        <v>250</v>
      </c>
      <c r="D138" s="4">
        <f t="shared" si="19"/>
        <v>57.5</v>
      </c>
      <c r="E138" s="4">
        <f t="shared" si="20"/>
        <v>192.5</v>
      </c>
      <c r="F138" s="1">
        <v>19</v>
      </c>
      <c r="G138" s="4">
        <v>4750</v>
      </c>
      <c r="H138" s="4">
        <v>1007.33</v>
      </c>
      <c r="I138" s="4">
        <v>3742.67</v>
      </c>
      <c r="J138" s="4">
        <f t="shared" si="21"/>
        <v>3800.17</v>
      </c>
      <c r="K138" t="s">
        <v>15</v>
      </c>
      <c r="L138" t="s">
        <v>25</v>
      </c>
      <c r="M138" s="19">
        <f t="shared" si="22"/>
        <v>2.3377768960804945</v>
      </c>
    </row>
    <row r="139" spans="1:13" x14ac:dyDescent="0.35">
      <c r="A139" s="18">
        <f t="shared" ca="1" si="18"/>
        <v>45999</v>
      </c>
      <c r="B139" t="s">
        <v>11</v>
      </c>
      <c r="C139" s="4">
        <v>250</v>
      </c>
      <c r="D139" s="4">
        <f t="shared" si="19"/>
        <v>57.5</v>
      </c>
      <c r="E139" s="4">
        <f t="shared" si="20"/>
        <v>192.5</v>
      </c>
      <c r="F139" s="1">
        <v>6</v>
      </c>
      <c r="G139" s="4">
        <v>1500</v>
      </c>
      <c r="H139" s="4">
        <v>748.63</v>
      </c>
      <c r="I139" s="4">
        <v>751.37</v>
      </c>
      <c r="J139" s="4">
        <f t="shared" si="21"/>
        <v>808.87</v>
      </c>
      <c r="K139" t="s">
        <v>16</v>
      </c>
      <c r="L139" t="s">
        <v>25</v>
      </c>
      <c r="M139" s="19">
        <f t="shared" si="22"/>
        <v>0.46932682454183816</v>
      </c>
    </row>
    <row r="140" spans="1:13" x14ac:dyDescent="0.35">
      <c r="A140" s="18">
        <f t="shared" ca="1" si="18"/>
        <v>45107</v>
      </c>
      <c r="B140" t="s">
        <v>12</v>
      </c>
      <c r="C140" s="4">
        <v>100</v>
      </c>
      <c r="D140" s="4">
        <f t="shared" si="19"/>
        <v>23</v>
      </c>
      <c r="E140" s="4">
        <f t="shared" si="20"/>
        <v>77</v>
      </c>
      <c r="F140" s="1">
        <v>12</v>
      </c>
      <c r="G140" s="4">
        <v>1200</v>
      </c>
      <c r="H140" s="4">
        <v>387.01</v>
      </c>
      <c r="I140" s="4">
        <v>812.99</v>
      </c>
      <c r="J140" s="4">
        <f t="shared" si="21"/>
        <v>835.99</v>
      </c>
      <c r="K140" t="s">
        <v>16</v>
      </c>
      <c r="L140" t="s">
        <v>22</v>
      </c>
      <c r="M140" s="19">
        <f t="shared" si="22"/>
        <v>0.50781640880560708</v>
      </c>
    </row>
    <row r="141" spans="1:13" x14ac:dyDescent="0.35">
      <c r="A141" s="18">
        <f t="shared" ca="1" si="18"/>
        <v>45680</v>
      </c>
      <c r="B141" t="s">
        <v>10</v>
      </c>
      <c r="C141" s="4">
        <v>60</v>
      </c>
      <c r="D141" s="4">
        <f t="shared" si="19"/>
        <v>13.8</v>
      </c>
      <c r="E141" s="4">
        <f t="shared" si="20"/>
        <v>46.2</v>
      </c>
      <c r="F141" s="1">
        <v>14</v>
      </c>
      <c r="G141" s="4">
        <v>840</v>
      </c>
      <c r="H141" s="4">
        <v>342.81</v>
      </c>
      <c r="I141" s="4">
        <v>497.19</v>
      </c>
      <c r="J141" s="4">
        <f t="shared" si="21"/>
        <v>510.99</v>
      </c>
      <c r="K141" t="s">
        <v>16</v>
      </c>
      <c r="L141" t="s">
        <v>23</v>
      </c>
      <c r="M141" s="19">
        <f t="shared" si="22"/>
        <v>0.31055885102407138</v>
      </c>
    </row>
    <row r="142" spans="1:13" x14ac:dyDescent="0.35">
      <c r="A142" s="18">
        <f t="shared" ca="1" si="18"/>
        <v>44583</v>
      </c>
      <c r="B142" t="s">
        <v>12</v>
      </c>
      <c r="C142" s="4">
        <v>100</v>
      </c>
      <c r="D142" s="4">
        <f t="shared" si="19"/>
        <v>23</v>
      </c>
      <c r="E142" s="4">
        <f t="shared" si="20"/>
        <v>77</v>
      </c>
      <c r="F142" s="1">
        <v>3</v>
      </c>
      <c r="G142" s="4">
        <v>300</v>
      </c>
      <c r="H142" s="4">
        <v>88.31</v>
      </c>
      <c r="I142" s="4">
        <v>211.69</v>
      </c>
      <c r="J142" s="4">
        <f t="shared" si="21"/>
        <v>234.69</v>
      </c>
      <c r="K142" t="s">
        <v>16</v>
      </c>
      <c r="L142" t="s">
        <v>22</v>
      </c>
      <c r="M142" s="19">
        <f t="shared" si="22"/>
        <v>0.13222752503728086</v>
      </c>
    </row>
    <row r="143" spans="1:13" x14ac:dyDescent="0.35">
      <c r="A143" s="18">
        <f t="shared" ca="1" si="18"/>
        <v>44223</v>
      </c>
      <c r="B143" t="s">
        <v>9</v>
      </c>
      <c r="C143" s="4">
        <v>70</v>
      </c>
      <c r="D143" s="4">
        <f t="shared" si="19"/>
        <v>16.100000000000001</v>
      </c>
      <c r="E143" s="4">
        <f t="shared" si="20"/>
        <v>53.9</v>
      </c>
      <c r="F143" s="1">
        <v>18</v>
      </c>
      <c r="G143" s="4">
        <v>1260</v>
      </c>
      <c r="H143" s="4">
        <v>426.63</v>
      </c>
      <c r="I143" s="4">
        <v>833.37</v>
      </c>
      <c r="J143" s="4">
        <f t="shared" si="21"/>
        <v>849.47</v>
      </c>
      <c r="K143" t="s">
        <v>15</v>
      </c>
      <c r="L143" t="s">
        <v>18</v>
      </c>
      <c r="M143" s="19">
        <f t="shared" si="22"/>
        <v>0.52054632972893733</v>
      </c>
    </row>
    <row r="144" spans="1:13" x14ac:dyDescent="0.35">
      <c r="A144" s="18">
        <f t="shared" ca="1" si="18"/>
        <v>44296</v>
      </c>
      <c r="B144" t="s">
        <v>12</v>
      </c>
      <c r="C144" s="4">
        <v>100</v>
      </c>
      <c r="D144" s="4">
        <f t="shared" si="19"/>
        <v>23</v>
      </c>
      <c r="E144" s="4">
        <f t="shared" si="20"/>
        <v>77</v>
      </c>
      <c r="F144" s="1">
        <v>15</v>
      </c>
      <c r="G144" s="4">
        <v>1500</v>
      </c>
      <c r="H144" s="4">
        <v>642</v>
      </c>
      <c r="I144" s="4">
        <v>858</v>
      </c>
      <c r="J144" s="4">
        <f t="shared" si="21"/>
        <v>881</v>
      </c>
      <c r="K144" t="s">
        <v>15</v>
      </c>
      <c r="L144" t="s">
        <v>27</v>
      </c>
      <c r="M144" s="19">
        <f t="shared" si="22"/>
        <v>0.53593092012842825</v>
      </c>
    </row>
    <row r="145" spans="1:13" x14ac:dyDescent="0.35">
      <c r="A145" s="18">
        <f t="shared" ca="1" si="18"/>
        <v>45785</v>
      </c>
      <c r="B145" t="s">
        <v>11</v>
      </c>
      <c r="C145" s="4">
        <v>250</v>
      </c>
      <c r="D145" s="4">
        <f t="shared" si="19"/>
        <v>57.5</v>
      </c>
      <c r="E145" s="4">
        <f t="shared" si="20"/>
        <v>192.5</v>
      </c>
      <c r="F145" s="1">
        <v>15</v>
      </c>
      <c r="G145" s="4">
        <v>3750</v>
      </c>
      <c r="H145" s="4">
        <v>1740.95</v>
      </c>
      <c r="I145" s="4">
        <v>2009.05</v>
      </c>
      <c r="J145" s="4">
        <f t="shared" si="21"/>
        <v>2066.5500000000002</v>
      </c>
      <c r="K145" t="s">
        <v>16</v>
      </c>
      <c r="L145" t="s">
        <v>22</v>
      </c>
      <c r="M145" s="19">
        <f t="shared" si="22"/>
        <v>1.2549091084895321</v>
      </c>
    </row>
    <row r="146" spans="1:13" x14ac:dyDescent="0.35">
      <c r="A146" s="18">
        <f t="shared" ca="1" si="18"/>
        <v>45524</v>
      </c>
      <c r="B146" t="s">
        <v>14</v>
      </c>
      <c r="C146" s="4">
        <v>90</v>
      </c>
      <c r="D146" s="4">
        <f t="shared" si="19"/>
        <v>20.7</v>
      </c>
      <c r="E146" s="4">
        <f t="shared" si="20"/>
        <v>69.3</v>
      </c>
      <c r="F146" s="1">
        <v>6</v>
      </c>
      <c r="G146" s="4">
        <v>540</v>
      </c>
      <c r="H146" s="4">
        <v>158.34</v>
      </c>
      <c r="I146" s="4">
        <v>381.66</v>
      </c>
      <c r="J146" s="4">
        <f t="shared" si="21"/>
        <v>402.36</v>
      </c>
      <c r="K146" t="s">
        <v>15</v>
      </c>
      <c r="L146" t="s">
        <v>24</v>
      </c>
      <c r="M146" s="19">
        <f t="shared" si="22"/>
        <v>0.23839556524034491</v>
      </c>
    </row>
    <row r="147" spans="1:13" x14ac:dyDescent="0.35">
      <c r="A147" s="18">
        <f t="shared" ca="1" si="18"/>
        <v>45999</v>
      </c>
      <c r="B147" t="s">
        <v>7</v>
      </c>
      <c r="C147" s="4">
        <v>75</v>
      </c>
      <c r="D147" s="4">
        <f t="shared" si="19"/>
        <v>17.25</v>
      </c>
      <c r="E147" s="4">
        <f t="shared" si="20"/>
        <v>57.75</v>
      </c>
      <c r="F147" s="1">
        <v>8</v>
      </c>
      <c r="G147" s="4">
        <v>600</v>
      </c>
      <c r="H147" s="4">
        <v>298.61</v>
      </c>
      <c r="I147" s="4">
        <v>301.39</v>
      </c>
      <c r="J147" s="4">
        <f t="shared" si="21"/>
        <v>318.64</v>
      </c>
      <c r="K147" t="s">
        <v>15</v>
      </c>
      <c r="L147" t="s">
        <v>25</v>
      </c>
      <c r="M147" s="19">
        <f t="shared" si="22"/>
        <v>0.18825666668707106</v>
      </c>
    </row>
    <row r="148" spans="1:13" x14ac:dyDescent="0.35">
      <c r="A148" s="18">
        <f t="shared" ca="1" si="18"/>
        <v>45290</v>
      </c>
      <c r="B148" t="s">
        <v>13</v>
      </c>
      <c r="C148" s="4">
        <v>150</v>
      </c>
      <c r="D148" s="4">
        <f t="shared" si="19"/>
        <v>34.5</v>
      </c>
      <c r="E148" s="4">
        <f t="shared" si="20"/>
        <v>115.5</v>
      </c>
      <c r="F148" s="1">
        <v>16</v>
      </c>
      <c r="G148" s="4">
        <v>2400</v>
      </c>
      <c r="H148" s="4">
        <v>1151.51</v>
      </c>
      <c r="I148" s="4">
        <v>1248.49</v>
      </c>
      <c r="J148" s="4">
        <f t="shared" si="21"/>
        <v>1282.99</v>
      </c>
      <c r="K148" t="s">
        <v>16</v>
      </c>
      <c r="L148" t="s">
        <v>24</v>
      </c>
      <c r="M148" s="19">
        <f t="shared" si="22"/>
        <v>0.7798419515980668</v>
      </c>
    </row>
    <row r="149" spans="1:13" x14ac:dyDescent="0.35">
      <c r="A149" s="18">
        <f t="shared" ca="1" si="18"/>
        <v>45141</v>
      </c>
      <c r="B149" t="s">
        <v>8</v>
      </c>
      <c r="C149" s="4">
        <v>85</v>
      </c>
      <c r="D149" s="4">
        <f t="shared" si="19"/>
        <v>19.55</v>
      </c>
      <c r="E149" s="4">
        <f t="shared" si="20"/>
        <v>65.45</v>
      </c>
      <c r="F149" s="1">
        <v>16</v>
      </c>
      <c r="G149" s="4">
        <v>1360</v>
      </c>
      <c r="H149" s="4">
        <v>671.94</v>
      </c>
      <c r="I149" s="4">
        <v>688.06</v>
      </c>
      <c r="J149" s="4">
        <f t="shared" si="21"/>
        <v>707.6099999999999</v>
      </c>
      <c r="K149" t="s">
        <v>15</v>
      </c>
      <c r="L149" t="s">
        <v>25</v>
      </c>
      <c r="M149" s="19">
        <f t="shared" si="22"/>
        <v>0.42978161876872523</v>
      </c>
    </row>
    <row r="150" spans="1:13" x14ac:dyDescent="0.35">
      <c r="A150" s="18">
        <f t="shared" ca="1" si="18"/>
        <v>45393</v>
      </c>
      <c r="B150" t="s">
        <v>8</v>
      </c>
      <c r="C150" s="4">
        <v>85</v>
      </c>
      <c r="D150" s="4">
        <f t="shared" si="19"/>
        <v>19.55</v>
      </c>
      <c r="E150" s="4">
        <f t="shared" si="20"/>
        <v>65.45</v>
      </c>
      <c r="F150" s="1">
        <v>7</v>
      </c>
      <c r="G150" s="4">
        <v>595</v>
      </c>
      <c r="H150" s="4">
        <v>283.55</v>
      </c>
      <c r="I150" s="4">
        <v>311.45</v>
      </c>
      <c r="J150" s="4">
        <f t="shared" si="21"/>
        <v>331</v>
      </c>
      <c r="K150" t="s">
        <v>17</v>
      </c>
      <c r="L150" t="s">
        <v>26</v>
      </c>
      <c r="M150" s="19">
        <f t="shared" si="22"/>
        <v>0.19454042549417128</v>
      </c>
    </row>
    <row r="151" spans="1:13" x14ac:dyDescent="0.35">
      <c r="A151" s="18">
        <f t="shared" ca="1" si="18"/>
        <v>45329</v>
      </c>
      <c r="B151" t="s">
        <v>11</v>
      </c>
      <c r="C151" s="4">
        <v>250</v>
      </c>
      <c r="D151" s="4">
        <f t="shared" si="19"/>
        <v>57.5</v>
      </c>
      <c r="E151" s="4">
        <f t="shared" si="20"/>
        <v>192.5</v>
      </c>
      <c r="F151" s="1">
        <v>14</v>
      </c>
      <c r="G151" s="4">
        <v>3500</v>
      </c>
      <c r="H151" s="4">
        <v>1056.8699999999999</v>
      </c>
      <c r="I151" s="4">
        <v>2443.13</v>
      </c>
      <c r="J151" s="4">
        <f t="shared" si="21"/>
        <v>2500.63</v>
      </c>
      <c r="K151" t="s">
        <v>17</v>
      </c>
      <c r="L151" t="s">
        <v>27</v>
      </c>
      <c r="M151" s="19">
        <f t="shared" si="22"/>
        <v>1.5260476793628983</v>
      </c>
    </row>
    <row r="152" spans="1:13" x14ac:dyDescent="0.35">
      <c r="A152" s="18">
        <f t="shared" ca="1" si="18"/>
        <v>44870</v>
      </c>
      <c r="B152" t="s">
        <v>11</v>
      </c>
      <c r="C152" s="4">
        <v>250</v>
      </c>
      <c r="D152" s="4">
        <f t="shared" si="19"/>
        <v>57.5</v>
      </c>
      <c r="E152" s="4">
        <f t="shared" si="20"/>
        <v>192.5</v>
      </c>
      <c r="F152" s="1">
        <v>10</v>
      </c>
      <c r="G152" s="4">
        <v>2500</v>
      </c>
      <c r="H152" s="4">
        <v>1128.1099999999999</v>
      </c>
      <c r="I152" s="4">
        <v>1371.89</v>
      </c>
      <c r="J152" s="4">
        <f t="shared" si="21"/>
        <v>1429.39</v>
      </c>
      <c r="K152" t="s">
        <v>17</v>
      </c>
      <c r="L152" t="s">
        <v>25</v>
      </c>
      <c r="M152" s="19">
        <f t="shared" si="22"/>
        <v>0.85692106062353079</v>
      </c>
    </row>
    <row r="153" spans="1:13" x14ac:dyDescent="0.35">
      <c r="A153" s="18">
        <f t="shared" ca="1" si="18"/>
        <v>44665</v>
      </c>
      <c r="B153" t="s">
        <v>12</v>
      </c>
      <c r="C153" s="4">
        <v>100</v>
      </c>
      <c r="D153" s="4">
        <f t="shared" si="19"/>
        <v>23</v>
      </c>
      <c r="E153" s="4">
        <f t="shared" si="20"/>
        <v>77</v>
      </c>
      <c r="F153" s="1">
        <v>18</v>
      </c>
      <c r="G153" s="4">
        <v>1800</v>
      </c>
      <c r="H153" s="4">
        <v>621.54</v>
      </c>
      <c r="I153" s="4">
        <v>1178.46</v>
      </c>
      <c r="J153" s="4">
        <f t="shared" si="21"/>
        <v>1201.46</v>
      </c>
      <c r="K153" t="s">
        <v>16</v>
      </c>
      <c r="L153" t="s">
        <v>24</v>
      </c>
      <c r="M153" s="19">
        <f t="shared" si="22"/>
        <v>0.73609924491206002</v>
      </c>
    </row>
    <row r="154" spans="1:13" x14ac:dyDescent="0.35">
      <c r="A154" s="18">
        <f t="shared" ca="1" si="18"/>
        <v>44212</v>
      </c>
      <c r="B154" t="s">
        <v>12</v>
      </c>
      <c r="C154" s="4">
        <v>100</v>
      </c>
      <c r="D154" s="4">
        <f t="shared" si="19"/>
        <v>23</v>
      </c>
      <c r="E154" s="4">
        <f t="shared" si="20"/>
        <v>77</v>
      </c>
      <c r="F154" s="1">
        <v>11</v>
      </c>
      <c r="G154" s="4">
        <v>1100</v>
      </c>
      <c r="H154" s="4">
        <v>506.97</v>
      </c>
      <c r="I154" s="4">
        <v>593.03</v>
      </c>
      <c r="J154" s="4">
        <f t="shared" si="21"/>
        <v>616.03</v>
      </c>
      <c r="K154" t="s">
        <v>17</v>
      </c>
      <c r="L154" t="s">
        <v>18</v>
      </c>
      <c r="M154" s="19">
        <f t="shared" si="22"/>
        <v>0.37042320928177364</v>
      </c>
    </row>
    <row r="155" spans="1:13" x14ac:dyDescent="0.35">
      <c r="A155" s="18">
        <f t="shared" ca="1" si="18"/>
        <v>44794</v>
      </c>
      <c r="B155" t="s">
        <v>14</v>
      </c>
      <c r="C155" s="4">
        <v>90</v>
      </c>
      <c r="D155" s="4">
        <f t="shared" si="19"/>
        <v>20.7</v>
      </c>
      <c r="E155" s="4">
        <f t="shared" si="20"/>
        <v>69.3</v>
      </c>
      <c r="F155" s="1">
        <v>14</v>
      </c>
      <c r="G155" s="4">
        <v>1260</v>
      </c>
      <c r="H155" s="4">
        <v>268.5</v>
      </c>
      <c r="I155" s="4">
        <v>991.5</v>
      </c>
      <c r="J155" s="4">
        <f t="shared" si="21"/>
        <v>1012.2</v>
      </c>
      <c r="K155" t="s">
        <v>17</v>
      </c>
      <c r="L155" t="s">
        <v>25</v>
      </c>
      <c r="M155" s="19">
        <f t="shared" si="22"/>
        <v>0.61931877308547389</v>
      </c>
    </row>
    <row r="156" spans="1:13" x14ac:dyDescent="0.35">
      <c r="A156" s="18">
        <f t="shared" ca="1" si="18"/>
        <v>44558</v>
      </c>
      <c r="B156" t="s">
        <v>8</v>
      </c>
      <c r="C156" s="4">
        <v>85</v>
      </c>
      <c r="D156" s="4">
        <f t="shared" si="19"/>
        <v>19.55</v>
      </c>
      <c r="E156" s="4">
        <f t="shared" si="20"/>
        <v>65.45</v>
      </c>
      <c r="F156" s="1">
        <v>5</v>
      </c>
      <c r="G156" s="4">
        <v>425</v>
      </c>
      <c r="H156" s="4">
        <v>148.15</v>
      </c>
      <c r="I156" s="4">
        <v>276.85000000000002</v>
      </c>
      <c r="J156" s="4">
        <f t="shared" si="21"/>
        <v>296.40000000000003</v>
      </c>
      <c r="K156" t="s">
        <v>15</v>
      </c>
      <c r="L156" t="s">
        <v>26</v>
      </c>
      <c r="M156" s="19">
        <f t="shared" si="22"/>
        <v>0.17292829281766359</v>
      </c>
    </row>
    <row r="157" spans="1:13" x14ac:dyDescent="0.35">
      <c r="A157" s="18">
        <f t="shared" ca="1" si="18"/>
        <v>44447</v>
      </c>
      <c r="B157" t="s">
        <v>7</v>
      </c>
      <c r="C157" s="4">
        <v>75</v>
      </c>
      <c r="D157" s="4">
        <f t="shared" si="19"/>
        <v>17.25</v>
      </c>
      <c r="E157" s="4">
        <f t="shared" si="20"/>
        <v>57.75</v>
      </c>
      <c r="F157" s="1">
        <v>15</v>
      </c>
      <c r="G157" s="4">
        <v>1125</v>
      </c>
      <c r="H157" s="4">
        <v>258.64999999999998</v>
      </c>
      <c r="I157" s="4">
        <v>866.35</v>
      </c>
      <c r="J157" s="4">
        <f t="shared" si="21"/>
        <v>883.6</v>
      </c>
      <c r="K157" t="s">
        <v>16</v>
      </c>
      <c r="L157" t="s">
        <v>19</v>
      </c>
      <c r="M157" s="19">
        <f t="shared" si="22"/>
        <v>0.54114656486394375</v>
      </c>
    </row>
    <row r="158" spans="1:13" x14ac:dyDescent="0.35">
      <c r="A158" s="18">
        <f t="shared" ca="1" si="18"/>
        <v>44410</v>
      </c>
      <c r="B158" t="s">
        <v>8</v>
      </c>
      <c r="C158" s="4">
        <v>85</v>
      </c>
      <c r="D158" s="4">
        <f t="shared" si="19"/>
        <v>19.55</v>
      </c>
      <c r="E158" s="4">
        <f t="shared" si="20"/>
        <v>65.45</v>
      </c>
      <c r="F158" s="1">
        <v>5</v>
      </c>
      <c r="G158" s="4">
        <v>425</v>
      </c>
      <c r="H158" s="4">
        <v>94.54</v>
      </c>
      <c r="I158" s="4">
        <v>330.46</v>
      </c>
      <c r="J158" s="4">
        <f t="shared" si="21"/>
        <v>350.01</v>
      </c>
      <c r="K158" t="s">
        <v>16</v>
      </c>
      <c r="L158" t="s">
        <v>20</v>
      </c>
      <c r="M158" s="19">
        <f t="shared" si="22"/>
        <v>0.20641460590400976</v>
      </c>
    </row>
    <row r="159" spans="1:13" x14ac:dyDescent="0.35">
      <c r="A159" s="18">
        <f t="shared" ca="1" si="18"/>
        <v>44332</v>
      </c>
      <c r="B159" t="s">
        <v>7</v>
      </c>
      <c r="C159" s="4">
        <v>75</v>
      </c>
      <c r="D159" s="4">
        <f t="shared" si="19"/>
        <v>17.25</v>
      </c>
      <c r="E159" s="4">
        <f t="shared" si="20"/>
        <v>57.75</v>
      </c>
      <c r="F159" s="1">
        <v>11</v>
      </c>
      <c r="G159" s="4">
        <v>825</v>
      </c>
      <c r="H159" s="4">
        <v>375.95</v>
      </c>
      <c r="I159" s="4">
        <v>449.05</v>
      </c>
      <c r="J159" s="4">
        <f t="shared" si="21"/>
        <v>466.3</v>
      </c>
      <c r="K159" t="s">
        <v>17</v>
      </c>
      <c r="L159" t="s">
        <v>23</v>
      </c>
      <c r="M159" s="19">
        <f t="shared" si="22"/>
        <v>0.28048925371057193</v>
      </c>
    </row>
    <row r="160" spans="1:13" x14ac:dyDescent="0.35">
      <c r="A160" s="18">
        <f t="shared" ca="1" si="18"/>
        <v>44368</v>
      </c>
      <c r="B160" t="s">
        <v>12</v>
      </c>
      <c r="C160" s="4">
        <v>100</v>
      </c>
      <c r="D160" s="4">
        <f t="shared" si="19"/>
        <v>23</v>
      </c>
      <c r="E160" s="4">
        <f t="shared" si="20"/>
        <v>77</v>
      </c>
      <c r="F160" s="1">
        <v>18</v>
      </c>
      <c r="G160" s="4">
        <v>1800</v>
      </c>
      <c r="H160" s="4">
        <v>379.39</v>
      </c>
      <c r="I160" s="4">
        <v>1420.61</v>
      </c>
      <c r="J160" s="4">
        <f t="shared" si="21"/>
        <v>1443.61</v>
      </c>
      <c r="K160" t="s">
        <v>15</v>
      </c>
      <c r="L160" t="s">
        <v>18</v>
      </c>
      <c r="M160" s="19">
        <f t="shared" si="22"/>
        <v>0.88735294224201211</v>
      </c>
    </row>
    <row r="161" spans="1:13" x14ac:dyDescent="0.35">
      <c r="A161" s="18">
        <f t="shared" ca="1" si="18"/>
        <v>44401</v>
      </c>
      <c r="B161" t="s">
        <v>14</v>
      </c>
      <c r="C161" s="4">
        <v>90</v>
      </c>
      <c r="D161" s="4">
        <f t="shared" si="19"/>
        <v>20.7</v>
      </c>
      <c r="E161" s="4">
        <f t="shared" si="20"/>
        <v>69.3</v>
      </c>
      <c r="F161" s="1">
        <v>3</v>
      </c>
      <c r="G161" s="4">
        <v>270</v>
      </c>
      <c r="H161" s="4">
        <v>89.15</v>
      </c>
      <c r="I161" s="4">
        <v>180.85</v>
      </c>
      <c r="J161" s="4">
        <f t="shared" si="21"/>
        <v>201.54999999999998</v>
      </c>
      <c r="K161" t="s">
        <v>15</v>
      </c>
      <c r="L161" t="s">
        <v>22</v>
      </c>
      <c r="M161" s="19">
        <f t="shared" si="22"/>
        <v>0.11296399406203525</v>
      </c>
    </row>
    <row r="162" spans="1:13" x14ac:dyDescent="0.35">
      <c r="A162" s="18">
        <f t="shared" ref="A162:A193" ca="1" si="23">RANDBETWEEN(DATE(2021,1,1),DATE(2025,12,31))</f>
        <v>45389</v>
      </c>
      <c r="B162" t="s">
        <v>13</v>
      </c>
      <c r="C162" s="4">
        <v>150</v>
      </c>
      <c r="D162" s="4">
        <f t="shared" ref="D162:D193" si="24">C162*$P$1</f>
        <v>34.5</v>
      </c>
      <c r="E162" s="4">
        <f t="shared" ref="E162:E193" si="25">C162-D162</f>
        <v>115.5</v>
      </c>
      <c r="F162" s="1">
        <v>10</v>
      </c>
      <c r="G162" s="4">
        <v>1500</v>
      </c>
      <c r="H162" s="4">
        <v>706.54</v>
      </c>
      <c r="I162" s="4">
        <v>793.46</v>
      </c>
      <c r="J162" s="4">
        <f t="shared" ref="J162:J193" si="26">I162+D162</f>
        <v>827.96</v>
      </c>
      <c r="K162" t="s">
        <v>15</v>
      </c>
      <c r="L162" t="s">
        <v>20</v>
      </c>
      <c r="M162" s="19">
        <f t="shared" si="22"/>
        <v>0.49561742177750895</v>
      </c>
    </row>
    <row r="163" spans="1:13" x14ac:dyDescent="0.35">
      <c r="A163" s="18">
        <f t="shared" ca="1" si="23"/>
        <v>45624</v>
      </c>
      <c r="B163" t="s">
        <v>11</v>
      </c>
      <c r="C163" s="4">
        <v>250</v>
      </c>
      <c r="D163" s="4">
        <f t="shared" si="24"/>
        <v>57.5</v>
      </c>
      <c r="E163" s="4">
        <f t="shared" si="25"/>
        <v>192.5</v>
      </c>
      <c r="F163" s="1">
        <v>12</v>
      </c>
      <c r="G163" s="4">
        <v>3000</v>
      </c>
      <c r="H163" s="4">
        <v>937.36</v>
      </c>
      <c r="I163" s="4">
        <v>2062.64</v>
      </c>
      <c r="J163" s="4">
        <f t="shared" si="26"/>
        <v>2120.14</v>
      </c>
      <c r="K163" t="s">
        <v>15</v>
      </c>
      <c r="L163" t="s">
        <v>18</v>
      </c>
      <c r="M163" s="19">
        <f t="shared" si="22"/>
        <v>1.2883829290136377</v>
      </c>
    </row>
    <row r="164" spans="1:13" x14ac:dyDescent="0.35">
      <c r="A164" s="18">
        <f t="shared" ca="1" si="23"/>
        <v>45199</v>
      </c>
      <c r="B164" t="s">
        <v>13</v>
      </c>
      <c r="C164" s="4">
        <v>150</v>
      </c>
      <c r="D164" s="4">
        <f t="shared" si="24"/>
        <v>34.5</v>
      </c>
      <c r="E164" s="4">
        <f t="shared" si="25"/>
        <v>115.5</v>
      </c>
      <c r="F164" s="1">
        <v>6</v>
      </c>
      <c r="G164" s="4">
        <v>900</v>
      </c>
      <c r="H164" s="4">
        <v>227.27</v>
      </c>
      <c r="I164" s="4">
        <v>672.73</v>
      </c>
      <c r="J164" s="4">
        <f t="shared" si="26"/>
        <v>707.23</v>
      </c>
      <c r="K164" t="s">
        <v>17</v>
      </c>
      <c r="L164" t="s">
        <v>23</v>
      </c>
      <c r="M164" s="19">
        <f t="shared" si="22"/>
        <v>0.42020606981118597</v>
      </c>
    </row>
    <row r="165" spans="1:13" x14ac:dyDescent="0.35">
      <c r="A165" s="18">
        <f t="shared" ca="1" si="23"/>
        <v>44224</v>
      </c>
      <c r="B165" t="s">
        <v>12</v>
      </c>
      <c r="C165" s="4">
        <v>100</v>
      </c>
      <c r="D165" s="4">
        <f t="shared" si="24"/>
        <v>23</v>
      </c>
      <c r="E165" s="4">
        <f t="shared" si="25"/>
        <v>77</v>
      </c>
      <c r="F165" s="1">
        <v>19</v>
      </c>
      <c r="G165" s="4">
        <v>1900</v>
      </c>
      <c r="H165" s="4">
        <v>461.58</v>
      </c>
      <c r="I165" s="4">
        <v>1438.42</v>
      </c>
      <c r="J165" s="4">
        <f t="shared" si="26"/>
        <v>1461.42</v>
      </c>
      <c r="K165" t="s">
        <v>16</v>
      </c>
      <c r="L165" t="s">
        <v>27</v>
      </c>
      <c r="M165" s="19">
        <f t="shared" si="22"/>
        <v>0.89847756891740538</v>
      </c>
    </row>
    <row r="166" spans="1:13" x14ac:dyDescent="0.35">
      <c r="A166" s="18">
        <f t="shared" ca="1" si="23"/>
        <v>45670</v>
      </c>
      <c r="B166" t="s">
        <v>11</v>
      </c>
      <c r="C166" s="4">
        <v>250</v>
      </c>
      <c r="D166" s="4">
        <f t="shared" si="24"/>
        <v>57.5</v>
      </c>
      <c r="E166" s="4">
        <f t="shared" si="25"/>
        <v>192.5</v>
      </c>
      <c r="F166" s="1">
        <v>1</v>
      </c>
      <c r="G166" s="4">
        <v>250</v>
      </c>
      <c r="H166" s="4">
        <v>117.42</v>
      </c>
      <c r="I166" s="4">
        <v>132.58000000000001</v>
      </c>
      <c r="J166" s="4">
        <f t="shared" si="26"/>
        <v>190.08</v>
      </c>
      <c r="K166" t="s">
        <v>16</v>
      </c>
      <c r="L166" t="s">
        <v>27</v>
      </c>
      <c r="M166" s="19">
        <f t="shared" si="22"/>
        <v>8.2813195093970893E-2</v>
      </c>
    </row>
    <row r="167" spans="1:13" x14ac:dyDescent="0.35">
      <c r="A167" s="18">
        <f t="shared" ca="1" si="23"/>
        <v>45243</v>
      </c>
      <c r="B167" t="s">
        <v>7</v>
      </c>
      <c r="C167" s="4">
        <v>75</v>
      </c>
      <c r="D167" s="4">
        <f t="shared" si="24"/>
        <v>17.25</v>
      </c>
      <c r="E167" s="4">
        <f t="shared" si="25"/>
        <v>57.75</v>
      </c>
      <c r="F167" s="1">
        <v>15</v>
      </c>
      <c r="G167" s="4">
        <v>1125</v>
      </c>
      <c r="H167" s="4">
        <v>544.02</v>
      </c>
      <c r="I167" s="4">
        <v>580.98</v>
      </c>
      <c r="J167" s="4">
        <f t="shared" si="26"/>
        <v>598.23</v>
      </c>
      <c r="K167" t="s">
        <v>17</v>
      </c>
      <c r="L167" t="s">
        <v>27</v>
      </c>
      <c r="M167" s="19">
        <f t="shared" si="22"/>
        <v>0.36289644053171821</v>
      </c>
    </row>
    <row r="168" spans="1:13" x14ac:dyDescent="0.35">
      <c r="A168" s="18">
        <f t="shared" ca="1" si="23"/>
        <v>44494</v>
      </c>
      <c r="B168" t="s">
        <v>11</v>
      </c>
      <c r="C168" s="4">
        <v>250</v>
      </c>
      <c r="D168" s="4">
        <f t="shared" si="24"/>
        <v>57.5</v>
      </c>
      <c r="E168" s="4">
        <f t="shared" si="25"/>
        <v>192.5</v>
      </c>
      <c r="F168" s="1">
        <v>15</v>
      </c>
      <c r="G168" s="4">
        <v>3750</v>
      </c>
      <c r="H168" s="4">
        <v>1700.97</v>
      </c>
      <c r="I168" s="4">
        <v>2049.0300000000002</v>
      </c>
      <c r="J168" s="4">
        <f t="shared" si="26"/>
        <v>2106.5300000000002</v>
      </c>
      <c r="K168" t="s">
        <v>15</v>
      </c>
      <c r="L168" t="s">
        <v>23</v>
      </c>
      <c r="M168" s="19">
        <f t="shared" si="22"/>
        <v>1.2798817404088034</v>
      </c>
    </row>
    <row r="169" spans="1:13" x14ac:dyDescent="0.35">
      <c r="A169" s="18">
        <f t="shared" ca="1" si="23"/>
        <v>44535</v>
      </c>
      <c r="B169" t="s">
        <v>7</v>
      </c>
      <c r="C169" s="4">
        <v>75</v>
      </c>
      <c r="D169" s="4">
        <f t="shared" si="24"/>
        <v>17.25</v>
      </c>
      <c r="E169" s="4">
        <f t="shared" si="25"/>
        <v>57.75</v>
      </c>
      <c r="F169" s="1">
        <v>8</v>
      </c>
      <c r="G169" s="4">
        <v>600</v>
      </c>
      <c r="H169" s="4">
        <v>188.65</v>
      </c>
      <c r="I169" s="4">
        <v>411.35</v>
      </c>
      <c r="J169" s="4">
        <f t="shared" si="26"/>
        <v>428.6</v>
      </c>
      <c r="K169" t="s">
        <v>16</v>
      </c>
      <c r="L169" t="s">
        <v>21</v>
      </c>
      <c r="M169" s="19">
        <f t="shared" si="22"/>
        <v>0.25694077388674702</v>
      </c>
    </row>
    <row r="170" spans="1:13" x14ac:dyDescent="0.35">
      <c r="A170" s="18">
        <f t="shared" ca="1" si="23"/>
        <v>44768</v>
      </c>
      <c r="B170" t="s">
        <v>11</v>
      </c>
      <c r="C170" s="4">
        <v>250</v>
      </c>
      <c r="D170" s="4">
        <f t="shared" si="24"/>
        <v>57.5</v>
      </c>
      <c r="E170" s="4">
        <f t="shared" si="25"/>
        <v>192.5</v>
      </c>
      <c r="F170" s="1">
        <v>1</v>
      </c>
      <c r="G170" s="4">
        <v>250</v>
      </c>
      <c r="H170" s="4">
        <v>123.35</v>
      </c>
      <c r="I170" s="4">
        <v>126.65</v>
      </c>
      <c r="J170" s="4">
        <f t="shared" si="26"/>
        <v>184.15</v>
      </c>
      <c r="K170" t="s">
        <v>17</v>
      </c>
      <c r="L170" t="s">
        <v>23</v>
      </c>
      <c r="M170" s="19">
        <f t="shared" si="22"/>
        <v>7.9109150389586755E-2</v>
      </c>
    </row>
    <row r="171" spans="1:13" x14ac:dyDescent="0.35">
      <c r="A171" s="18">
        <f t="shared" ca="1" si="23"/>
        <v>45222</v>
      </c>
      <c r="B171" t="s">
        <v>9</v>
      </c>
      <c r="C171" s="4">
        <v>70</v>
      </c>
      <c r="D171" s="4">
        <f t="shared" si="24"/>
        <v>16.100000000000001</v>
      </c>
      <c r="E171" s="4">
        <f t="shared" si="25"/>
        <v>53.9</v>
      </c>
      <c r="F171" s="1">
        <v>19</v>
      </c>
      <c r="G171" s="4">
        <v>1330</v>
      </c>
      <c r="H171" s="4">
        <v>611.16</v>
      </c>
      <c r="I171" s="4">
        <v>718.84</v>
      </c>
      <c r="J171" s="4">
        <f t="shared" si="26"/>
        <v>734.94</v>
      </c>
      <c r="K171" t="s">
        <v>17</v>
      </c>
      <c r="L171" t="s">
        <v>19</v>
      </c>
      <c r="M171" s="19">
        <f t="shared" si="22"/>
        <v>0.44900767205724873</v>
      </c>
    </row>
    <row r="172" spans="1:13" x14ac:dyDescent="0.35">
      <c r="A172" s="18">
        <f t="shared" ca="1" si="23"/>
        <v>45861</v>
      </c>
      <c r="B172" t="s">
        <v>11</v>
      </c>
      <c r="C172" s="4">
        <v>250</v>
      </c>
      <c r="D172" s="4">
        <f t="shared" si="24"/>
        <v>57.5</v>
      </c>
      <c r="E172" s="4">
        <f t="shared" si="25"/>
        <v>192.5</v>
      </c>
      <c r="F172" s="1">
        <v>8</v>
      </c>
      <c r="G172" s="4">
        <v>2000</v>
      </c>
      <c r="H172" s="4">
        <v>764.24</v>
      </c>
      <c r="I172" s="4">
        <v>1235.76</v>
      </c>
      <c r="J172" s="4">
        <f t="shared" si="26"/>
        <v>1293.26</v>
      </c>
      <c r="K172" t="s">
        <v>16</v>
      </c>
      <c r="L172" t="s">
        <v>18</v>
      </c>
      <c r="M172" s="19">
        <f t="shared" si="22"/>
        <v>0.7718904357318257</v>
      </c>
    </row>
    <row r="173" spans="1:13" x14ac:dyDescent="0.35">
      <c r="A173" s="18">
        <f t="shared" ca="1" si="23"/>
        <v>45468</v>
      </c>
      <c r="B173" t="s">
        <v>11</v>
      </c>
      <c r="C173" s="4">
        <v>250</v>
      </c>
      <c r="D173" s="4">
        <f t="shared" si="24"/>
        <v>57.5</v>
      </c>
      <c r="E173" s="4">
        <f t="shared" si="25"/>
        <v>192.5</v>
      </c>
      <c r="F173" s="1">
        <v>5</v>
      </c>
      <c r="G173" s="4">
        <v>1250</v>
      </c>
      <c r="H173" s="4">
        <v>485.59</v>
      </c>
      <c r="I173" s="4">
        <v>764.41000000000008</v>
      </c>
      <c r="J173" s="4">
        <f t="shared" si="26"/>
        <v>821.91000000000008</v>
      </c>
      <c r="K173" t="s">
        <v>17</v>
      </c>
      <c r="L173" t="s">
        <v>19</v>
      </c>
      <c r="M173" s="19">
        <f t="shared" si="22"/>
        <v>0.47747197512281103</v>
      </c>
    </row>
    <row r="174" spans="1:13" x14ac:dyDescent="0.35">
      <c r="A174" s="18">
        <f t="shared" ca="1" si="23"/>
        <v>45981</v>
      </c>
      <c r="B174" t="s">
        <v>12</v>
      </c>
      <c r="C174" s="4">
        <v>100</v>
      </c>
      <c r="D174" s="4">
        <f t="shared" si="24"/>
        <v>23</v>
      </c>
      <c r="E174" s="4">
        <f t="shared" si="25"/>
        <v>77</v>
      </c>
      <c r="F174" s="1">
        <v>2</v>
      </c>
      <c r="G174" s="4">
        <v>200</v>
      </c>
      <c r="H174" s="4">
        <v>74.77</v>
      </c>
      <c r="I174" s="4">
        <v>125.23</v>
      </c>
      <c r="J174" s="4">
        <f t="shared" si="26"/>
        <v>148.23000000000002</v>
      </c>
      <c r="K174" t="s">
        <v>17</v>
      </c>
      <c r="L174" t="s">
        <v>26</v>
      </c>
      <c r="M174" s="19">
        <f t="shared" si="22"/>
        <v>7.8222178470493092E-2</v>
      </c>
    </row>
    <row r="175" spans="1:13" x14ac:dyDescent="0.35">
      <c r="A175" s="18">
        <f t="shared" ca="1" si="23"/>
        <v>45010</v>
      </c>
      <c r="B175" t="s">
        <v>11</v>
      </c>
      <c r="C175" s="4">
        <v>250</v>
      </c>
      <c r="D175" s="4">
        <f t="shared" si="24"/>
        <v>57.5</v>
      </c>
      <c r="E175" s="4">
        <f t="shared" si="25"/>
        <v>192.5</v>
      </c>
      <c r="F175" s="1">
        <v>11</v>
      </c>
      <c r="G175" s="4">
        <v>2750</v>
      </c>
      <c r="H175" s="4">
        <v>1166.67</v>
      </c>
      <c r="I175" s="4">
        <v>1583.33</v>
      </c>
      <c r="J175" s="4">
        <f t="shared" si="26"/>
        <v>1640.83</v>
      </c>
      <c r="K175" t="s">
        <v>15</v>
      </c>
      <c r="L175" t="s">
        <v>18</v>
      </c>
      <c r="M175" s="19">
        <f t="shared" si="22"/>
        <v>0.98899242863280212</v>
      </c>
    </row>
    <row r="176" spans="1:13" x14ac:dyDescent="0.35">
      <c r="A176" s="18">
        <f t="shared" ca="1" si="23"/>
        <v>45477</v>
      </c>
      <c r="B176" t="s">
        <v>10</v>
      </c>
      <c r="C176" s="4">
        <v>60</v>
      </c>
      <c r="D176" s="4">
        <f t="shared" si="24"/>
        <v>13.8</v>
      </c>
      <c r="E176" s="4">
        <f t="shared" si="25"/>
        <v>46.2</v>
      </c>
      <c r="F176" s="1">
        <v>17</v>
      </c>
      <c r="G176" s="4">
        <v>1020</v>
      </c>
      <c r="H176" s="4">
        <v>357.55</v>
      </c>
      <c r="I176" s="4">
        <v>662.45</v>
      </c>
      <c r="J176" s="4">
        <f t="shared" si="26"/>
        <v>676.25</v>
      </c>
      <c r="K176" t="s">
        <v>16</v>
      </c>
      <c r="L176" t="s">
        <v>26</v>
      </c>
      <c r="M176" s="19">
        <f t="shared" si="22"/>
        <v>0.41378489281943742</v>
      </c>
    </row>
    <row r="177" spans="1:13" x14ac:dyDescent="0.35">
      <c r="A177" s="18">
        <f t="shared" ca="1" si="23"/>
        <v>45442</v>
      </c>
      <c r="B177" t="s">
        <v>12</v>
      </c>
      <c r="C177" s="4">
        <v>100</v>
      </c>
      <c r="D177" s="4">
        <f t="shared" si="24"/>
        <v>23</v>
      </c>
      <c r="E177" s="4">
        <f t="shared" si="25"/>
        <v>77</v>
      </c>
      <c r="F177" s="1">
        <v>10</v>
      </c>
      <c r="G177" s="4">
        <v>1000</v>
      </c>
      <c r="H177" s="4">
        <v>423.97</v>
      </c>
      <c r="I177" s="4">
        <v>576.03</v>
      </c>
      <c r="J177" s="4">
        <f t="shared" si="26"/>
        <v>599.03</v>
      </c>
      <c r="K177" t="s">
        <v>16</v>
      </c>
      <c r="L177" t="s">
        <v>22</v>
      </c>
      <c r="M177" s="19">
        <f t="shared" si="22"/>
        <v>0.35980453137713114</v>
      </c>
    </row>
    <row r="178" spans="1:13" x14ac:dyDescent="0.35">
      <c r="A178" s="18">
        <f t="shared" ca="1" si="23"/>
        <v>45763</v>
      </c>
      <c r="B178" t="s">
        <v>7</v>
      </c>
      <c r="C178" s="4">
        <v>75</v>
      </c>
      <c r="D178" s="4">
        <f t="shared" si="24"/>
        <v>17.25</v>
      </c>
      <c r="E178" s="4">
        <f t="shared" si="25"/>
        <v>57.75</v>
      </c>
      <c r="F178" s="1">
        <v>5</v>
      </c>
      <c r="G178" s="4">
        <v>375</v>
      </c>
      <c r="H178" s="4">
        <v>159.84</v>
      </c>
      <c r="I178" s="4">
        <v>215.16</v>
      </c>
      <c r="J178" s="4">
        <f t="shared" si="26"/>
        <v>232.41</v>
      </c>
      <c r="K178" t="s">
        <v>15</v>
      </c>
      <c r="L178" t="s">
        <v>23</v>
      </c>
      <c r="M178" s="19">
        <f t="shared" si="22"/>
        <v>0.13439498458605201</v>
      </c>
    </row>
    <row r="179" spans="1:13" x14ac:dyDescent="0.35">
      <c r="A179" s="18">
        <f t="shared" ca="1" si="23"/>
        <v>45513</v>
      </c>
      <c r="B179" t="s">
        <v>7</v>
      </c>
      <c r="C179" s="4">
        <v>75</v>
      </c>
      <c r="D179" s="4">
        <f t="shared" si="24"/>
        <v>17.25</v>
      </c>
      <c r="E179" s="4">
        <f t="shared" si="25"/>
        <v>57.75</v>
      </c>
      <c r="F179" s="1">
        <v>13</v>
      </c>
      <c r="G179" s="4">
        <v>975</v>
      </c>
      <c r="H179" s="4">
        <v>199.07</v>
      </c>
      <c r="I179" s="4">
        <v>775.93000000000006</v>
      </c>
      <c r="J179" s="4">
        <f t="shared" si="26"/>
        <v>793.18000000000006</v>
      </c>
      <c r="K179" t="s">
        <v>17</v>
      </c>
      <c r="L179" t="s">
        <v>22</v>
      </c>
      <c r="M179" s="19">
        <f t="shared" si="22"/>
        <v>0.48466769097348639</v>
      </c>
    </row>
    <row r="180" spans="1:13" x14ac:dyDescent="0.35">
      <c r="A180" s="18">
        <f t="shared" ca="1" si="23"/>
        <v>44424</v>
      </c>
      <c r="B180" t="s">
        <v>10</v>
      </c>
      <c r="C180" s="4">
        <v>60</v>
      </c>
      <c r="D180" s="4">
        <f t="shared" si="24"/>
        <v>13.8</v>
      </c>
      <c r="E180" s="4">
        <f t="shared" si="25"/>
        <v>46.2</v>
      </c>
      <c r="F180" s="1">
        <v>9</v>
      </c>
      <c r="G180" s="4">
        <v>540</v>
      </c>
      <c r="H180" s="4">
        <v>202.7</v>
      </c>
      <c r="I180" s="4">
        <v>337.3</v>
      </c>
      <c r="J180" s="4">
        <f t="shared" si="26"/>
        <v>351.1</v>
      </c>
      <c r="K180" t="s">
        <v>17</v>
      </c>
      <c r="L180" t="s">
        <v>20</v>
      </c>
      <c r="M180" s="19">
        <f t="shared" si="22"/>
        <v>0.2106870621903483</v>
      </c>
    </row>
    <row r="181" spans="1:13" x14ac:dyDescent="0.35">
      <c r="A181" s="18">
        <f t="shared" ca="1" si="23"/>
        <v>44804</v>
      </c>
      <c r="B181" t="s">
        <v>14</v>
      </c>
      <c r="C181" s="4">
        <v>90</v>
      </c>
      <c r="D181" s="4">
        <f t="shared" si="24"/>
        <v>20.7</v>
      </c>
      <c r="E181" s="4">
        <f t="shared" si="25"/>
        <v>69.3</v>
      </c>
      <c r="F181" s="1">
        <v>16</v>
      </c>
      <c r="G181" s="4">
        <v>1440</v>
      </c>
      <c r="H181" s="4">
        <v>298.81</v>
      </c>
      <c r="I181" s="4">
        <v>1141.19</v>
      </c>
      <c r="J181" s="4">
        <f t="shared" si="26"/>
        <v>1161.8900000000001</v>
      </c>
      <c r="K181" t="s">
        <v>17</v>
      </c>
      <c r="L181" t="s">
        <v>20</v>
      </c>
      <c r="M181" s="19">
        <f t="shared" si="22"/>
        <v>0.71281935517641137</v>
      </c>
    </row>
    <row r="182" spans="1:13" x14ac:dyDescent="0.35">
      <c r="A182" s="18">
        <f t="shared" ca="1" si="23"/>
        <v>44697</v>
      </c>
      <c r="B182" t="s">
        <v>7</v>
      </c>
      <c r="C182" s="4">
        <v>75</v>
      </c>
      <c r="D182" s="4">
        <f t="shared" si="24"/>
        <v>17.25</v>
      </c>
      <c r="E182" s="4">
        <f t="shared" si="25"/>
        <v>57.75</v>
      </c>
      <c r="F182" s="1">
        <v>15</v>
      </c>
      <c r="G182" s="4">
        <v>1125</v>
      </c>
      <c r="H182" s="4">
        <v>531.91999999999996</v>
      </c>
      <c r="I182" s="4">
        <v>593.08000000000004</v>
      </c>
      <c r="J182" s="4">
        <f t="shared" si="26"/>
        <v>610.33000000000004</v>
      </c>
      <c r="K182" t="s">
        <v>16</v>
      </c>
      <c r="L182" t="s">
        <v>23</v>
      </c>
      <c r="M182" s="19">
        <f t="shared" si="22"/>
        <v>0.3704544406873756</v>
      </c>
    </row>
    <row r="183" spans="1:13" x14ac:dyDescent="0.35">
      <c r="A183" s="18">
        <f t="shared" ca="1" si="23"/>
        <v>44369</v>
      </c>
      <c r="B183" t="s">
        <v>13</v>
      </c>
      <c r="C183" s="4">
        <v>150</v>
      </c>
      <c r="D183" s="4">
        <f t="shared" si="24"/>
        <v>34.5</v>
      </c>
      <c r="E183" s="4">
        <f t="shared" si="25"/>
        <v>115.5</v>
      </c>
      <c r="F183" s="1">
        <v>2</v>
      </c>
      <c r="G183" s="4">
        <v>300</v>
      </c>
      <c r="H183" s="4">
        <v>145.16</v>
      </c>
      <c r="I183" s="4">
        <v>154.84</v>
      </c>
      <c r="J183" s="4">
        <f t="shared" si="26"/>
        <v>189.34</v>
      </c>
      <c r="K183" t="s">
        <v>16</v>
      </c>
      <c r="L183" t="s">
        <v>25</v>
      </c>
      <c r="M183" s="19">
        <f t="shared" si="22"/>
        <v>9.6717416867932199E-2</v>
      </c>
    </row>
    <row r="184" spans="1:13" x14ac:dyDescent="0.35">
      <c r="A184" s="18">
        <f t="shared" ca="1" si="23"/>
        <v>45441</v>
      </c>
      <c r="B184" t="s">
        <v>7</v>
      </c>
      <c r="C184" s="4">
        <v>75</v>
      </c>
      <c r="D184" s="4">
        <f t="shared" si="24"/>
        <v>17.25</v>
      </c>
      <c r="E184" s="4">
        <f t="shared" si="25"/>
        <v>57.75</v>
      </c>
      <c r="F184" s="1">
        <v>8</v>
      </c>
      <c r="G184" s="4">
        <v>600</v>
      </c>
      <c r="H184" s="4">
        <v>279.70999999999998</v>
      </c>
      <c r="I184" s="4">
        <v>320.29000000000002</v>
      </c>
      <c r="J184" s="4">
        <f t="shared" si="26"/>
        <v>337.54</v>
      </c>
      <c r="K184" t="s">
        <v>15</v>
      </c>
      <c r="L184" t="s">
        <v>23</v>
      </c>
      <c r="M184" s="19">
        <f t="shared" si="22"/>
        <v>0.20006213800458544</v>
      </c>
    </row>
    <row r="185" spans="1:13" x14ac:dyDescent="0.35">
      <c r="A185" s="18">
        <f t="shared" ca="1" si="23"/>
        <v>44558</v>
      </c>
      <c r="B185" t="s">
        <v>10</v>
      </c>
      <c r="C185" s="4">
        <v>60</v>
      </c>
      <c r="D185" s="4">
        <f t="shared" si="24"/>
        <v>13.8</v>
      </c>
      <c r="E185" s="4">
        <f t="shared" si="25"/>
        <v>46.2</v>
      </c>
      <c r="F185" s="1">
        <v>18</v>
      </c>
      <c r="G185" s="4">
        <v>1080</v>
      </c>
      <c r="H185" s="4">
        <v>351.8</v>
      </c>
      <c r="I185" s="4">
        <v>728.2</v>
      </c>
      <c r="J185" s="4">
        <f t="shared" si="26"/>
        <v>742</v>
      </c>
      <c r="K185" t="s">
        <v>17</v>
      </c>
      <c r="L185" t="s">
        <v>26</v>
      </c>
      <c r="M185" s="19">
        <f t="shared" si="22"/>
        <v>0.45485419118592241</v>
      </c>
    </row>
    <row r="186" spans="1:13" x14ac:dyDescent="0.35">
      <c r="A186" s="18">
        <f t="shared" ca="1" si="23"/>
        <v>45194</v>
      </c>
      <c r="B186" t="s">
        <v>7</v>
      </c>
      <c r="C186" s="4">
        <v>75</v>
      </c>
      <c r="D186" s="4">
        <f t="shared" si="24"/>
        <v>17.25</v>
      </c>
      <c r="E186" s="4">
        <f t="shared" si="25"/>
        <v>57.75</v>
      </c>
      <c r="F186" s="1">
        <v>16</v>
      </c>
      <c r="G186" s="4">
        <v>1200</v>
      </c>
      <c r="H186" s="4">
        <v>461.63</v>
      </c>
      <c r="I186" s="4">
        <v>738.37</v>
      </c>
      <c r="J186" s="4">
        <f t="shared" si="26"/>
        <v>755.62</v>
      </c>
      <c r="K186" t="s">
        <v>16</v>
      </c>
      <c r="L186" t="s">
        <v>19</v>
      </c>
      <c r="M186" s="19">
        <f t="shared" si="22"/>
        <v>0.46120665908534675</v>
      </c>
    </row>
    <row r="187" spans="1:13" x14ac:dyDescent="0.35">
      <c r="A187" s="18">
        <f t="shared" ca="1" si="23"/>
        <v>45806</v>
      </c>
      <c r="B187" t="s">
        <v>14</v>
      </c>
      <c r="C187" s="4">
        <v>90</v>
      </c>
      <c r="D187" s="4">
        <f t="shared" si="24"/>
        <v>20.7</v>
      </c>
      <c r="E187" s="4">
        <f t="shared" si="25"/>
        <v>69.3</v>
      </c>
      <c r="F187" s="1">
        <v>15</v>
      </c>
      <c r="G187" s="4">
        <v>1350</v>
      </c>
      <c r="H187" s="4">
        <v>450.1</v>
      </c>
      <c r="I187" s="4">
        <v>899.9</v>
      </c>
      <c r="J187" s="4">
        <f t="shared" si="26"/>
        <v>920.6</v>
      </c>
      <c r="K187" t="s">
        <v>15</v>
      </c>
      <c r="L187" t="s">
        <v>20</v>
      </c>
      <c r="M187" s="19">
        <f t="shared" si="22"/>
        <v>0.5621028380228118</v>
      </c>
    </row>
    <row r="188" spans="1:13" x14ac:dyDescent="0.35">
      <c r="A188" s="18">
        <f t="shared" ca="1" si="23"/>
        <v>44351</v>
      </c>
      <c r="B188" t="s">
        <v>10</v>
      </c>
      <c r="C188" s="4">
        <v>60</v>
      </c>
      <c r="D188" s="4">
        <f t="shared" si="24"/>
        <v>13.8</v>
      </c>
      <c r="E188" s="4">
        <f t="shared" si="25"/>
        <v>46.2</v>
      </c>
      <c r="F188" s="1">
        <v>18</v>
      </c>
      <c r="G188" s="4">
        <v>1080</v>
      </c>
      <c r="H188" s="4">
        <v>508.15</v>
      </c>
      <c r="I188" s="4">
        <v>571.85</v>
      </c>
      <c r="J188" s="4">
        <f t="shared" si="26"/>
        <v>585.65</v>
      </c>
      <c r="K188" t="s">
        <v>17</v>
      </c>
      <c r="L188" t="s">
        <v>20</v>
      </c>
      <c r="M188" s="19">
        <f t="shared" si="22"/>
        <v>0.35719358586881317</v>
      </c>
    </row>
    <row r="189" spans="1:13" x14ac:dyDescent="0.35">
      <c r="A189" s="18">
        <f t="shared" ca="1" si="23"/>
        <v>44536</v>
      </c>
      <c r="B189" t="s">
        <v>8</v>
      </c>
      <c r="C189" s="4">
        <v>85</v>
      </c>
      <c r="D189" s="4">
        <f t="shared" si="24"/>
        <v>19.55</v>
      </c>
      <c r="E189" s="4">
        <f t="shared" si="25"/>
        <v>65.45</v>
      </c>
      <c r="F189" s="1">
        <v>9</v>
      </c>
      <c r="G189" s="4">
        <v>765</v>
      </c>
      <c r="H189" s="4">
        <v>196.56</v>
      </c>
      <c r="I189" s="4">
        <v>568.44000000000005</v>
      </c>
      <c r="J189" s="4">
        <f t="shared" si="26"/>
        <v>587.99</v>
      </c>
      <c r="K189" t="s">
        <v>15</v>
      </c>
      <c r="L189" t="s">
        <v>25</v>
      </c>
      <c r="M189" s="19">
        <f t="shared" si="22"/>
        <v>0.35506360400676429</v>
      </c>
    </row>
    <row r="190" spans="1:13" x14ac:dyDescent="0.35">
      <c r="A190" s="18">
        <f t="shared" ca="1" si="23"/>
        <v>44892</v>
      </c>
      <c r="B190" t="s">
        <v>14</v>
      </c>
      <c r="C190" s="4">
        <v>90</v>
      </c>
      <c r="D190" s="4">
        <f t="shared" si="24"/>
        <v>20.7</v>
      </c>
      <c r="E190" s="4">
        <f t="shared" si="25"/>
        <v>69.3</v>
      </c>
      <c r="F190" s="1">
        <v>20</v>
      </c>
      <c r="G190" s="4">
        <v>1800</v>
      </c>
      <c r="H190" s="4">
        <v>884.39</v>
      </c>
      <c r="I190" s="4">
        <v>915.61</v>
      </c>
      <c r="J190" s="4">
        <f t="shared" si="26"/>
        <v>936.31000000000006</v>
      </c>
      <c r="K190" t="s">
        <v>15</v>
      </c>
      <c r="L190" t="s">
        <v>20</v>
      </c>
      <c r="M190" s="19">
        <f t="shared" si="22"/>
        <v>0.57191574566292558</v>
      </c>
    </row>
    <row r="191" spans="1:13" x14ac:dyDescent="0.35">
      <c r="A191" s="18">
        <f t="shared" ca="1" si="23"/>
        <v>45623</v>
      </c>
      <c r="B191" t="s">
        <v>13</v>
      </c>
      <c r="C191" s="4">
        <v>150</v>
      </c>
      <c r="D191" s="4">
        <f t="shared" si="24"/>
        <v>34.5</v>
      </c>
      <c r="E191" s="4">
        <f t="shared" si="25"/>
        <v>115.5</v>
      </c>
      <c r="F191" s="1">
        <v>19</v>
      </c>
      <c r="G191" s="4">
        <v>2850</v>
      </c>
      <c r="H191" s="4">
        <v>745.45</v>
      </c>
      <c r="I191" s="4">
        <v>2104.5500000000002</v>
      </c>
      <c r="J191" s="4">
        <f t="shared" si="26"/>
        <v>2139.0500000000002</v>
      </c>
      <c r="K191" t="s">
        <v>17</v>
      </c>
      <c r="L191" t="s">
        <v>18</v>
      </c>
      <c r="M191" s="19">
        <f t="shared" si="22"/>
        <v>1.3145610931891418</v>
      </c>
    </row>
    <row r="192" spans="1:13" x14ac:dyDescent="0.35">
      <c r="A192" s="18">
        <f t="shared" ca="1" si="23"/>
        <v>45594</v>
      </c>
      <c r="B192" t="s">
        <v>14</v>
      </c>
      <c r="C192" s="4">
        <v>90</v>
      </c>
      <c r="D192" s="4">
        <f t="shared" si="24"/>
        <v>20.7</v>
      </c>
      <c r="E192" s="4">
        <f t="shared" si="25"/>
        <v>69.3</v>
      </c>
      <c r="F192" s="1">
        <v>11</v>
      </c>
      <c r="G192" s="4">
        <v>990</v>
      </c>
      <c r="H192" s="4">
        <v>427.99</v>
      </c>
      <c r="I192" s="4">
        <v>562.01</v>
      </c>
      <c r="J192" s="4">
        <f t="shared" si="26"/>
        <v>582.71</v>
      </c>
      <c r="K192" t="s">
        <v>17</v>
      </c>
      <c r="L192" t="s">
        <v>19</v>
      </c>
      <c r="M192" s="19">
        <f t="shared" si="22"/>
        <v>0.35104724524636122</v>
      </c>
    </row>
    <row r="193" spans="1:13" x14ac:dyDescent="0.35">
      <c r="A193" s="18">
        <f t="shared" ca="1" si="23"/>
        <v>44864</v>
      </c>
      <c r="B193" t="s">
        <v>13</v>
      </c>
      <c r="C193" s="4">
        <v>150</v>
      </c>
      <c r="D193" s="4">
        <f t="shared" si="24"/>
        <v>34.5</v>
      </c>
      <c r="E193" s="4">
        <f t="shared" si="25"/>
        <v>115.5</v>
      </c>
      <c r="F193" s="1">
        <v>5</v>
      </c>
      <c r="G193" s="4">
        <v>750</v>
      </c>
      <c r="H193" s="4">
        <v>271.55</v>
      </c>
      <c r="I193" s="4">
        <v>478.45</v>
      </c>
      <c r="J193" s="4">
        <f t="shared" si="26"/>
        <v>512.95000000000005</v>
      </c>
      <c r="K193" t="s">
        <v>15</v>
      </c>
      <c r="L193" t="s">
        <v>22</v>
      </c>
      <c r="M193" s="19">
        <f t="shared" si="22"/>
        <v>0.29885332020448307</v>
      </c>
    </row>
    <row r="194" spans="1:13" x14ac:dyDescent="0.35">
      <c r="A194" s="18">
        <f t="shared" ref="A194:A200" ca="1" si="27">RANDBETWEEN(DATE(2021,1,1),DATE(2025,12,31))</f>
        <v>44570</v>
      </c>
      <c r="B194" t="s">
        <v>13</v>
      </c>
      <c r="C194" s="4">
        <v>150</v>
      </c>
      <c r="D194" s="4">
        <f t="shared" ref="D194:D200" si="28">C194*$P$1</f>
        <v>34.5</v>
      </c>
      <c r="E194" s="4">
        <f t="shared" ref="E194:E200" si="29">C194-D194</f>
        <v>115.5</v>
      </c>
      <c r="F194" s="1">
        <v>1</v>
      </c>
      <c r="G194" s="4">
        <v>150</v>
      </c>
      <c r="H194" s="4">
        <v>46.12</v>
      </c>
      <c r="I194" s="4">
        <v>103.88</v>
      </c>
      <c r="J194" s="4">
        <f t="shared" ref="J194:J200" si="30">I194+D194</f>
        <v>138.38</v>
      </c>
      <c r="K194" t="s">
        <v>15</v>
      </c>
      <c r="L194" t="s">
        <v>21</v>
      </c>
      <c r="M194" s="19">
        <f t="shared" si="22"/>
        <v>6.4886368278486165E-2</v>
      </c>
    </row>
    <row r="195" spans="1:13" x14ac:dyDescent="0.35">
      <c r="A195" s="18">
        <f t="shared" ca="1" si="27"/>
        <v>44861</v>
      </c>
      <c r="B195" t="s">
        <v>9</v>
      </c>
      <c r="C195" s="4">
        <v>70</v>
      </c>
      <c r="D195" s="4">
        <f t="shared" si="28"/>
        <v>16.100000000000001</v>
      </c>
      <c r="E195" s="4">
        <f t="shared" si="29"/>
        <v>53.9</v>
      </c>
      <c r="F195" s="1">
        <v>6</v>
      </c>
      <c r="G195" s="4">
        <v>420</v>
      </c>
      <c r="H195" s="4">
        <v>117.44</v>
      </c>
      <c r="I195" s="4">
        <v>302.56</v>
      </c>
      <c r="J195" s="4">
        <f t="shared" si="30"/>
        <v>318.66000000000003</v>
      </c>
      <c r="K195" t="s">
        <v>15</v>
      </c>
      <c r="L195" t="s">
        <v>23</v>
      </c>
      <c r="M195" s="19">
        <f t="shared" ref="M195:M200" si="31">(I195/$I$201)*100</f>
        <v>0.18898748157815529</v>
      </c>
    </row>
    <row r="196" spans="1:13" x14ac:dyDescent="0.35">
      <c r="A196" s="18">
        <f t="shared" ca="1" si="27"/>
        <v>45725</v>
      </c>
      <c r="B196" t="s">
        <v>7</v>
      </c>
      <c r="C196" s="4">
        <v>75</v>
      </c>
      <c r="D196" s="4">
        <f t="shared" si="28"/>
        <v>17.25</v>
      </c>
      <c r="E196" s="4">
        <f t="shared" si="29"/>
        <v>57.75</v>
      </c>
      <c r="F196" s="1">
        <v>16</v>
      </c>
      <c r="G196" s="4">
        <v>1200</v>
      </c>
      <c r="H196" s="4">
        <v>401.38</v>
      </c>
      <c r="I196" s="4">
        <v>798.62</v>
      </c>
      <c r="J196" s="4">
        <f t="shared" si="30"/>
        <v>815.87</v>
      </c>
      <c r="K196" t="s">
        <v>16</v>
      </c>
      <c r="L196" t="s">
        <v>24</v>
      </c>
      <c r="M196" s="19">
        <f t="shared" si="31"/>
        <v>0.49884050283562398</v>
      </c>
    </row>
    <row r="197" spans="1:13" x14ac:dyDescent="0.35">
      <c r="A197" s="18">
        <f t="shared" ca="1" si="27"/>
        <v>45461</v>
      </c>
      <c r="B197" t="s">
        <v>12</v>
      </c>
      <c r="C197" s="4">
        <v>100</v>
      </c>
      <c r="D197" s="4">
        <f t="shared" si="28"/>
        <v>23</v>
      </c>
      <c r="E197" s="4">
        <f t="shared" si="29"/>
        <v>77</v>
      </c>
      <c r="F197" s="1">
        <v>17</v>
      </c>
      <c r="G197" s="4">
        <v>1700</v>
      </c>
      <c r="H197" s="4">
        <v>452.99</v>
      </c>
      <c r="I197" s="4">
        <v>1247.01</v>
      </c>
      <c r="J197" s="4">
        <f t="shared" si="30"/>
        <v>1270.01</v>
      </c>
      <c r="K197" t="s">
        <v>17</v>
      </c>
      <c r="L197" t="s">
        <v>19</v>
      </c>
      <c r="M197" s="19">
        <f t="shared" si="31"/>
        <v>0.77891750199225085</v>
      </c>
    </row>
    <row r="198" spans="1:13" x14ac:dyDescent="0.35">
      <c r="A198" s="18">
        <f t="shared" ca="1" si="27"/>
        <v>44697</v>
      </c>
      <c r="B198" t="s">
        <v>12</v>
      </c>
      <c r="C198" s="4">
        <v>100</v>
      </c>
      <c r="D198" s="4">
        <f t="shared" si="28"/>
        <v>23</v>
      </c>
      <c r="E198" s="4">
        <f t="shared" si="29"/>
        <v>77</v>
      </c>
      <c r="F198" s="1">
        <v>1</v>
      </c>
      <c r="G198" s="4">
        <v>100</v>
      </c>
      <c r="H198" s="4">
        <v>21.82</v>
      </c>
      <c r="I198" s="4">
        <v>78.180000000000007</v>
      </c>
      <c r="J198" s="4">
        <f t="shared" si="30"/>
        <v>101.18</v>
      </c>
      <c r="K198" t="s">
        <v>16</v>
      </c>
      <c r="L198" t="s">
        <v>23</v>
      </c>
      <c r="M198" s="19">
        <f t="shared" si="31"/>
        <v>4.883342579911483E-2</v>
      </c>
    </row>
    <row r="199" spans="1:13" x14ac:dyDescent="0.35">
      <c r="A199" s="18">
        <f t="shared" ca="1" si="27"/>
        <v>44795</v>
      </c>
      <c r="B199" t="s">
        <v>7</v>
      </c>
      <c r="C199" s="4">
        <v>75</v>
      </c>
      <c r="D199" s="4">
        <f t="shared" si="28"/>
        <v>17.25</v>
      </c>
      <c r="E199" s="4">
        <f t="shared" si="29"/>
        <v>57.75</v>
      </c>
      <c r="F199" s="1">
        <v>16</v>
      </c>
      <c r="G199" s="4">
        <v>1200</v>
      </c>
      <c r="H199" s="4">
        <v>496.46</v>
      </c>
      <c r="I199" s="4">
        <v>703.54</v>
      </c>
      <c r="J199" s="4">
        <f t="shared" si="30"/>
        <v>720.79</v>
      </c>
      <c r="K199" t="s">
        <v>16</v>
      </c>
      <c r="L199" t="s">
        <v>22</v>
      </c>
      <c r="M199" s="19">
        <f t="shared" si="31"/>
        <v>0.43945086194307037</v>
      </c>
    </row>
    <row r="200" spans="1:13" x14ac:dyDescent="0.35">
      <c r="A200" s="18">
        <f t="shared" ca="1" si="27"/>
        <v>45052</v>
      </c>
      <c r="B200" t="s">
        <v>10</v>
      </c>
      <c r="C200" s="4">
        <v>60</v>
      </c>
      <c r="D200" s="4">
        <f t="shared" si="28"/>
        <v>13.8</v>
      </c>
      <c r="E200" s="4">
        <f t="shared" si="29"/>
        <v>46.2</v>
      </c>
      <c r="F200" s="1">
        <v>20</v>
      </c>
      <c r="G200" s="4"/>
      <c r="H200" s="4">
        <v>293.39999999999998</v>
      </c>
      <c r="I200" s="4">
        <v>906.6</v>
      </c>
      <c r="J200" s="4">
        <f t="shared" si="30"/>
        <v>920.4</v>
      </c>
      <c r="K200" t="s">
        <v>15</v>
      </c>
      <c r="L200" t="s">
        <v>27</v>
      </c>
      <c r="M200" s="19">
        <f t="shared" si="31"/>
        <v>0.56628784637346508</v>
      </c>
    </row>
    <row r="201" spans="1:13" x14ac:dyDescent="0.35">
      <c r="C201" s="4"/>
      <c r="D201" s="4"/>
      <c r="E201" s="4"/>
      <c r="G201" s="4"/>
      <c r="H201" s="4"/>
      <c r="I201" s="4">
        <f>SUBTOTAL(109,Trans[Dochód netto '[zł']])</f>
        <v>160095.2600000001</v>
      </c>
      <c r="J201" s="4">
        <f>SUBTOTAL(109,Trans[Dochód brutto])</f>
        <v>165451.96000000002</v>
      </c>
      <c r="M201"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980C-E71F-4B0B-BF87-F6420C803A97}">
  <sheetPr>
    <tabColor rgb="FFFFC000"/>
  </sheetPr>
  <dimension ref="A1"/>
  <sheetViews>
    <sheetView tabSelected="1" zoomScale="60" zoomScaleNormal="60" workbookViewId="0">
      <selection activeCell="L22" sqref="L2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dochód wg województw</vt:lpstr>
      <vt:lpstr>Rodz.klienta vs. lzlecenia rok</vt:lpstr>
      <vt:lpstr>Detail1</vt:lpstr>
      <vt:lpstr>Dynamika rr</vt:lpstr>
      <vt:lpstr>Wartość % województw</vt:lpstr>
      <vt:lpstr>Translation Data </vt:lpstr>
      <vt:lpstr>Analysis</vt:lpstr>
      <vt:lpstr>Przychód_brutto__zł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Pawel Czechowicz</dc:creator>
  <cp:lastModifiedBy>Pawel Czechowicz</cp:lastModifiedBy>
  <dcterms:created xsi:type="dcterms:W3CDTF">2025-05-10T10:16:09Z</dcterms:created>
  <dcterms:modified xsi:type="dcterms:W3CDTF">2025-06-15T17:07:49Z</dcterms:modified>
</cp:coreProperties>
</file>