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1EAE35A-50F3-4E8D-B389-D52CB2F59906}" xr6:coauthVersionLast="47" xr6:coauthVersionMax="47" xr10:uidLastSave="{00000000-0000-0000-0000-000000000000}"/>
  <bookViews>
    <workbookView xWindow="-110" yWindow="-110" windowWidth="19420" windowHeight="10300" xr2:uid="{8BA960FF-723E-4E10-8543-02E68F6A5C5C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C49" i="1"/>
  <c r="D48" i="1"/>
  <c r="E48" i="1"/>
  <c r="F48" i="1"/>
  <c r="G48" i="1"/>
  <c r="H48" i="1"/>
  <c r="C48" i="1"/>
  <c r="D45" i="1"/>
  <c r="E45" i="1"/>
  <c r="F45" i="1"/>
  <c r="G45" i="1"/>
  <c r="H45" i="1"/>
  <c r="C45" i="1"/>
  <c r="D43" i="1"/>
  <c r="E43" i="1"/>
  <c r="F43" i="1"/>
  <c r="G43" i="1"/>
  <c r="H43" i="1"/>
  <c r="C43" i="1"/>
  <c r="D39" i="1"/>
  <c r="E39" i="1"/>
  <c r="F39" i="1"/>
  <c r="G39" i="1"/>
  <c r="H39" i="1"/>
  <c r="C39" i="1"/>
  <c r="D32" i="1"/>
  <c r="E32" i="1"/>
  <c r="F32" i="1"/>
  <c r="G32" i="1"/>
  <c r="H32" i="1"/>
  <c r="C32" i="1"/>
  <c r="D28" i="1"/>
  <c r="E28" i="1"/>
  <c r="F28" i="1"/>
  <c r="G28" i="1"/>
  <c r="H28" i="1"/>
  <c r="C28" i="1"/>
  <c r="G20" i="1"/>
  <c r="H20" i="1"/>
  <c r="F20" i="1"/>
  <c r="E20" i="1"/>
  <c r="D20" i="1"/>
  <c r="C20" i="1"/>
  <c r="H27" i="1"/>
  <c r="G27" i="1"/>
  <c r="F27" i="1"/>
  <c r="E27" i="1"/>
  <c r="D27" i="1"/>
  <c r="C27" i="1"/>
  <c r="D19" i="1"/>
  <c r="E19" i="1"/>
  <c r="F19" i="1"/>
  <c r="G19" i="1"/>
  <c r="H19" i="1"/>
  <c r="C19" i="1"/>
  <c r="D18" i="1"/>
  <c r="E18" i="1"/>
  <c r="F18" i="1"/>
  <c r="G18" i="1"/>
  <c r="H18" i="1"/>
  <c r="C18" i="1"/>
  <c r="D12" i="1"/>
  <c r="E12" i="1"/>
  <c r="F12" i="1"/>
  <c r="G12" i="1"/>
  <c r="H12" i="1"/>
  <c r="F11" i="1"/>
  <c r="G11" i="1"/>
  <c r="H11" i="1"/>
  <c r="D11" i="1"/>
  <c r="E11" i="1"/>
  <c r="C12" i="1"/>
  <c r="C11" i="1"/>
  <c r="H8" i="1"/>
  <c r="G8" i="1"/>
  <c r="F8" i="1"/>
  <c r="E8" i="1"/>
  <c r="D8" i="1"/>
  <c r="H7" i="1"/>
  <c r="G7" i="1"/>
  <c r="F7" i="1"/>
  <c r="E7" i="1"/>
  <c r="D7" i="1"/>
  <c r="H5" i="1"/>
  <c r="G5" i="1"/>
  <c r="F5" i="1"/>
  <c r="E5" i="1"/>
  <c r="F4" i="1"/>
  <c r="G4" i="1" s="1"/>
  <c r="H4" i="1" s="1"/>
  <c r="D4" i="1"/>
  <c r="D5" i="1" s="1"/>
  <c r="C5" i="1"/>
  <c r="C4" i="1"/>
  <c r="E4" i="1" l="1"/>
</calcChain>
</file>

<file path=xl/sharedStrings.xml><?xml version="1.0" encoding="utf-8"?>
<sst xmlns="http://schemas.openxmlformats.org/spreadsheetml/2006/main" count="31" uniqueCount="29">
  <si>
    <t>Pediatric</t>
  </si>
  <si>
    <t>Adult</t>
  </si>
  <si>
    <t xml:space="preserve">Prevelance Rat%-Pediatric </t>
  </si>
  <si>
    <t>Prevalance Rta%-Adult</t>
  </si>
  <si>
    <t xml:space="preserve">Prevalance Popu;ation Pediatric </t>
  </si>
  <si>
    <t>Prevalance Popu;ation Adult</t>
  </si>
  <si>
    <t xml:space="preserve">Diagnois Rate </t>
  </si>
  <si>
    <t xml:space="preserve">Diagnosos Rate Adult </t>
  </si>
  <si>
    <t xml:space="preserve">Diagnosis Population  Pediatric </t>
  </si>
  <si>
    <t xml:space="preserve">Diagnosis Population Adult </t>
  </si>
  <si>
    <t xml:space="preserve">Mild </t>
  </si>
  <si>
    <t>Moderate</t>
  </si>
  <si>
    <t>Severe</t>
  </si>
  <si>
    <t xml:space="preserve">Total Diagnosed Populatin </t>
  </si>
  <si>
    <t xml:space="preserve">severe COPD Population </t>
  </si>
  <si>
    <t xml:space="preserve">Treatment Rate </t>
  </si>
  <si>
    <t>Trearment Population</t>
  </si>
  <si>
    <t>xDrug</t>
  </si>
  <si>
    <t>Share</t>
  </si>
  <si>
    <t xml:space="preserve">Brand Share </t>
  </si>
  <si>
    <t>Inshare</t>
  </si>
  <si>
    <t xml:space="preserve">Patiets on Brand </t>
  </si>
  <si>
    <t xml:space="preserve">Compliance Rate </t>
  </si>
  <si>
    <t xml:space="preserve">population </t>
  </si>
  <si>
    <t>DOT</t>
  </si>
  <si>
    <t>Voulme</t>
  </si>
  <si>
    <t>Price</t>
  </si>
  <si>
    <t xml:space="preserve">Revenue </t>
  </si>
  <si>
    <t xml:space="preserve">In Millions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</si>
</sst>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71" formatCode="&quot;$&quot;#,##0.00"/>
    <numFmt numFmtId="173" formatCode="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1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71" fontId="0" fillId="0" borderId="0" xfId="0" applyNumberFormat="1"/>
    <xf numFmtId="17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F8C6-64C3-4C38-86E2-209EE0529665}">
  <dimension ref="B2:K49"/>
  <sheetViews>
    <sheetView tabSelected="1" topLeftCell="A32" workbookViewId="0">
      <selection activeCell="C49" sqref="C49:H49"/>
    </sheetView>
  </sheetViews>
  <sheetFormatPr defaultRowHeight="14.5" x14ac:dyDescent="0.35"/>
  <cols>
    <col min="2" max="2" width="25.08984375" customWidth="1"/>
    <col min="3" max="3" width="15.81640625" bestFit="1" customWidth="1"/>
    <col min="4" max="4" width="14.81640625" bestFit="1" customWidth="1"/>
    <col min="5" max="5" width="14.90625" bestFit="1" customWidth="1"/>
    <col min="6" max="8" width="15.453125" bestFit="1" customWidth="1"/>
    <col min="10" max="10" width="13.08984375" customWidth="1"/>
  </cols>
  <sheetData>
    <row r="2" spans="2:10" x14ac:dyDescent="0.35">
      <c r="B2">
        <v>1</v>
      </c>
      <c r="C2">
        <v>2</v>
      </c>
    </row>
    <row r="3" spans="2:10" x14ac:dyDescent="0.35">
      <c r="C3">
        <v>2023</v>
      </c>
      <c r="D3">
        <v>2024</v>
      </c>
      <c r="E3">
        <v>2025</v>
      </c>
      <c r="F3">
        <v>2026</v>
      </c>
      <c r="G3">
        <v>2027</v>
      </c>
      <c r="H3">
        <v>2028</v>
      </c>
    </row>
    <row r="4" spans="2:10" x14ac:dyDescent="0.35">
      <c r="B4" t="s">
        <v>0</v>
      </c>
      <c r="C4" s="1">
        <f>J4*20%</f>
        <v>66516391.400000006</v>
      </c>
      <c r="D4" s="3">
        <f>C4*(1+0.5%)</f>
        <v>66848973.357000001</v>
      </c>
      <c r="E4" s="3">
        <f>D4*(1+0.5%)</f>
        <v>67183218.223784998</v>
      </c>
      <c r="F4" s="3">
        <f t="shared" ref="F4:H4" si="0">E4*(1+0.5%)</f>
        <v>67519134.314903915</v>
      </c>
      <c r="G4" s="3">
        <f t="shared" si="0"/>
        <v>67856729.986478433</v>
      </c>
      <c r="H4" s="3">
        <f t="shared" si="0"/>
        <v>68196013.636410818</v>
      </c>
      <c r="J4" s="5">
        <v>332581957</v>
      </c>
    </row>
    <row r="5" spans="2:10" x14ac:dyDescent="0.35">
      <c r="B5" t="s">
        <v>1</v>
      </c>
      <c r="C5" s="2">
        <f>J4-C4</f>
        <v>266065565.59999999</v>
      </c>
      <c r="D5" s="4">
        <f>J4-D4</f>
        <v>265732983.64300001</v>
      </c>
      <c r="E5" s="2">
        <f>J4-E4</f>
        <v>265398738.77621502</v>
      </c>
      <c r="F5" s="4">
        <f>J4-F4</f>
        <v>265062822.68509609</v>
      </c>
      <c r="G5" s="2">
        <f>J4-G4</f>
        <v>264725227.01352155</v>
      </c>
      <c r="H5" s="4">
        <f>J4-H4</f>
        <v>264385943.36358917</v>
      </c>
    </row>
    <row r="7" spans="2:10" x14ac:dyDescent="0.35">
      <c r="B7" t="s">
        <v>2</v>
      </c>
      <c r="C7" s="6">
        <v>6.5000000000000002E-2</v>
      </c>
      <c r="D7" s="6">
        <f>C7+C7*0.2</f>
        <v>7.8E-2</v>
      </c>
      <c r="E7" s="6">
        <f>D7+D7*0.2</f>
        <v>9.3600000000000003E-2</v>
      </c>
      <c r="F7" s="6">
        <f>E7+E7*0.2</f>
        <v>0.11232</v>
      </c>
      <c r="G7" s="6">
        <f>F7+F7*0.2</f>
        <v>0.13478400000000001</v>
      </c>
      <c r="H7" s="6">
        <f>G7+G7*0.2</f>
        <v>0.16174080000000002</v>
      </c>
    </row>
    <row r="8" spans="2:10" x14ac:dyDescent="0.35">
      <c r="B8" t="s">
        <v>3</v>
      </c>
      <c r="C8" s="7">
        <v>0.08</v>
      </c>
      <c r="D8" s="7">
        <f>C8+C8*0.2</f>
        <v>9.6000000000000002E-2</v>
      </c>
      <c r="E8" s="7">
        <f>D8+D8*0.2</f>
        <v>0.1152</v>
      </c>
      <c r="F8" s="7">
        <f>E8+E8*0.2</f>
        <v>0.13824</v>
      </c>
      <c r="G8" s="7">
        <f>F8+F8*0.2</f>
        <v>0.16588800000000001</v>
      </c>
      <c r="H8" s="7">
        <f>G8+G8*0.2</f>
        <v>0.19906560000000001</v>
      </c>
    </row>
    <row r="11" spans="2:10" x14ac:dyDescent="0.35">
      <c r="B11" t="s">
        <v>4</v>
      </c>
      <c r="C11" s="4">
        <f>C4*C7</f>
        <v>4323565.4410000006</v>
      </c>
      <c r="D11" s="4">
        <f t="shared" ref="D11:H11" si="1">D4*D7</f>
        <v>5214219.9218460005</v>
      </c>
      <c r="E11" s="4">
        <f t="shared" si="1"/>
        <v>6288349.2257462759</v>
      </c>
      <c r="F11" s="4">
        <f>F4*F7</f>
        <v>7583749.1662500082</v>
      </c>
      <c r="G11" s="4">
        <f t="shared" si="1"/>
        <v>9146001.4944975097</v>
      </c>
      <c r="H11" s="4">
        <f t="shared" si="1"/>
        <v>11030077.802363995</v>
      </c>
    </row>
    <row r="12" spans="2:10" x14ac:dyDescent="0.35">
      <c r="B12" t="s">
        <v>5</v>
      </c>
      <c r="C12" s="4">
        <f>C5*C8</f>
        <v>21285245.248</v>
      </c>
      <c r="D12" s="4">
        <f t="shared" ref="D12:H12" si="2">D5*D8</f>
        <v>25510366.429728001</v>
      </c>
      <c r="E12" s="4">
        <f t="shared" si="2"/>
        <v>30573934.70701997</v>
      </c>
      <c r="F12" s="4">
        <f t="shared" si="2"/>
        <v>36642284.607987687</v>
      </c>
      <c r="G12" s="4">
        <f t="shared" si="2"/>
        <v>43914738.458819069</v>
      </c>
      <c r="H12" s="4">
        <f t="shared" si="2"/>
        <v>52630146.4472389</v>
      </c>
    </row>
    <row r="14" spans="2:10" x14ac:dyDescent="0.35">
      <c r="B14" t="s">
        <v>6</v>
      </c>
      <c r="C14" s="7">
        <v>0.9</v>
      </c>
      <c r="D14" s="7">
        <v>0.9</v>
      </c>
      <c r="E14" s="7">
        <v>0.9</v>
      </c>
      <c r="F14" s="7">
        <v>0.9</v>
      </c>
      <c r="G14" s="7">
        <v>0.9</v>
      </c>
      <c r="H14" s="7">
        <v>0.9</v>
      </c>
    </row>
    <row r="15" spans="2:10" x14ac:dyDescent="0.35">
      <c r="B15" t="s">
        <v>7</v>
      </c>
      <c r="C15" s="7">
        <v>0.9</v>
      </c>
      <c r="D15" s="7">
        <v>0.9</v>
      </c>
      <c r="E15" s="7">
        <v>0.9</v>
      </c>
      <c r="F15" s="7">
        <v>0.9</v>
      </c>
      <c r="G15" s="7">
        <v>0.9</v>
      </c>
      <c r="H15" s="7">
        <v>0.9</v>
      </c>
    </row>
    <row r="18" spans="2:11" x14ac:dyDescent="0.35">
      <c r="B18" t="s">
        <v>8</v>
      </c>
      <c r="C18" s="4">
        <f>C14*C11</f>
        <v>3891208.8969000005</v>
      </c>
      <c r="D18" s="4">
        <f t="shared" ref="D18:H18" si="3">D14*D11</f>
        <v>4692797.9296614006</v>
      </c>
      <c r="E18" s="4">
        <f t="shared" si="3"/>
        <v>5659514.3031716486</v>
      </c>
      <c r="F18" s="4">
        <f t="shared" si="3"/>
        <v>6825374.2496250076</v>
      </c>
      <c r="G18" s="4">
        <f t="shared" si="3"/>
        <v>8231401.3450477589</v>
      </c>
      <c r="H18" s="4">
        <f t="shared" si="3"/>
        <v>9927070.0221275967</v>
      </c>
    </row>
    <row r="19" spans="2:11" x14ac:dyDescent="0.35">
      <c r="B19" t="s">
        <v>9</v>
      </c>
      <c r="C19" s="4">
        <f>C12*C15</f>
        <v>19156720.723200001</v>
      </c>
      <c r="D19" s="4">
        <f t="shared" ref="D19:H19" si="4">D12*D15</f>
        <v>22959329.7867552</v>
      </c>
      <c r="E19" s="4">
        <f t="shared" si="4"/>
        <v>27516541.236317974</v>
      </c>
      <c r="F19" s="4">
        <f t="shared" si="4"/>
        <v>32978056.147188921</v>
      </c>
      <c r="G19" s="4">
        <f t="shared" si="4"/>
        <v>39523264.61293716</v>
      </c>
      <c r="H19" s="4">
        <f t="shared" si="4"/>
        <v>47367131.802515008</v>
      </c>
    </row>
    <row r="20" spans="2:11" x14ac:dyDescent="0.35">
      <c r="B20" t="s">
        <v>13</v>
      </c>
      <c r="C20" s="4">
        <f>C18+C19</f>
        <v>23047929.620100003</v>
      </c>
      <c r="D20" s="4">
        <f>D18+D19</f>
        <v>27652127.716416601</v>
      </c>
      <c r="E20" s="4">
        <f>E18+E19</f>
        <v>33176055.539489623</v>
      </c>
      <c r="F20" s="4">
        <f>F18+F19</f>
        <v>39803430.396813929</v>
      </c>
      <c r="G20" s="4">
        <f t="shared" ref="G20:H20" si="5">G18+G19</f>
        <v>47754665.957984917</v>
      </c>
      <c r="H20" s="4">
        <f t="shared" si="5"/>
        <v>57294201.824642606</v>
      </c>
    </row>
    <row r="22" spans="2:11" x14ac:dyDescent="0.35">
      <c r="B22" t="s">
        <v>10</v>
      </c>
      <c r="C22" s="7">
        <v>0.7</v>
      </c>
      <c r="D22" s="7">
        <v>0.7</v>
      </c>
      <c r="E22" s="7">
        <v>0.7</v>
      </c>
      <c r="F22" s="7">
        <v>0.7</v>
      </c>
      <c r="G22" s="7">
        <v>0.7</v>
      </c>
      <c r="H22" s="7">
        <v>0.7</v>
      </c>
    </row>
    <row r="23" spans="2:11" x14ac:dyDescent="0.35">
      <c r="B23" t="s">
        <v>11</v>
      </c>
      <c r="C23" s="7">
        <v>0.2</v>
      </c>
      <c r="D23" s="7">
        <v>0.2</v>
      </c>
      <c r="E23" s="7">
        <v>0.2</v>
      </c>
      <c r="F23" s="7">
        <v>0.2</v>
      </c>
      <c r="G23" s="7">
        <v>0.2</v>
      </c>
      <c r="H23" s="7">
        <v>0.2</v>
      </c>
    </row>
    <row r="24" spans="2:11" x14ac:dyDescent="0.35">
      <c r="B24" t="s">
        <v>12</v>
      </c>
      <c r="C24" s="7">
        <v>0.1</v>
      </c>
      <c r="D24" s="7">
        <v>0.1</v>
      </c>
      <c r="E24" s="7">
        <v>0.1</v>
      </c>
      <c r="F24" s="7">
        <v>0.1</v>
      </c>
      <c r="G24" s="7">
        <v>0.1</v>
      </c>
      <c r="H24" s="7">
        <v>0.1</v>
      </c>
      <c r="J24" t="s">
        <v>17</v>
      </c>
      <c r="K24" t="s">
        <v>18</v>
      </c>
    </row>
    <row r="27" spans="2:11" x14ac:dyDescent="0.35">
      <c r="B27" t="s">
        <v>12</v>
      </c>
      <c r="C27" s="6">
        <f>VLOOKUP(B27,$B$22:$C$24,2,)</f>
        <v>0.1</v>
      </c>
      <c r="D27" s="6">
        <f>VLOOKUP(B27,$B$22:$D$24,3,)</f>
        <v>0.1</v>
      </c>
      <c r="E27" s="6">
        <f>VLOOKUP(B27,$B$22:$E$24,4,)</f>
        <v>0.1</v>
      </c>
      <c r="F27" s="6">
        <f>VLOOKUP(B27,$B$22:$F$24,5,)</f>
        <v>0.1</v>
      </c>
      <c r="G27" s="6">
        <f>VLOOKUP(B27,$B$22:$G$24,6,)</f>
        <v>0.1</v>
      </c>
      <c r="H27" s="6">
        <f>VLOOKUP(B27,$B$22:$H$24,7,)</f>
        <v>0.1</v>
      </c>
    </row>
    <row r="28" spans="2:11" x14ac:dyDescent="0.35">
      <c r="B28" t="s">
        <v>14</v>
      </c>
      <c r="C28" s="4">
        <f>C20*C27</f>
        <v>2304792.9620100004</v>
      </c>
      <c r="D28" s="4">
        <f t="shared" ref="D28:H28" si="6">D20*D27</f>
        <v>2765212.7716416605</v>
      </c>
      <c r="E28" s="4">
        <f t="shared" si="6"/>
        <v>3317605.5539489626</v>
      </c>
      <c r="F28" s="4">
        <f t="shared" si="6"/>
        <v>3980343.0396813932</v>
      </c>
      <c r="G28" s="4">
        <f t="shared" si="6"/>
        <v>4775466.5957984915</v>
      </c>
      <c r="H28" s="4">
        <f t="shared" si="6"/>
        <v>5729420.1824642606</v>
      </c>
    </row>
    <row r="31" spans="2:11" x14ac:dyDescent="0.35">
      <c r="B31" t="s">
        <v>15</v>
      </c>
      <c r="C31" s="7">
        <v>0.9</v>
      </c>
      <c r="D31" s="7">
        <v>0.9</v>
      </c>
      <c r="E31" s="7">
        <v>0.9</v>
      </c>
      <c r="F31" s="7">
        <v>0.9</v>
      </c>
      <c r="G31" s="7">
        <v>0.9</v>
      </c>
      <c r="H31" s="7">
        <v>0.9</v>
      </c>
    </row>
    <row r="32" spans="2:11" x14ac:dyDescent="0.35">
      <c r="B32" t="s">
        <v>16</v>
      </c>
      <c r="C32" s="4">
        <f>C28*C31</f>
        <v>2074313.6658090004</v>
      </c>
      <c r="D32" s="4">
        <f t="shared" ref="D32:H32" si="7">D28*D31</f>
        <v>2488691.4944774946</v>
      </c>
      <c r="E32" s="4">
        <f t="shared" si="7"/>
        <v>2985844.9985540663</v>
      </c>
      <c r="F32" s="4">
        <f t="shared" si="7"/>
        <v>3582308.7357132537</v>
      </c>
      <c r="G32" s="4">
        <f t="shared" si="7"/>
        <v>4297919.9362186426</v>
      </c>
      <c r="H32" s="4">
        <f t="shared" si="7"/>
        <v>5156478.1642178344</v>
      </c>
    </row>
    <row r="35" spans="2:8" x14ac:dyDescent="0.35">
      <c r="B35" t="s">
        <v>19</v>
      </c>
      <c r="C35" s="7">
        <v>0.2</v>
      </c>
      <c r="D35" s="7">
        <v>0.2</v>
      </c>
      <c r="E35" s="7">
        <v>0.2</v>
      </c>
      <c r="F35" s="7">
        <v>0.2</v>
      </c>
      <c r="G35" s="7">
        <v>0.2</v>
      </c>
      <c r="H35" s="7">
        <v>0.2</v>
      </c>
    </row>
    <row r="36" spans="2:8" x14ac:dyDescent="0.35">
      <c r="B36" t="s">
        <v>20</v>
      </c>
      <c r="C36" s="7">
        <v>0.45</v>
      </c>
      <c r="D36" s="7">
        <v>0.45</v>
      </c>
      <c r="E36" s="7">
        <v>0.45</v>
      </c>
      <c r="F36" s="7">
        <v>0.45</v>
      </c>
      <c r="G36" s="7">
        <v>0.45</v>
      </c>
      <c r="H36" s="7">
        <v>0.45</v>
      </c>
    </row>
    <row r="37" spans="2:8" x14ac:dyDescent="0.35">
      <c r="B37" t="s">
        <v>19</v>
      </c>
      <c r="C37" s="7">
        <v>0.03</v>
      </c>
      <c r="D37" s="7">
        <v>0.08</v>
      </c>
      <c r="E37" s="7">
        <v>0.1</v>
      </c>
      <c r="F37" s="7">
        <v>0.15</v>
      </c>
      <c r="G37" s="7">
        <v>0.2</v>
      </c>
      <c r="H37" s="7">
        <v>0.25</v>
      </c>
    </row>
    <row r="39" spans="2:8" x14ac:dyDescent="0.35">
      <c r="B39" t="s">
        <v>21</v>
      </c>
      <c r="C39" s="1">
        <f>C37*C32</f>
        <v>62229.409974270005</v>
      </c>
      <c r="D39" s="1">
        <f t="shared" ref="D39:H39" si="8">D37*D32</f>
        <v>199095.31955819958</v>
      </c>
      <c r="E39" s="1">
        <f t="shared" si="8"/>
        <v>298584.49985540664</v>
      </c>
      <c r="F39" s="1">
        <f t="shared" si="8"/>
        <v>537346.31035698799</v>
      </c>
      <c r="G39" s="1">
        <f t="shared" si="8"/>
        <v>859583.9872437286</v>
      </c>
      <c r="H39" s="1">
        <f t="shared" si="8"/>
        <v>1289119.5410544586</v>
      </c>
    </row>
    <row r="41" spans="2:8" x14ac:dyDescent="0.35">
      <c r="B41" t="s">
        <v>22</v>
      </c>
      <c r="C41" s="7">
        <v>0.7</v>
      </c>
      <c r="D41" s="7">
        <v>0.7</v>
      </c>
      <c r="E41" s="7">
        <v>0.7</v>
      </c>
      <c r="F41" s="7">
        <v>0.7</v>
      </c>
      <c r="G41" s="7">
        <v>0.7</v>
      </c>
      <c r="H41" s="7">
        <v>0.7</v>
      </c>
    </row>
    <row r="43" spans="2:8" x14ac:dyDescent="0.35">
      <c r="B43" t="s">
        <v>23</v>
      </c>
      <c r="C43" s="4">
        <f>C41*C39</f>
        <v>43560.586981988999</v>
      </c>
      <c r="D43" s="4">
        <f t="shared" ref="D43:H43" si="9">D41*D39</f>
        <v>139366.72369073969</v>
      </c>
      <c r="E43" s="4">
        <f t="shared" si="9"/>
        <v>209009.14989878464</v>
      </c>
      <c r="F43" s="4">
        <f t="shared" si="9"/>
        <v>376142.41724989156</v>
      </c>
      <c r="G43" s="4">
        <f t="shared" si="9"/>
        <v>601708.79107060994</v>
      </c>
      <c r="H43" s="4">
        <f t="shared" si="9"/>
        <v>902383.67873812094</v>
      </c>
    </row>
    <row r="44" spans="2:8" x14ac:dyDescent="0.35">
      <c r="B44" t="s">
        <v>24</v>
      </c>
      <c r="C44">
        <v>12</v>
      </c>
    </row>
    <row r="45" spans="2:8" x14ac:dyDescent="0.35">
      <c r="B45" t="s">
        <v>25</v>
      </c>
      <c r="C45" s="4">
        <f>C43*C41</f>
        <v>30492.410887392296</v>
      </c>
      <c r="D45" s="4">
        <f t="shared" ref="D45:H45" si="10">D43*D41</f>
        <v>97556.706583517778</v>
      </c>
      <c r="E45" s="4">
        <f t="shared" si="10"/>
        <v>146306.40492914923</v>
      </c>
      <c r="F45" s="4">
        <f t="shared" si="10"/>
        <v>263299.69207492407</v>
      </c>
      <c r="G45" s="4">
        <f t="shared" si="10"/>
        <v>421196.15374942694</v>
      </c>
      <c r="H45" s="4">
        <f t="shared" si="10"/>
        <v>631668.57511668466</v>
      </c>
    </row>
    <row r="46" spans="2:8" x14ac:dyDescent="0.35">
      <c r="B46" t="s">
        <v>26</v>
      </c>
      <c r="C46">
        <v>34</v>
      </c>
      <c r="D46">
        <v>34</v>
      </c>
      <c r="E46">
        <v>34</v>
      </c>
      <c r="F46">
        <v>34</v>
      </c>
      <c r="G46">
        <v>34</v>
      </c>
      <c r="H46">
        <v>34</v>
      </c>
    </row>
    <row r="48" spans="2:8" x14ac:dyDescent="0.35">
      <c r="B48" t="s">
        <v>27</v>
      </c>
      <c r="C48" s="9">
        <f>C45*C46</f>
        <v>1036741.9701713381</v>
      </c>
      <c r="D48" s="9">
        <f t="shared" ref="D48:H48" si="11">D45*D46</f>
        <v>3316928.0238396046</v>
      </c>
      <c r="E48" s="9">
        <f t="shared" si="11"/>
        <v>4974417.7675910741</v>
      </c>
      <c r="F48" s="9">
        <f t="shared" si="11"/>
        <v>8952189.5305474177</v>
      </c>
      <c r="G48" s="9">
        <f t="shared" si="11"/>
        <v>14320669.227480516</v>
      </c>
      <c r="H48" s="9">
        <f t="shared" si="11"/>
        <v>21476731.553967278</v>
      </c>
    </row>
    <row r="49" spans="2:8" x14ac:dyDescent="0.35">
      <c r="B49" t="s">
        <v>28</v>
      </c>
      <c r="C49" s="8">
        <f>C48/10^6</f>
        <v>1.0367419701713381</v>
      </c>
      <c r="D49" s="8">
        <f t="shared" ref="D49:H49" si="12">D48/10^6</f>
        <v>3.3169280238396044</v>
      </c>
      <c r="E49" s="8">
        <f t="shared" si="12"/>
        <v>4.9744177675910741</v>
      </c>
      <c r="F49" s="8">
        <f t="shared" si="12"/>
        <v>8.9521895305474182</v>
      </c>
      <c r="G49" s="8">
        <f t="shared" si="12"/>
        <v>14.320669227480515</v>
      </c>
      <c r="H49" s="8">
        <f t="shared" si="12"/>
        <v>21.47673155396728</v>
      </c>
    </row>
  </sheetData>
  <dataValidations count="1">
    <dataValidation type="list" allowBlank="1" showInputMessage="1" showErrorMessage="1" sqref="B27" xr:uid="{1E7D9FF8-8542-4478-AEEA-0E7F31567CF4}">
      <formula1>$B$22:$B$24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FC30-5274-440C-9A08-DF5EE83DDD1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ABHIPSHA KHADANGA</dc:creator>
  <cp:lastModifiedBy>ABHIPSHA KHADANGA</cp:lastModifiedBy>
  <dcterms:created xsi:type="dcterms:W3CDTF">2025-07-03T01:19:27Z</dcterms:created>
  <dcterms:modified xsi:type="dcterms:W3CDTF">2025-07-03T03:51:14Z</dcterms:modified>
</cp:coreProperties>
</file>