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defaultThemeVersion="166925"/>
  <mc:AlternateContent xmlns:mc="http://schemas.openxmlformats.org/markup-compatibility/2006">
    <mc:Choice Requires="x15">
      <x15ac:absPath xmlns:x15ac="http://schemas.microsoft.com/office/spreadsheetml/2010/11/ac" url="C:\Payal's Data\DA Projects\Excel\"/>
    </mc:Choice>
  </mc:AlternateContent>
  <xr:revisionPtr revIDLastSave="0" documentId="13_ncr:1_{9F0836CB-C621-4AE7-A21C-7F996283C67B}" xr6:coauthVersionLast="47" xr6:coauthVersionMax="47" xr10:uidLastSave="{00000000-0000-0000-0000-000000000000}"/>
  <bookViews>
    <workbookView xWindow="-110" yWindow="-110" windowWidth="19420" windowHeight="11500" xr2:uid="{26D4546B-D2A1-4444-8EAF-A6228F96F0C1}"/>
  </bookViews>
  <sheets>
    <sheet name="Data" sheetId="1" r:id="rId1"/>
    <sheet name="Quick statictics" sheetId="2" r:id="rId2"/>
    <sheet name="(EDA)" sheetId="3" r:id="rId3"/>
    <sheet name="Sales" sheetId="4" r:id="rId4"/>
    <sheet name="Sales coun (with pivots)" sheetId="5" r:id="rId5"/>
    <sheet name="Top 5 products" sheetId="6" r:id="rId6"/>
    <sheet name="Anamolies" sheetId="7" r:id="rId7"/>
    <sheet name="Best sales person by country" sheetId="8" r:id="rId8"/>
  </sheets>
  <definedNames>
    <definedName name="_xlnm._FilterDatabase" localSheetId="0" hidden="1">Data!$B$3:$F$3</definedName>
    <definedName name="_xlnm._FilterDatabase" localSheetId="3" hidden="1">Sales!$B$5:$E$5</definedName>
    <definedName name="_xlnm._FilterDatabase" localSheetId="4" hidden="1">'Sales coun (with pivots)'!$B$5:$D$5</definedName>
    <definedName name="_xlchart.v1.0" hidden="1">Anamolies!$B$2:$B$301</definedName>
    <definedName name="_xlchart.v1.1" hidden="1">Anamolies!$D$1</definedName>
    <definedName name="_xlchart.v1.2" hidden="1">Anamolies!$D$2:$D$301</definedName>
    <definedName name="_xlcn.WorksheetConnection_beginnerDAcourseblank.xlsxData1" hidden="1">Data[]</definedName>
    <definedName name="Slicer_Sales_Person">#N/A</definedName>
  </definedNames>
  <calcPr calcId="191029"/>
  <pivotCaches>
    <pivotCache cacheId="1" r:id="rId9"/>
    <pivotCache cacheId="2"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 i="1" l="1"/>
  <c r="H4" i="1" s="1"/>
  <c r="G5" i="1"/>
  <c r="H5" i="1" s="1"/>
  <c r="G6" i="1"/>
  <c r="H6" i="1" s="1"/>
  <c r="G7" i="1"/>
  <c r="H7" i="1" s="1"/>
  <c r="G8" i="1"/>
  <c r="H8" i="1" s="1"/>
  <c r="G9" i="1"/>
  <c r="H9" i="1" s="1"/>
  <c r="G10" i="1"/>
  <c r="H10" i="1" s="1"/>
  <c r="G11" i="1"/>
  <c r="H11" i="1" s="1"/>
  <c r="G12" i="1"/>
  <c r="H12" i="1" s="1"/>
  <c r="G13" i="1"/>
  <c r="H13" i="1" s="1"/>
  <c r="G14" i="1"/>
  <c r="H14" i="1" s="1"/>
  <c r="G15" i="1"/>
  <c r="H15" i="1" s="1"/>
  <c r="G16" i="1"/>
  <c r="H16" i="1" s="1"/>
  <c r="G17" i="1"/>
  <c r="H17" i="1" s="1"/>
  <c r="G18" i="1"/>
  <c r="H18" i="1" s="1"/>
  <c r="G19" i="1"/>
  <c r="H19" i="1" s="1"/>
  <c r="G20" i="1"/>
  <c r="H20" i="1" s="1"/>
  <c r="G21" i="1"/>
  <c r="H21" i="1" s="1"/>
  <c r="G22" i="1"/>
  <c r="H22" i="1" s="1"/>
  <c r="G23" i="1"/>
  <c r="H23" i="1" s="1"/>
  <c r="G24" i="1"/>
  <c r="H24" i="1" s="1"/>
  <c r="G25" i="1"/>
  <c r="H25" i="1" s="1"/>
  <c r="G26" i="1"/>
  <c r="H26" i="1" s="1"/>
  <c r="G27" i="1"/>
  <c r="H27" i="1" s="1"/>
  <c r="G28" i="1"/>
  <c r="H28" i="1" s="1"/>
  <c r="G29" i="1"/>
  <c r="H29" i="1" s="1"/>
  <c r="G30" i="1"/>
  <c r="H30" i="1" s="1"/>
  <c r="G31" i="1"/>
  <c r="H31" i="1" s="1"/>
  <c r="G32" i="1"/>
  <c r="H32" i="1" s="1"/>
  <c r="G33" i="1"/>
  <c r="H33" i="1" s="1"/>
  <c r="G34" i="1"/>
  <c r="H34" i="1" s="1"/>
  <c r="G35" i="1"/>
  <c r="H35" i="1" s="1"/>
  <c r="G36" i="1"/>
  <c r="H36" i="1" s="1"/>
  <c r="G37" i="1"/>
  <c r="H37" i="1" s="1"/>
  <c r="G38" i="1"/>
  <c r="H38" i="1" s="1"/>
  <c r="G39" i="1"/>
  <c r="H39" i="1" s="1"/>
  <c r="G40" i="1"/>
  <c r="H40" i="1" s="1"/>
  <c r="G41" i="1"/>
  <c r="H41" i="1" s="1"/>
  <c r="G42" i="1"/>
  <c r="H42" i="1" s="1"/>
  <c r="G43" i="1"/>
  <c r="H43" i="1" s="1"/>
  <c r="G44" i="1"/>
  <c r="H44" i="1" s="1"/>
  <c r="G45" i="1"/>
  <c r="H45" i="1" s="1"/>
  <c r="G46" i="1"/>
  <c r="H46" i="1" s="1"/>
  <c r="G47" i="1"/>
  <c r="H47" i="1" s="1"/>
  <c r="G48" i="1"/>
  <c r="H48" i="1" s="1"/>
  <c r="G49" i="1"/>
  <c r="H49" i="1" s="1"/>
  <c r="G50" i="1"/>
  <c r="H50" i="1" s="1"/>
  <c r="G51" i="1"/>
  <c r="H51" i="1" s="1"/>
  <c r="G52" i="1"/>
  <c r="H52" i="1" s="1"/>
  <c r="G53" i="1"/>
  <c r="H53" i="1" s="1"/>
  <c r="G54" i="1"/>
  <c r="H54" i="1" s="1"/>
  <c r="G55" i="1"/>
  <c r="H55" i="1" s="1"/>
  <c r="G56" i="1"/>
  <c r="H56" i="1" s="1"/>
  <c r="G57" i="1"/>
  <c r="H57" i="1" s="1"/>
  <c r="G58" i="1"/>
  <c r="H58" i="1" s="1"/>
  <c r="G59" i="1"/>
  <c r="H59" i="1" s="1"/>
  <c r="G60" i="1"/>
  <c r="H60" i="1" s="1"/>
  <c r="G61" i="1"/>
  <c r="H61" i="1" s="1"/>
  <c r="G62" i="1"/>
  <c r="H62" i="1" s="1"/>
  <c r="G63" i="1"/>
  <c r="H63" i="1" s="1"/>
  <c r="G64" i="1"/>
  <c r="H64" i="1" s="1"/>
  <c r="G65" i="1"/>
  <c r="H65" i="1" s="1"/>
  <c r="G66" i="1"/>
  <c r="H66" i="1" s="1"/>
  <c r="G67" i="1"/>
  <c r="H67" i="1" s="1"/>
  <c r="G68" i="1"/>
  <c r="H68" i="1" s="1"/>
  <c r="G69" i="1"/>
  <c r="H69" i="1" s="1"/>
  <c r="G70" i="1"/>
  <c r="H70" i="1" s="1"/>
  <c r="G71" i="1"/>
  <c r="H71" i="1" s="1"/>
  <c r="G72" i="1"/>
  <c r="H72" i="1" s="1"/>
  <c r="G73" i="1"/>
  <c r="H73" i="1" s="1"/>
  <c r="G74" i="1"/>
  <c r="H74" i="1" s="1"/>
  <c r="G75" i="1"/>
  <c r="H75" i="1" s="1"/>
  <c r="G76" i="1"/>
  <c r="H76" i="1" s="1"/>
  <c r="G77" i="1"/>
  <c r="H77" i="1" s="1"/>
  <c r="G78" i="1"/>
  <c r="H78" i="1" s="1"/>
  <c r="G79" i="1"/>
  <c r="H79" i="1" s="1"/>
  <c r="G80" i="1"/>
  <c r="H80" i="1" s="1"/>
  <c r="G81" i="1"/>
  <c r="H81" i="1" s="1"/>
  <c r="G82" i="1"/>
  <c r="H82" i="1" s="1"/>
  <c r="G83" i="1"/>
  <c r="H83" i="1" s="1"/>
  <c r="G84" i="1"/>
  <c r="H84" i="1" s="1"/>
  <c r="G85" i="1"/>
  <c r="H85" i="1" s="1"/>
  <c r="G86" i="1"/>
  <c r="H86" i="1" s="1"/>
  <c r="G87" i="1"/>
  <c r="H87" i="1" s="1"/>
  <c r="G88" i="1"/>
  <c r="H88" i="1" s="1"/>
  <c r="G89" i="1"/>
  <c r="H89" i="1" s="1"/>
  <c r="G90" i="1"/>
  <c r="H90" i="1" s="1"/>
  <c r="G91" i="1"/>
  <c r="H91" i="1" s="1"/>
  <c r="G92" i="1"/>
  <c r="H92" i="1" s="1"/>
  <c r="G93" i="1"/>
  <c r="H93" i="1" s="1"/>
  <c r="G94" i="1"/>
  <c r="H94" i="1" s="1"/>
  <c r="G95" i="1"/>
  <c r="H95" i="1" s="1"/>
  <c r="G96" i="1"/>
  <c r="H96" i="1" s="1"/>
  <c r="G97" i="1"/>
  <c r="H97" i="1" s="1"/>
  <c r="G98" i="1"/>
  <c r="H98" i="1" s="1"/>
  <c r="G99" i="1"/>
  <c r="H99" i="1" s="1"/>
  <c r="G100" i="1"/>
  <c r="H100" i="1" s="1"/>
  <c r="G101" i="1"/>
  <c r="H101" i="1" s="1"/>
  <c r="G102" i="1"/>
  <c r="H102" i="1" s="1"/>
  <c r="G103" i="1"/>
  <c r="H103" i="1" s="1"/>
  <c r="G104" i="1"/>
  <c r="H104" i="1" s="1"/>
  <c r="G105" i="1"/>
  <c r="H105" i="1" s="1"/>
  <c r="G106" i="1"/>
  <c r="H106" i="1" s="1"/>
  <c r="G107" i="1"/>
  <c r="H107" i="1" s="1"/>
  <c r="G108" i="1"/>
  <c r="H108" i="1" s="1"/>
  <c r="G109" i="1"/>
  <c r="H109" i="1" s="1"/>
  <c r="G110" i="1"/>
  <c r="H110" i="1" s="1"/>
  <c r="G111" i="1"/>
  <c r="H111" i="1" s="1"/>
  <c r="G112" i="1"/>
  <c r="H112" i="1" s="1"/>
  <c r="G113" i="1"/>
  <c r="H113" i="1" s="1"/>
  <c r="G114" i="1"/>
  <c r="H114" i="1" s="1"/>
  <c r="G115" i="1"/>
  <c r="H115" i="1" s="1"/>
  <c r="G116" i="1"/>
  <c r="H116" i="1" s="1"/>
  <c r="G117" i="1"/>
  <c r="H117" i="1" s="1"/>
  <c r="G118" i="1"/>
  <c r="H118" i="1" s="1"/>
  <c r="G119" i="1"/>
  <c r="H119" i="1" s="1"/>
  <c r="G120" i="1"/>
  <c r="H120" i="1" s="1"/>
  <c r="G121" i="1"/>
  <c r="H121" i="1" s="1"/>
  <c r="G122" i="1"/>
  <c r="H122" i="1" s="1"/>
  <c r="G123" i="1"/>
  <c r="H123" i="1" s="1"/>
  <c r="G124" i="1"/>
  <c r="H124" i="1" s="1"/>
  <c r="G125" i="1"/>
  <c r="H125" i="1" s="1"/>
  <c r="G126" i="1"/>
  <c r="H126" i="1" s="1"/>
  <c r="G127" i="1"/>
  <c r="H127" i="1" s="1"/>
  <c r="G128" i="1"/>
  <c r="H128" i="1" s="1"/>
  <c r="G129" i="1"/>
  <c r="H129" i="1" s="1"/>
  <c r="G130" i="1"/>
  <c r="H130" i="1" s="1"/>
  <c r="G131" i="1"/>
  <c r="H131" i="1" s="1"/>
  <c r="G132" i="1"/>
  <c r="H132" i="1" s="1"/>
  <c r="G133" i="1"/>
  <c r="H133" i="1" s="1"/>
  <c r="G134" i="1"/>
  <c r="H134" i="1" s="1"/>
  <c r="G135" i="1"/>
  <c r="H135" i="1" s="1"/>
  <c r="G136" i="1"/>
  <c r="H136" i="1" s="1"/>
  <c r="G137" i="1"/>
  <c r="H137" i="1" s="1"/>
  <c r="G138" i="1"/>
  <c r="H138" i="1" s="1"/>
  <c r="G139" i="1"/>
  <c r="H139" i="1" s="1"/>
  <c r="G140" i="1"/>
  <c r="H140" i="1" s="1"/>
  <c r="G141" i="1"/>
  <c r="H141" i="1" s="1"/>
  <c r="G142" i="1"/>
  <c r="H142" i="1" s="1"/>
  <c r="G143" i="1"/>
  <c r="H143" i="1" s="1"/>
  <c r="G144" i="1"/>
  <c r="H144" i="1" s="1"/>
  <c r="G145" i="1"/>
  <c r="H145" i="1" s="1"/>
  <c r="G146" i="1"/>
  <c r="H146" i="1" s="1"/>
  <c r="G147" i="1"/>
  <c r="H147" i="1" s="1"/>
  <c r="G148" i="1"/>
  <c r="H148" i="1" s="1"/>
  <c r="G149" i="1"/>
  <c r="H149" i="1" s="1"/>
  <c r="G150" i="1"/>
  <c r="H150" i="1" s="1"/>
  <c r="G151" i="1"/>
  <c r="H151" i="1" s="1"/>
  <c r="G152" i="1"/>
  <c r="H152" i="1" s="1"/>
  <c r="G153" i="1"/>
  <c r="H153" i="1" s="1"/>
  <c r="G154" i="1"/>
  <c r="H154" i="1" s="1"/>
  <c r="G155" i="1"/>
  <c r="H155" i="1" s="1"/>
  <c r="G156" i="1"/>
  <c r="H156" i="1" s="1"/>
  <c r="G157" i="1"/>
  <c r="H157" i="1" s="1"/>
  <c r="G158" i="1"/>
  <c r="H158" i="1" s="1"/>
  <c r="G159" i="1"/>
  <c r="H159" i="1" s="1"/>
  <c r="G160" i="1"/>
  <c r="H160" i="1" s="1"/>
  <c r="G161" i="1"/>
  <c r="H161" i="1" s="1"/>
  <c r="G162" i="1"/>
  <c r="H162" i="1" s="1"/>
  <c r="G163" i="1"/>
  <c r="H163" i="1" s="1"/>
  <c r="G164" i="1"/>
  <c r="H164" i="1" s="1"/>
  <c r="G165" i="1"/>
  <c r="H165" i="1" s="1"/>
  <c r="G166" i="1"/>
  <c r="H166" i="1" s="1"/>
  <c r="G167" i="1"/>
  <c r="H167" i="1" s="1"/>
  <c r="G168" i="1"/>
  <c r="H168" i="1" s="1"/>
  <c r="G169" i="1"/>
  <c r="H169" i="1" s="1"/>
  <c r="G170" i="1"/>
  <c r="H170" i="1" s="1"/>
  <c r="G171" i="1"/>
  <c r="H171" i="1" s="1"/>
  <c r="G172" i="1"/>
  <c r="H172" i="1" s="1"/>
  <c r="G173" i="1"/>
  <c r="H173" i="1" s="1"/>
  <c r="G174" i="1"/>
  <c r="H174" i="1" s="1"/>
  <c r="G175" i="1"/>
  <c r="H175" i="1" s="1"/>
  <c r="G176" i="1"/>
  <c r="H176" i="1" s="1"/>
  <c r="G177" i="1"/>
  <c r="H177" i="1" s="1"/>
  <c r="G178" i="1"/>
  <c r="H178" i="1" s="1"/>
  <c r="G179" i="1"/>
  <c r="H179" i="1" s="1"/>
  <c r="G180" i="1"/>
  <c r="H180" i="1" s="1"/>
  <c r="G181" i="1"/>
  <c r="H181" i="1" s="1"/>
  <c r="G182" i="1"/>
  <c r="H182" i="1" s="1"/>
  <c r="G183" i="1"/>
  <c r="H183" i="1" s="1"/>
  <c r="G184" i="1"/>
  <c r="H184" i="1" s="1"/>
  <c r="G185" i="1"/>
  <c r="H185" i="1" s="1"/>
  <c r="G186" i="1"/>
  <c r="H186" i="1" s="1"/>
  <c r="G187" i="1"/>
  <c r="H187" i="1" s="1"/>
  <c r="G188" i="1"/>
  <c r="H188" i="1" s="1"/>
  <c r="G189" i="1"/>
  <c r="H189" i="1" s="1"/>
  <c r="G190" i="1"/>
  <c r="H190" i="1" s="1"/>
  <c r="G191" i="1"/>
  <c r="H191" i="1" s="1"/>
  <c r="G192" i="1"/>
  <c r="H192" i="1" s="1"/>
  <c r="G193" i="1"/>
  <c r="H193" i="1" s="1"/>
  <c r="G194" i="1"/>
  <c r="H194" i="1" s="1"/>
  <c r="G195" i="1"/>
  <c r="H195" i="1" s="1"/>
  <c r="G196" i="1"/>
  <c r="H196" i="1" s="1"/>
  <c r="G197" i="1"/>
  <c r="H197" i="1" s="1"/>
  <c r="G198" i="1"/>
  <c r="H198" i="1" s="1"/>
  <c r="G199" i="1"/>
  <c r="H199" i="1" s="1"/>
  <c r="G200" i="1"/>
  <c r="H200" i="1" s="1"/>
  <c r="G201" i="1"/>
  <c r="H201" i="1" s="1"/>
  <c r="G202" i="1"/>
  <c r="H202" i="1" s="1"/>
  <c r="G203" i="1"/>
  <c r="H203" i="1" s="1"/>
  <c r="G204" i="1"/>
  <c r="H204" i="1" s="1"/>
  <c r="G205" i="1"/>
  <c r="H205" i="1" s="1"/>
  <c r="G206" i="1"/>
  <c r="H206" i="1" s="1"/>
  <c r="G207" i="1"/>
  <c r="H207" i="1" s="1"/>
  <c r="G208" i="1"/>
  <c r="H208" i="1" s="1"/>
  <c r="G209" i="1"/>
  <c r="H209" i="1" s="1"/>
  <c r="G210" i="1"/>
  <c r="H210" i="1" s="1"/>
  <c r="G211" i="1"/>
  <c r="H211" i="1" s="1"/>
  <c r="G212" i="1"/>
  <c r="H212" i="1" s="1"/>
  <c r="G213" i="1"/>
  <c r="H213" i="1" s="1"/>
  <c r="G214" i="1"/>
  <c r="H214" i="1" s="1"/>
  <c r="G215" i="1"/>
  <c r="H215" i="1" s="1"/>
  <c r="G216" i="1"/>
  <c r="H216" i="1" s="1"/>
  <c r="G217" i="1"/>
  <c r="H217" i="1" s="1"/>
  <c r="G218" i="1"/>
  <c r="H218" i="1" s="1"/>
  <c r="G219" i="1"/>
  <c r="H219" i="1" s="1"/>
  <c r="G220" i="1"/>
  <c r="H220" i="1" s="1"/>
  <c r="G221" i="1"/>
  <c r="H221" i="1" s="1"/>
  <c r="G222" i="1"/>
  <c r="H222" i="1" s="1"/>
  <c r="G223" i="1"/>
  <c r="H223" i="1" s="1"/>
  <c r="G224" i="1"/>
  <c r="H224" i="1" s="1"/>
  <c r="G225" i="1"/>
  <c r="H225" i="1" s="1"/>
  <c r="G226" i="1"/>
  <c r="H226" i="1" s="1"/>
  <c r="G227" i="1"/>
  <c r="H227" i="1" s="1"/>
  <c r="G228" i="1"/>
  <c r="H228" i="1" s="1"/>
  <c r="G229" i="1"/>
  <c r="H229" i="1" s="1"/>
  <c r="G230" i="1"/>
  <c r="H230" i="1" s="1"/>
  <c r="G231" i="1"/>
  <c r="H231" i="1" s="1"/>
  <c r="G232" i="1"/>
  <c r="H232" i="1" s="1"/>
  <c r="G233" i="1"/>
  <c r="H233" i="1" s="1"/>
  <c r="G234" i="1"/>
  <c r="H234" i="1" s="1"/>
  <c r="G235" i="1"/>
  <c r="H235" i="1" s="1"/>
  <c r="G236" i="1"/>
  <c r="H236" i="1" s="1"/>
  <c r="G237" i="1"/>
  <c r="H237" i="1" s="1"/>
  <c r="G238" i="1"/>
  <c r="H238" i="1" s="1"/>
  <c r="G239" i="1"/>
  <c r="H239" i="1" s="1"/>
  <c r="G240" i="1"/>
  <c r="H240" i="1" s="1"/>
  <c r="G241" i="1"/>
  <c r="H241" i="1" s="1"/>
  <c r="G242" i="1"/>
  <c r="H242" i="1" s="1"/>
  <c r="G243" i="1"/>
  <c r="H243" i="1" s="1"/>
  <c r="G244" i="1"/>
  <c r="H244" i="1" s="1"/>
  <c r="G245" i="1"/>
  <c r="H245" i="1" s="1"/>
  <c r="G246" i="1"/>
  <c r="H246" i="1" s="1"/>
  <c r="G247" i="1"/>
  <c r="H247" i="1" s="1"/>
  <c r="G248" i="1"/>
  <c r="H248" i="1" s="1"/>
  <c r="G249" i="1"/>
  <c r="H249" i="1" s="1"/>
  <c r="G250" i="1"/>
  <c r="H250" i="1" s="1"/>
  <c r="G251" i="1"/>
  <c r="H251" i="1" s="1"/>
  <c r="G252" i="1"/>
  <c r="H252" i="1" s="1"/>
  <c r="G253" i="1"/>
  <c r="H253" i="1" s="1"/>
  <c r="G254" i="1"/>
  <c r="H254" i="1" s="1"/>
  <c r="G255" i="1"/>
  <c r="H255" i="1" s="1"/>
  <c r="G256" i="1"/>
  <c r="H256" i="1" s="1"/>
  <c r="G257" i="1"/>
  <c r="H257" i="1" s="1"/>
  <c r="G258" i="1"/>
  <c r="H258" i="1" s="1"/>
  <c r="G259" i="1"/>
  <c r="H259" i="1" s="1"/>
  <c r="G260" i="1"/>
  <c r="H260" i="1" s="1"/>
  <c r="G261" i="1"/>
  <c r="H261" i="1" s="1"/>
  <c r="G262" i="1"/>
  <c r="H262" i="1" s="1"/>
  <c r="G263" i="1"/>
  <c r="H263" i="1" s="1"/>
  <c r="G264" i="1"/>
  <c r="H264" i="1" s="1"/>
  <c r="G265" i="1"/>
  <c r="H265" i="1" s="1"/>
  <c r="G266" i="1"/>
  <c r="H266" i="1" s="1"/>
  <c r="G267" i="1"/>
  <c r="H267" i="1" s="1"/>
  <c r="G268" i="1"/>
  <c r="H268" i="1" s="1"/>
  <c r="G269" i="1"/>
  <c r="H269" i="1" s="1"/>
  <c r="G270" i="1"/>
  <c r="H270" i="1" s="1"/>
  <c r="G271" i="1"/>
  <c r="H271" i="1" s="1"/>
  <c r="G272" i="1"/>
  <c r="H272" i="1" s="1"/>
  <c r="G273" i="1"/>
  <c r="H273" i="1" s="1"/>
  <c r="G274" i="1"/>
  <c r="H274" i="1" s="1"/>
  <c r="G275" i="1"/>
  <c r="H275" i="1" s="1"/>
  <c r="G276" i="1"/>
  <c r="H276" i="1" s="1"/>
  <c r="G277" i="1"/>
  <c r="H277" i="1" s="1"/>
  <c r="G278" i="1"/>
  <c r="H278" i="1" s="1"/>
  <c r="G279" i="1"/>
  <c r="H279" i="1" s="1"/>
  <c r="G280" i="1"/>
  <c r="H280" i="1" s="1"/>
  <c r="G281" i="1"/>
  <c r="H281" i="1" s="1"/>
  <c r="G282" i="1"/>
  <c r="H282" i="1" s="1"/>
  <c r="G283" i="1"/>
  <c r="H283" i="1" s="1"/>
  <c r="G284" i="1"/>
  <c r="H284" i="1" s="1"/>
  <c r="G285" i="1"/>
  <c r="H285" i="1" s="1"/>
  <c r="G286" i="1"/>
  <c r="H286" i="1" s="1"/>
  <c r="G287" i="1"/>
  <c r="H287" i="1" s="1"/>
  <c r="G288" i="1"/>
  <c r="H288" i="1" s="1"/>
  <c r="G289" i="1"/>
  <c r="H289" i="1" s="1"/>
  <c r="G290" i="1"/>
  <c r="H290" i="1" s="1"/>
  <c r="G291" i="1"/>
  <c r="H291" i="1" s="1"/>
  <c r="G292" i="1"/>
  <c r="H292" i="1" s="1"/>
  <c r="G293" i="1"/>
  <c r="H293" i="1" s="1"/>
  <c r="G294" i="1"/>
  <c r="H294" i="1" s="1"/>
  <c r="G295" i="1"/>
  <c r="H295" i="1" s="1"/>
  <c r="G296" i="1"/>
  <c r="H296" i="1" s="1"/>
  <c r="G297" i="1"/>
  <c r="H297" i="1" s="1"/>
  <c r="G298" i="1"/>
  <c r="H298" i="1" s="1"/>
  <c r="G299" i="1"/>
  <c r="H299" i="1" s="1"/>
  <c r="G300" i="1"/>
  <c r="H300" i="1" s="1"/>
  <c r="G301" i="1"/>
  <c r="H301" i="1" s="1"/>
  <c r="G302" i="1"/>
  <c r="H302" i="1" s="1"/>
  <c r="G303" i="1"/>
  <c r="H303" i="1" s="1"/>
  <c r="B6" i="4" a="1"/>
  <c r="B6" i="4" s="1"/>
  <c r="E6" i="4" s="1"/>
  <c r="C17" i="2"/>
  <c r="D15" i="2"/>
  <c r="D14" i="2"/>
  <c r="C15" i="2"/>
  <c r="C14" i="2"/>
  <c r="D10" i="2"/>
  <c r="D9" i="2"/>
  <c r="C10" i="2"/>
  <c r="C9" i="2"/>
  <c r="D8" i="2"/>
  <c r="C8" i="2"/>
  <c r="D7" i="2"/>
  <c r="C7" i="2"/>
  <c r="D11" i="2" l="1"/>
  <c r="C11" i="2"/>
  <c r="E10" i="4"/>
  <c r="E8" i="4"/>
  <c r="E11" i="4"/>
  <c r="E9" i="4"/>
  <c r="E7" i="4"/>
  <c r="C7" i="4"/>
  <c r="C8" i="4"/>
  <c r="C9" i="4"/>
  <c r="C10" i="4"/>
  <c r="C6" i="4"/>
  <c r="C11" i="4"/>
  <c r="D11" i="4" s="1"/>
  <c r="D8" i="4" l="1"/>
  <c r="D7" i="4"/>
  <c r="D10" i="4"/>
  <c r="D6" i="4"/>
  <c r="D9"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AB76F6B-4DBF-48EC-968C-444F2B86E2D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F0D170B-480A-4A4C-8755-16E08286F1CF}" name="WorksheetConnection_beginner-DA-course-blank.xlsx!Data" type="102" refreshedVersion="8" minRefreshableVersion="5">
    <extLst>
      <ext xmlns:x15="http://schemas.microsoft.com/office/spreadsheetml/2010/11/main" uri="{DE250136-89BD-433C-8126-D09CA5730AF9}">
        <x15:connection id="Data" autoDelete="1">
          <x15:rangePr sourceName="_xlcn.WorksheetConnection_beginnerDAcourseblank.xlsx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<sst xmlns="http://schemas.openxmlformats.org/spreadsheetml/2006/main" count="2851" uniqueCount="76">
  <si>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</si>
  <si>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</si>
  <si>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</si>
  <si>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</si>
  <si>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</si>
  <si>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</si>
  <si>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</si>
  <si>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</si>
  <si>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</si>
  <si>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</si>
  <si>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</si>
  <si>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</si>
  <si>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</si>
  <si>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</si>
  <si>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</si>
  <si>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</si>
  <si>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</si>
  <si>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</si>
  <si>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</si>
  <si>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</si>
  <si>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</si>
  <si>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</si>
  <si>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</si>
  <si>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</si>
  <si>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</si>
  <si>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</si>
  <si>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</si>
  <si>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</si>
  <si>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</si>
  <si>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</si>
  <si>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</si>
  <si>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</si>
  <si>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</si>
  <si>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</si>
  <si>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</si>
  <si>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</si>
  <si>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</si>
  <si>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</si>
  <si>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</si>
  <si>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</si>
  <si>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</si>
  <si>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</si>
  <si>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</si>
  <si>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</si>
  <si>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</si>
  <si>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</si>
  <si>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</si>
  <si>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</si>
  <si>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</si>
  <si>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</si>
  <si>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</si>
  <si>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</si>
  <si>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</si>
  <si>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</si>
  <si>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</si>
  <si>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 xml:space="preserve">Average </t>
  </si>
  <si>
    <t>Median</t>
  </si>
  <si>
    <t>Min</t>
  </si>
  <si>
    <t>Max</t>
  </si>
  <si>
    <t>Range</t>
  </si>
  <si>
    <t>Quartiles</t>
  </si>
  <si>
    <t>First Q</t>
  </si>
  <si>
    <t xml:space="preserve">Third Q </t>
  </si>
  <si>
    <t>Distinct Count of Products</t>
  </si>
  <si>
    <t>Country</t>
  </si>
  <si>
    <t>Row Labels</t>
  </si>
  <si>
    <t>Sum of Amount</t>
  </si>
  <si>
    <t>Sum of Units</t>
  </si>
  <si>
    <t xml:space="preserve"> </t>
  </si>
  <si>
    <t>Grand Total</t>
  </si>
  <si>
    <t>Sales per unit</t>
  </si>
  <si>
    <t>Cost</t>
  </si>
  <si>
    <t>Top 5 Products</t>
  </si>
  <si>
    <t>Statictics Terms</t>
  </si>
  <si>
    <t xml:space="preserve"> Excel Data Analysis </t>
  </si>
  <si>
    <t>Quick statictics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</si>
</sst>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quot;$&quot;#,##0_);[Red]\(&quot;$&quot;#,##0\)"/>
    <numFmt numFmtId="165" formatCode="&quot;$&quot;#,##0.00_);[Red]\(&quot;$&quot;#,##0.00\)"/>
    <numFmt numFmtId="166" formatCode="&quot;AED&quot;#,##0"/>
    <numFmt numFmtId="167" formatCode="_-* #,##0_-;\-* #,##0_-;_-* &quot;-&quot;??_-;_-@_-"/>
    <numFmt numFmtId="168" formatCode="#,##0\ &quot;AED&quot;;\-#,##0\ &quot;AED&quot;;#,##0\ &quot;AED&quot;"/>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18"/>
      <color theme="1"/>
      <name val="Calibri"/>
      <family val="2"/>
      <scheme val="minor"/>
    </font>
    <font>
      <b/>
      <sz val="16"/>
      <color theme="1"/>
      <name val="Calibri"/>
      <family val="2"/>
      <scheme val="minor"/>
    </font>
    <font>
      <sz val="8"/>
      <name val="Calibri"/>
      <family val="2"/>
      <scheme val="minor"/>
    </font>
    <font>
      <b/>
      <sz val="22"/>
      <color theme="1"/>
      <name val="Calibri"/>
      <family val="2"/>
      <scheme val="minor"/>
    </font>
    <font>
      <b/>
      <sz val="28"/>
      <color theme="1"/>
      <name val="Segoe UI Light"/>
      <family val="2"/>
    </font>
  </fonts>
  <fills count="9">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rgb="FFFFFF00"/>
        <bgColor indexed="64"/>
      </patternFill>
    </fill>
    <fill>
      <patternFill patternType="solid">
        <fgColor rgb="FFFFC000"/>
        <bgColor indexed="64"/>
      </patternFill>
    </fill>
    <fill>
      <patternFill patternType="solid">
        <fgColor theme="4" tint="0.59999389629810485"/>
        <bgColor indexed="64"/>
      </patternFill>
    </fill>
    <fill>
      <patternFill patternType="solid">
        <fgColor theme="5" tint="-0.249977111117893"/>
        <bgColor indexed="64"/>
      </patternFill>
    </fill>
    <fill>
      <patternFill patternType="solid">
        <fgColor theme="5" tint="0.39997558519241921"/>
        <bgColor indexed="64"/>
      </patternFill>
    </fill>
  </fills>
  <borders count="12">
    <border>
      <left/>
      <right/>
      <top/>
      <bottom/>
      <diagonal/>
    </border>
    <border>
      <left/>
      <right/>
      <top style="dotted">
        <color theme="0" tint="-0.24994659260841701"/>
      </top>
      <bottom style="dotted">
        <color theme="0" tint="-0.2499465926084170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43" fontId="2" fillId="0" borderId="0" applyFont="0" applyFill="0" applyBorder="0" applyAlignment="0" applyProtection="0"/>
  </cellStyleXfs>
  <cellXfs count="53">
    <xf numFmtId="0" fontId="0" fillId="0" borderId="0" xfId="0"/>
    <xf numFmtId="0" fontId="0" fillId="2" borderId="0" xfId="0" applyFill="1"/>
    <xf numFmtId="0" fontId="0" fillId="3" borderId="0" xfId="0" applyFill="1"/>
    <xf numFmtId="0" fontId="1" fillId="0" borderId="1" xfId="0" applyFont="1" applyBorder="1"/>
    <xf numFmtId="0" fontId="0" fillId="0" borderId="1" xfId="0" applyBorder="1"/>
    <xf numFmtId="0" fontId="1" fillId="3" borderId="0" xfId="0" applyFont="1" applyFill="1"/>
    <xf numFmtId="165" fontId="0" fillId="0" borderId="0" xfId="0" applyNumberFormat="1"/>
    <xf numFmtId="0" fontId="0" fillId="0" borderId="5" xfId="0" applyBorder="1"/>
    <xf numFmtId="0" fontId="0" fillId="0" borderId="7" xfId="0" applyBorder="1"/>
    <xf numFmtId="0" fontId="0" fillId="0" borderId="0" xfId="0" applyAlignment="1">
      <alignment horizontal="center"/>
    </xf>
    <xf numFmtId="3" fontId="0" fillId="0" borderId="0" xfId="0" applyNumberFormat="1" applyAlignment="1">
      <alignment horizontal="center"/>
    </xf>
    <xf numFmtId="166" fontId="0" fillId="0" borderId="0" xfId="0" applyNumberFormat="1" applyAlignment="1">
      <alignment horizontal="center"/>
    </xf>
    <xf numFmtId="0" fontId="0" fillId="0" borderId="0" xfId="0" applyAlignment="1">
      <alignment horizontal="right"/>
    </xf>
    <xf numFmtId="166" fontId="0" fillId="0" borderId="0" xfId="0" applyNumberFormat="1"/>
    <xf numFmtId="167" fontId="0" fillId="0" borderId="6" xfId="1" applyNumberFormat="1" applyFont="1" applyBorder="1"/>
    <xf numFmtId="167" fontId="0" fillId="0" borderId="9" xfId="1" applyNumberFormat="1" applyFont="1" applyBorder="1"/>
    <xf numFmtId="0" fontId="1" fillId="6" borderId="2" xfId="0" applyFont="1" applyFill="1" applyBorder="1"/>
    <xf numFmtId="0" fontId="1" fillId="6" borderId="4" xfId="0" applyFont="1" applyFill="1" applyBorder="1" applyAlignment="1">
      <alignment horizontal="center"/>
    </xf>
    <xf numFmtId="1" fontId="1" fillId="6" borderId="3" xfId="1" applyNumberFormat="1" applyFont="1" applyFill="1" applyBorder="1" applyAlignment="1">
      <alignment horizontal="center"/>
    </xf>
    <xf numFmtId="1" fontId="0" fillId="0" borderId="0" xfId="1" applyNumberFormat="1" applyFont="1" applyBorder="1"/>
    <xf numFmtId="1" fontId="0" fillId="0" borderId="8" xfId="1" applyNumberFormat="1" applyFont="1" applyBorder="1"/>
    <xf numFmtId="1" fontId="0" fillId="0" borderId="0" xfId="1" applyNumberFormat="1" applyFont="1"/>
    <xf numFmtId="0" fontId="0" fillId="0" borderId="0" xfId="0" pivotButton="1"/>
    <xf numFmtId="0" fontId="0" fillId="0" borderId="0" xfId="0" applyAlignment="1">
      <alignment horizontal="left"/>
    </xf>
    <xf numFmtId="0" fontId="0" fillId="3" borderId="0" xfId="0" applyFill="1" applyAlignment="1">
      <alignment horizontal="right"/>
    </xf>
    <xf numFmtId="164" fontId="0" fillId="0" borderId="0" xfId="0" applyNumberFormat="1" applyAlignment="1">
      <alignment horizontal="right"/>
    </xf>
    <xf numFmtId="3" fontId="0" fillId="0" borderId="0" xfId="0" applyNumberFormat="1" applyAlignment="1">
      <alignment horizontal="right"/>
    </xf>
    <xf numFmtId="168" fontId="0" fillId="0" borderId="0" xfId="0" applyNumberFormat="1"/>
    <xf numFmtId="0" fontId="0" fillId="0" borderId="0" xfId="0" applyAlignment="1">
      <alignment horizontal="left" indent="1"/>
    </xf>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3" fillId="5" borderId="7" xfId="0" applyFont="1" applyFill="1" applyBorder="1" applyAlignment="1">
      <alignment horizontal="center" vertical="center" wrapText="1"/>
    </xf>
    <xf numFmtId="0" fontId="3" fillId="5" borderId="8" xfId="0" applyFont="1" applyFill="1" applyBorder="1" applyAlignment="1">
      <alignment horizontal="center" vertical="center" wrapText="1"/>
    </xf>
    <xf numFmtId="0" fontId="3" fillId="5" borderId="9" xfId="0" applyFont="1" applyFill="1" applyBorder="1" applyAlignment="1">
      <alignment horizontal="center" vertical="center" wrapText="1"/>
    </xf>
    <xf numFmtId="0" fontId="4" fillId="5" borderId="0" xfId="0" applyFont="1" applyFill="1" applyAlignment="1">
      <alignment horizontal="center" vertical="center"/>
    </xf>
    <xf numFmtId="0" fontId="1" fillId="6" borderId="0" xfId="0" applyFont="1" applyFill="1" applyAlignment="1">
      <alignment horizontal="center" vertical="center"/>
    </xf>
    <xf numFmtId="0" fontId="6" fillId="7" borderId="0" xfId="0" applyFont="1" applyFill="1" applyAlignment="1">
      <alignment horizontal="center" vertical="center"/>
    </xf>
    <xf numFmtId="0" fontId="0" fillId="0" borderId="10" xfId="0" applyBorder="1" applyAlignment="1">
      <alignment horizontal="center"/>
    </xf>
    <xf numFmtId="0" fontId="1" fillId="0" borderId="10" xfId="0" applyFont="1" applyBorder="1" applyAlignment="1">
      <alignment horizontal="center"/>
    </xf>
    <xf numFmtId="0" fontId="3" fillId="8" borderId="10" xfId="0" applyFont="1" applyFill="1" applyBorder="1" applyAlignment="1">
      <alignment horizontal="center"/>
    </xf>
    <xf numFmtId="0" fontId="7" fillId="3" borderId="10" xfId="0" applyFont="1" applyFill="1" applyBorder="1" applyAlignment="1">
      <alignment vertical="center"/>
    </xf>
    <xf numFmtId="0" fontId="1" fillId="3" borderId="10" xfId="0" applyFont="1" applyFill="1" applyBorder="1"/>
    <xf numFmtId="0" fontId="3" fillId="4" borderId="10" xfId="0" applyFont="1" applyFill="1" applyBorder="1" applyAlignment="1">
      <alignment vertical="center" wrapText="1"/>
    </xf>
    <xf numFmtId="0" fontId="3" fillId="4" borderId="11" xfId="0" applyFont="1" applyFill="1" applyBorder="1" applyAlignment="1">
      <alignment vertical="center" wrapText="1"/>
    </xf>
    <xf numFmtId="0" fontId="3" fillId="8" borderId="11" xfId="0" applyFont="1" applyFill="1" applyBorder="1" applyAlignment="1">
      <alignment horizontal="center"/>
    </xf>
    <xf numFmtId="0" fontId="0" fillId="0" borderId="0" xfId="0" applyFill="1" applyBorder="1"/>
    <xf numFmtId="0" fontId="3" fillId="0" borderId="0" xfId="0" applyFont="1" applyFill="1" applyBorder="1" applyAlignment="1">
      <alignment vertical="center" wrapText="1"/>
    </xf>
    <xf numFmtId="0" fontId="6" fillId="4" borderId="0" xfId="0" applyFont="1" applyFill="1" applyAlignment="1">
      <alignment horizontal="center" vertical="center"/>
    </xf>
    <xf numFmtId="0" fontId="6" fillId="4" borderId="8" xfId="0" applyFont="1" applyFill="1" applyBorder="1" applyAlignment="1">
      <alignment horizontal="center" vertical="center"/>
    </xf>
    <xf numFmtId="0" fontId="3" fillId="5" borderId="0" xfId="0" applyFont="1" applyFill="1" applyBorder="1" applyAlignment="1">
      <alignment horizontal="center" vertical="center" wrapText="1"/>
    </xf>
  </cellXfs>
  <cellStyles count="2">
    <cellStyle name="Comma" xfId="1" builtinId="3"/>
    <cellStyle name="Normal" xfId="0" builtinId="0"/>
  </cellStyles>
  <dxfs count="15">
    <dxf>
      <alignment horizontal="center"/>
    </dxf>
    <dxf>
      <alignment horizontal="center"/>
    </dxf>
    <dxf>
      <numFmt numFmtId="166" formatCode="&quot;AED&quot;#,##0"/>
    </dxf>
    <dxf>
      <alignment horizontal="center" textRotation="0" indent="0" justifyLastLine="0" shrinkToFit="0" readingOrder="0"/>
    </dxf>
    <dxf>
      <alignment horizontal="center" vertical="bottom" textRotation="0" wrapText="0" indent="0" justifyLastLine="0" shrinkToFit="0" readingOrder="0"/>
    </dxf>
    <dxf>
      <alignment horizontal="center" textRotation="0" indent="0" justifyLastLine="0" shrinkToFit="0" readingOrder="0"/>
    </dxf>
    <dxf>
      <alignment horizontal="center" textRotation="0" indent="0" justifyLastLine="0" shrinkToFit="0" readingOrder="0"/>
    </dxf>
    <dxf>
      <alignment horizontal="center" textRotation="0" indent="0" justifyLastLine="0" shrinkToFit="0" readingOrder="0"/>
    </dxf>
    <dxf>
      <alignment horizontal="center" textRotation="0" indent="0" justifyLastLine="0" shrinkToFit="0" readingOrder="0"/>
    </dxf>
    <dxf>
      <alignment horizontal="center" textRotation="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23" Type="http://schemas.openxmlformats.org/officeDocument/2006/relationships/customXml" Target="../customXml/item5.xml"/><Relationship Id="rId10" Type="http://schemas.openxmlformats.org/officeDocument/2006/relationships/pivotCacheDefinition" Target="pivotCache/pivotCacheDefinition2.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 Id="rId22"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Anamolies!$E$1</c:f>
              <c:strCache>
                <c:ptCount val="1"/>
                <c:pt idx="0">
                  <c:v>Units</c:v>
                </c:pt>
              </c:strCache>
            </c:strRef>
          </c:tx>
          <c:spPr>
            <a:ln w="19050" cap="rnd">
              <a:noFill/>
              <a:round/>
            </a:ln>
            <a:effectLst/>
          </c:spPr>
          <c:marker>
            <c:symbol val="circle"/>
            <c:size val="5"/>
            <c:spPr>
              <a:solidFill>
                <a:schemeClr val="accent1"/>
              </a:solidFill>
              <a:ln w="9525">
                <a:solidFill>
                  <a:schemeClr val="accent1"/>
                </a:solidFill>
              </a:ln>
              <a:effectLst/>
            </c:spPr>
          </c:marker>
          <c:xVal>
            <c:numRef>
              <c:f>Anamolies!$D$2:$D$301</c:f>
              <c:numCache>
                <c:formatCode>General</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Anamolies!$E$2:$E$301</c:f>
              <c:numCache>
                <c:formatCode>General</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D95A-4BDE-87FE-80ABC6DC027E}"/>
            </c:ext>
          </c:extLst>
        </c:ser>
        <c:dLbls>
          <c:showLegendKey val="0"/>
          <c:showVal val="0"/>
          <c:showCatName val="0"/>
          <c:showSerName val="0"/>
          <c:showPercent val="0"/>
          <c:showBubbleSize val="0"/>
        </c:dLbls>
        <c:axId val="1042554783"/>
        <c:axId val="913476175"/>
      </c:scatterChart>
      <c:valAx>
        <c:axId val="10425547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3476175"/>
        <c:crosses val="autoZero"/>
        <c:crossBetween val="midCat"/>
      </c:valAx>
      <c:valAx>
        <c:axId val="9134761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25547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plotArea>
      <cx:plotAreaRegion>
        <cx:series layoutId="boxWhisker" uniqueId="{7CED5F08-4F10-4A9B-B051-6C5D65B400BC}">
          <cx:tx>
            <cx:txData>
              <cx:f>_xlchart.v1.1</cx:f>
              <cx:v>Amount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11</xdr:col>
      <xdr:colOff>171450</xdr:colOff>
      <xdr:row>3</xdr:row>
      <xdr:rowOff>44451</xdr:rowOff>
    </xdr:from>
    <xdr:to>
      <xdr:col>19</xdr:col>
      <xdr:colOff>44450</xdr:colOff>
      <xdr:row>12</xdr:row>
      <xdr:rowOff>152401</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C194373F-DD34-08F7-166E-536FAFE731C0}"/>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6330950" y="596901"/>
              <a:ext cx="4749800" cy="1765300"/>
            </a:xfrm>
            <a:prstGeom prst="rect">
              <a:avLst/>
            </a:prstGeom>
            <a:solidFill>
              <a:prstClr val="white"/>
            </a:solidFill>
            <a:ln w="1">
              <a:solidFill>
                <a:prstClr val="green"/>
              </a:solidFill>
            </a:ln>
          </xdr:spPr>
          <xdr:txBody>
            <a:bodyPr vertOverflow="clip" horzOverflow="clip"/>
            <a:lstStyle/>
            <a:p>
              <a:r>
                <a:rPr lang="en-A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466725</xdr:colOff>
      <xdr:row>4</xdr:row>
      <xdr:rowOff>82550</xdr:rowOff>
    </xdr:from>
    <xdr:to>
      <xdr:col>13</xdr:col>
      <xdr:colOff>161925</xdr:colOff>
      <xdr:row>19</xdr:row>
      <xdr:rowOff>63500</xdr:rowOff>
    </xdr:to>
    <xdr:graphicFrame macro="">
      <xdr:nvGraphicFramePr>
        <xdr:cNvPr id="2" name="Chart 1">
          <a:extLst>
            <a:ext uri="{FF2B5EF4-FFF2-40B4-BE49-F238E27FC236}">
              <a16:creationId xmlns:a16="http://schemas.microsoft.com/office/drawing/2014/main" id="{7C469ACF-5DEA-13BC-3AAD-3C12725C91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415925</xdr:colOff>
      <xdr:row>20</xdr:row>
      <xdr:rowOff>19050</xdr:rowOff>
    </xdr:from>
    <xdr:to>
      <xdr:col>13</xdr:col>
      <xdr:colOff>111125</xdr:colOff>
      <xdr:row>35</xdr:row>
      <xdr:rowOff>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6A6A6CA2-1C62-304B-B744-8D91EF02256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781925" y="3702050"/>
              <a:ext cx="4572000" cy="2743200"/>
            </a:xfrm>
            <a:prstGeom prst="rect">
              <a:avLst/>
            </a:prstGeom>
            <a:solidFill>
              <a:prstClr val="white"/>
            </a:solidFill>
            <a:ln w="1">
              <a:solidFill>
                <a:prstClr val="green"/>
              </a:solidFill>
            </a:ln>
          </xdr:spPr>
          <xdr:txBody>
            <a:bodyPr vertOverflow="clip" horzOverflow="clip"/>
            <a:lstStyle/>
            <a:p>
              <a:r>
                <a:rPr lang="en-AE"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yal Garg" refreshedDate="45172.334008680555" createdVersion="8" refreshedVersion="8" minRefreshableVersion="3" recordCount="300" xr:uid="{B1E25941-3D28-4F82-8C23-51AEB5FCB443}">
  <cacheSource type="worksheet">
    <worksheetSource name="Data"/>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0">
      <sharedItems containsSemiMixedTypes="0" containsString="0" containsNumber="1" containsInteger="1" minValue="0" maxValue="16184" count="268">
        <n v="1624"/>
        <n v="6706"/>
        <n v="959"/>
        <n v="9632"/>
        <n v="2100"/>
        <n v="8869"/>
        <n v="2681"/>
        <n v="5012"/>
        <n v="1281"/>
        <n v="4991"/>
        <n v="1785"/>
        <n v="3983"/>
        <n v="2646"/>
        <n v="252"/>
        <n v="2464"/>
        <n v="2114"/>
        <n v="7693"/>
        <n v="15610"/>
        <n v="336"/>
        <n v="9443"/>
        <n v="8155"/>
        <n v="1701"/>
        <n v="2205"/>
        <n v="1771"/>
        <n v="10311"/>
        <n v="21"/>
        <n v="1974"/>
        <n v="6314"/>
        <n v="4683"/>
        <n v="6398"/>
        <n v="553"/>
        <n v="7021"/>
        <n v="5817"/>
        <n v="3976"/>
        <n v="1134"/>
        <n v="6027"/>
        <n v="1904"/>
        <n v="3262"/>
        <n v="2289"/>
        <n v="6986"/>
        <n v="4417"/>
        <n v="1442"/>
        <n v="2415"/>
        <n v="238"/>
        <n v="4949"/>
        <n v="5075"/>
        <n v="9198"/>
        <n v="3339"/>
        <n v="5019"/>
        <n v="16184"/>
        <n v="497"/>
        <n v="8211"/>
        <n v="6580"/>
        <n v="4760"/>
        <n v="5439"/>
        <n v="1463"/>
        <n v="7777"/>
        <n v="1085"/>
        <n v="182"/>
        <n v="4242"/>
        <n v="6118"/>
        <n v="2317"/>
        <n v="938"/>
        <n v="9709"/>
        <n v="4487"/>
        <n v="4018"/>
        <n v="861"/>
        <n v="5586"/>
        <n v="2226"/>
        <n v="14329"/>
        <n v="8463"/>
        <n v="2891"/>
        <n v="3773"/>
        <n v="854"/>
        <n v="4970"/>
        <n v="98"/>
        <n v="13391"/>
        <n v="8890"/>
        <n v="56"/>
        <n v="3808"/>
        <n v="63"/>
        <n v="7812"/>
        <n v="973"/>
        <n v="567"/>
        <n v="2471"/>
        <n v="7189"/>
        <n v="7455"/>
        <n v="3108"/>
        <n v="469"/>
        <n v="2737"/>
        <n v="4305"/>
        <n v="2408"/>
        <n v="12348"/>
        <n v="3689"/>
        <n v="2870"/>
        <n v="798"/>
        <n v="2933"/>
        <n v="2744"/>
        <n v="9772"/>
        <n v="1568"/>
        <n v="11417"/>
        <n v="6748"/>
        <n v="1407"/>
        <n v="2023"/>
        <n v="5236"/>
        <n v="1925"/>
        <n v="6608"/>
        <n v="8008"/>
        <n v="1428"/>
        <n v="525"/>
        <n v="1505"/>
        <n v="6755"/>
        <n v="11571"/>
        <n v="2541"/>
        <n v="1526"/>
        <n v="6125"/>
        <n v="847"/>
        <n v="4753"/>
        <n v="2793"/>
        <n v="4606"/>
        <n v="5551"/>
        <n v="6657"/>
        <n v="4438"/>
        <n v="168"/>
        <n v="6391"/>
        <n v="518"/>
        <n v="5677"/>
        <n v="6048"/>
        <n v="3752"/>
        <n v="4480"/>
        <n v="259"/>
        <n v="42"/>
        <n v="2478"/>
        <n v="7847"/>
        <n v="9926"/>
        <n v="819"/>
        <n v="3052"/>
        <n v="6832"/>
        <n v="2016"/>
        <n v="7322"/>
        <n v="357"/>
        <n v="3192"/>
        <n v="8435"/>
        <n v="0"/>
        <n v="8862"/>
        <n v="3556"/>
        <n v="7280"/>
        <n v="3402"/>
        <n v="4592"/>
        <n v="7833"/>
        <n v="7651"/>
        <n v="2275"/>
        <n v="5670"/>
        <n v="2135"/>
        <n v="2779"/>
        <n v="12950"/>
        <n v="3794"/>
        <n v="2583"/>
        <n v="4585"/>
        <n v="1652"/>
        <n v="2009"/>
        <n v="3388"/>
        <n v="623"/>
        <n v="10073"/>
        <n v="1561"/>
        <n v="11522"/>
        <n v="3059"/>
        <n v="2324"/>
        <n v="4956"/>
        <n v="5355"/>
        <n v="7259"/>
        <n v="6279"/>
        <n v="3864"/>
        <n v="6146"/>
        <n v="2639"/>
        <n v="1890"/>
        <n v="1932"/>
        <n v="6300"/>
        <n v="560"/>
        <n v="2856"/>
        <n v="707"/>
        <n v="3598"/>
        <n v="6853"/>
        <n v="4725"/>
        <n v="10304"/>
        <n v="1274"/>
        <n v="3101"/>
        <n v="1057"/>
        <n v="5306"/>
        <n v="1778"/>
        <n v="1638"/>
        <n v="154"/>
        <n v="9835"/>
        <n v="7273"/>
        <n v="6909"/>
        <n v="3920"/>
        <n v="4858"/>
        <n v="3549"/>
        <n v="966"/>
        <n v="385"/>
        <n v="2219"/>
        <n v="2954"/>
        <n v="280"/>
        <n v="4802"/>
        <n v="4137"/>
        <n v="9051"/>
        <n v="2919"/>
        <n v="5915"/>
        <n v="2562"/>
        <n v="8813"/>
        <n v="6111"/>
        <n v="3507"/>
        <n v="4319"/>
        <n v="609"/>
        <n v="6370"/>
        <n v="5474"/>
        <n v="3164"/>
        <n v="1302"/>
        <n v="7308"/>
        <n v="6132"/>
        <n v="3472"/>
        <n v="9660"/>
        <n v="2436"/>
        <n v="9506"/>
        <n v="245"/>
        <n v="2702"/>
        <n v="700"/>
        <n v="3759"/>
        <n v="1589"/>
        <n v="5194"/>
        <n v="945"/>
        <n v="1988"/>
        <n v="6734"/>
        <n v="217"/>
        <n v="4424"/>
        <n v="189"/>
        <n v="490"/>
        <n v="434"/>
        <n v="10129"/>
        <n v="6433"/>
        <n v="2212"/>
        <n v="3829"/>
        <n v="5775"/>
        <n v="1071"/>
        <n v="2863"/>
        <n v="1617"/>
        <n v="6818"/>
        <n v="3094"/>
        <n v="2989"/>
        <n v="2268"/>
        <n v="7511"/>
        <n v="4326"/>
        <n v="4935"/>
        <n v="4781"/>
        <n v="7483"/>
        <n v="6860"/>
        <n v="9002"/>
        <n v="1400"/>
        <n v="4053"/>
        <n v="2149"/>
        <n v="3640"/>
        <n v="630"/>
        <n v="2429"/>
        <n v="2142"/>
        <n v="6454"/>
        <n v="8841"/>
        <n v="714"/>
        <n v="3850"/>
      </sharedItems>
    </cacheField>
    <cacheField name="Units" numFmtId="0">
      <sharedItems containsSemiMixedTypes="0" containsString="0" containsNumber="1" containsInteger="1" minValue="0" maxValue="525"/>
    </cacheField>
  </cacheFields>
  <extLst>
    <ext xmlns:x14="http://schemas.microsoft.com/office/spreadsheetml/2009/9/main" uri="{725AE2AE-9491-48be-B2B4-4EB974FC3084}">
      <x14:pivotCacheDefinition pivotCacheId="202222021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yal Garg" refreshedDate="45172.448323958335" backgroundQuery="1" createdVersion="8" refreshedVersion="8" minRefreshableVersion="3" recordCount="0" supportSubquery="1" supportAdvancedDrill="1" xr:uid="{BDC369C9-908F-4D59-9232-C5F9B86AAAAF}">
  <cacheSource type="external" connectionId="1"/>
  <cacheFields count="4">
    <cacheField name="[Data].[Product].[Product]" caption="Product" numFmtId="0" hierarchy="2" level="1">
      <sharedItems count="5">
        <s v="85% Dark Bars"/>
        <s v="After Nines"/>
        <s v="Baker's Choco Chips"/>
        <s v="Peanut Butter Cubes"/>
        <s v="Raspberry Choco"/>
      </sharedItems>
    </cacheField>
    <cacheField name="[Measures].[Sum of Amount]" caption="Sum of Amount" numFmtId="0" hierarchy="5" level="32767"/>
    <cacheField name="[Measures].[Sum of Units]" caption="Sum of Units" numFmtId="0" hierarchy="6" level="32767"/>
    <cacheField name="[Measures].[Sales per unit]" caption="Sales per unit" numFmtId="0" hierarchy="7" level="32767"/>
  </cacheFields>
  <cacheHierarchies count="10">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ales per unit]" caption="Sales per unit" measure="1" displayFolder="" measureGroup="Data" count="0" oneField="1">
      <fieldsUsage count="1">
        <fieldUsage x="3"/>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x v="0"/>
    <n v="114"/>
  </r>
  <r>
    <x v="1"/>
    <x v="1"/>
    <s v="Choco Coated Almonds"/>
    <x v="1"/>
    <n v="459"/>
  </r>
  <r>
    <x v="2"/>
    <x v="1"/>
    <s v="Almond Choco"/>
    <x v="2"/>
    <n v="147"/>
  </r>
  <r>
    <x v="3"/>
    <x v="2"/>
    <s v="Drinking Coco"/>
    <x v="3"/>
    <n v="288"/>
  </r>
  <r>
    <x v="4"/>
    <x v="3"/>
    <s v="White Choc"/>
    <x v="4"/>
    <n v="414"/>
  </r>
  <r>
    <x v="0"/>
    <x v="1"/>
    <s v="Peanut Butter Cubes"/>
    <x v="5"/>
    <n v="432"/>
  </r>
  <r>
    <x v="4"/>
    <x v="4"/>
    <s v="Smooth Sliky Salty"/>
    <x v="6"/>
    <n v="54"/>
  </r>
  <r>
    <x v="1"/>
    <x v="1"/>
    <s v="After Nines"/>
    <x v="7"/>
    <n v="210"/>
  </r>
  <r>
    <x v="5"/>
    <x v="4"/>
    <s v="50% Dark Bites"/>
    <x v="8"/>
    <n v="75"/>
  </r>
  <r>
    <x v="6"/>
    <x v="0"/>
    <s v="50% Dark Bites"/>
    <x v="9"/>
    <n v="12"/>
  </r>
  <r>
    <x v="7"/>
    <x v="3"/>
    <s v="White Choc"/>
    <x v="10"/>
    <n v="462"/>
  </r>
  <r>
    <x v="8"/>
    <x v="0"/>
    <s v="Eclairs"/>
    <x v="11"/>
    <n v="144"/>
  </r>
  <r>
    <x v="2"/>
    <x v="4"/>
    <s v="Mint Chip Choco"/>
    <x v="12"/>
    <n v="120"/>
  </r>
  <r>
    <x v="7"/>
    <x v="5"/>
    <s v="Milk Bars"/>
    <x v="13"/>
    <n v="54"/>
  </r>
  <r>
    <x v="8"/>
    <x v="1"/>
    <s v="White Choc"/>
    <x v="14"/>
    <n v="234"/>
  </r>
  <r>
    <x v="8"/>
    <x v="1"/>
    <s v="Manuka Honey Choco"/>
    <x v="15"/>
    <n v="66"/>
  </r>
  <r>
    <x v="4"/>
    <x v="0"/>
    <s v="Smooth Sliky Salty"/>
    <x v="16"/>
    <n v="87"/>
  </r>
  <r>
    <x v="6"/>
    <x v="5"/>
    <s v="Orange Choco"/>
    <x v="17"/>
    <n v="339"/>
  </r>
  <r>
    <x v="3"/>
    <x v="5"/>
    <s v="After Nines"/>
    <x v="18"/>
    <n v="144"/>
  </r>
  <r>
    <x v="7"/>
    <x v="3"/>
    <s v="Orange Choco"/>
    <x v="19"/>
    <n v="162"/>
  </r>
  <r>
    <x v="2"/>
    <x v="5"/>
    <s v="Fruit &amp; Nut Bars"/>
    <x v="20"/>
    <n v="90"/>
  </r>
  <r>
    <x v="1"/>
    <x v="4"/>
    <s v="Fruit &amp; Nut Bars"/>
    <x v="21"/>
    <n v="234"/>
  </r>
  <r>
    <x v="9"/>
    <x v="4"/>
    <s v="After Nines"/>
    <x v="22"/>
    <n v="141"/>
  </r>
  <r>
    <x v="1"/>
    <x v="0"/>
    <s v="99% Dark &amp; Pure"/>
    <x v="23"/>
    <n v="204"/>
  </r>
  <r>
    <x v="3"/>
    <x v="1"/>
    <s v="Raspberry Choco"/>
    <x v="15"/>
    <n v="186"/>
  </r>
  <r>
    <x v="3"/>
    <x v="2"/>
    <s v="Milk Bars"/>
    <x v="24"/>
    <n v="231"/>
  </r>
  <r>
    <x v="8"/>
    <x v="3"/>
    <s v="Mint Chip Choco"/>
    <x v="25"/>
    <n v="168"/>
  </r>
  <r>
    <x v="9"/>
    <x v="1"/>
    <s v="Orange Choco"/>
    <x v="26"/>
    <n v="195"/>
  </r>
  <r>
    <x v="6"/>
    <x v="2"/>
    <s v="Fruit &amp; Nut Bars"/>
    <x v="27"/>
    <n v="15"/>
  </r>
  <r>
    <x v="9"/>
    <x v="0"/>
    <s v="Fruit &amp; Nut Bars"/>
    <x v="28"/>
    <n v="30"/>
  </r>
  <r>
    <x v="3"/>
    <x v="0"/>
    <s v="85% Dark Bars"/>
    <x v="29"/>
    <n v="102"/>
  </r>
  <r>
    <x v="7"/>
    <x v="1"/>
    <s v="99% Dark &amp; Pure"/>
    <x v="30"/>
    <n v="15"/>
  </r>
  <r>
    <x v="1"/>
    <x v="3"/>
    <s v="70% Dark Bites"/>
    <x v="31"/>
    <n v="183"/>
  </r>
  <r>
    <x v="0"/>
    <x v="3"/>
    <s v="After Nines"/>
    <x v="32"/>
    <n v="12"/>
  </r>
  <r>
    <x v="3"/>
    <x v="3"/>
    <s v="50% Dark Bites"/>
    <x v="33"/>
    <n v="72"/>
  </r>
  <r>
    <x v="4"/>
    <x v="4"/>
    <s v="Organic Choco Syrup"/>
    <x v="34"/>
    <n v="282"/>
  </r>
  <r>
    <x v="7"/>
    <x v="3"/>
    <s v="Caramel Stuffed Bars"/>
    <x v="35"/>
    <n v="144"/>
  </r>
  <r>
    <x v="4"/>
    <x v="0"/>
    <s v="Mint Chip Choco"/>
    <x v="36"/>
    <n v="405"/>
  </r>
  <r>
    <x v="5"/>
    <x v="5"/>
    <s v="Choco Coated Almonds"/>
    <x v="37"/>
    <n v="75"/>
  </r>
  <r>
    <x v="0"/>
    <x v="5"/>
    <s v="Organic Choco Syrup"/>
    <x v="38"/>
    <n v="135"/>
  </r>
  <r>
    <x v="6"/>
    <x v="5"/>
    <s v="Organic Choco Syrup"/>
    <x v="39"/>
    <n v="21"/>
  </r>
  <r>
    <x v="7"/>
    <x v="4"/>
    <s v="Fruit &amp; Nut Bars"/>
    <x v="40"/>
    <n v="153"/>
  </r>
  <r>
    <x v="4"/>
    <x v="5"/>
    <s v="Raspberry Choco"/>
    <x v="41"/>
    <n v="15"/>
  </r>
  <r>
    <x v="8"/>
    <x v="1"/>
    <s v="50% Dark Bites"/>
    <x v="42"/>
    <n v="255"/>
  </r>
  <r>
    <x v="7"/>
    <x v="0"/>
    <s v="99% Dark &amp; Pure"/>
    <x v="43"/>
    <n v="18"/>
  </r>
  <r>
    <x v="4"/>
    <x v="0"/>
    <s v="Fruit &amp; Nut Bars"/>
    <x v="44"/>
    <n v="189"/>
  </r>
  <r>
    <x v="6"/>
    <x v="4"/>
    <s v="Choco Coated Almonds"/>
    <x v="45"/>
    <n v="21"/>
  </r>
  <r>
    <x v="8"/>
    <x v="2"/>
    <s v="Mint Chip Choco"/>
    <x v="46"/>
    <n v="36"/>
  </r>
  <r>
    <x v="4"/>
    <x v="5"/>
    <s v="Manuka Honey Choco"/>
    <x v="47"/>
    <n v="75"/>
  </r>
  <r>
    <x v="0"/>
    <x v="5"/>
    <s v="Eclairs"/>
    <x v="48"/>
    <n v="156"/>
  </r>
  <r>
    <x v="6"/>
    <x v="2"/>
    <s v="Mint Chip Choco"/>
    <x v="49"/>
    <n v="39"/>
  </r>
  <r>
    <x v="4"/>
    <x v="2"/>
    <s v="Spicy Special Slims"/>
    <x v="50"/>
    <n v="63"/>
  </r>
  <r>
    <x v="7"/>
    <x v="2"/>
    <s v="Manuka Honey Choco"/>
    <x v="51"/>
    <n v="75"/>
  </r>
  <r>
    <x v="7"/>
    <x v="4"/>
    <s v="Caramel Stuffed Bars"/>
    <x v="52"/>
    <n v="183"/>
  </r>
  <r>
    <x v="3"/>
    <x v="1"/>
    <s v="Milk Bars"/>
    <x v="53"/>
    <n v="69"/>
  </r>
  <r>
    <x v="0"/>
    <x v="2"/>
    <s v="White Choc"/>
    <x v="54"/>
    <n v="30"/>
  </r>
  <r>
    <x v="3"/>
    <x v="5"/>
    <s v="Eclairs"/>
    <x v="55"/>
    <n v="39"/>
  </r>
  <r>
    <x v="8"/>
    <x v="5"/>
    <s v="Choco Coated Almonds"/>
    <x v="56"/>
    <n v="504"/>
  </r>
  <r>
    <x v="2"/>
    <x v="0"/>
    <s v="Manuka Honey Choco"/>
    <x v="57"/>
    <n v="273"/>
  </r>
  <r>
    <x v="6"/>
    <x v="0"/>
    <s v="Smooth Sliky Salty"/>
    <x v="58"/>
    <n v="48"/>
  </r>
  <r>
    <x v="4"/>
    <x v="5"/>
    <s v="Organic Choco Syrup"/>
    <x v="59"/>
    <n v="207"/>
  </r>
  <r>
    <x v="4"/>
    <x v="2"/>
    <s v="Choco Coated Almonds"/>
    <x v="60"/>
    <n v="9"/>
  </r>
  <r>
    <x v="9"/>
    <x v="2"/>
    <s v="Fruit &amp; Nut Bars"/>
    <x v="61"/>
    <n v="261"/>
  </r>
  <r>
    <x v="4"/>
    <x v="4"/>
    <s v="Mint Chip Choco"/>
    <x v="62"/>
    <n v="6"/>
  </r>
  <r>
    <x v="1"/>
    <x v="0"/>
    <s v="Raspberry Choco"/>
    <x v="63"/>
    <n v="30"/>
  </r>
  <r>
    <x v="5"/>
    <x v="5"/>
    <s v="Orange Choco"/>
    <x v="22"/>
    <n v="138"/>
  </r>
  <r>
    <x v="5"/>
    <x v="0"/>
    <s v="Eclairs"/>
    <x v="64"/>
    <n v="111"/>
  </r>
  <r>
    <x v="6"/>
    <x v="1"/>
    <s v="Drinking Coco"/>
    <x v="42"/>
    <n v="15"/>
  </r>
  <r>
    <x v="0"/>
    <x v="5"/>
    <s v="99% Dark &amp; Pure"/>
    <x v="65"/>
    <n v="162"/>
  </r>
  <r>
    <x v="6"/>
    <x v="5"/>
    <s v="99% Dark &amp; Pure"/>
    <x v="66"/>
    <n v="195"/>
  </r>
  <r>
    <x v="9"/>
    <x v="4"/>
    <s v="50% Dark Bites"/>
    <x v="67"/>
    <n v="525"/>
  </r>
  <r>
    <x v="5"/>
    <x v="5"/>
    <s v="Peanut Butter Cubes"/>
    <x v="68"/>
    <n v="48"/>
  </r>
  <r>
    <x v="2"/>
    <x v="5"/>
    <s v="Caramel Stuffed Bars"/>
    <x v="69"/>
    <n v="150"/>
  </r>
  <r>
    <x v="2"/>
    <x v="5"/>
    <s v="Orange Choco"/>
    <x v="70"/>
    <n v="492"/>
  </r>
  <r>
    <x v="6"/>
    <x v="5"/>
    <s v="Manuka Honey Choco"/>
    <x v="71"/>
    <n v="102"/>
  </r>
  <r>
    <x v="8"/>
    <x v="2"/>
    <s v="Fruit &amp; Nut Bars"/>
    <x v="72"/>
    <n v="165"/>
  </r>
  <r>
    <x v="3"/>
    <x v="2"/>
    <s v="Caramel Stuffed Bars"/>
    <x v="73"/>
    <n v="309"/>
  </r>
  <r>
    <x v="4"/>
    <x v="2"/>
    <s v="Eclairs"/>
    <x v="74"/>
    <n v="156"/>
  </r>
  <r>
    <x v="2"/>
    <x v="1"/>
    <s v="Baker's Choco Chips"/>
    <x v="75"/>
    <n v="159"/>
  </r>
  <r>
    <x v="6"/>
    <x v="1"/>
    <s v="Raspberry Choco"/>
    <x v="76"/>
    <n v="201"/>
  </r>
  <r>
    <x v="1"/>
    <x v="3"/>
    <s v="Smooth Sliky Salty"/>
    <x v="77"/>
    <n v="210"/>
  </r>
  <r>
    <x v="7"/>
    <x v="4"/>
    <s v="Milk Bars"/>
    <x v="78"/>
    <n v="51"/>
  </r>
  <r>
    <x v="8"/>
    <x v="2"/>
    <s v="White Choc"/>
    <x v="47"/>
    <n v="39"/>
  </r>
  <r>
    <x v="9"/>
    <x v="1"/>
    <s v="Drinking Coco"/>
    <x v="79"/>
    <n v="279"/>
  </r>
  <r>
    <x v="9"/>
    <x v="4"/>
    <s v="Milk Bars"/>
    <x v="80"/>
    <n v="123"/>
  </r>
  <r>
    <x v="7"/>
    <x v="3"/>
    <s v="Organic Choco Syrup"/>
    <x v="81"/>
    <n v="81"/>
  </r>
  <r>
    <x v="0"/>
    <x v="0"/>
    <s v="99% Dark &amp; Pure"/>
    <x v="16"/>
    <n v="21"/>
  </r>
  <r>
    <x v="8"/>
    <x v="2"/>
    <s v="Caramel Stuffed Bars"/>
    <x v="82"/>
    <n v="162"/>
  </r>
  <r>
    <x v="9"/>
    <x v="1"/>
    <s v="Spicy Special Slims"/>
    <x v="83"/>
    <n v="228"/>
  </r>
  <r>
    <x v="9"/>
    <x v="2"/>
    <s v="Manuka Honey Choco"/>
    <x v="84"/>
    <n v="342"/>
  </r>
  <r>
    <x v="6"/>
    <x v="4"/>
    <s v="Milk Bars"/>
    <x v="85"/>
    <n v="54"/>
  </r>
  <r>
    <x v="3"/>
    <x v="1"/>
    <s v="Caramel Stuffed Bars"/>
    <x v="86"/>
    <n v="216"/>
  </r>
  <r>
    <x v="8"/>
    <x v="5"/>
    <s v="Baker's Choco Chips"/>
    <x v="87"/>
    <n v="54"/>
  </r>
  <r>
    <x v="4"/>
    <x v="4"/>
    <s v="White Choc"/>
    <x v="88"/>
    <n v="75"/>
  </r>
  <r>
    <x v="2"/>
    <x v="0"/>
    <s v="Fruit &amp; Nut Bars"/>
    <x v="89"/>
    <n v="93"/>
  </r>
  <r>
    <x v="2"/>
    <x v="0"/>
    <s v="White Choc"/>
    <x v="90"/>
    <n v="156"/>
  </r>
  <r>
    <x v="2"/>
    <x v="4"/>
    <s v="Eclairs"/>
    <x v="91"/>
    <n v="9"/>
  </r>
  <r>
    <x v="8"/>
    <x v="2"/>
    <s v="99% Dark &amp; Pure"/>
    <x v="8"/>
    <n v="18"/>
  </r>
  <r>
    <x v="0"/>
    <x v="1"/>
    <s v="Choco Coated Almonds"/>
    <x v="92"/>
    <n v="234"/>
  </r>
  <r>
    <x v="8"/>
    <x v="5"/>
    <s v="Caramel Stuffed Bars"/>
    <x v="93"/>
    <n v="312"/>
  </r>
  <r>
    <x v="5"/>
    <x v="2"/>
    <s v="99% Dark &amp; Pure"/>
    <x v="94"/>
    <n v="300"/>
  </r>
  <r>
    <x v="7"/>
    <x v="2"/>
    <s v="Organic Choco Syrup"/>
    <x v="95"/>
    <n v="519"/>
  </r>
  <r>
    <x v="3"/>
    <x v="0"/>
    <s v="Spicy Special Slims"/>
    <x v="96"/>
    <n v="9"/>
  </r>
  <r>
    <x v="6"/>
    <x v="1"/>
    <s v="Almond Choco"/>
    <x v="97"/>
    <n v="9"/>
  </r>
  <r>
    <x v="0"/>
    <x v="2"/>
    <s v="Peanut Butter Cubes"/>
    <x v="98"/>
    <n v="90"/>
  </r>
  <r>
    <x v="5"/>
    <x v="5"/>
    <s v="White Choc"/>
    <x v="99"/>
    <n v="96"/>
  </r>
  <r>
    <x v="7"/>
    <x v="2"/>
    <s v="Mint Chip Choco"/>
    <x v="100"/>
    <n v="21"/>
  </r>
  <r>
    <x v="0"/>
    <x v="5"/>
    <s v="Baker's Choco Chips"/>
    <x v="101"/>
    <n v="48"/>
  </r>
  <r>
    <x v="9"/>
    <x v="2"/>
    <s v="Organic Choco Syrup"/>
    <x v="102"/>
    <n v="72"/>
  </r>
  <r>
    <x v="1"/>
    <x v="1"/>
    <s v="Manuka Honey Choco"/>
    <x v="103"/>
    <n v="168"/>
  </r>
  <r>
    <x v="6"/>
    <x v="3"/>
    <s v="Baker's Choco Chips"/>
    <x v="104"/>
    <n v="51"/>
  </r>
  <r>
    <x v="3"/>
    <x v="2"/>
    <s v="99% Dark &amp; Pure"/>
    <x v="105"/>
    <n v="192"/>
  </r>
  <r>
    <x v="5"/>
    <x v="0"/>
    <s v="50% Dark Bites"/>
    <x v="106"/>
    <n v="225"/>
  </r>
  <r>
    <x v="4"/>
    <x v="5"/>
    <s v="Baker's Choco Chips"/>
    <x v="107"/>
    <n v="456"/>
  </r>
  <r>
    <x v="9"/>
    <x v="5"/>
    <s v="White Choc"/>
    <x v="108"/>
    <n v="93"/>
  </r>
  <r>
    <x v="4"/>
    <x v="5"/>
    <s v="Almond Choco"/>
    <x v="109"/>
    <n v="48"/>
  </r>
  <r>
    <x v="4"/>
    <x v="0"/>
    <s v="Drinking Coco"/>
    <x v="110"/>
    <n v="102"/>
  </r>
  <r>
    <x v="5"/>
    <x v="1"/>
    <s v="70% Dark Bites"/>
    <x v="111"/>
    <n v="252"/>
  </r>
  <r>
    <x v="7"/>
    <x v="0"/>
    <s v="Drinking Coco"/>
    <x v="112"/>
    <n v="138"/>
  </r>
  <r>
    <x v="0"/>
    <x v="4"/>
    <s v="White Choc"/>
    <x v="113"/>
    <n v="90"/>
  </r>
  <r>
    <x v="3"/>
    <x v="0"/>
    <s v="70% Dark Bites"/>
    <x v="114"/>
    <n v="240"/>
  </r>
  <r>
    <x v="0"/>
    <x v="4"/>
    <s v="Almond Choco"/>
    <x v="115"/>
    <n v="102"/>
  </r>
  <r>
    <x v="3"/>
    <x v="1"/>
    <s v="Organic Choco Syrup"/>
    <x v="116"/>
    <n v="129"/>
  </r>
  <r>
    <x v="1"/>
    <x v="1"/>
    <s v="Organic Choco Syrup"/>
    <x v="117"/>
    <n v="300"/>
  </r>
  <r>
    <x v="4"/>
    <x v="4"/>
    <s v="Peanut Butter Cubes"/>
    <x v="2"/>
    <n v="135"/>
  </r>
  <r>
    <x v="5"/>
    <x v="1"/>
    <s v="85% Dark Bars"/>
    <x v="118"/>
    <n v="114"/>
  </r>
  <r>
    <x v="5"/>
    <x v="1"/>
    <s v="50% Dark Bites"/>
    <x v="119"/>
    <n v="63"/>
  </r>
  <r>
    <x v="5"/>
    <x v="2"/>
    <s v="Manuka Honey Choco"/>
    <x v="120"/>
    <n v="252"/>
  </r>
  <r>
    <x v="9"/>
    <x v="2"/>
    <s v="Choco Coated Almonds"/>
    <x v="121"/>
    <n v="303"/>
  </r>
  <r>
    <x v="5"/>
    <x v="3"/>
    <s v="Eclairs"/>
    <x v="122"/>
    <n v="246"/>
  </r>
  <r>
    <x v="1"/>
    <x v="4"/>
    <s v="After Nines"/>
    <x v="123"/>
    <n v="84"/>
  </r>
  <r>
    <x v="5"/>
    <x v="5"/>
    <s v="Eclairs"/>
    <x v="56"/>
    <n v="39"/>
  </r>
  <r>
    <x v="6"/>
    <x v="2"/>
    <s v="Eclairs"/>
    <x v="47"/>
    <n v="348"/>
  </r>
  <r>
    <x v="5"/>
    <x v="0"/>
    <s v="Peanut Butter Cubes"/>
    <x v="124"/>
    <n v="48"/>
  </r>
  <r>
    <x v="6"/>
    <x v="0"/>
    <s v="After Nines"/>
    <x v="125"/>
    <n v="75"/>
  </r>
  <r>
    <x v="5"/>
    <x v="4"/>
    <s v="Caramel Stuffed Bars"/>
    <x v="126"/>
    <n v="258"/>
  </r>
  <r>
    <x v="4"/>
    <x v="3"/>
    <s v="Eclairs"/>
    <x v="127"/>
    <n v="27"/>
  </r>
  <r>
    <x v="1"/>
    <x v="4"/>
    <s v="Choco Coated Almonds"/>
    <x v="128"/>
    <n v="213"/>
  </r>
  <r>
    <x v="6"/>
    <x v="1"/>
    <s v="Manuka Honey Choco"/>
    <x v="129"/>
    <n v="357"/>
  </r>
  <r>
    <x v="2"/>
    <x v="0"/>
    <s v="Almond Choco"/>
    <x v="130"/>
    <n v="207"/>
  </r>
  <r>
    <x v="1"/>
    <x v="0"/>
    <s v="70% Dark Bites"/>
    <x v="131"/>
    <n v="150"/>
  </r>
  <r>
    <x v="3"/>
    <x v="2"/>
    <s v="Baker's Choco Chips"/>
    <x v="75"/>
    <n v="204"/>
  </r>
  <r>
    <x v="5"/>
    <x v="1"/>
    <s v="Organic Choco Syrup"/>
    <x v="132"/>
    <n v="21"/>
  </r>
  <r>
    <x v="3"/>
    <x v="5"/>
    <s v="Peanut Butter Cubes"/>
    <x v="133"/>
    <n v="174"/>
  </r>
  <r>
    <x v="7"/>
    <x v="0"/>
    <s v="Eclairs"/>
    <x v="134"/>
    <n v="201"/>
  </r>
  <r>
    <x v="1"/>
    <x v="4"/>
    <s v="Milk Bars"/>
    <x v="135"/>
    <n v="510"/>
  </r>
  <r>
    <x v="4"/>
    <x v="3"/>
    <s v="Manuka Honey Choco"/>
    <x v="136"/>
    <n v="378"/>
  </r>
  <r>
    <x v="2"/>
    <x v="5"/>
    <s v="Spicy Special Slims"/>
    <x v="137"/>
    <n v="27"/>
  </r>
  <r>
    <x v="7"/>
    <x v="3"/>
    <s v="Mint Chip Choco"/>
    <x v="138"/>
    <n v="117"/>
  </r>
  <r>
    <x v="4"/>
    <x v="4"/>
    <s v="Spicy Special Slims"/>
    <x v="139"/>
    <n v="36"/>
  </r>
  <r>
    <x v="1"/>
    <x v="1"/>
    <s v="Peanut Butter Cubes"/>
    <x v="140"/>
    <n v="126"/>
  </r>
  <r>
    <x v="2"/>
    <x v="3"/>
    <s v="White Choc"/>
    <x v="141"/>
    <n v="72"/>
  </r>
  <r>
    <x v="5"/>
    <x v="2"/>
    <s v="After Nines"/>
    <x v="142"/>
    <n v="42"/>
  </r>
  <r>
    <x v="0"/>
    <x v="3"/>
    <s v="Manuka Honey Choco"/>
    <x v="143"/>
    <n v="135"/>
  </r>
  <r>
    <x v="5"/>
    <x v="5"/>
    <s v="85% Dark Bars"/>
    <x v="144"/>
    <n v="189"/>
  </r>
  <r>
    <x v="4"/>
    <x v="0"/>
    <s v="Caramel Stuffed Bars"/>
    <x v="145"/>
    <n v="459"/>
  </r>
  <r>
    <x v="6"/>
    <x v="5"/>
    <s v="Raspberry Choco"/>
    <x v="146"/>
    <n v="201"/>
  </r>
  <r>
    <x v="4"/>
    <x v="5"/>
    <s v="70% Dark Bites"/>
    <x v="147"/>
    <n v="366"/>
  </r>
  <r>
    <x v="8"/>
    <x v="0"/>
    <s v="Manuka Honey Choco"/>
    <x v="148"/>
    <n v="324"/>
  </r>
  <r>
    <x v="2"/>
    <x v="1"/>
    <s v="Raspberry Choco"/>
    <x v="149"/>
    <n v="243"/>
  </r>
  <r>
    <x v="7"/>
    <x v="3"/>
    <s v="Spicy Special Slims"/>
    <x v="150"/>
    <n v="213"/>
  </r>
  <r>
    <x v="0"/>
    <x v="1"/>
    <s v="70% Dark Bites"/>
    <x v="151"/>
    <n v="447"/>
  </r>
  <r>
    <x v="0"/>
    <x v="4"/>
    <s v="Milk Bars"/>
    <x v="152"/>
    <n v="297"/>
  </r>
  <r>
    <x v="5"/>
    <x v="1"/>
    <s v="Mint Chip Choco"/>
    <x v="153"/>
    <n v="27"/>
  </r>
  <r>
    <x v="0"/>
    <x v="5"/>
    <s v="Fruit &amp; Nut Bars"/>
    <x v="154"/>
    <n v="75"/>
  </r>
  <r>
    <x v="9"/>
    <x v="3"/>
    <s v="Peanut Butter Cubes"/>
    <x v="155"/>
    <n v="30"/>
  </r>
  <r>
    <x v="5"/>
    <x v="2"/>
    <s v="Drinking Coco"/>
    <x v="12"/>
    <n v="177"/>
  </r>
  <r>
    <x v="0"/>
    <x v="5"/>
    <s v="Peanut Butter Cubes"/>
    <x v="156"/>
    <n v="159"/>
  </r>
  <r>
    <x v="8"/>
    <x v="1"/>
    <s v="Peanut Butter Cubes"/>
    <x v="135"/>
    <n v="306"/>
  </r>
  <r>
    <x v="8"/>
    <x v="5"/>
    <s v="Orange Choco"/>
    <x v="157"/>
    <n v="18"/>
  </r>
  <r>
    <x v="5"/>
    <x v="1"/>
    <s v="99% Dark &amp; Pure"/>
    <x v="158"/>
    <n v="240"/>
  </r>
  <r>
    <x v="6"/>
    <x v="5"/>
    <s v="Peanut Butter Cubes"/>
    <x v="159"/>
    <n v="93"/>
  </r>
  <r>
    <x v="9"/>
    <x v="5"/>
    <s v="Baker's Choco Chips"/>
    <x v="9"/>
    <n v="9"/>
  </r>
  <r>
    <x v="1"/>
    <x v="5"/>
    <s v="Mint Chip Choco"/>
    <x v="160"/>
    <n v="219"/>
  </r>
  <r>
    <x v="7"/>
    <x v="3"/>
    <s v="After Nines"/>
    <x v="99"/>
    <n v="141"/>
  </r>
  <r>
    <x v="3"/>
    <x v="0"/>
    <s v="Orange Choco"/>
    <x v="161"/>
    <n v="123"/>
  </r>
  <r>
    <x v="0"/>
    <x v="4"/>
    <s v="85% Dark Bars"/>
    <x v="162"/>
    <n v="51"/>
  </r>
  <r>
    <x v="4"/>
    <x v="2"/>
    <s v="Almond Choco"/>
    <x v="163"/>
    <n v="120"/>
  </r>
  <r>
    <x v="1"/>
    <x v="3"/>
    <s v="Baker's Choco Chips"/>
    <x v="164"/>
    <n v="27"/>
  </r>
  <r>
    <x v="2"/>
    <x v="2"/>
    <s v="Organic Choco Syrup"/>
    <x v="165"/>
    <n v="204"/>
  </r>
  <r>
    <x v="4"/>
    <x v="4"/>
    <s v="Milk Bars"/>
    <x v="61"/>
    <n v="123"/>
  </r>
  <r>
    <x v="9"/>
    <x v="0"/>
    <s v="Caramel Stuffed Bars"/>
    <x v="166"/>
    <n v="27"/>
  </r>
  <r>
    <x v="3"/>
    <x v="0"/>
    <s v="Baker's Choco Chips"/>
    <x v="167"/>
    <n v="177"/>
  </r>
  <r>
    <x v="8"/>
    <x v="3"/>
    <s v="Baker's Choco Chips"/>
    <x v="168"/>
    <n v="171"/>
  </r>
  <r>
    <x v="9"/>
    <x v="5"/>
    <s v="99% Dark &amp; Pure"/>
    <x v="169"/>
    <n v="204"/>
  </r>
  <r>
    <x v="8"/>
    <x v="5"/>
    <s v="50% Dark Bites"/>
    <x v="170"/>
    <n v="276"/>
  </r>
  <r>
    <x v="1"/>
    <x v="0"/>
    <s v="Baker's Choco Chips"/>
    <x v="171"/>
    <n v="45"/>
  </r>
  <r>
    <x v="0"/>
    <x v="4"/>
    <s v="Manuka Honey Choco"/>
    <x v="113"/>
    <n v="45"/>
  </r>
  <r>
    <x v="4"/>
    <x v="1"/>
    <s v="Organic Choco Syrup"/>
    <x v="172"/>
    <n v="177"/>
  </r>
  <r>
    <x v="6"/>
    <x v="2"/>
    <s v="Milk Bars"/>
    <x v="173"/>
    <n v="63"/>
  </r>
  <r>
    <x v="2"/>
    <x v="3"/>
    <s v="Drinking Coco"/>
    <x v="174"/>
    <n v="204"/>
  </r>
  <r>
    <x v="1"/>
    <x v="0"/>
    <s v="After Nines"/>
    <x v="175"/>
    <n v="195"/>
  </r>
  <r>
    <x v="5"/>
    <x v="5"/>
    <s v="50% Dark Bites"/>
    <x v="176"/>
    <n v="369"/>
  </r>
  <r>
    <x v="8"/>
    <x v="5"/>
    <s v="White Choc"/>
    <x v="177"/>
    <n v="42"/>
  </r>
  <r>
    <x v="4"/>
    <x v="0"/>
    <s v="70% Dark Bites"/>
    <x v="178"/>
    <n v="81"/>
  </r>
  <r>
    <x v="2"/>
    <x v="0"/>
    <s v="Baker's Choco Chips"/>
    <x v="179"/>
    <n v="246"/>
  </r>
  <r>
    <x v="2"/>
    <x v="5"/>
    <s v="Eclairs"/>
    <x v="180"/>
    <n v="174"/>
  </r>
  <r>
    <x v="1"/>
    <x v="1"/>
    <s v="70% Dark Bites"/>
    <x v="181"/>
    <n v="81"/>
  </r>
  <r>
    <x v="0"/>
    <x v="1"/>
    <s v="After Nines"/>
    <x v="182"/>
    <n v="372"/>
  </r>
  <r>
    <x v="0"/>
    <x v="1"/>
    <s v="Mint Chip Choco"/>
    <x v="183"/>
    <n v="174"/>
  </r>
  <r>
    <x v="3"/>
    <x v="2"/>
    <s v="Choco Coated Almonds"/>
    <x v="184"/>
    <n v="84"/>
  </r>
  <r>
    <x v="3"/>
    <x v="5"/>
    <s v="Mint Chip Choco"/>
    <x v="185"/>
    <n v="225"/>
  </r>
  <r>
    <x v="6"/>
    <x v="2"/>
    <s v="70% Dark Bites"/>
    <x v="114"/>
    <n v="105"/>
  </r>
  <r>
    <x v="0"/>
    <x v="3"/>
    <s v="Caramel Stuffed Bars"/>
    <x v="186"/>
    <n v="225"/>
  </r>
  <r>
    <x v="7"/>
    <x v="0"/>
    <s v="50% Dark Bites"/>
    <x v="187"/>
    <n v="54"/>
  </r>
  <r>
    <x v="5"/>
    <x v="0"/>
    <s v="Baker's Choco Chips"/>
    <x v="188"/>
    <n v="0"/>
  </r>
  <r>
    <x v="6"/>
    <x v="3"/>
    <s v="85% Dark Bars"/>
    <x v="65"/>
    <n v="171"/>
  </r>
  <r>
    <x v="2"/>
    <x v="5"/>
    <s v="Mint Chip Choco"/>
    <x v="62"/>
    <n v="189"/>
  </r>
  <r>
    <x v="5"/>
    <x v="4"/>
    <s v="Drinking Coco"/>
    <x v="189"/>
    <n v="270"/>
  </r>
  <r>
    <x v="4"/>
    <x v="3"/>
    <s v="70% Dark Bites"/>
    <x v="190"/>
    <n v="63"/>
  </r>
  <r>
    <x v="3"/>
    <x v="4"/>
    <s v="White Choc"/>
    <x v="191"/>
    <n v="21"/>
  </r>
  <r>
    <x v="5"/>
    <x v="0"/>
    <s v="After Nines"/>
    <x v="192"/>
    <n v="207"/>
  </r>
  <r>
    <x v="2"/>
    <x v="0"/>
    <s v="Orange Choco"/>
    <x v="193"/>
    <n v="96"/>
  </r>
  <r>
    <x v="6"/>
    <x v="3"/>
    <s v="After Nines"/>
    <x v="194"/>
    <n v="81"/>
  </r>
  <r>
    <x v="2"/>
    <x v="3"/>
    <s v="85% Dark Bars"/>
    <x v="195"/>
    <n v="306"/>
  </r>
  <r>
    <x v="9"/>
    <x v="3"/>
    <s v="Spicy Special Slims"/>
    <x v="196"/>
    <n v="279"/>
  </r>
  <r>
    <x v="7"/>
    <x v="4"/>
    <s v="Almond Choco"/>
    <x v="197"/>
    <n v="3"/>
  </r>
  <r>
    <x v="5"/>
    <x v="3"/>
    <s v="Organic Choco Syrup"/>
    <x v="198"/>
    <n v="198"/>
  </r>
  <r>
    <x v="6"/>
    <x v="3"/>
    <s v="Drinking Coco"/>
    <x v="199"/>
    <n v="249"/>
  </r>
  <r>
    <x v="4"/>
    <x v="5"/>
    <s v="Mint Chip Choco"/>
    <x v="200"/>
    <n v="75"/>
  </r>
  <r>
    <x v="2"/>
    <x v="2"/>
    <s v="Choco Coated Almonds"/>
    <x v="201"/>
    <n v="189"/>
  </r>
  <r>
    <x v="5"/>
    <x v="2"/>
    <s v="Choco Coated Almonds"/>
    <x v="202"/>
    <n v="87"/>
  </r>
  <r>
    <x v="3"/>
    <x v="2"/>
    <s v="70% Dark Bites"/>
    <x v="60"/>
    <n v="174"/>
  </r>
  <r>
    <x v="7"/>
    <x v="3"/>
    <s v="Raspberry Choco"/>
    <x v="203"/>
    <n v="36"/>
  </r>
  <r>
    <x v="2"/>
    <x v="4"/>
    <s v="85% Dark Bars"/>
    <x v="204"/>
    <n v="60"/>
  </r>
  <r>
    <x v="8"/>
    <x v="1"/>
    <s v="Fruit &amp; Nut Bars"/>
    <x v="103"/>
    <n v="78"/>
  </r>
  <r>
    <x v="2"/>
    <x v="2"/>
    <s v="70% Dark Bites"/>
    <x v="205"/>
    <n v="57"/>
  </r>
  <r>
    <x v="2"/>
    <x v="0"/>
    <s v="Caramel Stuffed Bars"/>
    <x v="206"/>
    <n v="45"/>
  </r>
  <r>
    <x v="3"/>
    <x v="4"/>
    <s v="After Nines"/>
    <x v="207"/>
    <n v="3"/>
  </r>
  <r>
    <x v="9"/>
    <x v="1"/>
    <s v="Raspberry Choco"/>
    <x v="208"/>
    <n v="6"/>
  </r>
  <r>
    <x v="6"/>
    <x v="0"/>
    <s v="White Choc"/>
    <x v="209"/>
    <n v="21"/>
  </r>
  <r>
    <x v="6"/>
    <x v="2"/>
    <s v="Drinking Coco"/>
    <x v="210"/>
    <n v="3"/>
  </r>
  <r>
    <x v="1"/>
    <x v="5"/>
    <s v="Smooth Sliky Salty"/>
    <x v="211"/>
    <n v="288"/>
  </r>
  <r>
    <x v="4"/>
    <x v="2"/>
    <s v="Milk Bars"/>
    <x v="212"/>
    <n v="30"/>
  </r>
  <r>
    <x v="0"/>
    <x v="4"/>
    <s v="Baker's Choco Chips"/>
    <x v="213"/>
    <n v="87"/>
  </r>
  <r>
    <x v="0"/>
    <x v="3"/>
    <s v="Organic Choco Syrup"/>
    <x v="214"/>
    <n v="30"/>
  </r>
  <r>
    <x v="6"/>
    <x v="4"/>
    <s v="99% Dark &amp; Pure"/>
    <x v="215"/>
    <n v="168"/>
  </r>
  <r>
    <x v="0"/>
    <x v="2"/>
    <s v="Organic Choco Syrup"/>
    <x v="216"/>
    <n v="306"/>
  </r>
  <r>
    <x v="4"/>
    <x v="1"/>
    <s v="Almond Choco"/>
    <x v="217"/>
    <n v="402"/>
  </r>
  <r>
    <x v="8"/>
    <x v="0"/>
    <s v="Caramel Stuffed Bars"/>
    <x v="218"/>
    <n v="327"/>
  </r>
  <r>
    <x v="0"/>
    <x v="0"/>
    <s v="Organic Choco Syrup"/>
    <x v="219"/>
    <n v="93"/>
  </r>
  <r>
    <x v="9"/>
    <x v="1"/>
    <s v="50% Dark Bites"/>
    <x v="220"/>
    <n v="96"/>
  </r>
  <r>
    <x v="1"/>
    <x v="3"/>
    <s v="Drinking Coco"/>
    <x v="221"/>
    <n v="27"/>
  </r>
  <r>
    <x v="2"/>
    <x v="4"/>
    <s v="Baker's Choco Chips"/>
    <x v="222"/>
    <n v="99"/>
  </r>
  <r>
    <x v="2"/>
    <x v="4"/>
    <s v="Peanut Butter Cubes"/>
    <x v="223"/>
    <n v="87"/>
  </r>
  <r>
    <x v="9"/>
    <x v="0"/>
    <s v="Spicy Special Slims"/>
    <x v="224"/>
    <n v="288"/>
  </r>
  <r>
    <x v="1"/>
    <x v="1"/>
    <s v="Orange Choco"/>
    <x v="225"/>
    <n v="363"/>
  </r>
  <r>
    <x v="9"/>
    <x v="5"/>
    <s v="Eclairs"/>
    <x v="226"/>
    <n v="87"/>
  </r>
  <r>
    <x v="4"/>
    <x v="5"/>
    <s v="Eclairs"/>
    <x v="227"/>
    <n v="150"/>
  </r>
  <r>
    <x v="7"/>
    <x v="1"/>
    <s v="Eclairs"/>
    <x v="228"/>
    <n v="303"/>
  </r>
  <r>
    <x v="5"/>
    <x v="1"/>
    <s v="Caramel Stuffed Bars"/>
    <x v="229"/>
    <n v="288"/>
  </r>
  <r>
    <x v="9"/>
    <x v="2"/>
    <s v="Milk Bars"/>
    <x v="230"/>
    <n v="75"/>
  </r>
  <r>
    <x v="0"/>
    <x v="4"/>
    <s v="Smooth Sliky Salty"/>
    <x v="231"/>
    <n v="39"/>
  </r>
  <r>
    <x v="4"/>
    <x v="5"/>
    <s v="Choco Coated Almonds"/>
    <x v="232"/>
    <n v="123"/>
  </r>
  <r>
    <x v="0"/>
    <x v="2"/>
    <s v="Almond Choco"/>
    <x v="233"/>
    <n v="36"/>
  </r>
  <r>
    <x v="6"/>
    <x v="5"/>
    <s v="After Nines"/>
    <x v="171"/>
    <n v="237"/>
  </r>
  <r>
    <x v="0"/>
    <x v="2"/>
    <s v="Milk Bars"/>
    <x v="234"/>
    <n v="201"/>
  </r>
  <r>
    <x v="7"/>
    <x v="2"/>
    <s v="Eclairs"/>
    <x v="235"/>
    <n v="48"/>
  </r>
  <r>
    <x v="6"/>
    <x v="1"/>
    <s v="After Nines"/>
    <x v="236"/>
    <n v="84"/>
  </r>
  <r>
    <x v="1"/>
    <x v="0"/>
    <s v="Spicy Special Slims"/>
    <x v="237"/>
    <n v="87"/>
  </r>
  <r>
    <x v="5"/>
    <x v="4"/>
    <s v="70% Dark Bites"/>
    <x v="238"/>
    <n v="312"/>
  </r>
  <r>
    <x v="8"/>
    <x v="3"/>
    <s v="Caramel Stuffed Bars"/>
    <x v="159"/>
    <n v="102"/>
  </r>
  <r>
    <x v="1"/>
    <x v="4"/>
    <s v="Spicy Special Slims"/>
    <x v="239"/>
    <n v="78"/>
  </r>
  <r>
    <x v="8"/>
    <x v="5"/>
    <s v="Fruit &amp; Nut Bars"/>
    <x v="240"/>
    <n v="117"/>
  </r>
  <r>
    <x v="3"/>
    <x v="1"/>
    <s v="99% Dark &amp; Pure"/>
    <x v="213"/>
    <n v="99"/>
  </r>
  <r>
    <x v="0"/>
    <x v="1"/>
    <s v="85% Dark Bars"/>
    <x v="190"/>
    <n v="48"/>
  </r>
  <r>
    <x v="5"/>
    <x v="5"/>
    <s v="Raspberry Choco"/>
    <x v="241"/>
    <n v="24"/>
  </r>
  <r>
    <x v="0"/>
    <x v="3"/>
    <s v="Raspberry Choco"/>
    <x v="242"/>
    <n v="42"/>
  </r>
  <r>
    <x v="4"/>
    <x v="1"/>
    <s v="Orange Choco"/>
    <x v="243"/>
    <n v="270"/>
  </r>
  <r>
    <x v="1"/>
    <x v="2"/>
    <s v="Fruit &amp; Nut Bars"/>
    <x v="48"/>
    <n v="150"/>
  </r>
  <r>
    <x v="7"/>
    <x v="0"/>
    <s v="Raspberry Choco"/>
    <x v="244"/>
    <n v="42"/>
  </r>
  <r>
    <x v="0"/>
    <x v="1"/>
    <s v="Manuka Honey Choco"/>
    <x v="245"/>
    <n v="126"/>
  </r>
  <r>
    <x v="4"/>
    <x v="0"/>
    <s v="Baker's Choco Chips"/>
    <x v="246"/>
    <n v="6"/>
  </r>
  <r>
    <x v="8"/>
    <x v="1"/>
    <s v="Raspberry Choco"/>
    <x v="121"/>
    <n v="276"/>
  </r>
  <r>
    <x v="8"/>
    <x v="5"/>
    <s v="Eclairs"/>
    <x v="206"/>
    <n v="93"/>
  </r>
  <r>
    <x v="7"/>
    <x v="2"/>
    <s v="Smooth Sliky Salty"/>
    <x v="247"/>
    <n v="246"/>
  </r>
  <r>
    <x v="4"/>
    <x v="3"/>
    <s v="85% Dark Bars"/>
    <x v="248"/>
    <n v="3"/>
  </r>
  <r>
    <x v="1"/>
    <x v="4"/>
    <s v="Organic Choco Syrup"/>
    <x v="249"/>
    <n v="63"/>
  </r>
  <r>
    <x v="6"/>
    <x v="1"/>
    <s v="Smooth Sliky Salty"/>
    <x v="117"/>
    <n v="246"/>
  </r>
  <r>
    <x v="7"/>
    <x v="5"/>
    <s v="99% Dark &amp; Pure"/>
    <x v="250"/>
    <n v="120"/>
  </r>
  <r>
    <x v="7"/>
    <x v="4"/>
    <s v="Smooth Sliky Salty"/>
    <x v="251"/>
    <n v="348"/>
  </r>
  <r>
    <x v="3"/>
    <x v="5"/>
    <s v="Fruit &amp; Nut Bars"/>
    <x v="252"/>
    <n v="126"/>
  </r>
  <r>
    <x v="4"/>
    <x v="1"/>
    <s v="70% Dark Bites"/>
    <x v="253"/>
    <n v="123"/>
  </r>
  <r>
    <x v="6"/>
    <x v="4"/>
    <s v="White Choc"/>
    <x v="254"/>
    <n v="45"/>
  </r>
  <r>
    <x v="9"/>
    <x v="4"/>
    <s v="Almond Choco"/>
    <x v="255"/>
    <n v="126"/>
  </r>
  <r>
    <x v="0"/>
    <x v="0"/>
    <s v="Manuka Honey Choco"/>
    <x v="256"/>
    <n v="72"/>
  </r>
  <r>
    <x v="4"/>
    <x v="2"/>
    <s v="Manuka Honey Choco"/>
    <x v="257"/>
    <n v="135"/>
  </r>
  <r>
    <x v="9"/>
    <x v="5"/>
    <s v="After Nines"/>
    <x v="258"/>
    <n v="24"/>
  </r>
  <r>
    <x v="5"/>
    <x v="2"/>
    <s v="Smooth Sliky Salty"/>
    <x v="259"/>
    <n v="117"/>
  </r>
  <r>
    <x v="8"/>
    <x v="3"/>
    <s v="Manuka Honey Choco"/>
    <x v="260"/>
    <n v="51"/>
  </r>
  <r>
    <x v="7"/>
    <x v="3"/>
    <s v="Fruit &amp; Nut Bars"/>
    <x v="261"/>
    <n v="36"/>
  </r>
  <r>
    <x v="2"/>
    <x v="1"/>
    <s v="Organic Choco Syrup"/>
    <x v="262"/>
    <n v="144"/>
  </r>
  <r>
    <x v="2"/>
    <x v="2"/>
    <s v="White Choc"/>
    <x v="263"/>
    <n v="114"/>
  </r>
  <r>
    <x v="5"/>
    <x v="0"/>
    <s v="70% Dark Bites"/>
    <x v="264"/>
    <n v="54"/>
  </r>
  <r>
    <x v="5"/>
    <x v="0"/>
    <s v="Mint Chip Choco"/>
    <x v="64"/>
    <n v="333"/>
  </r>
  <r>
    <x v="8"/>
    <x v="0"/>
    <s v="Almond Choco"/>
    <x v="62"/>
    <n v="366"/>
  </r>
  <r>
    <x v="8"/>
    <x v="4"/>
    <s v="Baker's Choco Chips"/>
    <x v="265"/>
    <n v="303"/>
  </r>
  <r>
    <x v="7"/>
    <x v="3"/>
    <s v="Peanut Butter Cubes"/>
    <x v="65"/>
    <n v="126"/>
  </r>
  <r>
    <x v="3"/>
    <x v="0"/>
    <s v="Raspberry Choco"/>
    <x v="266"/>
    <n v="231"/>
  </r>
  <r>
    <x v="2"/>
    <x v="4"/>
    <s v="White Choc"/>
    <x v="267"/>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EEF5103-0014-477B-A34C-8F7F6A5CFE2D}"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G5:J11" firstHeaderRow="0" firstDataRow="1" firstDataCol="1"/>
  <pivotFields count="5">
    <pivotField multipleItemSelectionAllowed="1" showAll="0">
      <items count="11">
        <item x="7"/>
        <item x="1"/>
        <item x="3"/>
        <item x="5"/>
        <item h="1" x="4"/>
        <item h="1" x="6"/>
        <item h="1" x="8"/>
        <item h="1" x="2"/>
        <item x="9"/>
        <item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showAll="0"/>
    <pivotField dataField="1" showAll="0"/>
  </pivotFields>
  <rowFields count="1">
    <field x="1"/>
  </rowFields>
  <rowItems count="6">
    <i>
      <x v="3"/>
    </i>
    <i>
      <x v="1"/>
    </i>
    <i>
      <x v="5"/>
    </i>
    <i>
      <x v="4"/>
    </i>
    <i>
      <x v="2"/>
    </i>
    <i>
      <x/>
    </i>
  </rowItems>
  <colFields count="1">
    <field x="-2"/>
  </colFields>
  <colItems count="3">
    <i>
      <x/>
    </i>
    <i i="1">
      <x v="1"/>
    </i>
    <i i="2">
      <x v="2"/>
    </i>
  </colItems>
  <dataFields count="3">
    <dataField name="Sum of Amount" fld="3" baseField="0" baseItem="0"/>
    <dataField name=" " fld="3" baseField="0" baseItem="0"/>
    <dataField name="Sum of Units" fld="4" baseField="0" baseItem="0"/>
  </dataFields>
  <formats count="1">
    <format dxfId="2">
      <pivotArea outline="0" collapsedLevelsAreSubtotals="1" fieldPosition="0"/>
    </format>
  </formats>
  <conditionalFormats count="1">
    <conditionalFormat priority="1">
      <pivotAreas count="1">
        <pivotArea type="data" collapsedLevelsAreSubtotals="1" fieldPosition="0">
          <references count="2">
            <reference field="4294967294" count="1" selected="0">
              <x v="1"/>
            </reference>
            <reference field="1" count="6">
              <x v="0"/>
              <x v="1"/>
              <x v="2"/>
              <x v="3"/>
              <x v="4"/>
              <x v="5"/>
            </reference>
          </references>
        </pivotArea>
      </pivotAreas>
    </conditionalFormat>
  </conditional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C73EA9-9D2D-4C7B-9D07-40D6A08D4756}" name="PivotTable1" cacheId="2" applyNumberFormats="0" applyBorderFormats="0" applyFontFormats="0" applyPatternFormats="0" applyAlignmentFormats="0" applyWidthHeightFormats="1" dataCaption="Values" tag="30ce7a70-98e5-4f0e-982d-82465354d458" updatedVersion="8" minRefreshableVersion="3" useAutoFormatting="1" subtotalHiddenItems="1" itemPrintTitles="1" createdVersion="8" indent="0" outline="1" outlineData="1" multipleFieldFilters="0">
  <location ref="A4:D10" firstHeaderRow="0" firstDataRow="1" firstDataCol="1"/>
  <pivotFields count="4">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s>
  <rowFields count="1">
    <field x="0"/>
  </rowFields>
  <rowItems count="6">
    <i>
      <x v="4"/>
    </i>
    <i>
      <x v="3"/>
    </i>
    <i>
      <x/>
    </i>
    <i>
      <x v="2"/>
    </i>
    <i>
      <x v="1"/>
    </i>
    <i t="grand">
      <x/>
    </i>
  </rowItems>
  <colFields count="1">
    <field x="-2"/>
  </colFields>
  <colItems count="3">
    <i>
      <x/>
    </i>
    <i i="1">
      <x v="1"/>
    </i>
    <i i="2">
      <x v="2"/>
    </i>
  </colItems>
  <dataFields count="3">
    <dataField fld="3" subtotal="count" baseField="0" baseItem="0"/>
    <dataField name="Sum of Amount" fld="1" baseField="0" baseItem="0"/>
    <dataField name="Sum of Units" fld="2" baseField="0" baseItem="0"/>
  </dataFields>
  <pivotHierarchies count="10">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7">
      <autoFilter ref="A1">
        <filterColumn colId="0">
          <top10 val="5" filterVal="5"/>
        </filterColumn>
      </autoFilter>
    </filter>
  </filters>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3FFC65-5058-47B3-9DCF-8C17B54FA78C}" name="PivotTable4" cacheId="1" applyNumberFormats="0" applyBorderFormats="0" applyFontFormats="0" applyPatternFormats="0" applyAlignmentFormats="0" applyWidthHeightFormats="1" dataCaption="Values" showMissing="0" updatedVersion="8" minRefreshableVersion="3" useAutoFormatting="1" itemPrintTitles="1" createdVersion="8" indent="0" outline="1" outlineData="1" multipleFieldFilters="0">
  <location ref="A3:B16" firstHeaderRow="1" firstDataRow="1" firstDataCol="1"/>
  <pivotFields count="5">
    <pivotField axis="axisRow" showAll="0" measureFilter="1">
      <items count="11">
        <item x="7"/>
        <item x="1"/>
        <item x="3"/>
        <item x="5"/>
        <item x="4"/>
        <item x="6"/>
        <item x="8"/>
        <item x="2"/>
        <item x="9"/>
        <item x="0"/>
        <item t="default"/>
      </items>
    </pivotField>
    <pivotField axis="axisRow" showAll="0" measureFilter="1" sortType="ascending">
      <items count="7">
        <item x="4"/>
        <item x="2"/>
        <item x="5"/>
        <item x="0"/>
        <item x="3"/>
        <item x="1"/>
        <item t="default"/>
      </items>
    </pivotField>
    <pivotField showAll="0"/>
    <pivotField dataField="1" showAll="0"/>
    <pivotField showAl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0" baseItem="0"/>
  </dataFields>
  <pivotTableStyleInfo name="PivotStyleLight16" showRowHeaders="1" showColHeaders="1" showRowStripes="0" showColStripes="0" showLastColumn="1"/>
  <filters count="2">
    <filter fld="1" type="count" evalOrder="-1" id="1" iMeasureFld="0">
      <autoFilter ref="A1">
        <filterColumn colId="0">
          <top10 val="8" filterVal="8"/>
        </filterColumn>
      </autoFilter>
    </filter>
    <filter fld="0" type="count" evalOrder="-1" id="2"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A8A999B-3DD8-4B04-97FA-65CA1C133460}"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E16" firstHeaderRow="1" firstDataRow="1" firstDataCol="1"/>
  <pivotFields count="5">
    <pivotField axis="axisRow" showAll="0" measureFilter="1">
      <items count="11">
        <item x="7"/>
        <item x="1"/>
        <item x="3"/>
        <item x="5"/>
        <item x="4"/>
        <item x="6"/>
        <item x="8"/>
        <item x="2"/>
        <item x="9"/>
        <item x="0"/>
        <item t="default"/>
      </items>
    </pivotField>
    <pivotField axis="axisRow" showAll="0" measureFilter="1" sortType="ascending">
      <items count="7">
        <item x="4"/>
        <item x="2"/>
        <item x="5"/>
        <item x="0"/>
        <item x="3"/>
        <item x="1"/>
        <item t="default"/>
      </items>
    </pivotField>
    <pivotField showAll="0"/>
    <pivotField dataField="1" showAll="0"/>
    <pivotField showAll="0"/>
  </pivotFields>
  <rowFields count="2">
    <field x="1"/>
    <field x="0"/>
  </rowFields>
  <rowItems count="13">
    <i>
      <x/>
    </i>
    <i r="1">
      <x v="2"/>
    </i>
    <i>
      <x v="1"/>
    </i>
    <i r="1">
      <x v="1"/>
    </i>
    <i>
      <x v="2"/>
    </i>
    <i r="1">
      <x v="1"/>
    </i>
    <i>
      <x v="3"/>
    </i>
    <i r="1">
      <x v="8"/>
    </i>
    <i>
      <x v="4"/>
    </i>
    <i r="1">
      <x v="2"/>
    </i>
    <i>
      <x v="5"/>
    </i>
    <i r="1">
      <x/>
    </i>
    <i t="grand">
      <x/>
    </i>
  </rowItems>
  <colItems count="1">
    <i/>
  </colItems>
  <dataFields count="1">
    <dataField name="Sum of Amount" fld="3" baseField="0" baseItem="0"/>
  </dataFields>
  <formats count="2">
    <format dxfId="1">
      <pivotArea outline="0" collapsedLevelsAreSubtotals="1" fieldPosition="0"/>
    </format>
    <format dxfId="0">
      <pivotArea dataOnly="0" labelOnly="1" outline="0" axis="axisValues" fieldPosition="0"/>
    </format>
  </formats>
  <pivotTableStyleInfo name="PivotStyleLight16" showRowHeaders="1" showColHeaders="1" showRowStripes="0" showColStripes="0" showLastColumn="1"/>
  <filters count="2">
    <filter fld="1" type="count" evalOrder="-1" id="1" iMeasureFld="0">
      <autoFilter ref="A1">
        <filterColumn colId="0">
          <top10 val="8" filterVal="8"/>
        </filterColumn>
      </autoFilter>
    </filter>
    <filter fld="0" type="count" evalOrder="-1" id="3"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675D52EB-066B-456C-9039-EA187FD6BD0A}" sourceName="Sales Person">
  <pivotTables>
    <pivotTable tabId="5" name="PivotTable1"/>
  </pivotTables>
  <data>
    <tabular pivotCacheId="2022220219">
      <items count="10">
        <i x="7" s="1"/>
        <i x="1" s="1"/>
        <i x="3" s="1"/>
        <i x="5" s="1"/>
        <i x="4"/>
        <i x="6"/>
        <i x="8"/>
        <i x="2"/>
        <i x="9"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BEFAA5B2-CA7A-4D05-AD65-C24B6E18C091}" cache="Slicer_Sales_Person" caption="Sales Person" columnCoun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Y3:Z25" totalsRowShown="0">
  <autoFilter ref="Y3:Z25" xr:uid="{6DAC1E92-D947-4232-891E-65555AD7A47E}"/>
  <tableColumns count="2">
    <tableColumn id="1" xr3:uid="{1B8963D1-E60F-4400-A175-651A513B826F}" name="Product"/>
    <tableColumn id="2" xr3:uid="{1798A7DA-FB9F-46D3-AA0A-B6BCA4A81AC3}" name="Cost per unit" dataDxfId="1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B533ACD-D71C-4432-AABA-9055AC245DE9}" name="Data" displayName="Data" ref="B3:H303" totalsRowShown="0">
  <tableColumns count="7">
    <tableColumn id="2" xr3:uid="{1A6C8213-B138-4A10-B733-6C2002344FDA}" name="Sales Person"/>
    <tableColumn id="3" xr3:uid="{47049F19-EFD0-4BC6-93D5-FF3F00B4D760}" name="Geography"/>
    <tableColumn id="4" xr3:uid="{2B5A9D76-2194-4D76-B1FF-C723EC6FCB60}" name="Product"/>
    <tableColumn id="5" xr3:uid="{B1A53D44-D82B-4C61-B622-360AF48FB28C}" name="Amount" dataDxfId="13"/>
    <tableColumn id="6" xr3:uid="{BAAE5BD5-3971-4547-829A-E23BFEA1C752}" name="Units" dataDxfId="12"/>
    <tableColumn id="1" xr3:uid="{33050984-7CFA-47CE-A1A0-A41D96AA3DA6}" name="Cost per unit" dataDxfId="11">
      <calculatedColumnFormula>_xlfn.XLOOKUP(Data[[#This Row],[Product]],products[Product],products[Cost per unit])</calculatedColumnFormula>
    </tableColumn>
    <tableColumn id="7" xr3:uid="{01B8234C-5173-42E5-8817-EF674E5283D8}" name="Cost" dataDxfId="10">
      <calculatedColumnFormula>Data[[#This Row],[Cost per unit]]*Data[[#This Row],[Units]]</calculatedColumnFormula>
    </tableColumn>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8378CD1-34EF-42F0-A698-ACC1BF1FF50D}" name="Data4" displayName="Data4" ref="B6:F306" totalsRowShown="0" headerRowDxfId="9" dataDxfId="8">
  <sortState xmlns:xlrd2="http://schemas.microsoft.com/office/spreadsheetml/2017/richdata2" ref="B7:F306">
    <sortCondition descending="1" ref="F7:F306"/>
  </sortState>
  <tableColumns count="5">
    <tableColumn id="2" xr3:uid="{C20189F2-45E6-4AFA-A1EE-1ED2DFB57047}" name="Sales Person" dataDxfId="7"/>
    <tableColumn id="3" xr3:uid="{24DBF8CD-B6A7-42D9-A377-05650AAC579A}" name="Geography" dataDxfId="6"/>
    <tableColumn id="4" xr3:uid="{F590027E-B76C-4BB7-9C04-E5DE8429DA08}" name="Product" dataDxfId="5"/>
    <tableColumn id="5" xr3:uid="{E3CABE52-7F0C-461C-A6B1-94207E3054CA}" name="Amount" dataDxfId="4"/>
    <tableColumn id="6" xr3:uid="{26CD8427-96E1-48C8-BEBB-85CB6F1E4A4D}" name="Units" dataDxfId="3"/>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Z650"/>
  <sheetViews>
    <sheetView showGridLines="0" tabSelected="1" zoomScale="145" zoomScaleNormal="145" workbookViewId="0">
      <selection activeCell="F2" sqref="F2"/>
    </sheetView>
  </sheetViews>
  <sheetFormatPr defaultRowHeight="14.5" x14ac:dyDescent="0.35"/>
  <cols>
    <col min="1" max="1" width="1.7265625" customWidth="1"/>
    <col min="2" max="2" width="13.6328125" customWidth="1"/>
    <col min="3" max="3" width="13.81640625" customWidth="1"/>
    <col min="4" max="4" width="18.7265625" customWidth="1"/>
    <col min="5" max="5" width="10.36328125" style="12" customWidth="1"/>
    <col min="6" max="6" width="8.453125" style="12" customWidth="1"/>
    <col min="7" max="7" width="14.36328125" customWidth="1"/>
    <col min="8" max="9" width="16.1796875" customWidth="1"/>
    <col min="10" max="10" width="3.81640625" customWidth="1"/>
    <col min="11" max="11" width="53.81640625" customWidth="1"/>
    <col min="25" max="25" width="21.81640625" bestFit="1" customWidth="1"/>
    <col min="26" max="26" width="14.453125" customWidth="1"/>
    <col min="31" max="31" width="21.81640625" customWidth="1"/>
  </cols>
  <sheetData>
    <row r="1" spans="1:26" s="2" customFormat="1" ht="52.5" customHeight="1" x14ac:dyDescent="0.35">
      <c r="A1" s="1"/>
      <c r="B1" s="43" t="s">
        <v>74</v>
      </c>
      <c r="C1" s="44"/>
      <c r="D1" s="44"/>
      <c r="E1" s="24"/>
      <c r="F1" s="24"/>
    </row>
    <row r="3" spans="1:26" x14ac:dyDescent="0.35">
      <c r="B3" t="s">
        <v>11</v>
      </c>
      <c r="C3" t="s">
        <v>12</v>
      </c>
      <c r="D3" t="s">
        <v>0</v>
      </c>
      <c r="E3" s="12" t="s">
        <v>1</v>
      </c>
      <c r="F3" s="12" t="s">
        <v>49</v>
      </c>
      <c r="G3" t="s">
        <v>50</v>
      </c>
      <c r="H3" t="s">
        <v>71</v>
      </c>
      <c r="J3" s="5" t="s">
        <v>42</v>
      </c>
      <c r="K3" s="2"/>
      <c r="Y3" t="s">
        <v>0</v>
      </c>
      <c r="Z3" t="s">
        <v>50</v>
      </c>
    </row>
    <row r="4" spans="1:26" x14ac:dyDescent="0.35">
      <c r="B4" t="s">
        <v>40</v>
      </c>
      <c r="C4" t="s">
        <v>37</v>
      </c>
      <c r="D4" t="s">
        <v>30</v>
      </c>
      <c r="E4" s="12">
        <v>1624</v>
      </c>
      <c r="F4" s="12">
        <v>114</v>
      </c>
      <c r="G4">
        <f>_xlfn.XLOOKUP(Data[[#This Row],[Product]],products[Product],products[Cost per unit])</f>
        <v>14.49</v>
      </c>
      <c r="H4">
        <f>Data[[#This Row],[Cost per unit]]*Data[[#This Row],[Units]]</f>
        <v>1651.8600000000001</v>
      </c>
      <c r="J4" s="3">
        <v>1</v>
      </c>
      <c r="K4" s="4" t="s">
        <v>43</v>
      </c>
      <c r="Y4" t="s">
        <v>13</v>
      </c>
      <c r="Z4" s="6">
        <v>9.33</v>
      </c>
    </row>
    <row r="5" spans="1:26" x14ac:dyDescent="0.35">
      <c r="B5" t="s">
        <v>8</v>
      </c>
      <c r="C5" t="s">
        <v>35</v>
      </c>
      <c r="D5" t="s">
        <v>32</v>
      </c>
      <c r="E5" s="12">
        <v>6706</v>
      </c>
      <c r="F5" s="12">
        <v>459</v>
      </c>
      <c r="G5">
        <f>_xlfn.XLOOKUP(Data[[#This Row],[Product]],products[Product],products[Cost per unit])</f>
        <v>8.65</v>
      </c>
      <c r="H5">
        <f>Data[[#This Row],[Cost per unit]]*Data[[#This Row],[Units]]</f>
        <v>3970.3500000000004</v>
      </c>
      <c r="J5" s="3">
        <v>2</v>
      </c>
      <c r="K5" s="4" t="s">
        <v>52</v>
      </c>
      <c r="Y5" t="s">
        <v>14</v>
      </c>
      <c r="Z5" s="6">
        <v>11.7</v>
      </c>
    </row>
    <row r="6" spans="1:26" x14ac:dyDescent="0.35">
      <c r="B6" t="s">
        <v>9</v>
      </c>
      <c r="C6" t="s">
        <v>35</v>
      </c>
      <c r="D6" t="s">
        <v>4</v>
      </c>
      <c r="E6" s="12">
        <v>959</v>
      </c>
      <c r="F6" s="12">
        <v>147</v>
      </c>
      <c r="G6">
        <f>_xlfn.XLOOKUP(Data[[#This Row],[Product]],products[Product],products[Cost per unit])</f>
        <v>11.88</v>
      </c>
      <c r="H6">
        <f>Data[[#This Row],[Cost per unit]]*Data[[#This Row],[Units]]</f>
        <v>1746.3600000000001</v>
      </c>
      <c r="J6" s="3">
        <v>3</v>
      </c>
      <c r="K6" s="4" t="s">
        <v>44</v>
      </c>
      <c r="Y6" t="s">
        <v>4</v>
      </c>
      <c r="Z6" s="6">
        <v>11.88</v>
      </c>
    </row>
    <row r="7" spans="1:26" x14ac:dyDescent="0.35">
      <c r="B7" t="s">
        <v>41</v>
      </c>
      <c r="C7" t="s">
        <v>36</v>
      </c>
      <c r="D7" t="s">
        <v>18</v>
      </c>
      <c r="E7" s="12">
        <v>9632</v>
      </c>
      <c r="F7" s="12">
        <v>288</v>
      </c>
      <c r="G7">
        <f>_xlfn.XLOOKUP(Data[[#This Row],[Product]],products[Product],products[Cost per unit])</f>
        <v>6.47</v>
      </c>
      <c r="H7">
        <f>Data[[#This Row],[Cost per unit]]*Data[[#This Row],[Units]]</f>
        <v>1863.36</v>
      </c>
      <c r="J7" s="3">
        <v>4</v>
      </c>
      <c r="K7" s="4" t="s">
        <v>45</v>
      </c>
      <c r="Y7" t="s">
        <v>15</v>
      </c>
      <c r="Z7" s="6">
        <v>11.73</v>
      </c>
    </row>
    <row r="8" spans="1:26" x14ac:dyDescent="0.35">
      <c r="B8" t="s">
        <v>6</v>
      </c>
      <c r="C8" t="s">
        <v>39</v>
      </c>
      <c r="D8" t="s">
        <v>25</v>
      </c>
      <c r="E8" s="12">
        <v>2100</v>
      </c>
      <c r="F8" s="12">
        <v>414</v>
      </c>
      <c r="G8">
        <f>_xlfn.XLOOKUP(Data[[#This Row],[Product]],products[Product],products[Cost per unit])</f>
        <v>13.15</v>
      </c>
      <c r="H8">
        <f>Data[[#This Row],[Cost per unit]]*Data[[#This Row],[Units]]</f>
        <v>5444.1</v>
      </c>
      <c r="J8" s="3">
        <v>5</v>
      </c>
      <c r="K8" s="4" t="s">
        <v>53</v>
      </c>
      <c r="Y8" t="s">
        <v>16</v>
      </c>
      <c r="Z8" s="6">
        <v>8.7899999999999991</v>
      </c>
    </row>
    <row r="9" spans="1:26" x14ac:dyDescent="0.35">
      <c r="B9" t="s">
        <v>40</v>
      </c>
      <c r="C9" t="s">
        <v>35</v>
      </c>
      <c r="D9" t="s">
        <v>33</v>
      </c>
      <c r="E9" s="12">
        <v>8869</v>
      </c>
      <c r="F9" s="12">
        <v>432</v>
      </c>
      <c r="G9">
        <f>_xlfn.XLOOKUP(Data[[#This Row],[Product]],products[Product],products[Cost per unit])</f>
        <v>12.37</v>
      </c>
      <c r="H9">
        <f>Data[[#This Row],[Cost per unit]]*Data[[#This Row],[Units]]</f>
        <v>5343.8399999999992</v>
      </c>
      <c r="J9" s="3">
        <v>6</v>
      </c>
      <c r="K9" s="4" t="s">
        <v>54</v>
      </c>
      <c r="Y9" t="s">
        <v>17</v>
      </c>
      <c r="Z9" s="6">
        <v>3.11</v>
      </c>
    </row>
    <row r="10" spans="1:26" x14ac:dyDescent="0.35">
      <c r="B10" t="s">
        <v>6</v>
      </c>
      <c r="C10" t="s">
        <v>38</v>
      </c>
      <c r="D10" t="s">
        <v>31</v>
      </c>
      <c r="E10" s="12">
        <v>2681</v>
      </c>
      <c r="F10" s="12">
        <v>54</v>
      </c>
      <c r="G10">
        <f>_xlfn.XLOOKUP(Data[[#This Row],[Product]],products[Product],products[Cost per unit])</f>
        <v>5.79</v>
      </c>
      <c r="H10">
        <f>Data[[#This Row],[Cost per unit]]*Data[[#This Row],[Units]]</f>
        <v>312.66000000000003</v>
      </c>
      <c r="J10" s="3">
        <v>7</v>
      </c>
      <c r="K10" s="4" t="s">
        <v>48</v>
      </c>
      <c r="Y10" t="s">
        <v>18</v>
      </c>
      <c r="Z10" s="6">
        <v>6.47</v>
      </c>
    </row>
    <row r="11" spans="1:26" x14ac:dyDescent="0.35">
      <c r="B11" t="s">
        <v>8</v>
      </c>
      <c r="C11" t="s">
        <v>35</v>
      </c>
      <c r="D11" t="s">
        <v>22</v>
      </c>
      <c r="E11" s="12">
        <v>5012</v>
      </c>
      <c r="F11" s="12">
        <v>210</v>
      </c>
      <c r="G11">
        <f>_xlfn.XLOOKUP(Data[[#This Row],[Product]],products[Product],products[Cost per unit])</f>
        <v>9.77</v>
      </c>
      <c r="H11">
        <f>Data[[#This Row],[Cost per unit]]*Data[[#This Row],[Units]]</f>
        <v>2051.6999999999998</v>
      </c>
      <c r="J11" s="3">
        <v>8</v>
      </c>
      <c r="K11" s="4" t="s">
        <v>51</v>
      </c>
      <c r="Y11" t="s">
        <v>19</v>
      </c>
      <c r="Z11" s="6">
        <v>7.64</v>
      </c>
    </row>
    <row r="12" spans="1:26" x14ac:dyDescent="0.35">
      <c r="B12" t="s">
        <v>7</v>
      </c>
      <c r="C12" t="s">
        <v>38</v>
      </c>
      <c r="D12" t="s">
        <v>14</v>
      </c>
      <c r="E12" s="12">
        <v>1281</v>
      </c>
      <c r="F12" s="12">
        <v>75</v>
      </c>
      <c r="G12">
        <f>_xlfn.XLOOKUP(Data[[#This Row],[Product]],products[Product],products[Cost per unit])</f>
        <v>11.7</v>
      </c>
      <c r="H12">
        <f>Data[[#This Row],[Cost per unit]]*Data[[#This Row],[Units]]</f>
        <v>877.5</v>
      </c>
      <c r="J12" s="3">
        <v>9</v>
      </c>
      <c r="K12" s="4" t="s">
        <v>46</v>
      </c>
      <c r="Y12" t="s">
        <v>20</v>
      </c>
      <c r="Z12" s="6">
        <v>10.62</v>
      </c>
    </row>
    <row r="13" spans="1:26" x14ac:dyDescent="0.35">
      <c r="B13" t="s">
        <v>5</v>
      </c>
      <c r="C13" t="s">
        <v>37</v>
      </c>
      <c r="D13" t="s">
        <v>14</v>
      </c>
      <c r="E13" s="12">
        <v>4991</v>
      </c>
      <c r="F13" s="12">
        <v>12</v>
      </c>
      <c r="G13">
        <f>_xlfn.XLOOKUP(Data[[#This Row],[Product]],products[Product],products[Cost per unit])</f>
        <v>11.7</v>
      </c>
      <c r="H13">
        <f>Data[[#This Row],[Cost per unit]]*Data[[#This Row],[Units]]</f>
        <v>140.39999999999998</v>
      </c>
      <c r="J13" s="3">
        <v>10</v>
      </c>
      <c r="K13" s="4" t="s">
        <v>47</v>
      </c>
      <c r="Y13" t="s">
        <v>21</v>
      </c>
      <c r="Z13" s="6">
        <v>9</v>
      </c>
    </row>
    <row r="14" spans="1:26" x14ac:dyDescent="0.35">
      <c r="B14" t="s">
        <v>2</v>
      </c>
      <c r="C14" t="s">
        <v>39</v>
      </c>
      <c r="D14" t="s">
        <v>25</v>
      </c>
      <c r="E14" s="12">
        <v>1785</v>
      </c>
      <c r="F14" s="12">
        <v>462</v>
      </c>
      <c r="G14">
        <f>_xlfn.XLOOKUP(Data[[#This Row],[Product]],products[Product],products[Cost per unit])</f>
        <v>13.15</v>
      </c>
      <c r="H14">
        <f>Data[[#This Row],[Cost per unit]]*Data[[#This Row],[Units]]</f>
        <v>6075.3</v>
      </c>
      <c r="Y14" t="s">
        <v>22</v>
      </c>
      <c r="Z14" s="6">
        <v>9.77</v>
      </c>
    </row>
    <row r="15" spans="1:26" x14ac:dyDescent="0.35">
      <c r="B15" t="s">
        <v>3</v>
      </c>
      <c r="C15" t="s">
        <v>37</v>
      </c>
      <c r="D15" t="s">
        <v>17</v>
      </c>
      <c r="E15" s="12">
        <v>3983</v>
      </c>
      <c r="F15" s="12">
        <v>144</v>
      </c>
      <c r="G15">
        <f>_xlfn.XLOOKUP(Data[[#This Row],[Product]],products[Product],products[Cost per unit])</f>
        <v>3.11</v>
      </c>
      <c r="H15">
        <f>Data[[#This Row],[Cost per unit]]*Data[[#This Row],[Units]]</f>
        <v>447.84</v>
      </c>
      <c r="Y15" t="s">
        <v>23</v>
      </c>
      <c r="Z15" s="6">
        <v>6.49</v>
      </c>
    </row>
    <row r="16" spans="1:26" x14ac:dyDescent="0.35">
      <c r="B16" t="s">
        <v>9</v>
      </c>
      <c r="C16" t="s">
        <v>38</v>
      </c>
      <c r="D16" t="s">
        <v>16</v>
      </c>
      <c r="E16" s="12">
        <v>2646</v>
      </c>
      <c r="F16" s="12">
        <v>120</v>
      </c>
      <c r="G16">
        <f>_xlfn.XLOOKUP(Data[[#This Row],[Product]],products[Product],products[Cost per unit])</f>
        <v>8.7899999999999991</v>
      </c>
      <c r="H16">
        <f>Data[[#This Row],[Cost per unit]]*Data[[#This Row],[Units]]</f>
        <v>1054.8</v>
      </c>
      <c r="Y16" t="s">
        <v>24</v>
      </c>
      <c r="Z16" s="6">
        <v>4.97</v>
      </c>
    </row>
    <row r="17" spans="2:26" x14ac:dyDescent="0.35">
      <c r="B17" t="s">
        <v>2</v>
      </c>
      <c r="C17" t="s">
        <v>34</v>
      </c>
      <c r="D17" t="s">
        <v>13</v>
      </c>
      <c r="E17" s="12">
        <v>252</v>
      </c>
      <c r="F17" s="12">
        <v>54</v>
      </c>
      <c r="G17">
        <f>_xlfn.XLOOKUP(Data[[#This Row],[Product]],products[Product],products[Cost per unit])</f>
        <v>9.33</v>
      </c>
      <c r="H17">
        <f>Data[[#This Row],[Cost per unit]]*Data[[#This Row],[Units]]</f>
        <v>503.82</v>
      </c>
      <c r="Y17" t="s">
        <v>25</v>
      </c>
      <c r="Z17" s="6">
        <v>13.15</v>
      </c>
    </row>
    <row r="18" spans="2:26" x14ac:dyDescent="0.35">
      <c r="B18" t="s">
        <v>3</v>
      </c>
      <c r="C18" t="s">
        <v>35</v>
      </c>
      <c r="D18" t="s">
        <v>25</v>
      </c>
      <c r="E18" s="12">
        <v>2464</v>
      </c>
      <c r="F18" s="12">
        <v>234</v>
      </c>
      <c r="G18">
        <f>_xlfn.XLOOKUP(Data[[#This Row],[Product]],products[Product],products[Cost per unit])</f>
        <v>13.15</v>
      </c>
      <c r="H18">
        <f>Data[[#This Row],[Cost per unit]]*Data[[#This Row],[Units]]</f>
        <v>3077.1</v>
      </c>
      <c r="Y18" t="s">
        <v>26</v>
      </c>
      <c r="Z18" s="6">
        <v>5.6</v>
      </c>
    </row>
    <row r="19" spans="2:26" x14ac:dyDescent="0.35">
      <c r="B19" t="s">
        <v>3</v>
      </c>
      <c r="C19" t="s">
        <v>35</v>
      </c>
      <c r="D19" t="s">
        <v>29</v>
      </c>
      <c r="E19" s="12">
        <v>2114</v>
      </c>
      <c r="F19" s="12">
        <v>66</v>
      </c>
      <c r="G19">
        <f>_xlfn.XLOOKUP(Data[[#This Row],[Product]],products[Product],products[Cost per unit])</f>
        <v>7.16</v>
      </c>
      <c r="H19">
        <f>Data[[#This Row],[Cost per unit]]*Data[[#This Row],[Units]]</f>
        <v>472.56</v>
      </c>
      <c r="Y19" t="s">
        <v>27</v>
      </c>
      <c r="Z19" s="6">
        <v>16.73</v>
      </c>
    </row>
    <row r="20" spans="2:26" x14ac:dyDescent="0.35">
      <c r="B20" t="s">
        <v>6</v>
      </c>
      <c r="C20" t="s">
        <v>37</v>
      </c>
      <c r="D20" t="s">
        <v>31</v>
      </c>
      <c r="E20" s="12">
        <v>7693</v>
      </c>
      <c r="F20" s="12">
        <v>87</v>
      </c>
      <c r="G20">
        <f>_xlfn.XLOOKUP(Data[[#This Row],[Product]],products[Product],products[Cost per unit])</f>
        <v>5.79</v>
      </c>
      <c r="H20">
        <f>Data[[#This Row],[Cost per unit]]*Data[[#This Row],[Units]]</f>
        <v>503.73</v>
      </c>
      <c r="Y20" t="s">
        <v>28</v>
      </c>
      <c r="Z20" s="6">
        <v>10.38</v>
      </c>
    </row>
    <row r="21" spans="2:26" x14ac:dyDescent="0.35">
      <c r="B21" t="s">
        <v>5</v>
      </c>
      <c r="C21" t="s">
        <v>34</v>
      </c>
      <c r="D21" t="s">
        <v>20</v>
      </c>
      <c r="E21" s="12">
        <v>15610</v>
      </c>
      <c r="F21" s="12">
        <v>339</v>
      </c>
      <c r="G21">
        <f>_xlfn.XLOOKUP(Data[[#This Row],[Product]],products[Product],products[Cost per unit])</f>
        <v>10.62</v>
      </c>
      <c r="H21">
        <f>Data[[#This Row],[Cost per unit]]*Data[[#This Row],[Units]]</f>
        <v>3600.18</v>
      </c>
      <c r="Y21" t="s">
        <v>29</v>
      </c>
      <c r="Z21" s="6">
        <v>7.16</v>
      </c>
    </row>
    <row r="22" spans="2:26" x14ac:dyDescent="0.35">
      <c r="B22" t="s">
        <v>41</v>
      </c>
      <c r="C22" t="s">
        <v>34</v>
      </c>
      <c r="D22" t="s">
        <v>22</v>
      </c>
      <c r="E22" s="12">
        <v>336</v>
      </c>
      <c r="F22" s="12">
        <v>144</v>
      </c>
      <c r="G22">
        <f>_xlfn.XLOOKUP(Data[[#This Row],[Product]],products[Product],products[Cost per unit])</f>
        <v>9.77</v>
      </c>
      <c r="H22">
        <f>Data[[#This Row],[Cost per unit]]*Data[[#This Row],[Units]]</f>
        <v>1406.8799999999999</v>
      </c>
      <c r="Y22" t="s">
        <v>30</v>
      </c>
      <c r="Z22" s="6">
        <v>14.49</v>
      </c>
    </row>
    <row r="23" spans="2:26" x14ac:dyDescent="0.35">
      <c r="B23" t="s">
        <v>2</v>
      </c>
      <c r="C23" t="s">
        <v>39</v>
      </c>
      <c r="D23" t="s">
        <v>20</v>
      </c>
      <c r="E23" s="12">
        <v>9443</v>
      </c>
      <c r="F23" s="12">
        <v>162</v>
      </c>
      <c r="G23">
        <f>_xlfn.XLOOKUP(Data[[#This Row],[Product]],products[Product],products[Cost per unit])</f>
        <v>10.62</v>
      </c>
      <c r="H23">
        <f>Data[[#This Row],[Cost per unit]]*Data[[#This Row],[Units]]</f>
        <v>1720.4399999999998</v>
      </c>
      <c r="Y23" t="s">
        <v>31</v>
      </c>
      <c r="Z23" s="6">
        <v>5.79</v>
      </c>
    </row>
    <row r="24" spans="2:26" x14ac:dyDescent="0.35">
      <c r="B24" t="s">
        <v>9</v>
      </c>
      <c r="C24" t="s">
        <v>34</v>
      </c>
      <c r="D24" t="s">
        <v>23</v>
      </c>
      <c r="E24" s="12">
        <v>8155</v>
      </c>
      <c r="F24" s="12">
        <v>90</v>
      </c>
      <c r="G24">
        <f>_xlfn.XLOOKUP(Data[[#This Row],[Product]],products[Product],products[Cost per unit])</f>
        <v>6.49</v>
      </c>
      <c r="H24">
        <f>Data[[#This Row],[Cost per unit]]*Data[[#This Row],[Units]]</f>
        <v>584.1</v>
      </c>
      <c r="Y24" t="s">
        <v>32</v>
      </c>
      <c r="Z24" s="6">
        <v>8.65</v>
      </c>
    </row>
    <row r="25" spans="2:26" x14ac:dyDescent="0.35">
      <c r="B25" t="s">
        <v>8</v>
      </c>
      <c r="C25" t="s">
        <v>38</v>
      </c>
      <c r="D25" t="s">
        <v>23</v>
      </c>
      <c r="E25" s="12">
        <v>1701</v>
      </c>
      <c r="F25" s="12">
        <v>234</v>
      </c>
      <c r="G25">
        <f>_xlfn.XLOOKUP(Data[[#This Row],[Product]],products[Product],products[Cost per unit])</f>
        <v>6.49</v>
      </c>
      <c r="H25">
        <f>Data[[#This Row],[Cost per unit]]*Data[[#This Row],[Units]]</f>
        <v>1518.66</v>
      </c>
      <c r="Y25" t="s">
        <v>33</v>
      </c>
      <c r="Z25" s="6">
        <v>12.37</v>
      </c>
    </row>
    <row r="26" spans="2:26" x14ac:dyDescent="0.35">
      <c r="B26" t="s">
        <v>10</v>
      </c>
      <c r="C26" t="s">
        <v>38</v>
      </c>
      <c r="D26" t="s">
        <v>22</v>
      </c>
      <c r="E26" s="12">
        <v>2205</v>
      </c>
      <c r="F26" s="12">
        <v>141</v>
      </c>
      <c r="G26">
        <f>_xlfn.XLOOKUP(Data[[#This Row],[Product]],products[Product],products[Cost per unit])</f>
        <v>9.77</v>
      </c>
      <c r="H26">
        <f>Data[[#This Row],[Cost per unit]]*Data[[#This Row],[Units]]</f>
        <v>1377.57</v>
      </c>
    </row>
    <row r="27" spans="2:26" x14ac:dyDescent="0.35">
      <c r="B27" t="s">
        <v>8</v>
      </c>
      <c r="C27" t="s">
        <v>37</v>
      </c>
      <c r="D27" t="s">
        <v>19</v>
      </c>
      <c r="E27" s="12">
        <v>1771</v>
      </c>
      <c r="F27" s="12">
        <v>204</v>
      </c>
      <c r="G27">
        <f>_xlfn.XLOOKUP(Data[[#This Row],[Product]],products[Product],products[Cost per unit])</f>
        <v>7.64</v>
      </c>
      <c r="H27">
        <f>Data[[#This Row],[Cost per unit]]*Data[[#This Row],[Units]]</f>
        <v>1558.56</v>
      </c>
    </row>
    <row r="28" spans="2:26" x14ac:dyDescent="0.35">
      <c r="B28" t="s">
        <v>41</v>
      </c>
      <c r="C28" t="s">
        <v>35</v>
      </c>
      <c r="D28" t="s">
        <v>15</v>
      </c>
      <c r="E28" s="12">
        <v>2114</v>
      </c>
      <c r="F28" s="12">
        <v>186</v>
      </c>
      <c r="G28">
        <f>_xlfn.XLOOKUP(Data[[#This Row],[Product]],products[Product],products[Cost per unit])</f>
        <v>11.73</v>
      </c>
      <c r="H28">
        <f>Data[[#This Row],[Cost per unit]]*Data[[#This Row],[Units]]</f>
        <v>2181.7800000000002</v>
      </c>
    </row>
    <row r="29" spans="2:26" x14ac:dyDescent="0.35">
      <c r="B29" t="s">
        <v>41</v>
      </c>
      <c r="C29" t="s">
        <v>36</v>
      </c>
      <c r="D29" t="s">
        <v>13</v>
      </c>
      <c r="E29" s="12">
        <v>10311</v>
      </c>
      <c r="F29" s="12">
        <v>231</v>
      </c>
      <c r="G29">
        <f>_xlfn.XLOOKUP(Data[[#This Row],[Product]],products[Product],products[Cost per unit])</f>
        <v>9.33</v>
      </c>
      <c r="H29">
        <f>Data[[#This Row],[Cost per unit]]*Data[[#This Row],[Units]]</f>
        <v>2155.23</v>
      </c>
    </row>
    <row r="30" spans="2:26" x14ac:dyDescent="0.35">
      <c r="B30" t="s">
        <v>3</v>
      </c>
      <c r="C30" t="s">
        <v>39</v>
      </c>
      <c r="D30" t="s">
        <v>16</v>
      </c>
      <c r="E30" s="12">
        <v>21</v>
      </c>
      <c r="F30" s="12">
        <v>168</v>
      </c>
      <c r="G30">
        <f>_xlfn.XLOOKUP(Data[[#This Row],[Product]],products[Product],products[Cost per unit])</f>
        <v>8.7899999999999991</v>
      </c>
      <c r="H30">
        <f>Data[[#This Row],[Cost per unit]]*Data[[#This Row],[Units]]</f>
        <v>1476.7199999999998</v>
      </c>
    </row>
    <row r="31" spans="2:26" x14ac:dyDescent="0.35">
      <c r="B31" t="s">
        <v>10</v>
      </c>
      <c r="C31" t="s">
        <v>35</v>
      </c>
      <c r="D31" t="s">
        <v>20</v>
      </c>
      <c r="E31" s="12">
        <v>1974</v>
      </c>
      <c r="F31" s="12">
        <v>195</v>
      </c>
      <c r="G31">
        <f>_xlfn.XLOOKUP(Data[[#This Row],[Product]],products[Product],products[Cost per unit])</f>
        <v>10.62</v>
      </c>
      <c r="H31">
        <f>Data[[#This Row],[Cost per unit]]*Data[[#This Row],[Units]]</f>
        <v>2070.8999999999996</v>
      </c>
    </row>
    <row r="32" spans="2:26" x14ac:dyDescent="0.35">
      <c r="B32" t="s">
        <v>5</v>
      </c>
      <c r="C32" t="s">
        <v>36</v>
      </c>
      <c r="D32" t="s">
        <v>23</v>
      </c>
      <c r="E32" s="12">
        <v>6314</v>
      </c>
      <c r="F32" s="12">
        <v>15</v>
      </c>
      <c r="G32">
        <f>_xlfn.XLOOKUP(Data[[#This Row],[Product]],products[Product],products[Cost per unit])</f>
        <v>6.49</v>
      </c>
      <c r="H32">
        <f>Data[[#This Row],[Cost per unit]]*Data[[#This Row],[Units]]</f>
        <v>97.350000000000009</v>
      </c>
    </row>
    <row r="33" spans="2:8" x14ac:dyDescent="0.35">
      <c r="B33" t="s">
        <v>10</v>
      </c>
      <c r="C33" t="s">
        <v>37</v>
      </c>
      <c r="D33" t="s">
        <v>23</v>
      </c>
      <c r="E33" s="12">
        <v>4683</v>
      </c>
      <c r="F33" s="12">
        <v>30</v>
      </c>
      <c r="G33">
        <f>_xlfn.XLOOKUP(Data[[#This Row],[Product]],products[Product],products[Cost per unit])</f>
        <v>6.49</v>
      </c>
      <c r="H33">
        <f>Data[[#This Row],[Cost per unit]]*Data[[#This Row],[Units]]</f>
        <v>194.70000000000002</v>
      </c>
    </row>
    <row r="34" spans="2:8" x14ac:dyDescent="0.35">
      <c r="B34" t="s">
        <v>41</v>
      </c>
      <c r="C34" t="s">
        <v>37</v>
      </c>
      <c r="D34" t="s">
        <v>24</v>
      </c>
      <c r="E34" s="12">
        <v>6398</v>
      </c>
      <c r="F34" s="12">
        <v>102</v>
      </c>
      <c r="G34">
        <f>_xlfn.XLOOKUP(Data[[#This Row],[Product]],products[Product],products[Cost per unit])</f>
        <v>4.97</v>
      </c>
      <c r="H34">
        <f>Data[[#This Row],[Cost per unit]]*Data[[#This Row],[Units]]</f>
        <v>506.94</v>
      </c>
    </row>
    <row r="35" spans="2:8" x14ac:dyDescent="0.35">
      <c r="B35" t="s">
        <v>2</v>
      </c>
      <c r="C35" t="s">
        <v>35</v>
      </c>
      <c r="D35" t="s">
        <v>19</v>
      </c>
      <c r="E35" s="12">
        <v>553</v>
      </c>
      <c r="F35" s="12">
        <v>15</v>
      </c>
      <c r="G35">
        <f>_xlfn.XLOOKUP(Data[[#This Row],[Product]],products[Product],products[Cost per unit])</f>
        <v>7.64</v>
      </c>
      <c r="H35">
        <f>Data[[#This Row],[Cost per unit]]*Data[[#This Row],[Units]]</f>
        <v>114.6</v>
      </c>
    </row>
    <row r="36" spans="2:8" x14ac:dyDescent="0.35">
      <c r="B36" t="s">
        <v>8</v>
      </c>
      <c r="C36" t="s">
        <v>39</v>
      </c>
      <c r="D36" t="s">
        <v>30</v>
      </c>
      <c r="E36" s="12">
        <v>7021</v>
      </c>
      <c r="F36" s="12">
        <v>183</v>
      </c>
      <c r="G36">
        <f>_xlfn.XLOOKUP(Data[[#This Row],[Product]],products[Product],products[Cost per unit])</f>
        <v>14.49</v>
      </c>
      <c r="H36">
        <f>Data[[#This Row],[Cost per unit]]*Data[[#This Row],[Units]]</f>
        <v>2651.67</v>
      </c>
    </row>
    <row r="37" spans="2:8" x14ac:dyDescent="0.35">
      <c r="B37" t="s">
        <v>40</v>
      </c>
      <c r="C37" t="s">
        <v>39</v>
      </c>
      <c r="D37" t="s">
        <v>22</v>
      </c>
      <c r="E37" s="12">
        <v>5817</v>
      </c>
      <c r="F37" s="12">
        <v>12</v>
      </c>
      <c r="G37">
        <f>_xlfn.XLOOKUP(Data[[#This Row],[Product]],products[Product],products[Cost per unit])</f>
        <v>9.77</v>
      </c>
      <c r="H37">
        <f>Data[[#This Row],[Cost per unit]]*Data[[#This Row],[Units]]</f>
        <v>117.24</v>
      </c>
    </row>
    <row r="38" spans="2:8" x14ac:dyDescent="0.35">
      <c r="B38" t="s">
        <v>41</v>
      </c>
      <c r="C38" t="s">
        <v>39</v>
      </c>
      <c r="D38" t="s">
        <v>14</v>
      </c>
      <c r="E38" s="12">
        <v>3976</v>
      </c>
      <c r="F38" s="12">
        <v>72</v>
      </c>
      <c r="G38">
        <f>_xlfn.XLOOKUP(Data[[#This Row],[Product]],products[Product],products[Cost per unit])</f>
        <v>11.7</v>
      </c>
      <c r="H38">
        <f>Data[[#This Row],[Cost per unit]]*Data[[#This Row],[Units]]</f>
        <v>842.4</v>
      </c>
    </row>
    <row r="39" spans="2:8" x14ac:dyDescent="0.35">
      <c r="B39" t="s">
        <v>6</v>
      </c>
      <c r="C39" t="s">
        <v>38</v>
      </c>
      <c r="D39" t="s">
        <v>27</v>
      </c>
      <c r="E39" s="12">
        <v>1134</v>
      </c>
      <c r="F39" s="12">
        <v>282</v>
      </c>
      <c r="G39">
        <f>_xlfn.XLOOKUP(Data[[#This Row],[Product]],products[Product],products[Cost per unit])</f>
        <v>16.73</v>
      </c>
      <c r="H39">
        <f>Data[[#This Row],[Cost per unit]]*Data[[#This Row],[Units]]</f>
        <v>4717.8599999999997</v>
      </c>
    </row>
    <row r="40" spans="2:8" x14ac:dyDescent="0.35">
      <c r="B40" t="s">
        <v>2</v>
      </c>
      <c r="C40" t="s">
        <v>39</v>
      </c>
      <c r="D40" t="s">
        <v>28</v>
      </c>
      <c r="E40" s="12">
        <v>6027</v>
      </c>
      <c r="F40" s="12">
        <v>144</v>
      </c>
      <c r="G40">
        <f>_xlfn.XLOOKUP(Data[[#This Row],[Product]],products[Product],products[Cost per unit])</f>
        <v>10.38</v>
      </c>
      <c r="H40">
        <f>Data[[#This Row],[Cost per unit]]*Data[[#This Row],[Units]]</f>
        <v>1494.72</v>
      </c>
    </row>
    <row r="41" spans="2:8" x14ac:dyDescent="0.35">
      <c r="B41" t="s">
        <v>6</v>
      </c>
      <c r="C41" t="s">
        <v>37</v>
      </c>
      <c r="D41" t="s">
        <v>16</v>
      </c>
      <c r="E41" s="12">
        <v>1904</v>
      </c>
      <c r="F41" s="12">
        <v>405</v>
      </c>
      <c r="G41">
        <f>_xlfn.XLOOKUP(Data[[#This Row],[Product]],products[Product],products[Cost per unit])</f>
        <v>8.7899999999999991</v>
      </c>
      <c r="H41">
        <f>Data[[#This Row],[Cost per unit]]*Data[[#This Row],[Units]]</f>
        <v>3559.95</v>
      </c>
    </row>
    <row r="42" spans="2:8" x14ac:dyDescent="0.35">
      <c r="B42" t="s">
        <v>7</v>
      </c>
      <c r="C42" t="s">
        <v>34</v>
      </c>
      <c r="D42" t="s">
        <v>32</v>
      </c>
      <c r="E42" s="12">
        <v>3262</v>
      </c>
      <c r="F42" s="12">
        <v>75</v>
      </c>
      <c r="G42">
        <f>_xlfn.XLOOKUP(Data[[#This Row],[Product]],products[Product],products[Cost per unit])</f>
        <v>8.65</v>
      </c>
      <c r="H42">
        <f>Data[[#This Row],[Cost per unit]]*Data[[#This Row],[Units]]</f>
        <v>648.75</v>
      </c>
    </row>
    <row r="43" spans="2:8" x14ac:dyDescent="0.35">
      <c r="B43" t="s">
        <v>40</v>
      </c>
      <c r="C43" t="s">
        <v>34</v>
      </c>
      <c r="D43" t="s">
        <v>27</v>
      </c>
      <c r="E43" s="12">
        <v>2289</v>
      </c>
      <c r="F43" s="12">
        <v>135</v>
      </c>
      <c r="G43">
        <f>_xlfn.XLOOKUP(Data[[#This Row],[Product]],products[Product],products[Cost per unit])</f>
        <v>16.73</v>
      </c>
      <c r="H43">
        <f>Data[[#This Row],[Cost per unit]]*Data[[#This Row],[Units]]</f>
        <v>2258.5500000000002</v>
      </c>
    </row>
    <row r="44" spans="2:8" x14ac:dyDescent="0.35">
      <c r="B44" t="s">
        <v>5</v>
      </c>
      <c r="C44" t="s">
        <v>34</v>
      </c>
      <c r="D44" t="s">
        <v>27</v>
      </c>
      <c r="E44" s="12">
        <v>6986</v>
      </c>
      <c r="F44" s="12">
        <v>21</v>
      </c>
      <c r="G44">
        <f>_xlfn.XLOOKUP(Data[[#This Row],[Product]],products[Product],products[Cost per unit])</f>
        <v>16.73</v>
      </c>
      <c r="H44">
        <f>Data[[#This Row],[Cost per unit]]*Data[[#This Row],[Units]]</f>
        <v>351.33</v>
      </c>
    </row>
    <row r="45" spans="2:8" x14ac:dyDescent="0.35">
      <c r="B45" t="s">
        <v>2</v>
      </c>
      <c r="C45" t="s">
        <v>38</v>
      </c>
      <c r="D45" t="s">
        <v>23</v>
      </c>
      <c r="E45" s="12">
        <v>4417</v>
      </c>
      <c r="F45" s="12">
        <v>153</v>
      </c>
      <c r="G45">
        <f>_xlfn.XLOOKUP(Data[[#This Row],[Product]],products[Product],products[Cost per unit])</f>
        <v>6.49</v>
      </c>
      <c r="H45">
        <f>Data[[#This Row],[Cost per unit]]*Data[[#This Row],[Units]]</f>
        <v>992.97</v>
      </c>
    </row>
    <row r="46" spans="2:8" x14ac:dyDescent="0.35">
      <c r="B46" t="s">
        <v>6</v>
      </c>
      <c r="C46" t="s">
        <v>34</v>
      </c>
      <c r="D46" t="s">
        <v>15</v>
      </c>
      <c r="E46" s="12">
        <v>1442</v>
      </c>
      <c r="F46" s="12">
        <v>15</v>
      </c>
      <c r="G46">
        <f>_xlfn.XLOOKUP(Data[[#This Row],[Product]],products[Product],products[Cost per unit])</f>
        <v>11.73</v>
      </c>
      <c r="H46">
        <f>Data[[#This Row],[Cost per unit]]*Data[[#This Row],[Units]]</f>
        <v>175.95000000000002</v>
      </c>
    </row>
    <row r="47" spans="2:8" x14ac:dyDescent="0.35">
      <c r="B47" t="s">
        <v>3</v>
      </c>
      <c r="C47" t="s">
        <v>35</v>
      </c>
      <c r="D47" t="s">
        <v>14</v>
      </c>
      <c r="E47" s="12">
        <v>2415</v>
      </c>
      <c r="F47" s="12">
        <v>255</v>
      </c>
      <c r="G47">
        <f>_xlfn.XLOOKUP(Data[[#This Row],[Product]],products[Product],products[Cost per unit])</f>
        <v>11.7</v>
      </c>
      <c r="H47">
        <f>Data[[#This Row],[Cost per unit]]*Data[[#This Row],[Units]]</f>
        <v>2983.5</v>
      </c>
    </row>
    <row r="48" spans="2:8" x14ac:dyDescent="0.35">
      <c r="B48" t="s">
        <v>2</v>
      </c>
      <c r="C48" t="s">
        <v>37</v>
      </c>
      <c r="D48" t="s">
        <v>19</v>
      </c>
      <c r="E48" s="12">
        <v>238</v>
      </c>
      <c r="F48" s="12">
        <v>18</v>
      </c>
      <c r="G48">
        <f>_xlfn.XLOOKUP(Data[[#This Row],[Product]],products[Product],products[Cost per unit])</f>
        <v>7.64</v>
      </c>
      <c r="H48">
        <f>Data[[#This Row],[Cost per unit]]*Data[[#This Row],[Units]]</f>
        <v>137.51999999999998</v>
      </c>
    </row>
    <row r="49" spans="2:8" x14ac:dyDescent="0.35">
      <c r="B49" t="s">
        <v>6</v>
      </c>
      <c r="C49" t="s">
        <v>37</v>
      </c>
      <c r="D49" t="s">
        <v>23</v>
      </c>
      <c r="E49" s="12">
        <v>4949</v>
      </c>
      <c r="F49" s="12">
        <v>189</v>
      </c>
      <c r="G49">
        <f>_xlfn.XLOOKUP(Data[[#This Row],[Product]],products[Product],products[Cost per unit])</f>
        <v>6.49</v>
      </c>
      <c r="H49">
        <f>Data[[#This Row],[Cost per unit]]*Data[[#This Row],[Units]]</f>
        <v>1226.6100000000001</v>
      </c>
    </row>
    <row r="50" spans="2:8" x14ac:dyDescent="0.35">
      <c r="B50" t="s">
        <v>5</v>
      </c>
      <c r="C50" t="s">
        <v>38</v>
      </c>
      <c r="D50" t="s">
        <v>32</v>
      </c>
      <c r="E50" s="12">
        <v>5075</v>
      </c>
      <c r="F50" s="12">
        <v>21</v>
      </c>
      <c r="G50">
        <f>_xlfn.XLOOKUP(Data[[#This Row],[Product]],products[Product],products[Cost per unit])</f>
        <v>8.65</v>
      </c>
      <c r="H50">
        <f>Data[[#This Row],[Cost per unit]]*Data[[#This Row],[Units]]</f>
        <v>181.65</v>
      </c>
    </row>
    <row r="51" spans="2:8" x14ac:dyDescent="0.35">
      <c r="B51" t="s">
        <v>3</v>
      </c>
      <c r="C51" t="s">
        <v>36</v>
      </c>
      <c r="D51" t="s">
        <v>16</v>
      </c>
      <c r="E51" s="12">
        <v>9198</v>
      </c>
      <c r="F51" s="12">
        <v>36</v>
      </c>
      <c r="G51">
        <f>_xlfn.XLOOKUP(Data[[#This Row],[Product]],products[Product],products[Cost per unit])</f>
        <v>8.7899999999999991</v>
      </c>
      <c r="H51">
        <f>Data[[#This Row],[Cost per unit]]*Data[[#This Row],[Units]]</f>
        <v>316.43999999999994</v>
      </c>
    </row>
    <row r="52" spans="2:8" x14ac:dyDescent="0.35">
      <c r="B52" t="s">
        <v>6</v>
      </c>
      <c r="C52" t="s">
        <v>34</v>
      </c>
      <c r="D52" t="s">
        <v>29</v>
      </c>
      <c r="E52" s="12">
        <v>3339</v>
      </c>
      <c r="F52" s="12">
        <v>75</v>
      </c>
      <c r="G52">
        <f>_xlfn.XLOOKUP(Data[[#This Row],[Product]],products[Product],products[Cost per unit])</f>
        <v>7.16</v>
      </c>
      <c r="H52">
        <f>Data[[#This Row],[Cost per unit]]*Data[[#This Row],[Units]]</f>
        <v>537</v>
      </c>
    </row>
    <row r="53" spans="2:8" x14ac:dyDescent="0.35">
      <c r="B53" t="s">
        <v>40</v>
      </c>
      <c r="C53" t="s">
        <v>34</v>
      </c>
      <c r="D53" t="s">
        <v>17</v>
      </c>
      <c r="E53" s="12">
        <v>5019</v>
      </c>
      <c r="F53" s="12">
        <v>156</v>
      </c>
      <c r="G53">
        <f>_xlfn.XLOOKUP(Data[[#This Row],[Product]],products[Product],products[Cost per unit])</f>
        <v>3.11</v>
      </c>
      <c r="H53">
        <f>Data[[#This Row],[Cost per unit]]*Data[[#This Row],[Units]]</f>
        <v>485.15999999999997</v>
      </c>
    </row>
    <row r="54" spans="2:8" x14ac:dyDescent="0.35">
      <c r="B54" t="s">
        <v>5</v>
      </c>
      <c r="C54" t="s">
        <v>36</v>
      </c>
      <c r="D54" t="s">
        <v>16</v>
      </c>
      <c r="E54" s="12">
        <v>16184</v>
      </c>
      <c r="F54" s="12">
        <v>39</v>
      </c>
      <c r="G54">
        <f>_xlfn.XLOOKUP(Data[[#This Row],[Product]],products[Product],products[Cost per unit])</f>
        <v>8.7899999999999991</v>
      </c>
      <c r="H54">
        <f>Data[[#This Row],[Cost per unit]]*Data[[#This Row],[Units]]</f>
        <v>342.80999999999995</v>
      </c>
    </row>
    <row r="55" spans="2:8" x14ac:dyDescent="0.35">
      <c r="B55" t="s">
        <v>6</v>
      </c>
      <c r="C55" t="s">
        <v>36</v>
      </c>
      <c r="D55" t="s">
        <v>21</v>
      </c>
      <c r="E55" s="12">
        <v>497</v>
      </c>
      <c r="F55" s="12">
        <v>63</v>
      </c>
      <c r="G55">
        <f>_xlfn.XLOOKUP(Data[[#This Row],[Product]],products[Product],products[Cost per unit])</f>
        <v>9</v>
      </c>
      <c r="H55">
        <f>Data[[#This Row],[Cost per unit]]*Data[[#This Row],[Units]]</f>
        <v>567</v>
      </c>
    </row>
    <row r="56" spans="2:8" x14ac:dyDescent="0.35">
      <c r="B56" t="s">
        <v>2</v>
      </c>
      <c r="C56" t="s">
        <v>36</v>
      </c>
      <c r="D56" t="s">
        <v>29</v>
      </c>
      <c r="E56" s="12">
        <v>8211</v>
      </c>
      <c r="F56" s="12">
        <v>75</v>
      </c>
      <c r="G56">
        <f>_xlfn.XLOOKUP(Data[[#This Row],[Product]],products[Product],products[Cost per unit])</f>
        <v>7.16</v>
      </c>
      <c r="H56">
        <f>Data[[#This Row],[Cost per unit]]*Data[[#This Row],[Units]]</f>
        <v>537</v>
      </c>
    </row>
    <row r="57" spans="2:8" x14ac:dyDescent="0.35">
      <c r="B57" t="s">
        <v>2</v>
      </c>
      <c r="C57" t="s">
        <v>38</v>
      </c>
      <c r="D57" t="s">
        <v>28</v>
      </c>
      <c r="E57" s="12">
        <v>6580</v>
      </c>
      <c r="F57" s="12">
        <v>183</v>
      </c>
      <c r="G57">
        <f>_xlfn.XLOOKUP(Data[[#This Row],[Product]],products[Product],products[Cost per unit])</f>
        <v>10.38</v>
      </c>
      <c r="H57">
        <f>Data[[#This Row],[Cost per unit]]*Data[[#This Row],[Units]]</f>
        <v>1899.5400000000002</v>
      </c>
    </row>
    <row r="58" spans="2:8" x14ac:dyDescent="0.35">
      <c r="B58" t="s">
        <v>41</v>
      </c>
      <c r="C58" t="s">
        <v>35</v>
      </c>
      <c r="D58" t="s">
        <v>13</v>
      </c>
      <c r="E58" s="12">
        <v>4760</v>
      </c>
      <c r="F58" s="12">
        <v>69</v>
      </c>
      <c r="G58">
        <f>_xlfn.XLOOKUP(Data[[#This Row],[Product]],products[Product],products[Cost per unit])</f>
        <v>9.33</v>
      </c>
      <c r="H58">
        <f>Data[[#This Row],[Cost per unit]]*Data[[#This Row],[Units]]</f>
        <v>643.77</v>
      </c>
    </row>
    <row r="59" spans="2:8" x14ac:dyDescent="0.35">
      <c r="B59" t="s">
        <v>40</v>
      </c>
      <c r="C59" t="s">
        <v>36</v>
      </c>
      <c r="D59" t="s">
        <v>25</v>
      </c>
      <c r="E59" s="12">
        <v>5439</v>
      </c>
      <c r="F59" s="12">
        <v>30</v>
      </c>
      <c r="G59">
        <f>_xlfn.XLOOKUP(Data[[#This Row],[Product]],products[Product],products[Cost per unit])</f>
        <v>13.15</v>
      </c>
      <c r="H59">
        <f>Data[[#This Row],[Cost per unit]]*Data[[#This Row],[Units]]</f>
        <v>394.5</v>
      </c>
    </row>
    <row r="60" spans="2:8" x14ac:dyDescent="0.35">
      <c r="B60" t="s">
        <v>41</v>
      </c>
      <c r="C60" t="s">
        <v>34</v>
      </c>
      <c r="D60" t="s">
        <v>17</v>
      </c>
      <c r="E60" s="12">
        <v>1463</v>
      </c>
      <c r="F60" s="12">
        <v>39</v>
      </c>
      <c r="G60">
        <f>_xlfn.XLOOKUP(Data[[#This Row],[Product]],products[Product],products[Cost per unit])</f>
        <v>3.11</v>
      </c>
      <c r="H60">
        <f>Data[[#This Row],[Cost per unit]]*Data[[#This Row],[Units]]</f>
        <v>121.28999999999999</v>
      </c>
    </row>
    <row r="61" spans="2:8" x14ac:dyDescent="0.35">
      <c r="B61" t="s">
        <v>3</v>
      </c>
      <c r="C61" t="s">
        <v>34</v>
      </c>
      <c r="D61" t="s">
        <v>32</v>
      </c>
      <c r="E61" s="12">
        <v>7777</v>
      </c>
      <c r="F61" s="12">
        <v>504</v>
      </c>
      <c r="G61">
        <f>_xlfn.XLOOKUP(Data[[#This Row],[Product]],products[Product],products[Cost per unit])</f>
        <v>8.65</v>
      </c>
      <c r="H61">
        <f>Data[[#This Row],[Cost per unit]]*Data[[#This Row],[Units]]</f>
        <v>4359.6000000000004</v>
      </c>
    </row>
    <row r="62" spans="2:8" x14ac:dyDescent="0.35">
      <c r="B62" t="s">
        <v>9</v>
      </c>
      <c r="C62" t="s">
        <v>37</v>
      </c>
      <c r="D62" t="s">
        <v>29</v>
      </c>
      <c r="E62" s="12">
        <v>1085</v>
      </c>
      <c r="F62" s="12">
        <v>273</v>
      </c>
      <c r="G62">
        <f>_xlfn.XLOOKUP(Data[[#This Row],[Product]],products[Product],products[Cost per unit])</f>
        <v>7.16</v>
      </c>
      <c r="H62">
        <f>Data[[#This Row],[Cost per unit]]*Data[[#This Row],[Units]]</f>
        <v>1954.68</v>
      </c>
    </row>
    <row r="63" spans="2:8" x14ac:dyDescent="0.35">
      <c r="B63" t="s">
        <v>5</v>
      </c>
      <c r="C63" t="s">
        <v>37</v>
      </c>
      <c r="D63" t="s">
        <v>31</v>
      </c>
      <c r="E63" s="12">
        <v>182</v>
      </c>
      <c r="F63" s="12">
        <v>48</v>
      </c>
      <c r="G63">
        <f>_xlfn.XLOOKUP(Data[[#This Row],[Product]],products[Product],products[Cost per unit])</f>
        <v>5.79</v>
      </c>
      <c r="H63">
        <f>Data[[#This Row],[Cost per unit]]*Data[[#This Row],[Units]]</f>
        <v>277.92</v>
      </c>
    </row>
    <row r="64" spans="2:8" x14ac:dyDescent="0.35">
      <c r="B64" t="s">
        <v>6</v>
      </c>
      <c r="C64" t="s">
        <v>34</v>
      </c>
      <c r="D64" t="s">
        <v>27</v>
      </c>
      <c r="E64" s="12">
        <v>4242</v>
      </c>
      <c r="F64" s="12">
        <v>207</v>
      </c>
      <c r="G64">
        <f>_xlfn.XLOOKUP(Data[[#This Row],[Product]],products[Product],products[Cost per unit])</f>
        <v>16.73</v>
      </c>
      <c r="H64">
        <f>Data[[#This Row],[Cost per unit]]*Data[[#This Row],[Units]]</f>
        <v>3463.11</v>
      </c>
    </row>
    <row r="65" spans="2:8" x14ac:dyDescent="0.35">
      <c r="B65" t="s">
        <v>6</v>
      </c>
      <c r="C65" t="s">
        <v>36</v>
      </c>
      <c r="D65" t="s">
        <v>32</v>
      </c>
      <c r="E65" s="12">
        <v>6118</v>
      </c>
      <c r="F65" s="12">
        <v>9</v>
      </c>
      <c r="G65">
        <f>_xlfn.XLOOKUP(Data[[#This Row],[Product]],products[Product],products[Cost per unit])</f>
        <v>8.65</v>
      </c>
      <c r="H65">
        <f>Data[[#This Row],[Cost per unit]]*Data[[#This Row],[Units]]</f>
        <v>77.850000000000009</v>
      </c>
    </row>
    <row r="66" spans="2:8" x14ac:dyDescent="0.35">
      <c r="B66" t="s">
        <v>10</v>
      </c>
      <c r="C66" t="s">
        <v>36</v>
      </c>
      <c r="D66" t="s">
        <v>23</v>
      </c>
      <c r="E66" s="12">
        <v>2317</v>
      </c>
      <c r="F66" s="12">
        <v>261</v>
      </c>
      <c r="G66">
        <f>_xlfn.XLOOKUP(Data[[#This Row],[Product]],products[Product],products[Cost per unit])</f>
        <v>6.49</v>
      </c>
      <c r="H66">
        <f>Data[[#This Row],[Cost per unit]]*Data[[#This Row],[Units]]</f>
        <v>1693.89</v>
      </c>
    </row>
    <row r="67" spans="2:8" x14ac:dyDescent="0.35">
      <c r="B67" t="s">
        <v>6</v>
      </c>
      <c r="C67" t="s">
        <v>38</v>
      </c>
      <c r="D67" t="s">
        <v>16</v>
      </c>
      <c r="E67" s="12">
        <v>938</v>
      </c>
      <c r="F67" s="12">
        <v>6</v>
      </c>
      <c r="G67">
        <f>_xlfn.XLOOKUP(Data[[#This Row],[Product]],products[Product],products[Cost per unit])</f>
        <v>8.7899999999999991</v>
      </c>
      <c r="H67">
        <f>Data[[#This Row],[Cost per unit]]*Data[[#This Row],[Units]]</f>
        <v>52.739999999999995</v>
      </c>
    </row>
    <row r="68" spans="2:8" x14ac:dyDescent="0.35">
      <c r="B68" t="s">
        <v>8</v>
      </c>
      <c r="C68" t="s">
        <v>37</v>
      </c>
      <c r="D68" t="s">
        <v>15</v>
      </c>
      <c r="E68" s="12">
        <v>9709</v>
      </c>
      <c r="F68" s="12">
        <v>30</v>
      </c>
      <c r="G68">
        <f>_xlfn.XLOOKUP(Data[[#This Row],[Product]],products[Product],products[Cost per unit])</f>
        <v>11.73</v>
      </c>
      <c r="H68">
        <f>Data[[#This Row],[Cost per unit]]*Data[[#This Row],[Units]]</f>
        <v>351.90000000000003</v>
      </c>
    </row>
    <row r="69" spans="2:8" x14ac:dyDescent="0.35">
      <c r="B69" t="s">
        <v>7</v>
      </c>
      <c r="C69" t="s">
        <v>34</v>
      </c>
      <c r="D69" t="s">
        <v>20</v>
      </c>
      <c r="E69" s="12">
        <v>2205</v>
      </c>
      <c r="F69" s="12">
        <v>138</v>
      </c>
      <c r="G69">
        <f>_xlfn.XLOOKUP(Data[[#This Row],[Product]],products[Product],products[Cost per unit])</f>
        <v>10.62</v>
      </c>
      <c r="H69">
        <f>Data[[#This Row],[Cost per unit]]*Data[[#This Row],[Units]]</f>
        <v>1465.56</v>
      </c>
    </row>
    <row r="70" spans="2:8" x14ac:dyDescent="0.35">
      <c r="B70" t="s">
        <v>7</v>
      </c>
      <c r="C70" t="s">
        <v>37</v>
      </c>
      <c r="D70" t="s">
        <v>17</v>
      </c>
      <c r="E70" s="12">
        <v>4487</v>
      </c>
      <c r="F70" s="12">
        <v>111</v>
      </c>
      <c r="G70">
        <f>_xlfn.XLOOKUP(Data[[#This Row],[Product]],products[Product],products[Cost per unit])</f>
        <v>3.11</v>
      </c>
      <c r="H70">
        <f>Data[[#This Row],[Cost per unit]]*Data[[#This Row],[Units]]</f>
        <v>345.21</v>
      </c>
    </row>
    <row r="71" spans="2:8" x14ac:dyDescent="0.35">
      <c r="B71" t="s">
        <v>5</v>
      </c>
      <c r="C71" t="s">
        <v>35</v>
      </c>
      <c r="D71" t="s">
        <v>18</v>
      </c>
      <c r="E71" s="12">
        <v>2415</v>
      </c>
      <c r="F71" s="12">
        <v>15</v>
      </c>
      <c r="G71">
        <f>_xlfn.XLOOKUP(Data[[#This Row],[Product]],products[Product],products[Cost per unit])</f>
        <v>6.47</v>
      </c>
      <c r="H71">
        <f>Data[[#This Row],[Cost per unit]]*Data[[#This Row],[Units]]</f>
        <v>97.05</v>
      </c>
    </row>
    <row r="72" spans="2:8" x14ac:dyDescent="0.35">
      <c r="B72" t="s">
        <v>40</v>
      </c>
      <c r="C72" t="s">
        <v>34</v>
      </c>
      <c r="D72" t="s">
        <v>19</v>
      </c>
      <c r="E72" s="12">
        <v>4018</v>
      </c>
      <c r="F72" s="12">
        <v>162</v>
      </c>
      <c r="G72">
        <f>_xlfn.XLOOKUP(Data[[#This Row],[Product]],products[Product],products[Cost per unit])</f>
        <v>7.64</v>
      </c>
      <c r="H72">
        <f>Data[[#This Row],[Cost per unit]]*Data[[#This Row],[Units]]</f>
        <v>1237.6799999999998</v>
      </c>
    </row>
    <row r="73" spans="2:8" x14ac:dyDescent="0.35">
      <c r="B73" t="s">
        <v>5</v>
      </c>
      <c r="C73" t="s">
        <v>34</v>
      </c>
      <c r="D73" t="s">
        <v>19</v>
      </c>
      <c r="E73" s="12">
        <v>861</v>
      </c>
      <c r="F73" s="12">
        <v>195</v>
      </c>
      <c r="G73">
        <f>_xlfn.XLOOKUP(Data[[#This Row],[Product]],products[Product],products[Cost per unit])</f>
        <v>7.64</v>
      </c>
      <c r="H73">
        <f>Data[[#This Row],[Cost per unit]]*Data[[#This Row],[Units]]</f>
        <v>1489.8</v>
      </c>
    </row>
    <row r="74" spans="2:8" x14ac:dyDescent="0.35">
      <c r="B74" t="s">
        <v>10</v>
      </c>
      <c r="C74" t="s">
        <v>38</v>
      </c>
      <c r="D74" t="s">
        <v>14</v>
      </c>
      <c r="E74" s="12">
        <v>5586</v>
      </c>
      <c r="F74" s="12">
        <v>525</v>
      </c>
      <c r="G74">
        <f>_xlfn.XLOOKUP(Data[[#This Row],[Product]],products[Product],products[Cost per unit])</f>
        <v>11.7</v>
      </c>
      <c r="H74">
        <f>Data[[#This Row],[Cost per unit]]*Data[[#This Row],[Units]]</f>
        <v>6142.5</v>
      </c>
    </row>
    <row r="75" spans="2:8" x14ac:dyDescent="0.35">
      <c r="B75" t="s">
        <v>7</v>
      </c>
      <c r="C75" t="s">
        <v>34</v>
      </c>
      <c r="D75" t="s">
        <v>33</v>
      </c>
      <c r="E75" s="12">
        <v>2226</v>
      </c>
      <c r="F75" s="12">
        <v>48</v>
      </c>
      <c r="G75">
        <f>_xlfn.XLOOKUP(Data[[#This Row],[Product]],products[Product],products[Cost per unit])</f>
        <v>12.37</v>
      </c>
      <c r="H75">
        <f>Data[[#This Row],[Cost per unit]]*Data[[#This Row],[Units]]</f>
        <v>593.76</v>
      </c>
    </row>
    <row r="76" spans="2:8" x14ac:dyDescent="0.35">
      <c r="B76" t="s">
        <v>9</v>
      </c>
      <c r="C76" t="s">
        <v>34</v>
      </c>
      <c r="D76" t="s">
        <v>28</v>
      </c>
      <c r="E76" s="12">
        <v>14329</v>
      </c>
      <c r="F76" s="12">
        <v>150</v>
      </c>
      <c r="G76">
        <f>_xlfn.XLOOKUP(Data[[#This Row],[Product]],products[Product],products[Cost per unit])</f>
        <v>10.38</v>
      </c>
      <c r="H76">
        <f>Data[[#This Row],[Cost per unit]]*Data[[#This Row],[Units]]</f>
        <v>1557.0000000000002</v>
      </c>
    </row>
    <row r="77" spans="2:8" x14ac:dyDescent="0.35">
      <c r="B77" t="s">
        <v>9</v>
      </c>
      <c r="C77" t="s">
        <v>34</v>
      </c>
      <c r="D77" t="s">
        <v>20</v>
      </c>
      <c r="E77" s="12">
        <v>8463</v>
      </c>
      <c r="F77" s="12">
        <v>492</v>
      </c>
      <c r="G77">
        <f>_xlfn.XLOOKUP(Data[[#This Row],[Product]],products[Product],products[Cost per unit])</f>
        <v>10.62</v>
      </c>
      <c r="H77">
        <f>Data[[#This Row],[Cost per unit]]*Data[[#This Row],[Units]]</f>
        <v>5225.04</v>
      </c>
    </row>
    <row r="78" spans="2:8" x14ac:dyDescent="0.35">
      <c r="B78" t="s">
        <v>5</v>
      </c>
      <c r="C78" t="s">
        <v>34</v>
      </c>
      <c r="D78" t="s">
        <v>29</v>
      </c>
      <c r="E78" s="12">
        <v>2891</v>
      </c>
      <c r="F78" s="12">
        <v>102</v>
      </c>
      <c r="G78">
        <f>_xlfn.XLOOKUP(Data[[#This Row],[Product]],products[Product],products[Cost per unit])</f>
        <v>7.16</v>
      </c>
      <c r="H78">
        <f>Data[[#This Row],[Cost per unit]]*Data[[#This Row],[Units]]</f>
        <v>730.32</v>
      </c>
    </row>
    <row r="79" spans="2:8" x14ac:dyDescent="0.35">
      <c r="B79" t="s">
        <v>3</v>
      </c>
      <c r="C79" t="s">
        <v>36</v>
      </c>
      <c r="D79" t="s">
        <v>23</v>
      </c>
      <c r="E79" s="12">
        <v>3773</v>
      </c>
      <c r="F79" s="12">
        <v>165</v>
      </c>
      <c r="G79">
        <f>_xlfn.XLOOKUP(Data[[#This Row],[Product]],products[Product],products[Cost per unit])</f>
        <v>6.49</v>
      </c>
      <c r="H79">
        <f>Data[[#This Row],[Cost per unit]]*Data[[#This Row],[Units]]</f>
        <v>1070.8500000000001</v>
      </c>
    </row>
    <row r="80" spans="2:8" x14ac:dyDescent="0.35">
      <c r="B80" t="s">
        <v>41</v>
      </c>
      <c r="C80" t="s">
        <v>36</v>
      </c>
      <c r="D80" t="s">
        <v>28</v>
      </c>
      <c r="E80" s="12">
        <v>854</v>
      </c>
      <c r="F80" s="12">
        <v>309</v>
      </c>
      <c r="G80">
        <f>_xlfn.XLOOKUP(Data[[#This Row],[Product]],products[Product],products[Cost per unit])</f>
        <v>10.38</v>
      </c>
      <c r="H80">
        <f>Data[[#This Row],[Cost per unit]]*Data[[#This Row],[Units]]</f>
        <v>3207.42</v>
      </c>
    </row>
    <row r="81" spans="2:8" x14ac:dyDescent="0.35">
      <c r="B81" t="s">
        <v>6</v>
      </c>
      <c r="C81" t="s">
        <v>36</v>
      </c>
      <c r="D81" t="s">
        <v>17</v>
      </c>
      <c r="E81" s="12">
        <v>4970</v>
      </c>
      <c r="F81" s="12">
        <v>156</v>
      </c>
      <c r="G81">
        <f>_xlfn.XLOOKUP(Data[[#This Row],[Product]],products[Product],products[Cost per unit])</f>
        <v>3.11</v>
      </c>
      <c r="H81">
        <f>Data[[#This Row],[Cost per unit]]*Data[[#This Row],[Units]]</f>
        <v>485.15999999999997</v>
      </c>
    </row>
    <row r="82" spans="2:8" x14ac:dyDescent="0.35">
      <c r="B82" t="s">
        <v>9</v>
      </c>
      <c r="C82" t="s">
        <v>35</v>
      </c>
      <c r="D82" t="s">
        <v>26</v>
      </c>
      <c r="E82" s="12">
        <v>98</v>
      </c>
      <c r="F82" s="12">
        <v>159</v>
      </c>
      <c r="G82">
        <f>_xlfn.XLOOKUP(Data[[#This Row],[Product]],products[Product],products[Cost per unit])</f>
        <v>5.6</v>
      </c>
      <c r="H82">
        <f>Data[[#This Row],[Cost per unit]]*Data[[#This Row],[Units]]</f>
        <v>890.4</v>
      </c>
    </row>
    <row r="83" spans="2:8" x14ac:dyDescent="0.35">
      <c r="B83" t="s">
        <v>5</v>
      </c>
      <c r="C83" t="s">
        <v>35</v>
      </c>
      <c r="D83" t="s">
        <v>15</v>
      </c>
      <c r="E83" s="12">
        <v>13391</v>
      </c>
      <c r="F83" s="12">
        <v>201</v>
      </c>
      <c r="G83">
        <f>_xlfn.XLOOKUP(Data[[#This Row],[Product]],products[Product],products[Cost per unit])</f>
        <v>11.73</v>
      </c>
      <c r="H83">
        <f>Data[[#This Row],[Cost per unit]]*Data[[#This Row],[Units]]</f>
        <v>2357.73</v>
      </c>
    </row>
    <row r="84" spans="2:8" x14ac:dyDescent="0.35">
      <c r="B84" t="s">
        <v>8</v>
      </c>
      <c r="C84" t="s">
        <v>39</v>
      </c>
      <c r="D84" t="s">
        <v>31</v>
      </c>
      <c r="E84" s="12">
        <v>8890</v>
      </c>
      <c r="F84" s="12">
        <v>210</v>
      </c>
      <c r="G84">
        <f>_xlfn.XLOOKUP(Data[[#This Row],[Product]],products[Product],products[Cost per unit])</f>
        <v>5.79</v>
      </c>
      <c r="H84">
        <f>Data[[#This Row],[Cost per unit]]*Data[[#This Row],[Units]]</f>
        <v>1215.9000000000001</v>
      </c>
    </row>
    <row r="85" spans="2:8" x14ac:dyDescent="0.35">
      <c r="B85" t="s">
        <v>2</v>
      </c>
      <c r="C85" t="s">
        <v>38</v>
      </c>
      <c r="D85" t="s">
        <v>13</v>
      </c>
      <c r="E85" s="12">
        <v>56</v>
      </c>
      <c r="F85" s="12">
        <v>51</v>
      </c>
      <c r="G85">
        <f>_xlfn.XLOOKUP(Data[[#This Row],[Product]],products[Product],products[Cost per unit])</f>
        <v>9.33</v>
      </c>
      <c r="H85">
        <f>Data[[#This Row],[Cost per unit]]*Data[[#This Row],[Units]]</f>
        <v>475.83</v>
      </c>
    </row>
    <row r="86" spans="2:8" x14ac:dyDescent="0.35">
      <c r="B86" t="s">
        <v>3</v>
      </c>
      <c r="C86" t="s">
        <v>36</v>
      </c>
      <c r="D86" t="s">
        <v>25</v>
      </c>
      <c r="E86" s="12">
        <v>3339</v>
      </c>
      <c r="F86" s="12">
        <v>39</v>
      </c>
      <c r="G86">
        <f>_xlfn.XLOOKUP(Data[[#This Row],[Product]],products[Product],products[Cost per unit])</f>
        <v>13.15</v>
      </c>
      <c r="H86">
        <f>Data[[#This Row],[Cost per unit]]*Data[[#This Row],[Units]]</f>
        <v>512.85</v>
      </c>
    </row>
    <row r="87" spans="2:8" x14ac:dyDescent="0.35">
      <c r="B87" t="s">
        <v>10</v>
      </c>
      <c r="C87" t="s">
        <v>35</v>
      </c>
      <c r="D87" t="s">
        <v>18</v>
      </c>
      <c r="E87" s="12">
        <v>3808</v>
      </c>
      <c r="F87" s="12">
        <v>279</v>
      </c>
      <c r="G87">
        <f>_xlfn.XLOOKUP(Data[[#This Row],[Product]],products[Product],products[Cost per unit])</f>
        <v>6.47</v>
      </c>
      <c r="H87">
        <f>Data[[#This Row],[Cost per unit]]*Data[[#This Row],[Units]]</f>
        <v>1805.1299999999999</v>
      </c>
    </row>
    <row r="88" spans="2:8" x14ac:dyDescent="0.35">
      <c r="B88" t="s">
        <v>10</v>
      </c>
      <c r="C88" t="s">
        <v>38</v>
      </c>
      <c r="D88" t="s">
        <v>13</v>
      </c>
      <c r="E88" s="12">
        <v>63</v>
      </c>
      <c r="F88" s="12">
        <v>123</v>
      </c>
      <c r="G88">
        <f>_xlfn.XLOOKUP(Data[[#This Row],[Product]],products[Product],products[Cost per unit])</f>
        <v>9.33</v>
      </c>
      <c r="H88">
        <f>Data[[#This Row],[Cost per unit]]*Data[[#This Row],[Units]]</f>
        <v>1147.5899999999999</v>
      </c>
    </row>
    <row r="89" spans="2:8" x14ac:dyDescent="0.35">
      <c r="B89" t="s">
        <v>2</v>
      </c>
      <c r="C89" t="s">
        <v>39</v>
      </c>
      <c r="D89" t="s">
        <v>27</v>
      </c>
      <c r="E89" s="12">
        <v>7812</v>
      </c>
      <c r="F89" s="12">
        <v>81</v>
      </c>
      <c r="G89">
        <f>_xlfn.XLOOKUP(Data[[#This Row],[Product]],products[Product],products[Cost per unit])</f>
        <v>16.73</v>
      </c>
      <c r="H89">
        <f>Data[[#This Row],[Cost per unit]]*Data[[#This Row],[Units]]</f>
        <v>1355.13</v>
      </c>
    </row>
    <row r="90" spans="2:8" x14ac:dyDescent="0.35">
      <c r="B90" t="s">
        <v>40</v>
      </c>
      <c r="C90" t="s">
        <v>37</v>
      </c>
      <c r="D90" t="s">
        <v>19</v>
      </c>
      <c r="E90" s="12">
        <v>7693</v>
      </c>
      <c r="F90" s="12">
        <v>21</v>
      </c>
      <c r="G90">
        <f>_xlfn.XLOOKUP(Data[[#This Row],[Product]],products[Product],products[Cost per unit])</f>
        <v>7.64</v>
      </c>
      <c r="H90">
        <f>Data[[#This Row],[Cost per unit]]*Data[[#This Row],[Units]]</f>
        <v>160.44</v>
      </c>
    </row>
    <row r="91" spans="2:8" x14ac:dyDescent="0.35">
      <c r="B91" t="s">
        <v>3</v>
      </c>
      <c r="C91" t="s">
        <v>36</v>
      </c>
      <c r="D91" t="s">
        <v>28</v>
      </c>
      <c r="E91" s="12">
        <v>973</v>
      </c>
      <c r="F91" s="12">
        <v>162</v>
      </c>
      <c r="G91">
        <f>_xlfn.XLOOKUP(Data[[#This Row],[Product]],products[Product],products[Cost per unit])</f>
        <v>10.38</v>
      </c>
      <c r="H91">
        <f>Data[[#This Row],[Cost per unit]]*Data[[#This Row],[Units]]</f>
        <v>1681.5600000000002</v>
      </c>
    </row>
    <row r="92" spans="2:8" x14ac:dyDescent="0.35">
      <c r="B92" t="s">
        <v>10</v>
      </c>
      <c r="C92" t="s">
        <v>35</v>
      </c>
      <c r="D92" t="s">
        <v>21</v>
      </c>
      <c r="E92" s="12">
        <v>567</v>
      </c>
      <c r="F92" s="12">
        <v>228</v>
      </c>
      <c r="G92">
        <f>_xlfn.XLOOKUP(Data[[#This Row],[Product]],products[Product],products[Cost per unit])</f>
        <v>9</v>
      </c>
      <c r="H92">
        <f>Data[[#This Row],[Cost per unit]]*Data[[#This Row],[Units]]</f>
        <v>2052</v>
      </c>
    </row>
    <row r="93" spans="2:8" x14ac:dyDescent="0.35">
      <c r="B93" t="s">
        <v>10</v>
      </c>
      <c r="C93" t="s">
        <v>36</v>
      </c>
      <c r="D93" t="s">
        <v>29</v>
      </c>
      <c r="E93" s="12">
        <v>2471</v>
      </c>
      <c r="F93" s="12">
        <v>342</v>
      </c>
      <c r="G93">
        <f>_xlfn.XLOOKUP(Data[[#This Row],[Product]],products[Product],products[Cost per unit])</f>
        <v>7.16</v>
      </c>
      <c r="H93">
        <f>Data[[#This Row],[Cost per unit]]*Data[[#This Row],[Units]]</f>
        <v>2448.7200000000003</v>
      </c>
    </row>
    <row r="94" spans="2:8" x14ac:dyDescent="0.35">
      <c r="B94" t="s">
        <v>5</v>
      </c>
      <c r="C94" t="s">
        <v>38</v>
      </c>
      <c r="D94" t="s">
        <v>13</v>
      </c>
      <c r="E94" s="12">
        <v>7189</v>
      </c>
      <c r="F94" s="12">
        <v>54</v>
      </c>
      <c r="G94">
        <f>_xlfn.XLOOKUP(Data[[#This Row],[Product]],products[Product],products[Cost per unit])</f>
        <v>9.33</v>
      </c>
      <c r="H94">
        <f>Data[[#This Row],[Cost per unit]]*Data[[#This Row],[Units]]</f>
        <v>503.82</v>
      </c>
    </row>
    <row r="95" spans="2:8" x14ac:dyDescent="0.35">
      <c r="B95" t="s">
        <v>41</v>
      </c>
      <c r="C95" t="s">
        <v>35</v>
      </c>
      <c r="D95" t="s">
        <v>28</v>
      </c>
      <c r="E95" s="12">
        <v>7455</v>
      </c>
      <c r="F95" s="12">
        <v>216</v>
      </c>
      <c r="G95">
        <f>_xlfn.XLOOKUP(Data[[#This Row],[Product]],products[Product],products[Cost per unit])</f>
        <v>10.38</v>
      </c>
      <c r="H95">
        <f>Data[[#This Row],[Cost per unit]]*Data[[#This Row],[Units]]</f>
        <v>2242.0800000000004</v>
      </c>
    </row>
    <row r="96" spans="2:8" x14ac:dyDescent="0.35">
      <c r="B96" t="s">
        <v>3</v>
      </c>
      <c r="C96" t="s">
        <v>34</v>
      </c>
      <c r="D96" t="s">
        <v>26</v>
      </c>
      <c r="E96" s="12">
        <v>3108</v>
      </c>
      <c r="F96" s="12">
        <v>54</v>
      </c>
      <c r="G96">
        <f>_xlfn.XLOOKUP(Data[[#This Row],[Product]],products[Product],products[Cost per unit])</f>
        <v>5.6</v>
      </c>
      <c r="H96">
        <f>Data[[#This Row],[Cost per unit]]*Data[[#This Row],[Units]]</f>
        <v>302.39999999999998</v>
      </c>
    </row>
    <row r="97" spans="2:8" x14ac:dyDescent="0.35">
      <c r="B97" t="s">
        <v>6</v>
      </c>
      <c r="C97" t="s">
        <v>38</v>
      </c>
      <c r="D97" t="s">
        <v>25</v>
      </c>
      <c r="E97" s="12">
        <v>469</v>
      </c>
      <c r="F97" s="12">
        <v>75</v>
      </c>
      <c r="G97">
        <f>_xlfn.XLOOKUP(Data[[#This Row],[Product]],products[Product],products[Cost per unit])</f>
        <v>13.15</v>
      </c>
      <c r="H97">
        <f>Data[[#This Row],[Cost per unit]]*Data[[#This Row],[Units]]</f>
        <v>986.25</v>
      </c>
    </row>
    <row r="98" spans="2:8" x14ac:dyDescent="0.35">
      <c r="B98" t="s">
        <v>9</v>
      </c>
      <c r="C98" t="s">
        <v>37</v>
      </c>
      <c r="D98" t="s">
        <v>23</v>
      </c>
      <c r="E98" s="12">
        <v>2737</v>
      </c>
      <c r="F98" s="12">
        <v>93</v>
      </c>
      <c r="G98">
        <f>_xlfn.XLOOKUP(Data[[#This Row],[Product]],products[Product],products[Cost per unit])</f>
        <v>6.49</v>
      </c>
      <c r="H98">
        <f>Data[[#This Row],[Cost per unit]]*Data[[#This Row],[Units]]</f>
        <v>603.57000000000005</v>
      </c>
    </row>
    <row r="99" spans="2:8" x14ac:dyDescent="0.35">
      <c r="B99" t="s">
        <v>9</v>
      </c>
      <c r="C99" t="s">
        <v>37</v>
      </c>
      <c r="D99" t="s">
        <v>25</v>
      </c>
      <c r="E99" s="12">
        <v>4305</v>
      </c>
      <c r="F99" s="12">
        <v>156</v>
      </c>
      <c r="G99">
        <f>_xlfn.XLOOKUP(Data[[#This Row],[Product]],products[Product],products[Cost per unit])</f>
        <v>13.15</v>
      </c>
      <c r="H99">
        <f>Data[[#This Row],[Cost per unit]]*Data[[#This Row],[Units]]</f>
        <v>2051.4</v>
      </c>
    </row>
    <row r="100" spans="2:8" x14ac:dyDescent="0.35">
      <c r="B100" t="s">
        <v>9</v>
      </c>
      <c r="C100" t="s">
        <v>38</v>
      </c>
      <c r="D100" t="s">
        <v>17</v>
      </c>
      <c r="E100" s="12">
        <v>2408</v>
      </c>
      <c r="F100" s="12">
        <v>9</v>
      </c>
      <c r="G100">
        <f>_xlfn.XLOOKUP(Data[[#This Row],[Product]],products[Product],products[Cost per unit])</f>
        <v>3.11</v>
      </c>
      <c r="H100">
        <f>Data[[#This Row],[Cost per unit]]*Data[[#This Row],[Units]]</f>
        <v>27.99</v>
      </c>
    </row>
    <row r="101" spans="2:8" x14ac:dyDescent="0.35">
      <c r="B101" t="s">
        <v>3</v>
      </c>
      <c r="C101" t="s">
        <v>36</v>
      </c>
      <c r="D101" t="s">
        <v>19</v>
      </c>
      <c r="E101" s="12">
        <v>1281</v>
      </c>
      <c r="F101" s="12">
        <v>18</v>
      </c>
      <c r="G101">
        <f>_xlfn.XLOOKUP(Data[[#This Row],[Product]],products[Product],products[Cost per unit])</f>
        <v>7.64</v>
      </c>
      <c r="H101">
        <f>Data[[#This Row],[Cost per unit]]*Data[[#This Row],[Units]]</f>
        <v>137.51999999999998</v>
      </c>
    </row>
    <row r="102" spans="2:8" x14ac:dyDescent="0.35">
      <c r="B102" t="s">
        <v>40</v>
      </c>
      <c r="C102" t="s">
        <v>35</v>
      </c>
      <c r="D102" t="s">
        <v>32</v>
      </c>
      <c r="E102" s="12">
        <v>12348</v>
      </c>
      <c r="F102" s="12">
        <v>234</v>
      </c>
      <c r="G102">
        <f>_xlfn.XLOOKUP(Data[[#This Row],[Product]],products[Product],products[Cost per unit])</f>
        <v>8.65</v>
      </c>
      <c r="H102">
        <f>Data[[#This Row],[Cost per unit]]*Data[[#This Row],[Units]]</f>
        <v>2024.1000000000001</v>
      </c>
    </row>
    <row r="103" spans="2:8" x14ac:dyDescent="0.35">
      <c r="B103" t="s">
        <v>3</v>
      </c>
      <c r="C103" t="s">
        <v>34</v>
      </c>
      <c r="D103" t="s">
        <v>28</v>
      </c>
      <c r="E103" s="12">
        <v>3689</v>
      </c>
      <c r="F103" s="12">
        <v>312</v>
      </c>
      <c r="G103">
        <f>_xlfn.XLOOKUP(Data[[#This Row],[Product]],products[Product],products[Cost per unit])</f>
        <v>10.38</v>
      </c>
      <c r="H103">
        <f>Data[[#This Row],[Cost per unit]]*Data[[#This Row],[Units]]</f>
        <v>3238.5600000000004</v>
      </c>
    </row>
    <row r="104" spans="2:8" x14ac:dyDescent="0.35">
      <c r="B104" t="s">
        <v>7</v>
      </c>
      <c r="C104" t="s">
        <v>36</v>
      </c>
      <c r="D104" t="s">
        <v>19</v>
      </c>
      <c r="E104" s="12">
        <v>2870</v>
      </c>
      <c r="F104" s="12">
        <v>300</v>
      </c>
      <c r="G104">
        <f>_xlfn.XLOOKUP(Data[[#This Row],[Product]],products[Product],products[Cost per unit])</f>
        <v>7.64</v>
      </c>
      <c r="H104">
        <f>Data[[#This Row],[Cost per unit]]*Data[[#This Row],[Units]]</f>
        <v>2292</v>
      </c>
    </row>
    <row r="105" spans="2:8" x14ac:dyDescent="0.35">
      <c r="B105" t="s">
        <v>2</v>
      </c>
      <c r="C105" t="s">
        <v>36</v>
      </c>
      <c r="D105" t="s">
        <v>27</v>
      </c>
      <c r="E105" s="12">
        <v>798</v>
      </c>
      <c r="F105" s="12">
        <v>519</v>
      </c>
      <c r="G105">
        <f>_xlfn.XLOOKUP(Data[[#This Row],[Product]],products[Product],products[Cost per unit])</f>
        <v>16.73</v>
      </c>
      <c r="H105">
        <f>Data[[#This Row],[Cost per unit]]*Data[[#This Row],[Units]]</f>
        <v>8682.8700000000008</v>
      </c>
    </row>
    <row r="106" spans="2:8" x14ac:dyDescent="0.35">
      <c r="B106" t="s">
        <v>41</v>
      </c>
      <c r="C106" t="s">
        <v>37</v>
      </c>
      <c r="D106" t="s">
        <v>21</v>
      </c>
      <c r="E106" s="12">
        <v>2933</v>
      </c>
      <c r="F106" s="12">
        <v>9</v>
      </c>
      <c r="G106">
        <f>_xlfn.XLOOKUP(Data[[#This Row],[Product]],products[Product],products[Cost per unit])</f>
        <v>9</v>
      </c>
      <c r="H106">
        <f>Data[[#This Row],[Cost per unit]]*Data[[#This Row],[Units]]</f>
        <v>81</v>
      </c>
    </row>
    <row r="107" spans="2:8" x14ac:dyDescent="0.35">
      <c r="B107" t="s">
        <v>5</v>
      </c>
      <c r="C107" t="s">
        <v>35</v>
      </c>
      <c r="D107" t="s">
        <v>4</v>
      </c>
      <c r="E107" s="12">
        <v>2744</v>
      </c>
      <c r="F107" s="12">
        <v>9</v>
      </c>
      <c r="G107">
        <f>_xlfn.XLOOKUP(Data[[#This Row],[Product]],products[Product],products[Cost per unit])</f>
        <v>11.88</v>
      </c>
      <c r="H107">
        <f>Data[[#This Row],[Cost per unit]]*Data[[#This Row],[Units]]</f>
        <v>106.92</v>
      </c>
    </row>
    <row r="108" spans="2:8" x14ac:dyDescent="0.35">
      <c r="B108" t="s">
        <v>40</v>
      </c>
      <c r="C108" t="s">
        <v>36</v>
      </c>
      <c r="D108" t="s">
        <v>33</v>
      </c>
      <c r="E108" s="12">
        <v>9772</v>
      </c>
      <c r="F108" s="12">
        <v>90</v>
      </c>
      <c r="G108">
        <f>_xlfn.XLOOKUP(Data[[#This Row],[Product]],products[Product],products[Cost per unit])</f>
        <v>12.37</v>
      </c>
      <c r="H108">
        <f>Data[[#This Row],[Cost per unit]]*Data[[#This Row],[Units]]</f>
        <v>1113.3</v>
      </c>
    </row>
    <row r="109" spans="2:8" x14ac:dyDescent="0.35">
      <c r="B109" t="s">
        <v>7</v>
      </c>
      <c r="C109" t="s">
        <v>34</v>
      </c>
      <c r="D109" t="s">
        <v>25</v>
      </c>
      <c r="E109" s="12">
        <v>1568</v>
      </c>
      <c r="F109" s="12">
        <v>96</v>
      </c>
      <c r="G109">
        <f>_xlfn.XLOOKUP(Data[[#This Row],[Product]],products[Product],products[Cost per unit])</f>
        <v>13.15</v>
      </c>
      <c r="H109">
        <f>Data[[#This Row],[Cost per unit]]*Data[[#This Row],[Units]]</f>
        <v>1262.4000000000001</v>
      </c>
    </row>
    <row r="110" spans="2:8" x14ac:dyDescent="0.35">
      <c r="B110" t="s">
        <v>2</v>
      </c>
      <c r="C110" t="s">
        <v>36</v>
      </c>
      <c r="D110" t="s">
        <v>16</v>
      </c>
      <c r="E110" s="12">
        <v>11417</v>
      </c>
      <c r="F110" s="12">
        <v>21</v>
      </c>
      <c r="G110">
        <f>_xlfn.XLOOKUP(Data[[#This Row],[Product]],products[Product],products[Cost per unit])</f>
        <v>8.7899999999999991</v>
      </c>
      <c r="H110">
        <f>Data[[#This Row],[Cost per unit]]*Data[[#This Row],[Units]]</f>
        <v>184.58999999999997</v>
      </c>
    </row>
    <row r="111" spans="2:8" x14ac:dyDescent="0.35">
      <c r="B111" t="s">
        <v>40</v>
      </c>
      <c r="C111" t="s">
        <v>34</v>
      </c>
      <c r="D111" t="s">
        <v>26</v>
      </c>
      <c r="E111" s="12">
        <v>6748</v>
      </c>
      <c r="F111" s="12">
        <v>48</v>
      </c>
      <c r="G111">
        <f>_xlfn.XLOOKUP(Data[[#This Row],[Product]],products[Product],products[Cost per unit])</f>
        <v>5.6</v>
      </c>
      <c r="H111">
        <f>Data[[#This Row],[Cost per unit]]*Data[[#This Row],[Units]]</f>
        <v>268.79999999999995</v>
      </c>
    </row>
    <row r="112" spans="2:8" x14ac:dyDescent="0.35">
      <c r="B112" t="s">
        <v>10</v>
      </c>
      <c r="C112" t="s">
        <v>36</v>
      </c>
      <c r="D112" t="s">
        <v>27</v>
      </c>
      <c r="E112" s="12">
        <v>1407</v>
      </c>
      <c r="F112" s="12">
        <v>72</v>
      </c>
      <c r="G112">
        <f>_xlfn.XLOOKUP(Data[[#This Row],[Product]],products[Product],products[Cost per unit])</f>
        <v>16.73</v>
      </c>
      <c r="H112">
        <f>Data[[#This Row],[Cost per unit]]*Data[[#This Row],[Units]]</f>
        <v>1204.56</v>
      </c>
    </row>
    <row r="113" spans="2:8" x14ac:dyDescent="0.35">
      <c r="B113" t="s">
        <v>8</v>
      </c>
      <c r="C113" t="s">
        <v>35</v>
      </c>
      <c r="D113" t="s">
        <v>29</v>
      </c>
      <c r="E113" s="12">
        <v>2023</v>
      </c>
      <c r="F113" s="12">
        <v>168</v>
      </c>
      <c r="G113">
        <f>_xlfn.XLOOKUP(Data[[#This Row],[Product]],products[Product],products[Cost per unit])</f>
        <v>7.16</v>
      </c>
      <c r="H113">
        <f>Data[[#This Row],[Cost per unit]]*Data[[#This Row],[Units]]</f>
        <v>1202.8800000000001</v>
      </c>
    </row>
    <row r="114" spans="2:8" x14ac:dyDescent="0.35">
      <c r="B114" t="s">
        <v>5</v>
      </c>
      <c r="C114" t="s">
        <v>39</v>
      </c>
      <c r="D114" t="s">
        <v>26</v>
      </c>
      <c r="E114" s="12">
        <v>5236</v>
      </c>
      <c r="F114" s="12">
        <v>51</v>
      </c>
      <c r="G114">
        <f>_xlfn.XLOOKUP(Data[[#This Row],[Product]],products[Product],products[Cost per unit])</f>
        <v>5.6</v>
      </c>
      <c r="H114">
        <f>Data[[#This Row],[Cost per unit]]*Data[[#This Row],[Units]]</f>
        <v>285.59999999999997</v>
      </c>
    </row>
    <row r="115" spans="2:8" x14ac:dyDescent="0.35">
      <c r="B115" t="s">
        <v>41</v>
      </c>
      <c r="C115" t="s">
        <v>36</v>
      </c>
      <c r="D115" t="s">
        <v>19</v>
      </c>
      <c r="E115" s="12">
        <v>1925</v>
      </c>
      <c r="F115" s="12">
        <v>192</v>
      </c>
      <c r="G115">
        <f>_xlfn.XLOOKUP(Data[[#This Row],[Product]],products[Product],products[Cost per unit])</f>
        <v>7.64</v>
      </c>
      <c r="H115">
        <f>Data[[#This Row],[Cost per unit]]*Data[[#This Row],[Units]]</f>
        <v>1466.8799999999999</v>
      </c>
    </row>
    <row r="116" spans="2:8" x14ac:dyDescent="0.35">
      <c r="B116" t="s">
        <v>7</v>
      </c>
      <c r="C116" t="s">
        <v>37</v>
      </c>
      <c r="D116" t="s">
        <v>14</v>
      </c>
      <c r="E116" s="12">
        <v>6608</v>
      </c>
      <c r="F116" s="12">
        <v>225</v>
      </c>
      <c r="G116">
        <f>_xlfn.XLOOKUP(Data[[#This Row],[Product]],products[Product],products[Cost per unit])</f>
        <v>11.7</v>
      </c>
      <c r="H116">
        <f>Data[[#This Row],[Cost per unit]]*Data[[#This Row],[Units]]</f>
        <v>2632.5</v>
      </c>
    </row>
    <row r="117" spans="2:8" x14ac:dyDescent="0.35">
      <c r="B117" t="s">
        <v>6</v>
      </c>
      <c r="C117" t="s">
        <v>34</v>
      </c>
      <c r="D117" t="s">
        <v>26</v>
      </c>
      <c r="E117" s="12">
        <v>8008</v>
      </c>
      <c r="F117" s="12">
        <v>456</v>
      </c>
      <c r="G117">
        <f>_xlfn.XLOOKUP(Data[[#This Row],[Product]],products[Product],products[Cost per unit])</f>
        <v>5.6</v>
      </c>
      <c r="H117">
        <f>Data[[#This Row],[Cost per unit]]*Data[[#This Row],[Units]]</f>
        <v>2553.6</v>
      </c>
    </row>
    <row r="118" spans="2:8" x14ac:dyDescent="0.35">
      <c r="B118" t="s">
        <v>10</v>
      </c>
      <c r="C118" t="s">
        <v>34</v>
      </c>
      <c r="D118" t="s">
        <v>25</v>
      </c>
      <c r="E118" s="12">
        <v>1428</v>
      </c>
      <c r="F118" s="12">
        <v>93</v>
      </c>
      <c r="G118">
        <f>_xlfn.XLOOKUP(Data[[#This Row],[Product]],products[Product],products[Cost per unit])</f>
        <v>13.15</v>
      </c>
      <c r="H118">
        <f>Data[[#This Row],[Cost per unit]]*Data[[#This Row],[Units]]</f>
        <v>1222.95</v>
      </c>
    </row>
    <row r="119" spans="2:8" x14ac:dyDescent="0.35">
      <c r="B119" t="s">
        <v>6</v>
      </c>
      <c r="C119" t="s">
        <v>34</v>
      </c>
      <c r="D119" t="s">
        <v>4</v>
      </c>
      <c r="E119" s="12">
        <v>525</v>
      </c>
      <c r="F119" s="12">
        <v>48</v>
      </c>
      <c r="G119">
        <f>_xlfn.XLOOKUP(Data[[#This Row],[Product]],products[Product],products[Cost per unit])</f>
        <v>11.88</v>
      </c>
      <c r="H119">
        <f>Data[[#This Row],[Cost per unit]]*Data[[#This Row],[Units]]</f>
        <v>570.24</v>
      </c>
    </row>
    <row r="120" spans="2:8" x14ac:dyDescent="0.35">
      <c r="B120" t="s">
        <v>6</v>
      </c>
      <c r="C120" t="s">
        <v>37</v>
      </c>
      <c r="D120" t="s">
        <v>18</v>
      </c>
      <c r="E120" s="12">
        <v>1505</v>
      </c>
      <c r="F120" s="12">
        <v>102</v>
      </c>
      <c r="G120">
        <f>_xlfn.XLOOKUP(Data[[#This Row],[Product]],products[Product],products[Cost per unit])</f>
        <v>6.47</v>
      </c>
      <c r="H120">
        <f>Data[[#This Row],[Cost per unit]]*Data[[#This Row],[Units]]</f>
        <v>659.93999999999994</v>
      </c>
    </row>
    <row r="121" spans="2:8" x14ac:dyDescent="0.35">
      <c r="B121" t="s">
        <v>7</v>
      </c>
      <c r="C121" t="s">
        <v>35</v>
      </c>
      <c r="D121" t="s">
        <v>30</v>
      </c>
      <c r="E121" s="12">
        <v>6755</v>
      </c>
      <c r="F121" s="12">
        <v>252</v>
      </c>
      <c r="G121">
        <f>_xlfn.XLOOKUP(Data[[#This Row],[Product]],products[Product],products[Cost per unit])</f>
        <v>14.49</v>
      </c>
      <c r="H121">
        <f>Data[[#This Row],[Cost per unit]]*Data[[#This Row],[Units]]</f>
        <v>3651.48</v>
      </c>
    </row>
    <row r="122" spans="2:8" x14ac:dyDescent="0.35">
      <c r="B122" t="s">
        <v>2</v>
      </c>
      <c r="C122" t="s">
        <v>37</v>
      </c>
      <c r="D122" t="s">
        <v>18</v>
      </c>
      <c r="E122" s="12">
        <v>11571</v>
      </c>
      <c r="F122" s="12">
        <v>138</v>
      </c>
      <c r="G122">
        <f>_xlfn.XLOOKUP(Data[[#This Row],[Product]],products[Product],products[Cost per unit])</f>
        <v>6.47</v>
      </c>
      <c r="H122">
        <f>Data[[#This Row],[Cost per unit]]*Data[[#This Row],[Units]]</f>
        <v>892.86</v>
      </c>
    </row>
    <row r="123" spans="2:8" x14ac:dyDescent="0.35">
      <c r="B123" t="s">
        <v>40</v>
      </c>
      <c r="C123" t="s">
        <v>38</v>
      </c>
      <c r="D123" t="s">
        <v>25</v>
      </c>
      <c r="E123" s="12">
        <v>2541</v>
      </c>
      <c r="F123" s="12">
        <v>90</v>
      </c>
      <c r="G123">
        <f>_xlfn.XLOOKUP(Data[[#This Row],[Product]],products[Product],products[Cost per unit])</f>
        <v>13.15</v>
      </c>
      <c r="H123">
        <f>Data[[#This Row],[Cost per unit]]*Data[[#This Row],[Units]]</f>
        <v>1183.5</v>
      </c>
    </row>
    <row r="124" spans="2:8" x14ac:dyDescent="0.35">
      <c r="B124" t="s">
        <v>41</v>
      </c>
      <c r="C124" t="s">
        <v>37</v>
      </c>
      <c r="D124" t="s">
        <v>30</v>
      </c>
      <c r="E124" s="12">
        <v>1526</v>
      </c>
      <c r="F124" s="12">
        <v>240</v>
      </c>
      <c r="G124">
        <f>_xlfn.XLOOKUP(Data[[#This Row],[Product]],products[Product],products[Cost per unit])</f>
        <v>14.49</v>
      </c>
      <c r="H124">
        <f>Data[[#This Row],[Cost per unit]]*Data[[#This Row],[Units]]</f>
        <v>3477.6</v>
      </c>
    </row>
    <row r="125" spans="2:8" x14ac:dyDescent="0.35">
      <c r="B125" t="s">
        <v>40</v>
      </c>
      <c r="C125" t="s">
        <v>38</v>
      </c>
      <c r="D125" t="s">
        <v>4</v>
      </c>
      <c r="E125" s="12">
        <v>6125</v>
      </c>
      <c r="F125" s="12">
        <v>102</v>
      </c>
      <c r="G125">
        <f>_xlfn.XLOOKUP(Data[[#This Row],[Product]],products[Product],products[Cost per unit])</f>
        <v>11.88</v>
      </c>
      <c r="H125">
        <f>Data[[#This Row],[Cost per unit]]*Data[[#This Row],[Units]]</f>
        <v>1211.76</v>
      </c>
    </row>
    <row r="126" spans="2:8" x14ac:dyDescent="0.35">
      <c r="B126" t="s">
        <v>41</v>
      </c>
      <c r="C126" t="s">
        <v>35</v>
      </c>
      <c r="D126" t="s">
        <v>27</v>
      </c>
      <c r="E126" s="12">
        <v>847</v>
      </c>
      <c r="F126" s="12">
        <v>129</v>
      </c>
      <c r="G126">
        <f>_xlfn.XLOOKUP(Data[[#This Row],[Product]],products[Product],products[Cost per unit])</f>
        <v>16.73</v>
      </c>
      <c r="H126">
        <f>Data[[#This Row],[Cost per unit]]*Data[[#This Row],[Units]]</f>
        <v>2158.17</v>
      </c>
    </row>
    <row r="127" spans="2:8" x14ac:dyDescent="0.35">
      <c r="B127" t="s">
        <v>8</v>
      </c>
      <c r="C127" t="s">
        <v>35</v>
      </c>
      <c r="D127" t="s">
        <v>27</v>
      </c>
      <c r="E127" s="12">
        <v>4753</v>
      </c>
      <c r="F127" s="12">
        <v>300</v>
      </c>
      <c r="G127">
        <f>_xlfn.XLOOKUP(Data[[#This Row],[Product]],products[Product],products[Cost per unit])</f>
        <v>16.73</v>
      </c>
      <c r="H127">
        <f>Data[[#This Row],[Cost per unit]]*Data[[#This Row],[Units]]</f>
        <v>5019</v>
      </c>
    </row>
    <row r="128" spans="2:8" x14ac:dyDescent="0.35">
      <c r="B128" t="s">
        <v>6</v>
      </c>
      <c r="C128" t="s">
        <v>38</v>
      </c>
      <c r="D128" t="s">
        <v>33</v>
      </c>
      <c r="E128" s="12">
        <v>959</v>
      </c>
      <c r="F128" s="12">
        <v>135</v>
      </c>
      <c r="G128">
        <f>_xlfn.XLOOKUP(Data[[#This Row],[Product]],products[Product],products[Cost per unit])</f>
        <v>12.37</v>
      </c>
      <c r="H128">
        <f>Data[[#This Row],[Cost per unit]]*Data[[#This Row],[Units]]</f>
        <v>1669.9499999999998</v>
      </c>
    </row>
    <row r="129" spans="2:8" x14ac:dyDescent="0.35">
      <c r="B129" t="s">
        <v>7</v>
      </c>
      <c r="C129" t="s">
        <v>35</v>
      </c>
      <c r="D129" t="s">
        <v>24</v>
      </c>
      <c r="E129" s="12">
        <v>2793</v>
      </c>
      <c r="F129" s="12">
        <v>114</v>
      </c>
      <c r="G129">
        <f>_xlfn.XLOOKUP(Data[[#This Row],[Product]],products[Product],products[Cost per unit])</f>
        <v>4.97</v>
      </c>
      <c r="H129">
        <f>Data[[#This Row],[Cost per unit]]*Data[[#This Row],[Units]]</f>
        <v>566.57999999999993</v>
      </c>
    </row>
    <row r="130" spans="2:8" x14ac:dyDescent="0.35">
      <c r="B130" t="s">
        <v>7</v>
      </c>
      <c r="C130" t="s">
        <v>35</v>
      </c>
      <c r="D130" t="s">
        <v>14</v>
      </c>
      <c r="E130" s="12">
        <v>4606</v>
      </c>
      <c r="F130" s="12">
        <v>63</v>
      </c>
      <c r="G130">
        <f>_xlfn.XLOOKUP(Data[[#This Row],[Product]],products[Product],products[Cost per unit])</f>
        <v>11.7</v>
      </c>
      <c r="H130">
        <f>Data[[#This Row],[Cost per unit]]*Data[[#This Row],[Units]]</f>
        <v>737.09999999999991</v>
      </c>
    </row>
    <row r="131" spans="2:8" x14ac:dyDescent="0.35">
      <c r="B131" t="s">
        <v>7</v>
      </c>
      <c r="C131" t="s">
        <v>36</v>
      </c>
      <c r="D131" t="s">
        <v>29</v>
      </c>
      <c r="E131" s="12">
        <v>5551</v>
      </c>
      <c r="F131" s="12">
        <v>252</v>
      </c>
      <c r="G131">
        <f>_xlfn.XLOOKUP(Data[[#This Row],[Product]],products[Product],products[Cost per unit])</f>
        <v>7.16</v>
      </c>
      <c r="H131">
        <f>Data[[#This Row],[Cost per unit]]*Data[[#This Row],[Units]]</f>
        <v>1804.32</v>
      </c>
    </row>
    <row r="132" spans="2:8" x14ac:dyDescent="0.35">
      <c r="B132" t="s">
        <v>10</v>
      </c>
      <c r="C132" t="s">
        <v>36</v>
      </c>
      <c r="D132" t="s">
        <v>32</v>
      </c>
      <c r="E132" s="12">
        <v>6657</v>
      </c>
      <c r="F132" s="12">
        <v>303</v>
      </c>
      <c r="G132">
        <f>_xlfn.XLOOKUP(Data[[#This Row],[Product]],products[Product],products[Cost per unit])</f>
        <v>8.65</v>
      </c>
      <c r="H132">
        <f>Data[[#This Row],[Cost per unit]]*Data[[#This Row],[Units]]</f>
        <v>2620.9500000000003</v>
      </c>
    </row>
    <row r="133" spans="2:8" x14ac:dyDescent="0.35">
      <c r="B133" t="s">
        <v>7</v>
      </c>
      <c r="C133" t="s">
        <v>39</v>
      </c>
      <c r="D133" t="s">
        <v>17</v>
      </c>
      <c r="E133" s="12">
        <v>4438</v>
      </c>
      <c r="F133" s="12">
        <v>246</v>
      </c>
      <c r="G133">
        <f>_xlfn.XLOOKUP(Data[[#This Row],[Product]],products[Product],products[Cost per unit])</f>
        <v>3.11</v>
      </c>
      <c r="H133">
        <f>Data[[#This Row],[Cost per unit]]*Data[[#This Row],[Units]]</f>
        <v>765.06</v>
      </c>
    </row>
    <row r="134" spans="2:8" x14ac:dyDescent="0.35">
      <c r="B134" t="s">
        <v>8</v>
      </c>
      <c r="C134" t="s">
        <v>38</v>
      </c>
      <c r="D134" t="s">
        <v>22</v>
      </c>
      <c r="E134" s="12">
        <v>168</v>
      </c>
      <c r="F134" s="12">
        <v>84</v>
      </c>
      <c r="G134">
        <f>_xlfn.XLOOKUP(Data[[#This Row],[Product]],products[Product],products[Cost per unit])</f>
        <v>9.77</v>
      </c>
      <c r="H134">
        <f>Data[[#This Row],[Cost per unit]]*Data[[#This Row],[Units]]</f>
        <v>820.68</v>
      </c>
    </row>
    <row r="135" spans="2:8" x14ac:dyDescent="0.35">
      <c r="B135" t="s">
        <v>7</v>
      </c>
      <c r="C135" t="s">
        <v>34</v>
      </c>
      <c r="D135" t="s">
        <v>17</v>
      </c>
      <c r="E135" s="12">
        <v>7777</v>
      </c>
      <c r="F135" s="12">
        <v>39</v>
      </c>
      <c r="G135">
        <f>_xlfn.XLOOKUP(Data[[#This Row],[Product]],products[Product],products[Cost per unit])</f>
        <v>3.11</v>
      </c>
      <c r="H135">
        <f>Data[[#This Row],[Cost per unit]]*Data[[#This Row],[Units]]</f>
        <v>121.28999999999999</v>
      </c>
    </row>
    <row r="136" spans="2:8" x14ac:dyDescent="0.35">
      <c r="B136" t="s">
        <v>5</v>
      </c>
      <c r="C136" t="s">
        <v>36</v>
      </c>
      <c r="D136" t="s">
        <v>17</v>
      </c>
      <c r="E136" s="12">
        <v>3339</v>
      </c>
      <c r="F136" s="12">
        <v>348</v>
      </c>
      <c r="G136">
        <f>_xlfn.XLOOKUP(Data[[#This Row],[Product]],products[Product],products[Cost per unit])</f>
        <v>3.11</v>
      </c>
      <c r="H136">
        <f>Data[[#This Row],[Cost per unit]]*Data[[#This Row],[Units]]</f>
        <v>1082.28</v>
      </c>
    </row>
    <row r="137" spans="2:8" x14ac:dyDescent="0.35">
      <c r="B137" t="s">
        <v>7</v>
      </c>
      <c r="C137" t="s">
        <v>37</v>
      </c>
      <c r="D137" t="s">
        <v>33</v>
      </c>
      <c r="E137" s="12">
        <v>6391</v>
      </c>
      <c r="F137" s="12">
        <v>48</v>
      </c>
      <c r="G137">
        <f>_xlfn.XLOOKUP(Data[[#This Row],[Product]],products[Product],products[Cost per unit])</f>
        <v>12.37</v>
      </c>
      <c r="H137">
        <f>Data[[#This Row],[Cost per unit]]*Data[[#This Row],[Units]]</f>
        <v>593.76</v>
      </c>
    </row>
    <row r="138" spans="2:8" x14ac:dyDescent="0.35">
      <c r="B138" t="s">
        <v>5</v>
      </c>
      <c r="C138" t="s">
        <v>37</v>
      </c>
      <c r="D138" t="s">
        <v>22</v>
      </c>
      <c r="E138" s="12">
        <v>518</v>
      </c>
      <c r="F138" s="12">
        <v>75</v>
      </c>
      <c r="G138">
        <f>_xlfn.XLOOKUP(Data[[#This Row],[Product]],products[Product],products[Cost per unit])</f>
        <v>9.77</v>
      </c>
      <c r="H138">
        <f>Data[[#This Row],[Cost per unit]]*Data[[#This Row],[Units]]</f>
        <v>732.75</v>
      </c>
    </row>
    <row r="139" spans="2:8" x14ac:dyDescent="0.35">
      <c r="B139" t="s">
        <v>7</v>
      </c>
      <c r="C139" t="s">
        <v>38</v>
      </c>
      <c r="D139" t="s">
        <v>28</v>
      </c>
      <c r="E139" s="12">
        <v>5677</v>
      </c>
      <c r="F139" s="12">
        <v>258</v>
      </c>
      <c r="G139">
        <f>_xlfn.XLOOKUP(Data[[#This Row],[Product]],products[Product],products[Cost per unit])</f>
        <v>10.38</v>
      </c>
      <c r="H139">
        <f>Data[[#This Row],[Cost per unit]]*Data[[#This Row],[Units]]</f>
        <v>2678.0400000000004</v>
      </c>
    </row>
    <row r="140" spans="2:8" x14ac:dyDescent="0.35">
      <c r="B140" t="s">
        <v>6</v>
      </c>
      <c r="C140" t="s">
        <v>39</v>
      </c>
      <c r="D140" t="s">
        <v>17</v>
      </c>
      <c r="E140" s="12">
        <v>6048</v>
      </c>
      <c r="F140" s="12">
        <v>27</v>
      </c>
      <c r="G140">
        <f>_xlfn.XLOOKUP(Data[[#This Row],[Product]],products[Product],products[Cost per unit])</f>
        <v>3.11</v>
      </c>
      <c r="H140">
        <f>Data[[#This Row],[Cost per unit]]*Data[[#This Row],[Units]]</f>
        <v>83.97</v>
      </c>
    </row>
    <row r="141" spans="2:8" x14ac:dyDescent="0.35">
      <c r="B141" t="s">
        <v>8</v>
      </c>
      <c r="C141" t="s">
        <v>38</v>
      </c>
      <c r="D141" t="s">
        <v>32</v>
      </c>
      <c r="E141" s="12">
        <v>3752</v>
      </c>
      <c r="F141" s="12">
        <v>213</v>
      </c>
      <c r="G141">
        <f>_xlfn.XLOOKUP(Data[[#This Row],[Product]],products[Product],products[Cost per unit])</f>
        <v>8.65</v>
      </c>
      <c r="H141">
        <f>Data[[#This Row],[Cost per unit]]*Data[[#This Row],[Units]]</f>
        <v>1842.45</v>
      </c>
    </row>
    <row r="142" spans="2:8" x14ac:dyDescent="0.35">
      <c r="B142" t="s">
        <v>5</v>
      </c>
      <c r="C142" t="s">
        <v>35</v>
      </c>
      <c r="D142" t="s">
        <v>29</v>
      </c>
      <c r="E142" s="12">
        <v>4480</v>
      </c>
      <c r="F142" s="12">
        <v>357</v>
      </c>
      <c r="G142">
        <f>_xlfn.XLOOKUP(Data[[#This Row],[Product]],products[Product],products[Cost per unit])</f>
        <v>7.16</v>
      </c>
      <c r="H142">
        <f>Data[[#This Row],[Cost per unit]]*Data[[#This Row],[Units]]</f>
        <v>2556.12</v>
      </c>
    </row>
    <row r="143" spans="2:8" x14ac:dyDescent="0.35">
      <c r="B143" t="s">
        <v>9</v>
      </c>
      <c r="C143" t="s">
        <v>37</v>
      </c>
      <c r="D143" t="s">
        <v>4</v>
      </c>
      <c r="E143" s="12">
        <v>259</v>
      </c>
      <c r="F143" s="12">
        <v>207</v>
      </c>
      <c r="G143">
        <f>_xlfn.XLOOKUP(Data[[#This Row],[Product]],products[Product],products[Cost per unit])</f>
        <v>11.88</v>
      </c>
      <c r="H143">
        <f>Data[[#This Row],[Cost per unit]]*Data[[#This Row],[Units]]</f>
        <v>2459.1600000000003</v>
      </c>
    </row>
    <row r="144" spans="2:8" x14ac:dyDescent="0.35">
      <c r="B144" t="s">
        <v>8</v>
      </c>
      <c r="C144" t="s">
        <v>37</v>
      </c>
      <c r="D144" t="s">
        <v>30</v>
      </c>
      <c r="E144" s="12">
        <v>42</v>
      </c>
      <c r="F144" s="12">
        <v>150</v>
      </c>
      <c r="G144">
        <f>_xlfn.XLOOKUP(Data[[#This Row],[Product]],products[Product],products[Cost per unit])</f>
        <v>14.49</v>
      </c>
      <c r="H144">
        <f>Data[[#This Row],[Cost per unit]]*Data[[#This Row],[Units]]</f>
        <v>2173.5</v>
      </c>
    </row>
    <row r="145" spans="2:8" x14ac:dyDescent="0.35">
      <c r="B145" t="s">
        <v>41</v>
      </c>
      <c r="C145" t="s">
        <v>36</v>
      </c>
      <c r="D145" t="s">
        <v>26</v>
      </c>
      <c r="E145" s="12">
        <v>98</v>
      </c>
      <c r="F145" s="12">
        <v>204</v>
      </c>
      <c r="G145">
        <f>_xlfn.XLOOKUP(Data[[#This Row],[Product]],products[Product],products[Cost per unit])</f>
        <v>5.6</v>
      </c>
      <c r="H145">
        <f>Data[[#This Row],[Cost per unit]]*Data[[#This Row],[Units]]</f>
        <v>1142.3999999999999</v>
      </c>
    </row>
    <row r="146" spans="2:8" x14ac:dyDescent="0.35">
      <c r="B146" t="s">
        <v>7</v>
      </c>
      <c r="C146" t="s">
        <v>35</v>
      </c>
      <c r="D146" t="s">
        <v>27</v>
      </c>
      <c r="E146" s="12">
        <v>2478</v>
      </c>
      <c r="F146" s="12">
        <v>21</v>
      </c>
      <c r="G146">
        <f>_xlfn.XLOOKUP(Data[[#This Row],[Product]],products[Product],products[Cost per unit])</f>
        <v>16.73</v>
      </c>
      <c r="H146">
        <f>Data[[#This Row],[Cost per unit]]*Data[[#This Row],[Units]]</f>
        <v>351.33</v>
      </c>
    </row>
    <row r="147" spans="2:8" x14ac:dyDescent="0.35">
      <c r="B147" t="s">
        <v>41</v>
      </c>
      <c r="C147" t="s">
        <v>34</v>
      </c>
      <c r="D147" t="s">
        <v>33</v>
      </c>
      <c r="E147" s="12">
        <v>7847</v>
      </c>
      <c r="F147" s="12">
        <v>174</v>
      </c>
      <c r="G147">
        <f>_xlfn.XLOOKUP(Data[[#This Row],[Product]],products[Product],products[Cost per unit])</f>
        <v>12.37</v>
      </c>
      <c r="H147">
        <f>Data[[#This Row],[Cost per unit]]*Data[[#This Row],[Units]]</f>
        <v>2152.3799999999997</v>
      </c>
    </row>
    <row r="148" spans="2:8" x14ac:dyDescent="0.35">
      <c r="B148" t="s">
        <v>2</v>
      </c>
      <c r="C148" t="s">
        <v>37</v>
      </c>
      <c r="D148" t="s">
        <v>17</v>
      </c>
      <c r="E148" s="12">
        <v>9926</v>
      </c>
      <c r="F148" s="12">
        <v>201</v>
      </c>
      <c r="G148">
        <f>_xlfn.XLOOKUP(Data[[#This Row],[Product]],products[Product],products[Cost per unit])</f>
        <v>3.11</v>
      </c>
      <c r="H148">
        <f>Data[[#This Row],[Cost per unit]]*Data[[#This Row],[Units]]</f>
        <v>625.11</v>
      </c>
    </row>
    <row r="149" spans="2:8" x14ac:dyDescent="0.35">
      <c r="B149" t="s">
        <v>8</v>
      </c>
      <c r="C149" t="s">
        <v>38</v>
      </c>
      <c r="D149" t="s">
        <v>13</v>
      </c>
      <c r="E149" s="12">
        <v>819</v>
      </c>
      <c r="F149" s="12">
        <v>510</v>
      </c>
      <c r="G149">
        <f>_xlfn.XLOOKUP(Data[[#This Row],[Product]],products[Product],products[Cost per unit])</f>
        <v>9.33</v>
      </c>
      <c r="H149">
        <f>Data[[#This Row],[Cost per unit]]*Data[[#This Row],[Units]]</f>
        <v>4758.3</v>
      </c>
    </row>
    <row r="150" spans="2:8" x14ac:dyDescent="0.35">
      <c r="B150" t="s">
        <v>6</v>
      </c>
      <c r="C150" t="s">
        <v>39</v>
      </c>
      <c r="D150" t="s">
        <v>29</v>
      </c>
      <c r="E150" s="12">
        <v>3052</v>
      </c>
      <c r="F150" s="12">
        <v>378</v>
      </c>
      <c r="G150">
        <f>_xlfn.XLOOKUP(Data[[#This Row],[Product]],products[Product],products[Cost per unit])</f>
        <v>7.16</v>
      </c>
      <c r="H150">
        <f>Data[[#This Row],[Cost per unit]]*Data[[#This Row],[Units]]</f>
        <v>2706.48</v>
      </c>
    </row>
    <row r="151" spans="2:8" x14ac:dyDescent="0.35">
      <c r="B151" t="s">
        <v>9</v>
      </c>
      <c r="C151" t="s">
        <v>34</v>
      </c>
      <c r="D151" t="s">
        <v>21</v>
      </c>
      <c r="E151" s="12">
        <v>6832</v>
      </c>
      <c r="F151" s="12">
        <v>27</v>
      </c>
      <c r="G151">
        <f>_xlfn.XLOOKUP(Data[[#This Row],[Product]],products[Product],products[Cost per unit])</f>
        <v>9</v>
      </c>
      <c r="H151">
        <f>Data[[#This Row],[Cost per unit]]*Data[[#This Row],[Units]]</f>
        <v>243</v>
      </c>
    </row>
    <row r="152" spans="2:8" x14ac:dyDescent="0.35">
      <c r="B152" t="s">
        <v>2</v>
      </c>
      <c r="C152" t="s">
        <v>39</v>
      </c>
      <c r="D152" t="s">
        <v>16</v>
      </c>
      <c r="E152" s="12">
        <v>2016</v>
      </c>
      <c r="F152" s="12">
        <v>117</v>
      </c>
      <c r="G152">
        <f>_xlfn.XLOOKUP(Data[[#This Row],[Product]],products[Product],products[Cost per unit])</f>
        <v>8.7899999999999991</v>
      </c>
      <c r="H152">
        <f>Data[[#This Row],[Cost per unit]]*Data[[#This Row],[Units]]</f>
        <v>1028.4299999999998</v>
      </c>
    </row>
    <row r="153" spans="2:8" x14ac:dyDescent="0.35">
      <c r="B153" t="s">
        <v>6</v>
      </c>
      <c r="C153" t="s">
        <v>38</v>
      </c>
      <c r="D153" t="s">
        <v>21</v>
      </c>
      <c r="E153" s="12">
        <v>7322</v>
      </c>
      <c r="F153" s="12">
        <v>36</v>
      </c>
      <c r="G153">
        <f>_xlfn.XLOOKUP(Data[[#This Row],[Product]],products[Product],products[Cost per unit])</f>
        <v>9</v>
      </c>
      <c r="H153">
        <f>Data[[#This Row],[Cost per unit]]*Data[[#This Row],[Units]]</f>
        <v>324</v>
      </c>
    </row>
    <row r="154" spans="2:8" x14ac:dyDescent="0.35">
      <c r="B154" t="s">
        <v>8</v>
      </c>
      <c r="C154" t="s">
        <v>35</v>
      </c>
      <c r="D154" t="s">
        <v>33</v>
      </c>
      <c r="E154" s="12">
        <v>357</v>
      </c>
      <c r="F154" s="12">
        <v>126</v>
      </c>
      <c r="G154">
        <f>_xlfn.XLOOKUP(Data[[#This Row],[Product]],products[Product],products[Cost per unit])</f>
        <v>12.37</v>
      </c>
      <c r="H154">
        <f>Data[[#This Row],[Cost per unit]]*Data[[#This Row],[Units]]</f>
        <v>1558.62</v>
      </c>
    </row>
    <row r="155" spans="2:8" x14ac:dyDescent="0.35">
      <c r="B155" t="s">
        <v>9</v>
      </c>
      <c r="C155" t="s">
        <v>39</v>
      </c>
      <c r="D155" t="s">
        <v>25</v>
      </c>
      <c r="E155" s="12">
        <v>3192</v>
      </c>
      <c r="F155" s="12">
        <v>72</v>
      </c>
      <c r="G155">
        <f>_xlfn.XLOOKUP(Data[[#This Row],[Product]],products[Product],products[Cost per unit])</f>
        <v>13.15</v>
      </c>
      <c r="H155">
        <f>Data[[#This Row],[Cost per unit]]*Data[[#This Row],[Units]]</f>
        <v>946.80000000000007</v>
      </c>
    </row>
    <row r="156" spans="2:8" x14ac:dyDescent="0.35">
      <c r="B156" t="s">
        <v>7</v>
      </c>
      <c r="C156" t="s">
        <v>36</v>
      </c>
      <c r="D156" t="s">
        <v>22</v>
      </c>
      <c r="E156" s="12">
        <v>8435</v>
      </c>
      <c r="F156" s="12">
        <v>42</v>
      </c>
      <c r="G156">
        <f>_xlfn.XLOOKUP(Data[[#This Row],[Product]],products[Product],products[Cost per unit])</f>
        <v>9.77</v>
      </c>
      <c r="H156">
        <f>Data[[#This Row],[Cost per unit]]*Data[[#This Row],[Units]]</f>
        <v>410.34</v>
      </c>
    </row>
    <row r="157" spans="2:8" x14ac:dyDescent="0.35">
      <c r="B157" t="s">
        <v>40</v>
      </c>
      <c r="C157" t="s">
        <v>39</v>
      </c>
      <c r="D157" t="s">
        <v>29</v>
      </c>
      <c r="E157" s="12">
        <v>0</v>
      </c>
      <c r="F157" s="12">
        <v>135</v>
      </c>
      <c r="G157">
        <f>_xlfn.XLOOKUP(Data[[#This Row],[Product]],products[Product],products[Cost per unit])</f>
        <v>7.16</v>
      </c>
      <c r="H157">
        <f>Data[[#This Row],[Cost per unit]]*Data[[#This Row],[Units]]</f>
        <v>966.6</v>
      </c>
    </row>
    <row r="158" spans="2:8" x14ac:dyDescent="0.35">
      <c r="B158" t="s">
        <v>7</v>
      </c>
      <c r="C158" t="s">
        <v>34</v>
      </c>
      <c r="D158" t="s">
        <v>24</v>
      </c>
      <c r="E158" s="12">
        <v>8862</v>
      </c>
      <c r="F158" s="12">
        <v>189</v>
      </c>
      <c r="G158">
        <f>_xlfn.XLOOKUP(Data[[#This Row],[Product]],products[Product],products[Cost per unit])</f>
        <v>4.97</v>
      </c>
      <c r="H158">
        <f>Data[[#This Row],[Cost per unit]]*Data[[#This Row],[Units]]</f>
        <v>939.32999999999993</v>
      </c>
    </row>
    <row r="159" spans="2:8" x14ac:dyDescent="0.35">
      <c r="B159" t="s">
        <v>6</v>
      </c>
      <c r="C159" t="s">
        <v>37</v>
      </c>
      <c r="D159" t="s">
        <v>28</v>
      </c>
      <c r="E159" s="12">
        <v>3556</v>
      </c>
      <c r="F159" s="12">
        <v>459</v>
      </c>
      <c r="G159">
        <f>_xlfn.XLOOKUP(Data[[#This Row],[Product]],products[Product],products[Cost per unit])</f>
        <v>10.38</v>
      </c>
      <c r="H159">
        <f>Data[[#This Row],[Cost per unit]]*Data[[#This Row],[Units]]</f>
        <v>4764.42</v>
      </c>
    </row>
    <row r="160" spans="2:8" x14ac:dyDescent="0.35">
      <c r="B160" t="s">
        <v>5</v>
      </c>
      <c r="C160" t="s">
        <v>34</v>
      </c>
      <c r="D160" t="s">
        <v>15</v>
      </c>
      <c r="E160" s="12">
        <v>7280</v>
      </c>
      <c r="F160" s="12">
        <v>201</v>
      </c>
      <c r="G160">
        <f>_xlfn.XLOOKUP(Data[[#This Row],[Product]],products[Product],products[Cost per unit])</f>
        <v>11.73</v>
      </c>
      <c r="H160">
        <f>Data[[#This Row],[Cost per unit]]*Data[[#This Row],[Units]]</f>
        <v>2357.73</v>
      </c>
    </row>
    <row r="161" spans="2:8" x14ac:dyDescent="0.35">
      <c r="B161" t="s">
        <v>6</v>
      </c>
      <c r="C161" t="s">
        <v>34</v>
      </c>
      <c r="D161" t="s">
        <v>30</v>
      </c>
      <c r="E161" s="12">
        <v>3402</v>
      </c>
      <c r="F161" s="12">
        <v>366</v>
      </c>
      <c r="G161">
        <f>_xlfn.XLOOKUP(Data[[#This Row],[Product]],products[Product],products[Cost per unit])</f>
        <v>14.49</v>
      </c>
      <c r="H161">
        <f>Data[[#This Row],[Cost per unit]]*Data[[#This Row],[Units]]</f>
        <v>5303.34</v>
      </c>
    </row>
    <row r="162" spans="2:8" x14ac:dyDescent="0.35">
      <c r="B162" t="s">
        <v>3</v>
      </c>
      <c r="C162" t="s">
        <v>37</v>
      </c>
      <c r="D162" t="s">
        <v>29</v>
      </c>
      <c r="E162" s="12">
        <v>4592</v>
      </c>
      <c r="F162" s="12">
        <v>324</v>
      </c>
      <c r="G162">
        <f>_xlfn.XLOOKUP(Data[[#This Row],[Product]],products[Product],products[Cost per unit])</f>
        <v>7.16</v>
      </c>
      <c r="H162">
        <f>Data[[#This Row],[Cost per unit]]*Data[[#This Row],[Units]]</f>
        <v>2319.84</v>
      </c>
    </row>
    <row r="163" spans="2:8" x14ac:dyDescent="0.35">
      <c r="B163" t="s">
        <v>9</v>
      </c>
      <c r="C163" t="s">
        <v>35</v>
      </c>
      <c r="D163" t="s">
        <v>15</v>
      </c>
      <c r="E163" s="12">
        <v>7833</v>
      </c>
      <c r="F163" s="12">
        <v>243</v>
      </c>
      <c r="G163">
        <f>_xlfn.XLOOKUP(Data[[#This Row],[Product]],products[Product],products[Cost per unit])</f>
        <v>11.73</v>
      </c>
      <c r="H163">
        <f>Data[[#This Row],[Cost per unit]]*Data[[#This Row],[Units]]</f>
        <v>2850.3900000000003</v>
      </c>
    </row>
    <row r="164" spans="2:8" x14ac:dyDescent="0.35">
      <c r="B164" t="s">
        <v>2</v>
      </c>
      <c r="C164" t="s">
        <v>39</v>
      </c>
      <c r="D164" t="s">
        <v>21</v>
      </c>
      <c r="E164" s="12">
        <v>7651</v>
      </c>
      <c r="F164" s="12">
        <v>213</v>
      </c>
      <c r="G164">
        <f>_xlfn.XLOOKUP(Data[[#This Row],[Product]],products[Product],products[Cost per unit])</f>
        <v>9</v>
      </c>
      <c r="H164">
        <f>Data[[#This Row],[Cost per unit]]*Data[[#This Row],[Units]]</f>
        <v>1917</v>
      </c>
    </row>
    <row r="165" spans="2:8" x14ac:dyDescent="0.35">
      <c r="B165" t="s">
        <v>40</v>
      </c>
      <c r="C165" t="s">
        <v>35</v>
      </c>
      <c r="D165" t="s">
        <v>30</v>
      </c>
      <c r="E165" s="12">
        <v>2275</v>
      </c>
      <c r="F165" s="12">
        <v>447</v>
      </c>
      <c r="G165">
        <f>_xlfn.XLOOKUP(Data[[#This Row],[Product]],products[Product],products[Cost per unit])</f>
        <v>14.49</v>
      </c>
      <c r="H165">
        <f>Data[[#This Row],[Cost per unit]]*Data[[#This Row],[Units]]</f>
        <v>6477.03</v>
      </c>
    </row>
    <row r="166" spans="2:8" x14ac:dyDescent="0.35">
      <c r="B166" t="s">
        <v>40</v>
      </c>
      <c r="C166" t="s">
        <v>38</v>
      </c>
      <c r="D166" t="s">
        <v>13</v>
      </c>
      <c r="E166" s="12">
        <v>5670</v>
      </c>
      <c r="F166" s="12">
        <v>297</v>
      </c>
      <c r="G166">
        <f>_xlfn.XLOOKUP(Data[[#This Row],[Product]],products[Product],products[Cost per unit])</f>
        <v>9.33</v>
      </c>
      <c r="H166">
        <f>Data[[#This Row],[Cost per unit]]*Data[[#This Row],[Units]]</f>
        <v>2771.01</v>
      </c>
    </row>
    <row r="167" spans="2:8" x14ac:dyDescent="0.35">
      <c r="B167" t="s">
        <v>7</v>
      </c>
      <c r="C167" t="s">
        <v>35</v>
      </c>
      <c r="D167" t="s">
        <v>16</v>
      </c>
      <c r="E167" s="12">
        <v>2135</v>
      </c>
      <c r="F167" s="12">
        <v>27</v>
      </c>
      <c r="G167">
        <f>_xlfn.XLOOKUP(Data[[#This Row],[Product]],products[Product],products[Cost per unit])</f>
        <v>8.7899999999999991</v>
      </c>
      <c r="H167">
        <f>Data[[#This Row],[Cost per unit]]*Data[[#This Row],[Units]]</f>
        <v>237.32999999999998</v>
      </c>
    </row>
    <row r="168" spans="2:8" x14ac:dyDescent="0.35">
      <c r="B168" t="s">
        <v>40</v>
      </c>
      <c r="C168" t="s">
        <v>34</v>
      </c>
      <c r="D168" t="s">
        <v>23</v>
      </c>
      <c r="E168" s="12">
        <v>2779</v>
      </c>
      <c r="F168" s="12">
        <v>75</v>
      </c>
      <c r="G168">
        <f>_xlfn.XLOOKUP(Data[[#This Row],[Product]],products[Product],products[Cost per unit])</f>
        <v>6.49</v>
      </c>
      <c r="H168">
        <f>Data[[#This Row],[Cost per unit]]*Data[[#This Row],[Units]]</f>
        <v>486.75</v>
      </c>
    </row>
    <row r="169" spans="2:8" x14ac:dyDescent="0.35">
      <c r="B169" t="s">
        <v>10</v>
      </c>
      <c r="C169" t="s">
        <v>39</v>
      </c>
      <c r="D169" t="s">
        <v>33</v>
      </c>
      <c r="E169" s="12">
        <v>12950</v>
      </c>
      <c r="F169" s="12">
        <v>30</v>
      </c>
      <c r="G169">
        <f>_xlfn.XLOOKUP(Data[[#This Row],[Product]],products[Product],products[Cost per unit])</f>
        <v>12.37</v>
      </c>
      <c r="H169">
        <f>Data[[#This Row],[Cost per unit]]*Data[[#This Row],[Units]]</f>
        <v>371.09999999999997</v>
      </c>
    </row>
    <row r="170" spans="2:8" x14ac:dyDescent="0.35">
      <c r="B170" t="s">
        <v>7</v>
      </c>
      <c r="C170" t="s">
        <v>36</v>
      </c>
      <c r="D170" t="s">
        <v>18</v>
      </c>
      <c r="E170" s="12">
        <v>2646</v>
      </c>
      <c r="F170" s="12">
        <v>177</v>
      </c>
      <c r="G170">
        <f>_xlfn.XLOOKUP(Data[[#This Row],[Product]],products[Product],products[Cost per unit])</f>
        <v>6.47</v>
      </c>
      <c r="H170">
        <f>Data[[#This Row],[Cost per unit]]*Data[[#This Row],[Units]]</f>
        <v>1145.19</v>
      </c>
    </row>
    <row r="171" spans="2:8" x14ac:dyDescent="0.35">
      <c r="B171" t="s">
        <v>40</v>
      </c>
      <c r="C171" t="s">
        <v>34</v>
      </c>
      <c r="D171" t="s">
        <v>33</v>
      </c>
      <c r="E171" s="12">
        <v>3794</v>
      </c>
      <c r="F171" s="12">
        <v>159</v>
      </c>
      <c r="G171">
        <f>_xlfn.XLOOKUP(Data[[#This Row],[Product]],products[Product],products[Cost per unit])</f>
        <v>12.37</v>
      </c>
      <c r="H171">
        <f>Data[[#This Row],[Cost per unit]]*Data[[#This Row],[Units]]</f>
        <v>1966.83</v>
      </c>
    </row>
    <row r="172" spans="2:8" x14ac:dyDescent="0.35">
      <c r="B172" t="s">
        <v>3</v>
      </c>
      <c r="C172" t="s">
        <v>35</v>
      </c>
      <c r="D172" t="s">
        <v>33</v>
      </c>
      <c r="E172" s="12">
        <v>819</v>
      </c>
      <c r="F172" s="12">
        <v>306</v>
      </c>
      <c r="G172">
        <f>_xlfn.XLOOKUP(Data[[#This Row],[Product]],products[Product],products[Cost per unit])</f>
        <v>12.37</v>
      </c>
      <c r="H172">
        <f>Data[[#This Row],[Cost per unit]]*Data[[#This Row],[Units]]</f>
        <v>3785.22</v>
      </c>
    </row>
    <row r="173" spans="2:8" x14ac:dyDescent="0.35">
      <c r="B173" t="s">
        <v>3</v>
      </c>
      <c r="C173" t="s">
        <v>34</v>
      </c>
      <c r="D173" t="s">
        <v>20</v>
      </c>
      <c r="E173" s="12">
        <v>2583</v>
      </c>
      <c r="F173" s="12">
        <v>18</v>
      </c>
      <c r="G173">
        <f>_xlfn.XLOOKUP(Data[[#This Row],[Product]],products[Product],products[Cost per unit])</f>
        <v>10.62</v>
      </c>
      <c r="H173">
        <f>Data[[#This Row],[Cost per unit]]*Data[[#This Row],[Units]]</f>
        <v>191.16</v>
      </c>
    </row>
    <row r="174" spans="2:8" x14ac:dyDescent="0.35">
      <c r="B174" t="s">
        <v>7</v>
      </c>
      <c r="C174" t="s">
        <v>35</v>
      </c>
      <c r="D174" t="s">
        <v>19</v>
      </c>
      <c r="E174" s="12">
        <v>4585</v>
      </c>
      <c r="F174" s="12">
        <v>240</v>
      </c>
      <c r="G174">
        <f>_xlfn.XLOOKUP(Data[[#This Row],[Product]],products[Product],products[Cost per unit])</f>
        <v>7.64</v>
      </c>
      <c r="H174">
        <f>Data[[#This Row],[Cost per unit]]*Data[[#This Row],[Units]]</f>
        <v>1833.6</v>
      </c>
    </row>
    <row r="175" spans="2:8" x14ac:dyDescent="0.35">
      <c r="B175" t="s">
        <v>5</v>
      </c>
      <c r="C175" t="s">
        <v>34</v>
      </c>
      <c r="D175" t="s">
        <v>33</v>
      </c>
      <c r="E175" s="12">
        <v>1652</v>
      </c>
      <c r="F175" s="12">
        <v>93</v>
      </c>
      <c r="G175">
        <f>_xlfn.XLOOKUP(Data[[#This Row],[Product]],products[Product],products[Cost per unit])</f>
        <v>12.37</v>
      </c>
      <c r="H175">
        <f>Data[[#This Row],[Cost per unit]]*Data[[#This Row],[Units]]</f>
        <v>1150.4099999999999</v>
      </c>
    </row>
    <row r="176" spans="2:8" x14ac:dyDescent="0.35">
      <c r="B176" t="s">
        <v>10</v>
      </c>
      <c r="C176" t="s">
        <v>34</v>
      </c>
      <c r="D176" t="s">
        <v>26</v>
      </c>
      <c r="E176" s="12">
        <v>4991</v>
      </c>
      <c r="F176" s="12">
        <v>9</v>
      </c>
      <c r="G176">
        <f>_xlfn.XLOOKUP(Data[[#This Row],[Product]],products[Product],products[Cost per unit])</f>
        <v>5.6</v>
      </c>
      <c r="H176">
        <f>Data[[#This Row],[Cost per unit]]*Data[[#This Row],[Units]]</f>
        <v>50.4</v>
      </c>
    </row>
    <row r="177" spans="2:8" x14ac:dyDescent="0.35">
      <c r="B177" t="s">
        <v>8</v>
      </c>
      <c r="C177" t="s">
        <v>34</v>
      </c>
      <c r="D177" t="s">
        <v>16</v>
      </c>
      <c r="E177" s="12">
        <v>2009</v>
      </c>
      <c r="F177" s="12">
        <v>219</v>
      </c>
      <c r="G177">
        <f>_xlfn.XLOOKUP(Data[[#This Row],[Product]],products[Product],products[Cost per unit])</f>
        <v>8.7899999999999991</v>
      </c>
      <c r="H177">
        <f>Data[[#This Row],[Cost per unit]]*Data[[#This Row],[Units]]</f>
        <v>1925.0099999999998</v>
      </c>
    </row>
    <row r="178" spans="2:8" x14ac:dyDescent="0.35">
      <c r="B178" t="s">
        <v>2</v>
      </c>
      <c r="C178" t="s">
        <v>39</v>
      </c>
      <c r="D178" t="s">
        <v>22</v>
      </c>
      <c r="E178" s="12">
        <v>1568</v>
      </c>
      <c r="F178" s="12">
        <v>141</v>
      </c>
      <c r="G178">
        <f>_xlfn.XLOOKUP(Data[[#This Row],[Product]],products[Product],products[Cost per unit])</f>
        <v>9.77</v>
      </c>
      <c r="H178">
        <f>Data[[#This Row],[Cost per unit]]*Data[[#This Row],[Units]]</f>
        <v>1377.57</v>
      </c>
    </row>
    <row r="179" spans="2:8" x14ac:dyDescent="0.35">
      <c r="B179" t="s">
        <v>41</v>
      </c>
      <c r="C179" t="s">
        <v>37</v>
      </c>
      <c r="D179" t="s">
        <v>20</v>
      </c>
      <c r="E179" s="12">
        <v>3388</v>
      </c>
      <c r="F179" s="12">
        <v>123</v>
      </c>
      <c r="G179">
        <f>_xlfn.XLOOKUP(Data[[#This Row],[Product]],products[Product],products[Cost per unit])</f>
        <v>10.62</v>
      </c>
      <c r="H179">
        <f>Data[[#This Row],[Cost per unit]]*Data[[#This Row],[Units]]</f>
        <v>1306.26</v>
      </c>
    </row>
    <row r="180" spans="2:8" x14ac:dyDescent="0.35">
      <c r="B180" t="s">
        <v>40</v>
      </c>
      <c r="C180" t="s">
        <v>38</v>
      </c>
      <c r="D180" t="s">
        <v>24</v>
      </c>
      <c r="E180" s="12">
        <v>623</v>
      </c>
      <c r="F180" s="12">
        <v>51</v>
      </c>
      <c r="G180">
        <f>_xlfn.XLOOKUP(Data[[#This Row],[Product]],products[Product],products[Cost per unit])</f>
        <v>4.97</v>
      </c>
      <c r="H180">
        <f>Data[[#This Row],[Cost per unit]]*Data[[#This Row],[Units]]</f>
        <v>253.47</v>
      </c>
    </row>
    <row r="181" spans="2:8" x14ac:dyDescent="0.35">
      <c r="B181" t="s">
        <v>6</v>
      </c>
      <c r="C181" t="s">
        <v>36</v>
      </c>
      <c r="D181" t="s">
        <v>4</v>
      </c>
      <c r="E181" s="12">
        <v>10073</v>
      </c>
      <c r="F181" s="12">
        <v>120</v>
      </c>
      <c r="G181">
        <f>_xlfn.XLOOKUP(Data[[#This Row],[Product]],products[Product],products[Cost per unit])</f>
        <v>11.88</v>
      </c>
      <c r="H181">
        <f>Data[[#This Row],[Cost per unit]]*Data[[#This Row],[Units]]</f>
        <v>1425.6000000000001</v>
      </c>
    </row>
    <row r="182" spans="2:8" x14ac:dyDescent="0.35">
      <c r="B182" t="s">
        <v>8</v>
      </c>
      <c r="C182" t="s">
        <v>39</v>
      </c>
      <c r="D182" t="s">
        <v>26</v>
      </c>
      <c r="E182" s="12">
        <v>1561</v>
      </c>
      <c r="F182" s="12">
        <v>27</v>
      </c>
      <c r="G182">
        <f>_xlfn.XLOOKUP(Data[[#This Row],[Product]],products[Product],products[Cost per unit])</f>
        <v>5.6</v>
      </c>
      <c r="H182">
        <f>Data[[#This Row],[Cost per unit]]*Data[[#This Row],[Units]]</f>
        <v>151.19999999999999</v>
      </c>
    </row>
    <row r="183" spans="2:8" x14ac:dyDescent="0.35">
      <c r="B183" t="s">
        <v>9</v>
      </c>
      <c r="C183" t="s">
        <v>36</v>
      </c>
      <c r="D183" t="s">
        <v>27</v>
      </c>
      <c r="E183" s="12">
        <v>11522</v>
      </c>
      <c r="F183" s="12">
        <v>204</v>
      </c>
      <c r="G183">
        <f>_xlfn.XLOOKUP(Data[[#This Row],[Product]],products[Product],products[Cost per unit])</f>
        <v>16.73</v>
      </c>
      <c r="H183">
        <f>Data[[#This Row],[Cost per unit]]*Data[[#This Row],[Units]]</f>
        <v>3412.92</v>
      </c>
    </row>
    <row r="184" spans="2:8" x14ac:dyDescent="0.35">
      <c r="B184" t="s">
        <v>6</v>
      </c>
      <c r="C184" t="s">
        <v>38</v>
      </c>
      <c r="D184" t="s">
        <v>13</v>
      </c>
      <c r="E184" s="12">
        <v>2317</v>
      </c>
      <c r="F184" s="12">
        <v>123</v>
      </c>
      <c r="G184">
        <f>_xlfn.XLOOKUP(Data[[#This Row],[Product]],products[Product],products[Cost per unit])</f>
        <v>9.33</v>
      </c>
      <c r="H184">
        <f>Data[[#This Row],[Cost per unit]]*Data[[#This Row],[Units]]</f>
        <v>1147.5899999999999</v>
      </c>
    </row>
    <row r="185" spans="2:8" x14ac:dyDescent="0.35">
      <c r="B185" t="s">
        <v>10</v>
      </c>
      <c r="C185" t="s">
        <v>37</v>
      </c>
      <c r="D185" t="s">
        <v>28</v>
      </c>
      <c r="E185" s="12">
        <v>3059</v>
      </c>
      <c r="F185" s="12">
        <v>27</v>
      </c>
      <c r="G185">
        <f>_xlfn.XLOOKUP(Data[[#This Row],[Product]],products[Product],products[Cost per unit])</f>
        <v>10.38</v>
      </c>
      <c r="H185">
        <f>Data[[#This Row],[Cost per unit]]*Data[[#This Row],[Units]]</f>
        <v>280.26000000000005</v>
      </c>
    </row>
    <row r="186" spans="2:8" x14ac:dyDescent="0.35">
      <c r="B186" t="s">
        <v>41</v>
      </c>
      <c r="C186" t="s">
        <v>37</v>
      </c>
      <c r="D186" t="s">
        <v>26</v>
      </c>
      <c r="E186" s="12">
        <v>2324</v>
      </c>
      <c r="F186" s="12">
        <v>177</v>
      </c>
      <c r="G186">
        <f>_xlfn.XLOOKUP(Data[[#This Row],[Product]],products[Product],products[Cost per unit])</f>
        <v>5.6</v>
      </c>
      <c r="H186">
        <f>Data[[#This Row],[Cost per unit]]*Data[[#This Row],[Units]]</f>
        <v>991.19999999999993</v>
      </c>
    </row>
    <row r="187" spans="2:8" x14ac:dyDescent="0.35">
      <c r="B187" t="s">
        <v>3</v>
      </c>
      <c r="C187" t="s">
        <v>39</v>
      </c>
      <c r="D187" t="s">
        <v>26</v>
      </c>
      <c r="E187" s="12">
        <v>4956</v>
      </c>
      <c r="F187" s="12">
        <v>171</v>
      </c>
      <c r="G187">
        <f>_xlfn.XLOOKUP(Data[[#This Row],[Product]],products[Product],products[Cost per unit])</f>
        <v>5.6</v>
      </c>
      <c r="H187">
        <f>Data[[#This Row],[Cost per unit]]*Data[[#This Row],[Units]]</f>
        <v>957.59999999999991</v>
      </c>
    </row>
    <row r="188" spans="2:8" x14ac:dyDescent="0.35">
      <c r="B188" t="s">
        <v>10</v>
      </c>
      <c r="C188" t="s">
        <v>34</v>
      </c>
      <c r="D188" t="s">
        <v>19</v>
      </c>
      <c r="E188" s="12">
        <v>5355</v>
      </c>
      <c r="F188" s="12">
        <v>204</v>
      </c>
      <c r="G188">
        <f>_xlfn.XLOOKUP(Data[[#This Row],[Product]],products[Product],products[Cost per unit])</f>
        <v>7.64</v>
      </c>
      <c r="H188">
        <f>Data[[#This Row],[Cost per unit]]*Data[[#This Row],[Units]]</f>
        <v>1558.56</v>
      </c>
    </row>
    <row r="189" spans="2:8" x14ac:dyDescent="0.35">
      <c r="B189" t="s">
        <v>3</v>
      </c>
      <c r="C189" t="s">
        <v>34</v>
      </c>
      <c r="D189" t="s">
        <v>14</v>
      </c>
      <c r="E189" s="12">
        <v>7259</v>
      </c>
      <c r="F189" s="12">
        <v>276</v>
      </c>
      <c r="G189">
        <f>_xlfn.XLOOKUP(Data[[#This Row],[Product]],products[Product],products[Cost per unit])</f>
        <v>11.7</v>
      </c>
      <c r="H189">
        <f>Data[[#This Row],[Cost per unit]]*Data[[#This Row],[Units]]</f>
        <v>3229.2</v>
      </c>
    </row>
    <row r="190" spans="2:8" x14ac:dyDescent="0.35">
      <c r="B190" t="s">
        <v>8</v>
      </c>
      <c r="C190" t="s">
        <v>37</v>
      </c>
      <c r="D190" t="s">
        <v>26</v>
      </c>
      <c r="E190" s="12">
        <v>6279</v>
      </c>
      <c r="F190" s="12">
        <v>45</v>
      </c>
      <c r="G190">
        <f>_xlfn.XLOOKUP(Data[[#This Row],[Product]],products[Product],products[Cost per unit])</f>
        <v>5.6</v>
      </c>
      <c r="H190">
        <f>Data[[#This Row],[Cost per unit]]*Data[[#This Row],[Units]]</f>
        <v>251.99999999999997</v>
      </c>
    </row>
    <row r="191" spans="2:8" x14ac:dyDescent="0.35">
      <c r="B191" t="s">
        <v>40</v>
      </c>
      <c r="C191" t="s">
        <v>38</v>
      </c>
      <c r="D191" t="s">
        <v>29</v>
      </c>
      <c r="E191" s="12">
        <v>2541</v>
      </c>
      <c r="F191" s="12">
        <v>45</v>
      </c>
      <c r="G191">
        <f>_xlfn.XLOOKUP(Data[[#This Row],[Product]],products[Product],products[Cost per unit])</f>
        <v>7.16</v>
      </c>
      <c r="H191">
        <f>Data[[#This Row],[Cost per unit]]*Data[[#This Row],[Units]]</f>
        <v>322.2</v>
      </c>
    </row>
    <row r="192" spans="2:8" x14ac:dyDescent="0.35">
      <c r="B192" t="s">
        <v>6</v>
      </c>
      <c r="C192" t="s">
        <v>35</v>
      </c>
      <c r="D192" t="s">
        <v>27</v>
      </c>
      <c r="E192" s="12">
        <v>3864</v>
      </c>
      <c r="F192" s="12">
        <v>177</v>
      </c>
      <c r="G192">
        <f>_xlfn.XLOOKUP(Data[[#This Row],[Product]],products[Product],products[Cost per unit])</f>
        <v>16.73</v>
      </c>
      <c r="H192">
        <f>Data[[#This Row],[Cost per unit]]*Data[[#This Row],[Units]]</f>
        <v>2961.21</v>
      </c>
    </row>
    <row r="193" spans="2:8" x14ac:dyDescent="0.35">
      <c r="B193" t="s">
        <v>5</v>
      </c>
      <c r="C193" t="s">
        <v>36</v>
      </c>
      <c r="D193" t="s">
        <v>13</v>
      </c>
      <c r="E193" s="12">
        <v>6146</v>
      </c>
      <c r="F193" s="12">
        <v>63</v>
      </c>
      <c r="G193">
        <f>_xlfn.XLOOKUP(Data[[#This Row],[Product]],products[Product],products[Cost per unit])</f>
        <v>9.33</v>
      </c>
      <c r="H193">
        <f>Data[[#This Row],[Cost per unit]]*Data[[#This Row],[Units]]</f>
        <v>587.79</v>
      </c>
    </row>
    <row r="194" spans="2:8" x14ac:dyDescent="0.35">
      <c r="B194" t="s">
        <v>9</v>
      </c>
      <c r="C194" t="s">
        <v>39</v>
      </c>
      <c r="D194" t="s">
        <v>18</v>
      </c>
      <c r="E194" s="12">
        <v>2639</v>
      </c>
      <c r="F194" s="12">
        <v>204</v>
      </c>
      <c r="G194">
        <f>_xlfn.XLOOKUP(Data[[#This Row],[Product]],products[Product],products[Cost per unit])</f>
        <v>6.47</v>
      </c>
      <c r="H194">
        <f>Data[[#This Row],[Cost per unit]]*Data[[#This Row],[Units]]</f>
        <v>1319.8799999999999</v>
      </c>
    </row>
    <row r="195" spans="2:8" x14ac:dyDescent="0.35">
      <c r="B195" t="s">
        <v>8</v>
      </c>
      <c r="C195" t="s">
        <v>37</v>
      </c>
      <c r="D195" t="s">
        <v>22</v>
      </c>
      <c r="E195" s="12">
        <v>1890</v>
      </c>
      <c r="F195" s="12">
        <v>195</v>
      </c>
      <c r="G195">
        <f>_xlfn.XLOOKUP(Data[[#This Row],[Product]],products[Product],products[Cost per unit])</f>
        <v>9.77</v>
      </c>
      <c r="H195">
        <f>Data[[#This Row],[Cost per unit]]*Data[[#This Row],[Units]]</f>
        <v>1905.1499999999999</v>
      </c>
    </row>
    <row r="196" spans="2:8" x14ac:dyDescent="0.35">
      <c r="B196" t="s">
        <v>7</v>
      </c>
      <c r="C196" t="s">
        <v>34</v>
      </c>
      <c r="D196" t="s">
        <v>14</v>
      </c>
      <c r="E196" s="12">
        <v>1932</v>
      </c>
      <c r="F196" s="12">
        <v>369</v>
      </c>
      <c r="G196">
        <f>_xlfn.XLOOKUP(Data[[#This Row],[Product]],products[Product],products[Cost per unit])</f>
        <v>11.7</v>
      </c>
      <c r="H196">
        <f>Data[[#This Row],[Cost per unit]]*Data[[#This Row],[Units]]</f>
        <v>4317.3</v>
      </c>
    </row>
    <row r="197" spans="2:8" x14ac:dyDescent="0.35">
      <c r="B197" t="s">
        <v>3</v>
      </c>
      <c r="C197" t="s">
        <v>34</v>
      </c>
      <c r="D197" t="s">
        <v>25</v>
      </c>
      <c r="E197" s="12">
        <v>6300</v>
      </c>
      <c r="F197" s="12">
        <v>42</v>
      </c>
      <c r="G197">
        <f>_xlfn.XLOOKUP(Data[[#This Row],[Product]],products[Product],products[Cost per unit])</f>
        <v>13.15</v>
      </c>
      <c r="H197">
        <f>Data[[#This Row],[Cost per unit]]*Data[[#This Row],[Units]]</f>
        <v>552.30000000000007</v>
      </c>
    </row>
    <row r="198" spans="2:8" x14ac:dyDescent="0.35">
      <c r="B198" t="s">
        <v>6</v>
      </c>
      <c r="C198" t="s">
        <v>37</v>
      </c>
      <c r="D198" t="s">
        <v>30</v>
      </c>
      <c r="E198" s="12">
        <v>560</v>
      </c>
      <c r="F198" s="12">
        <v>81</v>
      </c>
      <c r="G198">
        <f>_xlfn.XLOOKUP(Data[[#This Row],[Product]],products[Product],products[Cost per unit])</f>
        <v>14.49</v>
      </c>
      <c r="H198">
        <f>Data[[#This Row],[Cost per unit]]*Data[[#This Row],[Units]]</f>
        <v>1173.69</v>
      </c>
    </row>
    <row r="199" spans="2:8" x14ac:dyDescent="0.35">
      <c r="B199" t="s">
        <v>9</v>
      </c>
      <c r="C199" t="s">
        <v>37</v>
      </c>
      <c r="D199" t="s">
        <v>26</v>
      </c>
      <c r="E199" s="12">
        <v>2856</v>
      </c>
      <c r="F199" s="12">
        <v>246</v>
      </c>
      <c r="G199">
        <f>_xlfn.XLOOKUP(Data[[#This Row],[Product]],products[Product],products[Cost per unit])</f>
        <v>5.6</v>
      </c>
      <c r="H199">
        <f>Data[[#This Row],[Cost per unit]]*Data[[#This Row],[Units]]</f>
        <v>1377.6</v>
      </c>
    </row>
    <row r="200" spans="2:8" x14ac:dyDescent="0.35">
      <c r="B200" t="s">
        <v>9</v>
      </c>
      <c r="C200" t="s">
        <v>34</v>
      </c>
      <c r="D200" t="s">
        <v>17</v>
      </c>
      <c r="E200" s="12">
        <v>707</v>
      </c>
      <c r="F200" s="12">
        <v>174</v>
      </c>
      <c r="G200">
        <f>_xlfn.XLOOKUP(Data[[#This Row],[Product]],products[Product],products[Cost per unit])</f>
        <v>3.11</v>
      </c>
      <c r="H200">
        <f>Data[[#This Row],[Cost per unit]]*Data[[#This Row],[Units]]</f>
        <v>541.14</v>
      </c>
    </row>
    <row r="201" spans="2:8" x14ac:dyDescent="0.35">
      <c r="B201" t="s">
        <v>8</v>
      </c>
      <c r="C201" t="s">
        <v>35</v>
      </c>
      <c r="D201" t="s">
        <v>30</v>
      </c>
      <c r="E201" s="12">
        <v>3598</v>
      </c>
      <c r="F201" s="12">
        <v>81</v>
      </c>
      <c r="G201">
        <f>_xlfn.XLOOKUP(Data[[#This Row],[Product]],products[Product],products[Cost per unit])</f>
        <v>14.49</v>
      </c>
      <c r="H201">
        <f>Data[[#This Row],[Cost per unit]]*Data[[#This Row],[Units]]</f>
        <v>1173.69</v>
      </c>
    </row>
    <row r="202" spans="2:8" x14ac:dyDescent="0.35">
      <c r="B202" t="s">
        <v>40</v>
      </c>
      <c r="C202" t="s">
        <v>35</v>
      </c>
      <c r="D202" t="s">
        <v>22</v>
      </c>
      <c r="E202" s="12">
        <v>6853</v>
      </c>
      <c r="F202" s="12">
        <v>372</v>
      </c>
      <c r="G202">
        <f>_xlfn.XLOOKUP(Data[[#This Row],[Product]],products[Product],products[Cost per unit])</f>
        <v>9.77</v>
      </c>
      <c r="H202">
        <f>Data[[#This Row],[Cost per unit]]*Data[[#This Row],[Units]]</f>
        <v>3634.44</v>
      </c>
    </row>
    <row r="203" spans="2:8" x14ac:dyDescent="0.35">
      <c r="B203" t="s">
        <v>40</v>
      </c>
      <c r="C203" t="s">
        <v>35</v>
      </c>
      <c r="D203" t="s">
        <v>16</v>
      </c>
      <c r="E203" s="12">
        <v>4725</v>
      </c>
      <c r="F203" s="12">
        <v>174</v>
      </c>
      <c r="G203">
        <f>_xlfn.XLOOKUP(Data[[#This Row],[Product]],products[Product],products[Cost per unit])</f>
        <v>8.7899999999999991</v>
      </c>
      <c r="H203">
        <f>Data[[#This Row],[Cost per unit]]*Data[[#This Row],[Units]]</f>
        <v>1529.4599999999998</v>
      </c>
    </row>
    <row r="204" spans="2:8" x14ac:dyDescent="0.35">
      <c r="B204" t="s">
        <v>41</v>
      </c>
      <c r="C204" t="s">
        <v>36</v>
      </c>
      <c r="D204" t="s">
        <v>32</v>
      </c>
      <c r="E204" s="12">
        <v>10304</v>
      </c>
      <c r="F204" s="12">
        <v>84</v>
      </c>
      <c r="G204">
        <f>_xlfn.XLOOKUP(Data[[#This Row],[Product]],products[Product],products[Cost per unit])</f>
        <v>8.65</v>
      </c>
      <c r="H204">
        <f>Data[[#This Row],[Cost per unit]]*Data[[#This Row],[Units]]</f>
        <v>726.6</v>
      </c>
    </row>
    <row r="205" spans="2:8" x14ac:dyDescent="0.35">
      <c r="B205" t="s">
        <v>41</v>
      </c>
      <c r="C205" t="s">
        <v>34</v>
      </c>
      <c r="D205" t="s">
        <v>16</v>
      </c>
      <c r="E205" s="12">
        <v>1274</v>
      </c>
      <c r="F205" s="12">
        <v>225</v>
      </c>
      <c r="G205">
        <f>_xlfn.XLOOKUP(Data[[#This Row],[Product]],products[Product],products[Cost per unit])</f>
        <v>8.7899999999999991</v>
      </c>
      <c r="H205">
        <f>Data[[#This Row],[Cost per unit]]*Data[[#This Row],[Units]]</f>
        <v>1977.7499999999998</v>
      </c>
    </row>
    <row r="206" spans="2:8" x14ac:dyDescent="0.35">
      <c r="B206" t="s">
        <v>5</v>
      </c>
      <c r="C206" t="s">
        <v>36</v>
      </c>
      <c r="D206" t="s">
        <v>30</v>
      </c>
      <c r="E206" s="12">
        <v>1526</v>
      </c>
      <c r="F206" s="12">
        <v>105</v>
      </c>
      <c r="G206">
        <f>_xlfn.XLOOKUP(Data[[#This Row],[Product]],products[Product],products[Cost per unit])</f>
        <v>14.49</v>
      </c>
      <c r="H206">
        <f>Data[[#This Row],[Cost per unit]]*Data[[#This Row],[Units]]</f>
        <v>1521.45</v>
      </c>
    </row>
    <row r="207" spans="2:8" x14ac:dyDescent="0.35">
      <c r="B207" t="s">
        <v>40</v>
      </c>
      <c r="C207" t="s">
        <v>39</v>
      </c>
      <c r="D207" t="s">
        <v>28</v>
      </c>
      <c r="E207" s="12">
        <v>3101</v>
      </c>
      <c r="F207" s="12">
        <v>225</v>
      </c>
      <c r="G207">
        <f>_xlfn.XLOOKUP(Data[[#This Row],[Product]],products[Product],products[Cost per unit])</f>
        <v>10.38</v>
      </c>
      <c r="H207">
        <f>Data[[#This Row],[Cost per unit]]*Data[[#This Row],[Units]]</f>
        <v>2335.5</v>
      </c>
    </row>
    <row r="208" spans="2:8" x14ac:dyDescent="0.35">
      <c r="B208" t="s">
        <v>2</v>
      </c>
      <c r="C208" t="s">
        <v>37</v>
      </c>
      <c r="D208" t="s">
        <v>14</v>
      </c>
      <c r="E208" s="12">
        <v>1057</v>
      </c>
      <c r="F208" s="12">
        <v>54</v>
      </c>
      <c r="G208">
        <f>_xlfn.XLOOKUP(Data[[#This Row],[Product]],products[Product],products[Cost per unit])</f>
        <v>11.7</v>
      </c>
      <c r="H208">
        <f>Data[[#This Row],[Cost per unit]]*Data[[#This Row],[Units]]</f>
        <v>631.79999999999995</v>
      </c>
    </row>
    <row r="209" spans="2:8" x14ac:dyDescent="0.35">
      <c r="B209" t="s">
        <v>7</v>
      </c>
      <c r="C209" t="s">
        <v>37</v>
      </c>
      <c r="D209" t="s">
        <v>26</v>
      </c>
      <c r="E209" s="12">
        <v>5306</v>
      </c>
      <c r="F209" s="12">
        <v>0</v>
      </c>
      <c r="G209">
        <f>_xlfn.XLOOKUP(Data[[#This Row],[Product]],products[Product],products[Cost per unit])</f>
        <v>5.6</v>
      </c>
      <c r="H209">
        <f>Data[[#This Row],[Cost per unit]]*Data[[#This Row],[Units]]</f>
        <v>0</v>
      </c>
    </row>
    <row r="210" spans="2:8" x14ac:dyDescent="0.35">
      <c r="B210" t="s">
        <v>5</v>
      </c>
      <c r="C210" t="s">
        <v>39</v>
      </c>
      <c r="D210" t="s">
        <v>24</v>
      </c>
      <c r="E210" s="12">
        <v>4018</v>
      </c>
      <c r="F210" s="12">
        <v>171</v>
      </c>
      <c r="G210">
        <f>_xlfn.XLOOKUP(Data[[#This Row],[Product]],products[Product],products[Cost per unit])</f>
        <v>4.97</v>
      </c>
      <c r="H210">
        <f>Data[[#This Row],[Cost per unit]]*Data[[#This Row],[Units]]</f>
        <v>849.87</v>
      </c>
    </row>
    <row r="211" spans="2:8" x14ac:dyDescent="0.35">
      <c r="B211" t="s">
        <v>9</v>
      </c>
      <c r="C211" t="s">
        <v>34</v>
      </c>
      <c r="D211" t="s">
        <v>16</v>
      </c>
      <c r="E211" s="12">
        <v>938</v>
      </c>
      <c r="F211" s="12">
        <v>189</v>
      </c>
      <c r="G211">
        <f>_xlfn.XLOOKUP(Data[[#This Row],[Product]],products[Product],products[Cost per unit])</f>
        <v>8.7899999999999991</v>
      </c>
      <c r="H211">
        <f>Data[[#This Row],[Cost per unit]]*Data[[#This Row],[Units]]</f>
        <v>1661.31</v>
      </c>
    </row>
    <row r="212" spans="2:8" x14ac:dyDescent="0.35">
      <c r="B212" t="s">
        <v>7</v>
      </c>
      <c r="C212" t="s">
        <v>38</v>
      </c>
      <c r="D212" t="s">
        <v>18</v>
      </c>
      <c r="E212" s="12">
        <v>1778</v>
      </c>
      <c r="F212" s="12">
        <v>270</v>
      </c>
      <c r="G212">
        <f>_xlfn.XLOOKUP(Data[[#This Row],[Product]],products[Product],products[Cost per unit])</f>
        <v>6.47</v>
      </c>
      <c r="H212">
        <f>Data[[#This Row],[Cost per unit]]*Data[[#This Row],[Units]]</f>
        <v>1746.8999999999999</v>
      </c>
    </row>
    <row r="213" spans="2:8" x14ac:dyDescent="0.35">
      <c r="B213" t="s">
        <v>6</v>
      </c>
      <c r="C213" t="s">
        <v>39</v>
      </c>
      <c r="D213" t="s">
        <v>30</v>
      </c>
      <c r="E213" s="12">
        <v>1638</v>
      </c>
      <c r="F213" s="12">
        <v>63</v>
      </c>
      <c r="G213">
        <f>_xlfn.XLOOKUP(Data[[#This Row],[Product]],products[Product],products[Cost per unit])</f>
        <v>14.49</v>
      </c>
      <c r="H213">
        <f>Data[[#This Row],[Cost per unit]]*Data[[#This Row],[Units]]</f>
        <v>912.87</v>
      </c>
    </row>
    <row r="214" spans="2:8" x14ac:dyDescent="0.35">
      <c r="B214" t="s">
        <v>41</v>
      </c>
      <c r="C214" t="s">
        <v>38</v>
      </c>
      <c r="D214" t="s">
        <v>25</v>
      </c>
      <c r="E214" s="12">
        <v>154</v>
      </c>
      <c r="F214" s="12">
        <v>21</v>
      </c>
      <c r="G214">
        <f>_xlfn.XLOOKUP(Data[[#This Row],[Product]],products[Product],products[Cost per unit])</f>
        <v>13.15</v>
      </c>
      <c r="H214">
        <f>Data[[#This Row],[Cost per unit]]*Data[[#This Row],[Units]]</f>
        <v>276.15000000000003</v>
      </c>
    </row>
    <row r="215" spans="2:8" x14ac:dyDescent="0.35">
      <c r="B215" t="s">
        <v>7</v>
      </c>
      <c r="C215" t="s">
        <v>37</v>
      </c>
      <c r="D215" t="s">
        <v>22</v>
      </c>
      <c r="E215" s="12">
        <v>9835</v>
      </c>
      <c r="F215" s="12">
        <v>207</v>
      </c>
      <c r="G215">
        <f>_xlfn.XLOOKUP(Data[[#This Row],[Product]],products[Product],products[Cost per unit])</f>
        <v>9.77</v>
      </c>
      <c r="H215">
        <f>Data[[#This Row],[Cost per unit]]*Data[[#This Row],[Units]]</f>
        <v>2022.3899999999999</v>
      </c>
    </row>
    <row r="216" spans="2:8" x14ac:dyDescent="0.35">
      <c r="B216" t="s">
        <v>9</v>
      </c>
      <c r="C216" t="s">
        <v>37</v>
      </c>
      <c r="D216" t="s">
        <v>20</v>
      </c>
      <c r="E216" s="12">
        <v>7273</v>
      </c>
      <c r="F216" s="12">
        <v>96</v>
      </c>
      <c r="G216">
        <f>_xlfn.XLOOKUP(Data[[#This Row],[Product]],products[Product],products[Cost per unit])</f>
        <v>10.62</v>
      </c>
      <c r="H216">
        <f>Data[[#This Row],[Cost per unit]]*Data[[#This Row],[Units]]</f>
        <v>1019.52</v>
      </c>
    </row>
    <row r="217" spans="2:8" x14ac:dyDescent="0.35">
      <c r="B217" t="s">
        <v>5</v>
      </c>
      <c r="C217" t="s">
        <v>39</v>
      </c>
      <c r="D217" t="s">
        <v>22</v>
      </c>
      <c r="E217" s="12">
        <v>6909</v>
      </c>
      <c r="F217" s="12">
        <v>81</v>
      </c>
      <c r="G217">
        <f>_xlfn.XLOOKUP(Data[[#This Row],[Product]],products[Product],products[Cost per unit])</f>
        <v>9.77</v>
      </c>
      <c r="H217">
        <f>Data[[#This Row],[Cost per unit]]*Data[[#This Row],[Units]]</f>
        <v>791.37</v>
      </c>
    </row>
    <row r="218" spans="2:8" x14ac:dyDescent="0.35">
      <c r="B218" t="s">
        <v>9</v>
      </c>
      <c r="C218" t="s">
        <v>39</v>
      </c>
      <c r="D218" t="s">
        <v>24</v>
      </c>
      <c r="E218" s="12">
        <v>3920</v>
      </c>
      <c r="F218" s="12">
        <v>306</v>
      </c>
      <c r="G218">
        <f>_xlfn.XLOOKUP(Data[[#This Row],[Product]],products[Product],products[Cost per unit])</f>
        <v>4.97</v>
      </c>
      <c r="H218">
        <f>Data[[#This Row],[Cost per unit]]*Data[[#This Row],[Units]]</f>
        <v>1520.82</v>
      </c>
    </row>
    <row r="219" spans="2:8" x14ac:dyDescent="0.35">
      <c r="B219" t="s">
        <v>10</v>
      </c>
      <c r="C219" t="s">
        <v>39</v>
      </c>
      <c r="D219" t="s">
        <v>21</v>
      </c>
      <c r="E219" s="12">
        <v>4858</v>
      </c>
      <c r="F219" s="12">
        <v>279</v>
      </c>
      <c r="G219">
        <f>_xlfn.XLOOKUP(Data[[#This Row],[Product]],products[Product],products[Cost per unit])</f>
        <v>9</v>
      </c>
      <c r="H219">
        <f>Data[[#This Row],[Cost per unit]]*Data[[#This Row],[Units]]</f>
        <v>2511</v>
      </c>
    </row>
    <row r="220" spans="2:8" x14ac:dyDescent="0.35">
      <c r="B220" t="s">
        <v>2</v>
      </c>
      <c r="C220" t="s">
        <v>38</v>
      </c>
      <c r="D220" t="s">
        <v>4</v>
      </c>
      <c r="E220" s="12">
        <v>3549</v>
      </c>
      <c r="F220" s="12">
        <v>3</v>
      </c>
      <c r="G220">
        <f>_xlfn.XLOOKUP(Data[[#This Row],[Product]],products[Product],products[Cost per unit])</f>
        <v>11.88</v>
      </c>
      <c r="H220">
        <f>Data[[#This Row],[Cost per unit]]*Data[[#This Row],[Units]]</f>
        <v>35.64</v>
      </c>
    </row>
    <row r="221" spans="2:8" x14ac:dyDescent="0.35">
      <c r="B221" t="s">
        <v>7</v>
      </c>
      <c r="C221" t="s">
        <v>39</v>
      </c>
      <c r="D221" t="s">
        <v>27</v>
      </c>
      <c r="E221" s="12">
        <v>966</v>
      </c>
      <c r="F221" s="12">
        <v>198</v>
      </c>
      <c r="G221">
        <f>_xlfn.XLOOKUP(Data[[#This Row],[Product]],products[Product],products[Cost per unit])</f>
        <v>16.73</v>
      </c>
      <c r="H221">
        <f>Data[[#This Row],[Cost per unit]]*Data[[#This Row],[Units]]</f>
        <v>3312.54</v>
      </c>
    </row>
    <row r="222" spans="2:8" x14ac:dyDescent="0.35">
      <c r="B222" t="s">
        <v>5</v>
      </c>
      <c r="C222" t="s">
        <v>39</v>
      </c>
      <c r="D222" t="s">
        <v>18</v>
      </c>
      <c r="E222" s="12">
        <v>385</v>
      </c>
      <c r="F222" s="12">
        <v>249</v>
      </c>
      <c r="G222">
        <f>_xlfn.XLOOKUP(Data[[#This Row],[Product]],products[Product],products[Cost per unit])</f>
        <v>6.47</v>
      </c>
      <c r="H222">
        <f>Data[[#This Row],[Cost per unit]]*Data[[#This Row],[Units]]</f>
        <v>1611.03</v>
      </c>
    </row>
    <row r="223" spans="2:8" x14ac:dyDescent="0.35">
      <c r="B223" t="s">
        <v>6</v>
      </c>
      <c r="C223" t="s">
        <v>34</v>
      </c>
      <c r="D223" t="s">
        <v>16</v>
      </c>
      <c r="E223" s="12">
        <v>2219</v>
      </c>
      <c r="F223" s="12">
        <v>75</v>
      </c>
      <c r="G223">
        <f>_xlfn.XLOOKUP(Data[[#This Row],[Product]],products[Product],products[Cost per unit])</f>
        <v>8.7899999999999991</v>
      </c>
      <c r="H223">
        <f>Data[[#This Row],[Cost per unit]]*Data[[#This Row],[Units]]</f>
        <v>659.24999999999989</v>
      </c>
    </row>
    <row r="224" spans="2:8" x14ac:dyDescent="0.35">
      <c r="B224" t="s">
        <v>9</v>
      </c>
      <c r="C224" t="s">
        <v>36</v>
      </c>
      <c r="D224" t="s">
        <v>32</v>
      </c>
      <c r="E224" s="12">
        <v>2954</v>
      </c>
      <c r="F224" s="12">
        <v>189</v>
      </c>
      <c r="G224">
        <f>_xlfn.XLOOKUP(Data[[#This Row],[Product]],products[Product],products[Cost per unit])</f>
        <v>8.65</v>
      </c>
      <c r="H224">
        <f>Data[[#This Row],[Cost per unit]]*Data[[#This Row],[Units]]</f>
        <v>1634.8500000000001</v>
      </c>
    </row>
    <row r="225" spans="2:8" x14ac:dyDescent="0.35">
      <c r="B225" t="s">
        <v>7</v>
      </c>
      <c r="C225" t="s">
        <v>36</v>
      </c>
      <c r="D225" t="s">
        <v>32</v>
      </c>
      <c r="E225" s="12">
        <v>280</v>
      </c>
      <c r="F225" s="12">
        <v>87</v>
      </c>
      <c r="G225">
        <f>_xlfn.XLOOKUP(Data[[#This Row],[Product]],products[Product],products[Cost per unit])</f>
        <v>8.65</v>
      </c>
      <c r="H225">
        <f>Data[[#This Row],[Cost per unit]]*Data[[#This Row],[Units]]</f>
        <v>752.55000000000007</v>
      </c>
    </row>
    <row r="226" spans="2:8" x14ac:dyDescent="0.35">
      <c r="B226" t="s">
        <v>41</v>
      </c>
      <c r="C226" t="s">
        <v>36</v>
      </c>
      <c r="D226" t="s">
        <v>30</v>
      </c>
      <c r="E226" s="12">
        <v>6118</v>
      </c>
      <c r="F226" s="12">
        <v>174</v>
      </c>
      <c r="G226">
        <f>_xlfn.XLOOKUP(Data[[#This Row],[Product]],products[Product],products[Cost per unit])</f>
        <v>14.49</v>
      </c>
      <c r="H226">
        <f>Data[[#This Row],[Cost per unit]]*Data[[#This Row],[Units]]</f>
        <v>2521.2600000000002</v>
      </c>
    </row>
    <row r="227" spans="2:8" x14ac:dyDescent="0.35">
      <c r="B227" t="s">
        <v>2</v>
      </c>
      <c r="C227" t="s">
        <v>39</v>
      </c>
      <c r="D227" t="s">
        <v>15</v>
      </c>
      <c r="E227" s="12">
        <v>4802</v>
      </c>
      <c r="F227" s="12">
        <v>36</v>
      </c>
      <c r="G227">
        <f>_xlfn.XLOOKUP(Data[[#This Row],[Product]],products[Product],products[Cost per unit])</f>
        <v>11.73</v>
      </c>
      <c r="H227">
        <f>Data[[#This Row],[Cost per unit]]*Data[[#This Row],[Units]]</f>
        <v>422.28000000000003</v>
      </c>
    </row>
    <row r="228" spans="2:8" x14ac:dyDescent="0.35">
      <c r="B228" t="s">
        <v>9</v>
      </c>
      <c r="C228" t="s">
        <v>38</v>
      </c>
      <c r="D228" t="s">
        <v>24</v>
      </c>
      <c r="E228" s="12">
        <v>4137</v>
      </c>
      <c r="F228" s="12">
        <v>60</v>
      </c>
      <c r="G228">
        <f>_xlfn.XLOOKUP(Data[[#This Row],[Product]],products[Product],products[Cost per unit])</f>
        <v>4.97</v>
      </c>
      <c r="H228">
        <f>Data[[#This Row],[Cost per unit]]*Data[[#This Row],[Units]]</f>
        <v>298.2</v>
      </c>
    </row>
    <row r="229" spans="2:8" x14ac:dyDescent="0.35">
      <c r="B229" t="s">
        <v>3</v>
      </c>
      <c r="C229" t="s">
        <v>35</v>
      </c>
      <c r="D229" t="s">
        <v>23</v>
      </c>
      <c r="E229" s="12">
        <v>2023</v>
      </c>
      <c r="F229" s="12">
        <v>78</v>
      </c>
      <c r="G229">
        <f>_xlfn.XLOOKUP(Data[[#This Row],[Product]],products[Product],products[Cost per unit])</f>
        <v>6.49</v>
      </c>
      <c r="H229">
        <f>Data[[#This Row],[Cost per unit]]*Data[[#This Row],[Units]]</f>
        <v>506.22</v>
      </c>
    </row>
    <row r="230" spans="2:8" x14ac:dyDescent="0.35">
      <c r="B230" t="s">
        <v>9</v>
      </c>
      <c r="C230" t="s">
        <v>36</v>
      </c>
      <c r="D230" t="s">
        <v>30</v>
      </c>
      <c r="E230" s="12">
        <v>9051</v>
      </c>
      <c r="F230" s="12">
        <v>57</v>
      </c>
      <c r="G230">
        <f>_xlfn.XLOOKUP(Data[[#This Row],[Product]],products[Product],products[Cost per unit])</f>
        <v>14.49</v>
      </c>
      <c r="H230">
        <f>Data[[#This Row],[Cost per unit]]*Data[[#This Row],[Units]]</f>
        <v>825.93000000000006</v>
      </c>
    </row>
    <row r="231" spans="2:8" x14ac:dyDescent="0.35">
      <c r="B231" t="s">
        <v>9</v>
      </c>
      <c r="C231" t="s">
        <v>37</v>
      </c>
      <c r="D231" t="s">
        <v>28</v>
      </c>
      <c r="E231" s="12">
        <v>2919</v>
      </c>
      <c r="F231" s="12">
        <v>45</v>
      </c>
      <c r="G231">
        <f>_xlfn.XLOOKUP(Data[[#This Row],[Product]],products[Product],products[Cost per unit])</f>
        <v>10.38</v>
      </c>
      <c r="H231">
        <f>Data[[#This Row],[Cost per unit]]*Data[[#This Row],[Units]]</f>
        <v>467.1</v>
      </c>
    </row>
    <row r="232" spans="2:8" x14ac:dyDescent="0.35">
      <c r="B232" t="s">
        <v>41</v>
      </c>
      <c r="C232" t="s">
        <v>38</v>
      </c>
      <c r="D232" t="s">
        <v>22</v>
      </c>
      <c r="E232" s="12">
        <v>5915</v>
      </c>
      <c r="F232" s="12">
        <v>3</v>
      </c>
      <c r="G232">
        <f>_xlfn.XLOOKUP(Data[[#This Row],[Product]],products[Product],products[Cost per unit])</f>
        <v>9.77</v>
      </c>
      <c r="H232">
        <f>Data[[#This Row],[Cost per unit]]*Data[[#This Row],[Units]]</f>
        <v>29.31</v>
      </c>
    </row>
    <row r="233" spans="2:8" x14ac:dyDescent="0.35">
      <c r="B233" t="s">
        <v>10</v>
      </c>
      <c r="C233" t="s">
        <v>35</v>
      </c>
      <c r="D233" t="s">
        <v>15</v>
      </c>
      <c r="E233" s="12">
        <v>2562</v>
      </c>
      <c r="F233" s="12">
        <v>6</v>
      </c>
      <c r="G233">
        <f>_xlfn.XLOOKUP(Data[[#This Row],[Product]],products[Product],products[Cost per unit])</f>
        <v>11.73</v>
      </c>
      <c r="H233">
        <f>Data[[#This Row],[Cost per unit]]*Data[[#This Row],[Units]]</f>
        <v>70.38</v>
      </c>
    </row>
    <row r="234" spans="2:8" x14ac:dyDescent="0.35">
      <c r="B234" t="s">
        <v>5</v>
      </c>
      <c r="C234" t="s">
        <v>37</v>
      </c>
      <c r="D234" t="s">
        <v>25</v>
      </c>
      <c r="E234" s="12">
        <v>8813</v>
      </c>
      <c r="F234" s="12">
        <v>21</v>
      </c>
      <c r="G234">
        <f>_xlfn.XLOOKUP(Data[[#This Row],[Product]],products[Product],products[Cost per unit])</f>
        <v>13.15</v>
      </c>
      <c r="H234">
        <f>Data[[#This Row],[Cost per unit]]*Data[[#This Row],[Units]]</f>
        <v>276.15000000000003</v>
      </c>
    </row>
    <row r="235" spans="2:8" x14ac:dyDescent="0.35">
      <c r="B235" t="s">
        <v>5</v>
      </c>
      <c r="C235" t="s">
        <v>36</v>
      </c>
      <c r="D235" t="s">
        <v>18</v>
      </c>
      <c r="E235" s="12">
        <v>6111</v>
      </c>
      <c r="F235" s="12">
        <v>3</v>
      </c>
      <c r="G235">
        <f>_xlfn.XLOOKUP(Data[[#This Row],[Product]],products[Product],products[Cost per unit])</f>
        <v>6.47</v>
      </c>
      <c r="H235">
        <f>Data[[#This Row],[Cost per unit]]*Data[[#This Row],[Units]]</f>
        <v>19.41</v>
      </c>
    </row>
    <row r="236" spans="2:8" x14ac:dyDescent="0.35">
      <c r="B236" t="s">
        <v>8</v>
      </c>
      <c r="C236" t="s">
        <v>34</v>
      </c>
      <c r="D236" t="s">
        <v>31</v>
      </c>
      <c r="E236" s="12">
        <v>3507</v>
      </c>
      <c r="F236" s="12">
        <v>288</v>
      </c>
      <c r="G236">
        <f>_xlfn.XLOOKUP(Data[[#This Row],[Product]],products[Product],products[Cost per unit])</f>
        <v>5.79</v>
      </c>
      <c r="H236">
        <f>Data[[#This Row],[Cost per unit]]*Data[[#This Row],[Units]]</f>
        <v>1667.52</v>
      </c>
    </row>
    <row r="237" spans="2:8" x14ac:dyDescent="0.35">
      <c r="B237" t="s">
        <v>6</v>
      </c>
      <c r="C237" t="s">
        <v>36</v>
      </c>
      <c r="D237" t="s">
        <v>13</v>
      </c>
      <c r="E237" s="12">
        <v>4319</v>
      </c>
      <c r="F237" s="12">
        <v>30</v>
      </c>
      <c r="G237">
        <f>_xlfn.XLOOKUP(Data[[#This Row],[Product]],products[Product],products[Cost per unit])</f>
        <v>9.33</v>
      </c>
      <c r="H237">
        <f>Data[[#This Row],[Cost per unit]]*Data[[#This Row],[Units]]</f>
        <v>279.89999999999998</v>
      </c>
    </row>
    <row r="238" spans="2:8" x14ac:dyDescent="0.35">
      <c r="B238" t="s">
        <v>40</v>
      </c>
      <c r="C238" t="s">
        <v>38</v>
      </c>
      <c r="D238" t="s">
        <v>26</v>
      </c>
      <c r="E238" s="12">
        <v>609</v>
      </c>
      <c r="F238" s="12">
        <v>87</v>
      </c>
      <c r="G238">
        <f>_xlfn.XLOOKUP(Data[[#This Row],[Product]],products[Product],products[Cost per unit])</f>
        <v>5.6</v>
      </c>
      <c r="H238">
        <f>Data[[#This Row],[Cost per unit]]*Data[[#This Row],[Units]]</f>
        <v>487.2</v>
      </c>
    </row>
    <row r="239" spans="2:8" x14ac:dyDescent="0.35">
      <c r="B239" t="s">
        <v>40</v>
      </c>
      <c r="C239" t="s">
        <v>39</v>
      </c>
      <c r="D239" t="s">
        <v>27</v>
      </c>
      <c r="E239" s="12">
        <v>6370</v>
      </c>
      <c r="F239" s="12">
        <v>30</v>
      </c>
      <c r="G239">
        <f>_xlfn.XLOOKUP(Data[[#This Row],[Product]],products[Product],products[Cost per unit])</f>
        <v>16.73</v>
      </c>
      <c r="H239">
        <f>Data[[#This Row],[Cost per unit]]*Data[[#This Row],[Units]]</f>
        <v>501.90000000000003</v>
      </c>
    </row>
    <row r="240" spans="2:8" x14ac:dyDescent="0.35">
      <c r="B240" t="s">
        <v>5</v>
      </c>
      <c r="C240" t="s">
        <v>38</v>
      </c>
      <c r="D240" t="s">
        <v>19</v>
      </c>
      <c r="E240" s="12">
        <v>5474</v>
      </c>
      <c r="F240" s="12">
        <v>168</v>
      </c>
      <c r="G240">
        <f>_xlfn.XLOOKUP(Data[[#This Row],[Product]],products[Product],products[Cost per unit])</f>
        <v>7.64</v>
      </c>
      <c r="H240">
        <f>Data[[#This Row],[Cost per unit]]*Data[[#This Row],[Units]]</f>
        <v>1283.52</v>
      </c>
    </row>
    <row r="241" spans="2:8" x14ac:dyDescent="0.35">
      <c r="B241" t="s">
        <v>40</v>
      </c>
      <c r="C241" t="s">
        <v>36</v>
      </c>
      <c r="D241" t="s">
        <v>27</v>
      </c>
      <c r="E241" s="12">
        <v>3164</v>
      </c>
      <c r="F241" s="12">
        <v>306</v>
      </c>
      <c r="G241">
        <f>_xlfn.XLOOKUP(Data[[#This Row],[Product]],products[Product],products[Cost per unit])</f>
        <v>16.73</v>
      </c>
      <c r="H241">
        <f>Data[[#This Row],[Cost per unit]]*Data[[#This Row],[Units]]</f>
        <v>5119.38</v>
      </c>
    </row>
    <row r="242" spans="2:8" x14ac:dyDescent="0.35">
      <c r="B242" t="s">
        <v>6</v>
      </c>
      <c r="C242" t="s">
        <v>35</v>
      </c>
      <c r="D242" t="s">
        <v>4</v>
      </c>
      <c r="E242" s="12">
        <v>1302</v>
      </c>
      <c r="F242" s="12">
        <v>402</v>
      </c>
      <c r="G242">
        <f>_xlfn.XLOOKUP(Data[[#This Row],[Product]],products[Product],products[Cost per unit])</f>
        <v>11.88</v>
      </c>
      <c r="H242">
        <f>Data[[#This Row],[Cost per unit]]*Data[[#This Row],[Units]]</f>
        <v>4775.76</v>
      </c>
    </row>
    <row r="243" spans="2:8" x14ac:dyDescent="0.35">
      <c r="B243" t="s">
        <v>3</v>
      </c>
      <c r="C243" t="s">
        <v>37</v>
      </c>
      <c r="D243" t="s">
        <v>28</v>
      </c>
      <c r="E243" s="12">
        <v>7308</v>
      </c>
      <c r="F243" s="12">
        <v>327</v>
      </c>
      <c r="G243">
        <f>_xlfn.XLOOKUP(Data[[#This Row],[Product]],products[Product],products[Cost per unit])</f>
        <v>10.38</v>
      </c>
      <c r="H243">
        <f>Data[[#This Row],[Cost per unit]]*Data[[#This Row],[Units]]</f>
        <v>3394.26</v>
      </c>
    </row>
    <row r="244" spans="2:8" x14ac:dyDescent="0.35">
      <c r="B244" t="s">
        <v>40</v>
      </c>
      <c r="C244" t="s">
        <v>37</v>
      </c>
      <c r="D244" t="s">
        <v>27</v>
      </c>
      <c r="E244" s="12">
        <v>6132</v>
      </c>
      <c r="F244" s="12">
        <v>93</v>
      </c>
      <c r="G244">
        <f>_xlfn.XLOOKUP(Data[[#This Row],[Product]],products[Product],products[Cost per unit])</f>
        <v>16.73</v>
      </c>
      <c r="H244">
        <f>Data[[#This Row],[Cost per unit]]*Data[[#This Row],[Units]]</f>
        <v>1555.89</v>
      </c>
    </row>
    <row r="245" spans="2:8" x14ac:dyDescent="0.35">
      <c r="B245" t="s">
        <v>10</v>
      </c>
      <c r="C245" t="s">
        <v>35</v>
      </c>
      <c r="D245" t="s">
        <v>14</v>
      </c>
      <c r="E245" s="12">
        <v>3472</v>
      </c>
      <c r="F245" s="12">
        <v>96</v>
      </c>
      <c r="G245">
        <f>_xlfn.XLOOKUP(Data[[#This Row],[Product]],products[Product],products[Cost per unit])</f>
        <v>11.7</v>
      </c>
      <c r="H245">
        <f>Data[[#This Row],[Cost per unit]]*Data[[#This Row],[Units]]</f>
        <v>1123.1999999999998</v>
      </c>
    </row>
    <row r="246" spans="2:8" x14ac:dyDescent="0.35">
      <c r="B246" t="s">
        <v>8</v>
      </c>
      <c r="C246" t="s">
        <v>39</v>
      </c>
      <c r="D246" t="s">
        <v>18</v>
      </c>
      <c r="E246" s="12">
        <v>9660</v>
      </c>
      <c r="F246" s="12">
        <v>27</v>
      </c>
      <c r="G246">
        <f>_xlfn.XLOOKUP(Data[[#This Row],[Product]],products[Product],products[Cost per unit])</f>
        <v>6.47</v>
      </c>
      <c r="H246">
        <f>Data[[#This Row],[Cost per unit]]*Data[[#This Row],[Units]]</f>
        <v>174.69</v>
      </c>
    </row>
    <row r="247" spans="2:8" x14ac:dyDescent="0.35">
      <c r="B247" t="s">
        <v>9</v>
      </c>
      <c r="C247" t="s">
        <v>38</v>
      </c>
      <c r="D247" t="s">
        <v>26</v>
      </c>
      <c r="E247" s="12">
        <v>2436</v>
      </c>
      <c r="F247" s="12">
        <v>99</v>
      </c>
      <c r="G247">
        <f>_xlfn.XLOOKUP(Data[[#This Row],[Product]],products[Product],products[Cost per unit])</f>
        <v>5.6</v>
      </c>
      <c r="H247">
        <f>Data[[#This Row],[Cost per unit]]*Data[[#This Row],[Units]]</f>
        <v>554.4</v>
      </c>
    </row>
    <row r="248" spans="2:8" x14ac:dyDescent="0.35">
      <c r="B248" t="s">
        <v>9</v>
      </c>
      <c r="C248" t="s">
        <v>38</v>
      </c>
      <c r="D248" t="s">
        <v>33</v>
      </c>
      <c r="E248" s="12">
        <v>9506</v>
      </c>
      <c r="F248" s="12">
        <v>87</v>
      </c>
      <c r="G248">
        <f>_xlfn.XLOOKUP(Data[[#This Row],[Product]],products[Product],products[Cost per unit])</f>
        <v>12.37</v>
      </c>
      <c r="H248">
        <f>Data[[#This Row],[Cost per unit]]*Data[[#This Row],[Units]]</f>
        <v>1076.1899999999998</v>
      </c>
    </row>
    <row r="249" spans="2:8" x14ac:dyDescent="0.35">
      <c r="B249" t="s">
        <v>10</v>
      </c>
      <c r="C249" t="s">
        <v>37</v>
      </c>
      <c r="D249" t="s">
        <v>21</v>
      </c>
      <c r="E249" s="12">
        <v>245</v>
      </c>
      <c r="F249" s="12">
        <v>288</v>
      </c>
      <c r="G249">
        <f>_xlfn.XLOOKUP(Data[[#This Row],[Product]],products[Product],products[Cost per unit])</f>
        <v>9</v>
      </c>
      <c r="H249">
        <f>Data[[#This Row],[Cost per unit]]*Data[[#This Row],[Units]]</f>
        <v>2592</v>
      </c>
    </row>
    <row r="250" spans="2:8" x14ac:dyDescent="0.35">
      <c r="B250" t="s">
        <v>8</v>
      </c>
      <c r="C250" t="s">
        <v>35</v>
      </c>
      <c r="D250" t="s">
        <v>20</v>
      </c>
      <c r="E250" s="12">
        <v>2702</v>
      </c>
      <c r="F250" s="12">
        <v>363</v>
      </c>
      <c r="G250">
        <f>_xlfn.XLOOKUP(Data[[#This Row],[Product]],products[Product],products[Cost per unit])</f>
        <v>10.62</v>
      </c>
      <c r="H250">
        <f>Data[[#This Row],[Cost per unit]]*Data[[#This Row],[Units]]</f>
        <v>3855.0599999999995</v>
      </c>
    </row>
    <row r="251" spans="2:8" x14ac:dyDescent="0.35">
      <c r="B251" t="s">
        <v>10</v>
      </c>
      <c r="C251" t="s">
        <v>34</v>
      </c>
      <c r="D251" t="s">
        <v>17</v>
      </c>
      <c r="E251" s="12">
        <v>700</v>
      </c>
      <c r="F251" s="12">
        <v>87</v>
      </c>
      <c r="G251">
        <f>_xlfn.XLOOKUP(Data[[#This Row],[Product]],products[Product],products[Cost per unit])</f>
        <v>3.11</v>
      </c>
      <c r="H251">
        <f>Data[[#This Row],[Cost per unit]]*Data[[#This Row],[Units]]</f>
        <v>270.57</v>
      </c>
    </row>
    <row r="252" spans="2:8" x14ac:dyDescent="0.35">
      <c r="B252" t="s">
        <v>6</v>
      </c>
      <c r="C252" t="s">
        <v>34</v>
      </c>
      <c r="D252" t="s">
        <v>17</v>
      </c>
      <c r="E252" s="12">
        <v>3759</v>
      </c>
      <c r="F252" s="12">
        <v>150</v>
      </c>
      <c r="G252">
        <f>_xlfn.XLOOKUP(Data[[#This Row],[Product]],products[Product],products[Cost per unit])</f>
        <v>3.11</v>
      </c>
      <c r="H252">
        <f>Data[[#This Row],[Cost per unit]]*Data[[#This Row],[Units]]</f>
        <v>466.5</v>
      </c>
    </row>
    <row r="253" spans="2:8" x14ac:dyDescent="0.35">
      <c r="B253" t="s">
        <v>2</v>
      </c>
      <c r="C253" t="s">
        <v>35</v>
      </c>
      <c r="D253" t="s">
        <v>17</v>
      </c>
      <c r="E253" s="12">
        <v>1589</v>
      </c>
      <c r="F253" s="12">
        <v>303</v>
      </c>
      <c r="G253">
        <f>_xlfn.XLOOKUP(Data[[#This Row],[Product]],products[Product],products[Cost per unit])</f>
        <v>3.11</v>
      </c>
      <c r="H253">
        <f>Data[[#This Row],[Cost per unit]]*Data[[#This Row],[Units]]</f>
        <v>942.32999999999993</v>
      </c>
    </row>
    <row r="254" spans="2:8" x14ac:dyDescent="0.35">
      <c r="B254" t="s">
        <v>7</v>
      </c>
      <c r="C254" t="s">
        <v>35</v>
      </c>
      <c r="D254" t="s">
        <v>28</v>
      </c>
      <c r="E254" s="12">
        <v>5194</v>
      </c>
      <c r="F254" s="12">
        <v>288</v>
      </c>
      <c r="G254">
        <f>_xlfn.XLOOKUP(Data[[#This Row],[Product]],products[Product],products[Cost per unit])</f>
        <v>10.38</v>
      </c>
      <c r="H254">
        <f>Data[[#This Row],[Cost per unit]]*Data[[#This Row],[Units]]</f>
        <v>2989.44</v>
      </c>
    </row>
    <row r="255" spans="2:8" x14ac:dyDescent="0.35">
      <c r="B255" t="s">
        <v>10</v>
      </c>
      <c r="C255" t="s">
        <v>36</v>
      </c>
      <c r="D255" t="s">
        <v>13</v>
      </c>
      <c r="E255" s="12">
        <v>945</v>
      </c>
      <c r="F255" s="12">
        <v>75</v>
      </c>
      <c r="G255">
        <f>_xlfn.XLOOKUP(Data[[#This Row],[Product]],products[Product],products[Cost per unit])</f>
        <v>9.33</v>
      </c>
      <c r="H255">
        <f>Data[[#This Row],[Cost per unit]]*Data[[#This Row],[Units]]</f>
        <v>699.75</v>
      </c>
    </row>
    <row r="256" spans="2:8" x14ac:dyDescent="0.35">
      <c r="B256" t="s">
        <v>40</v>
      </c>
      <c r="C256" t="s">
        <v>38</v>
      </c>
      <c r="D256" t="s">
        <v>31</v>
      </c>
      <c r="E256" s="12">
        <v>1988</v>
      </c>
      <c r="F256" s="12">
        <v>39</v>
      </c>
      <c r="G256">
        <f>_xlfn.XLOOKUP(Data[[#This Row],[Product]],products[Product],products[Cost per unit])</f>
        <v>5.79</v>
      </c>
      <c r="H256">
        <f>Data[[#This Row],[Cost per unit]]*Data[[#This Row],[Units]]</f>
        <v>225.81</v>
      </c>
    </row>
    <row r="257" spans="2:8" x14ac:dyDescent="0.35">
      <c r="B257" t="s">
        <v>6</v>
      </c>
      <c r="C257" t="s">
        <v>34</v>
      </c>
      <c r="D257" t="s">
        <v>32</v>
      </c>
      <c r="E257" s="12">
        <v>6734</v>
      </c>
      <c r="F257" s="12">
        <v>123</v>
      </c>
      <c r="G257">
        <f>_xlfn.XLOOKUP(Data[[#This Row],[Product]],products[Product],products[Cost per unit])</f>
        <v>8.65</v>
      </c>
      <c r="H257">
        <f>Data[[#This Row],[Cost per unit]]*Data[[#This Row],[Units]]</f>
        <v>1063.95</v>
      </c>
    </row>
    <row r="258" spans="2:8" x14ac:dyDescent="0.35">
      <c r="B258" t="s">
        <v>40</v>
      </c>
      <c r="C258" t="s">
        <v>36</v>
      </c>
      <c r="D258" t="s">
        <v>4</v>
      </c>
      <c r="E258" s="12">
        <v>217</v>
      </c>
      <c r="F258" s="12">
        <v>36</v>
      </c>
      <c r="G258">
        <f>_xlfn.XLOOKUP(Data[[#This Row],[Product]],products[Product],products[Cost per unit])</f>
        <v>11.88</v>
      </c>
      <c r="H258">
        <f>Data[[#This Row],[Cost per unit]]*Data[[#This Row],[Units]]</f>
        <v>427.68</v>
      </c>
    </row>
    <row r="259" spans="2:8" x14ac:dyDescent="0.35">
      <c r="B259" t="s">
        <v>5</v>
      </c>
      <c r="C259" t="s">
        <v>34</v>
      </c>
      <c r="D259" t="s">
        <v>22</v>
      </c>
      <c r="E259" s="12">
        <v>6279</v>
      </c>
      <c r="F259" s="12">
        <v>237</v>
      </c>
      <c r="G259">
        <f>_xlfn.XLOOKUP(Data[[#This Row],[Product]],products[Product],products[Cost per unit])</f>
        <v>9.77</v>
      </c>
      <c r="H259">
        <f>Data[[#This Row],[Cost per unit]]*Data[[#This Row],[Units]]</f>
        <v>2315.4899999999998</v>
      </c>
    </row>
    <row r="260" spans="2:8" x14ac:dyDescent="0.35">
      <c r="B260" t="s">
        <v>40</v>
      </c>
      <c r="C260" t="s">
        <v>36</v>
      </c>
      <c r="D260" t="s">
        <v>13</v>
      </c>
      <c r="E260" s="12">
        <v>4424</v>
      </c>
      <c r="F260" s="12">
        <v>201</v>
      </c>
      <c r="G260">
        <f>_xlfn.XLOOKUP(Data[[#This Row],[Product]],products[Product],products[Cost per unit])</f>
        <v>9.33</v>
      </c>
      <c r="H260">
        <f>Data[[#This Row],[Cost per unit]]*Data[[#This Row],[Units]]</f>
        <v>1875.33</v>
      </c>
    </row>
    <row r="261" spans="2:8" x14ac:dyDescent="0.35">
      <c r="B261" t="s">
        <v>2</v>
      </c>
      <c r="C261" t="s">
        <v>36</v>
      </c>
      <c r="D261" t="s">
        <v>17</v>
      </c>
      <c r="E261" s="12">
        <v>189</v>
      </c>
      <c r="F261" s="12">
        <v>48</v>
      </c>
      <c r="G261">
        <f>_xlfn.XLOOKUP(Data[[#This Row],[Product]],products[Product],products[Cost per unit])</f>
        <v>3.11</v>
      </c>
      <c r="H261">
        <f>Data[[#This Row],[Cost per unit]]*Data[[#This Row],[Units]]</f>
        <v>149.28</v>
      </c>
    </row>
    <row r="262" spans="2:8" x14ac:dyDescent="0.35">
      <c r="B262" t="s">
        <v>5</v>
      </c>
      <c r="C262" t="s">
        <v>35</v>
      </c>
      <c r="D262" t="s">
        <v>22</v>
      </c>
      <c r="E262" s="12">
        <v>490</v>
      </c>
      <c r="F262" s="12">
        <v>84</v>
      </c>
      <c r="G262">
        <f>_xlfn.XLOOKUP(Data[[#This Row],[Product]],products[Product],products[Cost per unit])</f>
        <v>9.77</v>
      </c>
      <c r="H262">
        <f>Data[[#This Row],[Cost per unit]]*Data[[#This Row],[Units]]</f>
        <v>820.68</v>
      </c>
    </row>
    <row r="263" spans="2:8" x14ac:dyDescent="0.35">
      <c r="B263" t="s">
        <v>8</v>
      </c>
      <c r="C263" t="s">
        <v>37</v>
      </c>
      <c r="D263" t="s">
        <v>21</v>
      </c>
      <c r="E263" s="12">
        <v>434</v>
      </c>
      <c r="F263" s="12">
        <v>87</v>
      </c>
      <c r="G263">
        <f>_xlfn.XLOOKUP(Data[[#This Row],[Product]],products[Product],products[Cost per unit])</f>
        <v>9</v>
      </c>
      <c r="H263">
        <f>Data[[#This Row],[Cost per unit]]*Data[[#This Row],[Units]]</f>
        <v>783</v>
      </c>
    </row>
    <row r="264" spans="2:8" x14ac:dyDescent="0.35">
      <c r="B264" t="s">
        <v>7</v>
      </c>
      <c r="C264" t="s">
        <v>38</v>
      </c>
      <c r="D264" t="s">
        <v>30</v>
      </c>
      <c r="E264" s="12">
        <v>10129</v>
      </c>
      <c r="F264" s="12">
        <v>312</v>
      </c>
      <c r="G264">
        <f>_xlfn.XLOOKUP(Data[[#This Row],[Product]],products[Product],products[Cost per unit])</f>
        <v>14.49</v>
      </c>
      <c r="H264">
        <f>Data[[#This Row],[Cost per unit]]*Data[[#This Row],[Units]]</f>
        <v>4520.88</v>
      </c>
    </row>
    <row r="265" spans="2:8" x14ac:dyDescent="0.35">
      <c r="B265" t="s">
        <v>3</v>
      </c>
      <c r="C265" t="s">
        <v>39</v>
      </c>
      <c r="D265" t="s">
        <v>28</v>
      </c>
      <c r="E265" s="12">
        <v>1652</v>
      </c>
      <c r="F265" s="12">
        <v>102</v>
      </c>
      <c r="G265">
        <f>_xlfn.XLOOKUP(Data[[#This Row],[Product]],products[Product],products[Cost per unit])</f>
        <v>10.38</v>
      </c>
      <c r="H265">
        <f>Data[[#This Row],[Cost per unit]]*Data[[#This Row],[Units]]</f>
        <v>1058.76</v>
      </c>
    </row>
    <row r="266" spans="2:8" x14ac:dyDescent="0.35">
      <c r="B266" t="s">
        <v>8</v>
      </c>
      <c r="C266" t="s">
        <v>38</v>
      </c>
      <c r="D266" t="s">
        <v>21</v>
      </c>
      <c r="E266" s="12">
        <v>6433</v>
      </c>
      <c r="F266" s="12">
        <v>78</v>
      </c>
      <c r="G266">
        <f>_xlfn.XLOOKUP(Data[[#This Row],[Product]],products[Product],products[Cost per unit])</f>
        <v>9</v>
      </c>
      <c r="H266">
        <f>Data[[#This Row],[Cost per unit]]*Data[[#This Row],[Units]]</f>
        <v>702</v>
      </c>
    </row>
    <row r="267" spans="2:8" x14ac:dyDescent="0.35">
      <c r="B267" t="s">
        <v>3</v>
      </c>
      <c r="C267" t="s">
        <v>34</v>
      </c>
      <c r="D267" t="s">
        <v>23</v>
      </c>
      <c r="E267" s="12">
        <v>2212</v>
      </c>
      <c r="F267" s="12">
        <v>117</v>
      </c>
      <c r="G267">
        <f>_xlfn.XLOOKUP(Data[[#This Row],[Product]],products[Product],products[Cost per unit])</f>
        <v>6.49</v>
      </c>
      <c r="H267">
        <f>Data[[#This Row],[Cost per unit]]*Data[[#This Row],[Units]]</f>
        <v>759.33</v>
      </c>
    </row>
    <row r="268" spans="2:8" x14ac:dyDescent="0.35">
      <c r="B268" t="s">
        <v>41</v>
      </c>
      <c r="C268" t="s">
        <v>35</v>
      </c>
      <c r="D268" t="s">
        <v>19</v>
      </c>
      <c r="E268" s="12">
        <v>609</v>
      </c>
      <c r="F268" s="12">
        <v>99</v>
      </c>
      <c r="G268">
        <f>_xlfn.XLOOKUP(Data[[#This Row],[Product]],products[Product],products[Cost per unit])</f>
        <v>7.64</v>
      </c>
      <c r="H268">
        <f>Data[[#This Row],[Cost per unit]]*Data[[#This Row],[Units]]</f>
        <v>756.36</v>
      </c>
    </row>
    <row r="269" spans="2:8" x14ac:dyDescent="0.35">
      <c r="B269" t="s">
        <v>40</v>
      </c>
      <c r="C269" t="s">
        <v>35</v>
      </c>
      <c r="D269" t="s">
        <v>24</v>
      </c>
      <c r="E269" s="12">
        <v>1638</v>
      </c>
      <c r="F269" s="12">
        <v>48</v>
      </c>
      <c r="G269">
        <f>_xlfn.XLOOKUP(Data[[#This Row],[Product]],products[Product],products[Cost per unit])</f>
        <v>4.97</v>
      </c>
      <c r="H269">
        <f>Data[[#This Row],[Cost per unit]]*Data[[#This Row],[Units]]</f>
        <v>238.56</v>
      </c>
    </row>
    <row r="270" spans="2:8" x14ac:dyDescent="0.35">
      <c r="B270" t="s">
        <v>7</v>
      </c>
      <c r="C270" t="s">
        <v>34</v>
      </c>
      <c r="D270" t="s">
        <v>15</v>
      </c>
      <c r="E270" s="12">
        <v>3829</v>
      </c>
      <c r="F270" s="12">
        <v>24</v>
      </c>
      <c r="G270">
        <f>_xlfn.XLOOKUP(Data[[#This Row],[Product]],products[Product],products[Cost per unit])</f>
        <v>11.73</v>
      </c>
      <c r="H270">
        <f>Data[[#This Row],[Cost per unit]]*Data[[#This Row],[Units]]</f>
        <v>281.52</v>
      </c>
    </row>
    <row r="271" spans="2:8" x14ac:dyDescent="0.35">
      <c r="B271" t="s">
        <v>40</v>
      </c>
      <c r="C271" t="s">
        <v>39</v>
      </c>
      <c r="D271" t="s">
        <v>15</v>
      </c>
      <c r="E271" s="12">
        <v>5775</v>
      </c>
      <c r="F271" s="12">
        <v>42</v>
      </c>
      <c r="G271">
        <f>_xlfn.XLOOKUP(Data[[#This Row],[Product]],products[Product],products[Cost per unit])</f>
        <v>11.73</v>
      </c>
      <c r="H271">
        <f>Data[[#This Row],[Cost per unit]]*Data[[#This Row],[Units]]</f>
        <v>492.66</v>
      </c>
    </row>
    <row r="272" spans="2:8" x14ac:dyDescent="0.35">
      <c r="B272" t="s">
        <v>6</v>
      </c>
      <c r="C272" t="s">
        <v>35</v>
      </c>
      <c r="D272" t="s">
        <v>20</v>
      </c>
      <c r="E272" s="12">
        <v>1071</v>
      </c>
      <c r="F272" s="12">
        <v>270</v>
      </c>
      <c r="G272">
        <f>_xlfn.XLOOKUP(Data[[#This Row],[Product]],products[Product],products[Cost per unit])</f>
        <v>10.62</v>
      </c>
      <c r="H272">
        <f>Data[[#This Row],[Cost per unit]]*Data[[#This Row],[Units]]</f>
        <v>2867.3999999999996</v>
      </c>
    </row>
    <row r="273" spans="2:8" x14ac:dyDescent="0.35">
      <c r="B273" t="s">
        <v>8</v>
      </c>
      <c r="C273" t="s">
        <v>36</v>
      </c>
      <c r="D273" t="s">
        <v>23</v>
      </c>
      <c r="E273" s="12">
        <v>5019</v>
      </c>
      <c r="F273" s="12">
        <v>150</v>
      </c>
      <c r="G273">
        <f>_xlfn.XLOOKUP(Data[[#This Row],[Product]],products[Product],products[Cost per unit])</f>
        <v>6.49</v>
      </c>
      <c r="H273">
        <f>Data[[#This Row],[Cost per unit]]*Data[[#This Row],[Units]]</f>
        <v>973.5</v>
      </c>
    </row>
    <row r="274" spans="2:8" x14ac:dyDescent="0.35">
      <c r="B274" t="s">
        <v>2</v>
      </c>
      <c r="C274" t="s">
        <v>37</v>
      </c>
      <c r="D274" t="s">
        <v>15</v>
      </c>
      <c r="E274" s="12">
        <v>2863</v>
      </c>
      <c r="F274" s="12">
        <v>42</v>
      </c>
      <c r="G274">
        <f>_xlfn.XLOOKUP(Data[[#This Row],[Product]],products[Product],products[Cost per unit])</f>
        <v>11.73</v>
      </c>
      <c r="H274">
        <f>Data[[#This Row],[Cost per unit]]*Data[[#This Row],[Units]]</f>
        <v>492.66</v>
      </c>
    </row>
    <row r="275" spans="2:8" x14ac:dyDescent="0.35">
      <c r="B275" t="s">
        <v>40</v>
      </c>
      <c r="C275" t="s">
        <v>35</v>
      </c>
      <c r="D275" t="s">
        <v>29</v>
      </c>
      <c r="E275" s="12">
        <v>1617</v>
      </c>
      <c r="F275" s="12">
        <v>126</v>
      </c>
      <c r="G275">
        <f>_xlfn.XLOOKUP(Data[[#This Row],[Product]],products[Product],products[Cost per unit])</f>
        <v>7.16</v>
      </c>
      <c r="H275">
        <f>Data[[#This Row],[Cost per unit]]*Data[[#This Row],[Units]]</f>
        <v>902.16</v>
      </c>
    </row>
    <row r="276" spans="2:8" x14ac:dyDescent="0.35">
      <c r="B276" t="s">
        <v>6</v>
      </c>
      <c r="C276" t="s">
        <v>37</v>
      </c>
      <c r="D276" t="s">
        <v>26</v>
      </c>
      <c r="E276" s="12">
        <v>6818</v>
      </c>
      <c r="F276" s="12">
        <v>6</v>
      </c>
      <c r="G276">
        <f>_xlfn.XLOOKUP(Data[[#This Row],[Product]],products[Product],products[Cost per unit])</f>
        <v>5.6</v>
      </c>
      <c r="H276">
        <f>Data[[#This Row],[Cost per unit]]*Data[[#This Row],[Units]]</f>
        <v>33.599999999999994</v>
      </c>
    </row>
    <row r="277" spans="2:8" x14ac:dyDescent="0.35">
      <c r="B277" t="s">
        <v>3</v>
      </c>
      <c r="C277" t="s">
        <v>35</v>
      </c>
      <c r="D277" t="s">
        <v>15</v>
      </c>
      <c r="E277" s="12">
        <v>6657</v>
      </c>
      <c r="F277" s="12">
        <v>276</v>
      </c>
      <c r="G277">
        <f>_xlfn.XLOOKUP(Data[[#This Row],[Product]],products[Product],products[Cost per unit])</f>
        <v>11.73</v>
      </c>
      <c r="H277">
        <f>Data[[#This Row],[Cost per unit]]*Data[[#This Row],[Units]]</f>
        <v>3237.48</v>
      </c>
    </row>
    <row r="278" spans="2:8" x14ac:dyDescent="0.35">
      <c r="B278" t="s">
        <v>3</v>
      </c>
      <c r="C278" t="s">
        <v>34</v>
      </c>
      <c r="D278" t="s">
        <v>17</v>
      </c>
      <c r="E278" s="12">
        <v>2919</v>
      </c>
      <c r="F278" s="12">
        <v>93</v>
      </c>
      <c r="G278">
        <f>_xlfn.XLOOKUP(Data[[#This Row],[Product]],products[Product],products[Cost per unit])</f>
        <v>3.11</v>
      </c>
      <c r="H278">
        <f>Data[[#This Row],[Cost per unit]]*Data[[#This Row],[Units]]</f>
        <v>289.22999999999996</v>
      </c>
    </row>
    <row r="279" spans="2:8" x14ac:dyDescent="0.35">
      <c r="B279" t="s">
        <v>2</v>
      </c>
      <c r="C279" t="s">
        <v>36</v>
      </c>
      <c r="D279" t="s">
        <v>31</v>
      </c>
      <c r="E279" s="12">
        <v>3094</v>
      </c>
      <c r="F279" s="12">
        <v>246</v>
      </c>
      <c r="G279">
        <f>_xlfn.XLOOKUP(Data[[#This Row],[Product]],products[Product],products[Cost per unit])</f>
        <v>5.79</v>
      </c>
      <c r="H279">
        <f>Data[[#This Row],[Cost per unit]]*Data[[#This Row],[Units]]</f>
        <v>1424.34</v>
      </c>
    </row>
    <row r="280" spans="2:8" x14ac:dyDescent="0.35">
      <c r="B280" t="s">
        <v>6</v>
      </c>
      <c r="C280" t="s">
        <v>39</v>
      </c>
      <c r="D280" t="s">
        <v>24</v>
      </c>
      <c r="E280" s="12">
        <v>2989</v>
      </c>
      <c r="F280" s="12">
        <v>3</v>
      </c>
      <c r="G280">
        <f>_xlfn.XLOOKUP(Data[[#This Row],[Product]],products[Product],products[Cost per unit])</f>
        <v>4.97</v>
      </c>
      <c r="H280">
        <f>Data[[#This Row],[Cost per unit]]*Data[[#This Row],[Units]]</f>
        <v>14.91</v>
      </c>
    </row>
    <row r="281" spans="2:8" x14ac:dyDescent="0.35">
      <c r="B281" t="s">
        <v>8</v>
      </c>
      <c r="C281" t="s">
        <v>38</v>
      </c>
      <c r="D281" t="s">
        <v>27</v>
      </c>
      <c r="E281" s="12">
        <v>2268</v>
      </c>
      <c r="F281" s="12">
        <v>63</v>
      </c>
      <c r="G281">
        <f>_xlfn.XLOOKUP(Data[[#This Row],[Product]],products[Product],products[Cost per unit])</f>
        <v>16.73</v>
      </c>
      <c r="H281">
        <f>Data[[#This Row],[Cost per unit]]*Data[[#This Row],[Units]]</f>
        <v>1053.99</v>
      </c>
    </row>
    <row r="282" spans="2:8" x14ac:dyDescent="0.35">
      <c r="B282" t="s">
        <v>5</v>
      </c>
      <c r="C282" t="s">
        <v>35</v>
      </c>
      <c r="D282" t="s">
        <v>31</v>
      </c>
      <c r="E282" s="12">
        <v>4753</v>
      </c>
      <c r="F282" s="12">
        <v>246</v>
      </c>
      <c r="G282">
        <f>_xlfn.XLOOKUP(Data[[#This Row],[Product]],products[Product],products[Cost per unit])</f>
        <v>5.79</v>
      </c>
      <c r="H282">
        <f>Data[[#This Row],[Cost per unit]]*Data[[#This Row],[Units]]</f>
        <v>1424.34</v>
      </c>
    </row>
    <row r="283" spans="2:8" x14ac:dyDescent="0.35">
      <c r="B283" t="s">
        <v>2</v>
      </c>
      <c r="C283" t="s">
        <v>34</v>
      </c>
      <c r="D283" t="s">
        <v>19</v>
      </c>
      <c r="E283" s="12">
        <v>7511</v>
      </c>
      <c r="F283" s="12">
        <v>120</v>
      </c>
      <c r="G283">
        <f>_xlfn.XLOOKUP(Data[[#This Row],[Product]],products[Product],products[Cost per unit])</f>
        <v>7.64</v>
      </c>
      <c r="H283">
        <f>Data[[#This Row],[Cost per unit]]*Data[[#This Row],[Units]]</f>
        <v>916.8</v>
      </c>
    </row>
    <row r="284" spans="2:8" x14ac:dyDescent="0.35">
      <c r="B284" t="s">
        <v>2</v>
      </c>
      <c r="C284" t="s">
        <v>38</v>
      </c>
      <c r="D284" t="s">
        <v>31</v>
      </c>
      <c r="E284" s="12">
        <v>4326</v>
      </c>
      <c r="F284" s="12">
        <v>348</v>
      </c>
      <c r="G284">
        <f>_xlfn.XLOOKUP(Data[[#This Row],[Product]],products[Product],products[Cost per unit])</f>
        <v>5.79</v>
      </c>
      <c r="H284">
        <f>Data[[#This Row],[Cost per unit]]*Data[[#This Row],[Units]]</f>
        <v>2014.92</v>
      </c>
    </row>
    <row r="285" spans="2:8" x14ac:dyDescent="0.35">
      <c r="B285" t="s">
        <v>41</v>
      </c>
      <c r="C285" t="s">
        <v>34</v>
      </c>
      <c r="D285" t="s">
        <v>23</v>
      </c>
      <c r="E285" s="12">
        <v>4935</v>
      </c>
      <c r="F285" s="12">
        <v>126</v>
      </c>
      <c r="G285">
        <f>_xlfn.XLOOKUP(Data[[#This Row],[Product]],products[Product],products[Cost per unit])</f>
        <v>6.49</v>
      </c>
      <c r="H285">
        <f>Data[[#This Row],[Cost per unit]]*Data[[#This Row],[Units]]</f>
        <v>817.74</v>
      </c>
    </row>
    <row r="286" spans="2:8" x14ac:dyDescent="0.35">
      <c r="B286" t="s">
        <v>6</v>
      </c>
      <c r="C286" t="s">
        <v>35</v>
      </c>
      <c r="D286" t="s">
        <v>30</v>
      </c>
      <c r="E286" s="12">
        <v>4781</v>
      </c>
      <c r="F286" s="12">
        <v>123</v>
      </c>
      <c r="G286">
        <f>_xlfn.XLOOKUP(Data[[#This Row],[Product]],products[Product],products[Cost per unit])</f>
        <v>14.49</v>
      </c>
      <c r="H286">
        <f>Data[[#This Row],[Cost per unit]]*Data[[#This Row],[Units]]</f>
        <v>1782.27</v>
      </c>
    </row>
    <row r="287" spans="2:8" x14ac:dyDescent="0.35">
      <c r="B287" t="s">
        <v>5</v>
      </c>
      <c r="C287" t="s">
        <v>38</v>
      </c>
      <c r="D287" t="s">
        <v>25</v>
      </c>
      <c r="E287" s="12">
        <v>7483</v>
      </c>
      <c r="F287" s="12">
        <v>45</v>
      </c>
      <c r="G287">
        <f>_xlfn.XLOOKUP(Data[[#This Row],[Product]],products[Product],products[Cost per unit])</f>
        <v>13.15</v>
      </c>
      <c r="H287">
        <f>Data[[#This Row],[Cost per unit]]*Data[[#This Row],[Units]]</f>
        <v>591.75</v>
      </c>
    </row>
    <row r="288" spans="2:8" x14ac:dyDescent="0.35">
      <c r="B288" t="s">
        <v>10</v>
      </c>
      <c r="C288" t="s">
        <v>38</v>
      </c>
      <c r="D288" t="s">
        <v>4</v>
      </c>
      <c r="E288" s="12">
        <v>6860</v>
      </c>
      <c r="F288" s="12">
        <v>126</v>
      </c>
      <c r="G288">
        <f>_xlfn.XLOOKUP(Data[[#This Row],[Product]],products[Product],products[Cost per unit])</f>
        <v>11.88</v>
      </c>
      <c r="H288">
        <f>Data[[#This Row],[Cost per unit]]*Data[[#This Row],[Units]]</f>
        <v>1496.88</v>
      </c>
    </row>
    <row r="289" spans="2:8" x14ac:dyDescent="0.35">
      <c r="B289" t="s">
        <v>40</v>
      </c>
      <c r="C289" t="s">
        <v>37</v>
      </c>
      <c r="D289" t="s">
        <v>29</v>
      </c>
      <c r="E289" s="12">
        <v>9002</v>
      </c>
      <c r="F289" s="12">
        <v>72</v>
      </c>
      <c r="G289">
        <f>_xlfn.XLOOKUP(Data[[#This Row],[Product]],products[Product],products[Cost per unit])</f>
        <v>7.16</v>
      </c>
      <c r="H289">
        <f>Data[[#This Row],[Cost per unit]]*Data[[#This Row],[Units]]</f>
        <v>515.52</v>
      </c>
    </row>
    <row r="290" spans="2:8" x14ac:dyDescent="0.35">
      <c r="B290" t="s">
        <v>6</v>
      </c>
      <c r="C290" t="s">
        <v>36</v>
      </c>
      <c r="D290" t="s">
        <v>29</v>
      </c>
      <c r="E290" s="12">
        <v>1400</v>
      </c>
      <c r="F290" s="12">
        <v>135</v>
      </c>
      <c r="G290">
        <f>_xlfn.XLOOKUP(Data[[#This Row],[Product]],products[Product],products[Cost per unit])</f>
        <v>7.16</v>
      </c>
      <c r="H290">
        <f>Data[[#This Row],[Cost per unit]]*Data[[#This Row],[Units]]</f>
        <v>966.6</v>
      </c>
    </row>
    <row r="291" spans="2:8" x14ac:dyDescent="0.35">
      <c r="B291" t="s">
        <v>10</v>
      </c>
      <c r="C291" t="s">
        <v>34</v>
      </c>
      <c r="D291" t="s">
        <v>22</v>
      </c>
      <c r="E291" s="12">
        <v>4053</v>
      </c>
      <c r="F291" s="12">
        <v>24</v>
      </c>
      <c r="G291">
        <f>_xlfn.XLOOKUP(Data[[#This Row],[Product]],products[Product],products[Cost per unit])</f>
        <v>9.77</v>
      </c>
      <c r="H291">
        <f>Data[[#This Row],[Cost per unit]]*Data[[#This Row],[Units]]</f>
        <v>234.48</v>
      </c>
    </row>
    <row r="292" spans="2:8" x14ac:dyDescent="0.35">
      <c r="B292" t="s">
        <v>7</v>
      </c>
      <c r="C292" t="s">
        <v>36</v>
      </c>
      <c r="D292" t="s">
        <v>31</v>
      </c>
      <c r="E292" s="12">
        <v>2149</v>
      </c>
      <c r="F292" s="12">
        <v>117</v>
      </c>
      <c r="G292">
        <f>_xlfn.XLOOKUP(Data[[#This Row],[Product]],products[Product],products[Cost per unit])</f>
        <v>5.79</v>
      </c>
      <c r="H292">
        <f>Data[[#This Row],[Cost per unit]]*Data[[#This Row],[Units]]</f>
        <v>677.43</v>
      </c>
    </row>
    <row r="293" spans="2:8" x14ac:dyDescent="0.35">
      <c r="B293" t="s">
        <v>3</v>
      </c>
      <c r="C293" t="s">
        <v>39</v>
      </c>
      <c r="D293" t="s">
        <v>29</v>
      </c>
      <c r="E293" s="12">
        <v>3640</v>
      </c>
      <c r="F293" s="12">
        <v>51</v>
      </c>
      <c r="G293">
        <f>_xlfn.XLOOKUP(Data[[#This Row],[Product]],products[Product],products[Cost per unit])</f>
        <v>7.16</v>
      </c>
      <c r="H293">
        <f>Data[[#This Row],[Cost per unit]]*Data[[#This Row],[Units]]</f>
        <v>365.16</v>
      </c>
    </row>
    <row r="294" spans="2:8" x14ac:dyDescent="0.35">
      <c r="B294" t="s">
        <v>2</v>
      </c>
      <c r="C294" t="s">
        <v>39</v>
      </c>
      <c r="D294" t="s">
        <v>23</v>
      </c>
      <c r="E294" s="12">
        <v>630</v>
      </c>
      <c r="F294" s="12">
        <v>36</v>
      </c>
      <c r="G294">
        <f>_xlfn.XLOOKUP(Data[[#This Row],[Product]],products[Product],products[Cost per unit])</f>
        <v>6.49</v>
      </c>
      <c r="H294">
        <f>Data[[#This Row],[Cost per unit]]*Data[[#This Row],[Units]]</f>
        <v>233.64000000000001</v>
      </c>
    </row>
    <row r="295" spans="2:8" x14ac:dyDescent="0.35">
      <c r="B295" t="s">
        <v>9</v>
      </c>
      <c r="C295" t="s">
        <v>35</v>
      </c>
      <c r="D295" t="s">
        <v>27</v>
      </c>
      <c r="E295" s="12">
        <v>2429</v>
      </c>
      <c r="F295" s="12">
        <v>144</v>
      </c>
      <c r="G295">
        <f>_xlfn.XLOOKUP(Data[[#This Row],[Product]],products[Product],products[Cost per unit])</f>
        <v>16.73</v>
      </c>
      <c r="H295">
        <f>Data[[#This Row],[Cost per unit]]*Data[[#This Row],[Units]]</f>
        <v>2409.12</v>
      </c>
    </row>
    <row r="296" spans="2:8" x14ac:dyDescent="0.35">
      <c r="B296" t="s">
        <v>9</v>
      </c>
      <c r="C296" t="s">
        <v>36</v>
      </c>
      <c r="D296" t="s">
        <v>25</v>
      </c>
      <c r="E296" s="12">
        <v>2142</v>
      </c>
      <c r="F296" s="12">
        <v>114</v>
      </c>
      <c r="G296">
        <f>_xlfn.XLOOKUP(Data[[#This Row],[Product]],products[Product],products[Cost per unit])</f>
        <v>13.15</v>
      </c>
      <c r="H296">
        <f>Data[[#This Row],[Cost per unit]]*Data[[#This Row],[Units]]</f>
        <v>1499.1000000000001</v>
      </c>
    </row>
    <row r="297" spans="2:8" x14ac:dyDescent="0.35">
      <c r="B297" t="s">
        <v>7</v>
      </c>
      <c r="C297" t="s">
        <v>37</v>
      </c>
      <c r="D297" t="s">
        <v>30</v>
      </c>
      <c r="E297" s="12">
        <v>6454</v>
      </c>
      <c r="F297" s="12">
        <v>54</v>
      </c>
      <c r="G297">
        <f>_xlfn.XLOOKUP(Data[[#This Row],[Product]],products[Product],products[Cost per unit])</f>
        <v>14.49</v>
      </c>
      <c r="H297">
        <f>Data[[#This Row],[Cost per unit]]*Data[[#This Row],[Units]]</f>
        <v>782.46</v>
      </c>
    </row>
    <row r="298" spans="2:8" x14ac:dyDescent="0.35">
      <c r="B298" t="s">
        <v>7</v>
      </c>
      <c r="C298" t="s">
        <v>37</v>
      </c>
      <c r="D298" t="s">
        <v>16</v>
      </c>
      <c r="E298" s="12">
        <v>4487</v>
      </c>
      <c r="F298" s="12">
        <v>333</v>
      </c>
      <c r="G298">
        <f>_xlfn.XLOOKUP(Data[[#This Row],[Product]],products[Product],products[Cost per unit])</f>
        <v>8.7899999999999991</v>
      </c>
      <c r="H298">
        <f>Data[[#This Row],[Cost per unit]]*Data[[#This Row],[Units]]</f>
        <v>2927.0699999999997</v>
      </c>
    </row>
    <row r="299" spans="2:8" x14ac:dyDescent="0.35">
      <c r="B299" t="s">
        <v>3</v>
      </c>
      <c r="C299" t="s">
        <v>37</v>
      </c>
      <c r="D299" t="s">
        <v>4</v>
      </c>
      <c r="E299" s="12">
        <v>938</v>
      </c>
      <c r="F299" s="12">
        <v>366</v>
      </c>
      <c r="G299">
        <f>_xlfn.XLOOKUP(Data[[#This Row],[Product]],products[Product],products[Cost per unit])</f>
        <v>11.88</v>
      </c>
      <c r="H299">
        <f>Data[[#This Row],[Cost per unit]]*Data[[#This Row],[Units]]</f>
        <v>4348.08</v>
      </c>
    </row>
    <row r="300" spans="2:8" x14ac:dyDescent="0.35">
      <c r="B300" t="s">
        <v>3</v>
      </c>
      <c r="C300" t="s">
        <v>38</v>
      </c>
      <c r="D300" t="s">
        <v>26</v>
      </c>
      <c r="E300" s="12">
        <v>8841</v>
      </c>
      <c r="F300" s="12">
        <v>303</v>
      </c>
      <c r="G300">
        <f>_xlfn.XLOOKUP(Data[[#This Row],[Product]],products[Product],products[Cost per unit])</f>
        <v>5.6</v>
      </c>
      <c r="H300">
        <f>Data[[#This Row],[Cost per unit]]*Data[[#This Row],[Units]]</f>
        <v>1696.8</v>
      </c>
    </row>
    <row r="301" spans="2:8" x14ac:dyDescent="0.35">
      <c r="B301" t="s">
        <v>2</v>
      </c>
      <c r="C301" t="s">
        <v>39</v>
      </c>
      <c r="D301" t="s">
        <v>33</v>
      </c>
      <c r="E301" s="12">
        <v>4018</v>
      </c>
      <c r="F301" s="12">
        <v>126</v>
      </c>
      <c r="G301">
        <f>_xlfn.XLOOKUP(Data[[#This Row],[Product]],products[Product],products[Cost per unit])</f>
        <v>12.37</v>
      </c>
      <c r="H301">
        <f>Data[[#This Row],[Cost per unit]]*Data[[#This Row],[Units]]</f>
        <v>1558.62</v>
      </c>
    </row>
    <row r="302" spans="2:8" x14ac:dyDescent="0.35">
      <c r="B302" t="s">
        <v>41</v>
      </c>
      <c r="C302" t="s">
        <v>37</v>
      </c>
      <c r="D302" t="s">
        <v>15</v>
      </c>
      <c r="E302" s="12">
        <v>714</v>
      </c>
      <c r="F302" s="12">
        <v>231</v>
      </c>
      <c r="G302">
        <f>_xlfn.XLOOKUP(Data[[#This Row],[Product]],products[Product],products[Cost per unit])</f>
        <v>11.73</v>
      </c>
      <c r="H302">
        <f>Data[[#This Row],[Cost per unit]]*Data[[#This Row],[Units]]</f>
        <v>2709.63</v>
      </c>
    </row>
    <row r="303" spans="2:8" x14ac:dyDescent="0.35">
      <c r="B303" t="s">
        <v>9</v>
      </c>
      <c r="C303" t="s">
        <v>38</v>
      </c>
      <c r="D303" t="s">
        <v>25</v>
      </c>
      <c r="E303" s="12">
        <v>3850</v>
      </c>
      <c r="F303" s="12">
        <v>102</v>
      </c>
      <c r="G303">
        <f>_xlfn.XLOOKUP(Data[[#This Row],[Product]],products[Product],products[Cost per unit])</f>
        <v>13.15</v>
      </c>
      <c r="H303">
        <f>Data[[#This Row],[Cost per unit]]*Data[[#This Row],[Units]]</f>
        <v>1341.3</v>
      </c>
    </row>
    <row r="304" spans="2:8" x14ac:dyDescent="0.35">
      <c r="E304" s="25"/>
      <c r="F304" s="26"/>
    </row>
    <row r="305" spans="5:6" x14ac:dyDescent="0.35">
      <c r="E305" s="25"/>
      <c r="F305" s="26"/>
    </row>
    <row r="306" spans="5:6" x14ac:dyDescent="0.35">
      <c r="E306" s="25"/>
      <c r="F306" s="26"/>
    </row>
    <row r="307" spans="5:6" x14ac:dyDescent="0.35">
      <c r="E307" s="25"/>
      <c r="F307" s="26"/>
    </row>
    <row r="308" spans="5:6" x14ac:dyDescent="0.35">
      <c r="E308" s="25"/>
      <c r="F308" s="26"/>
    </row>
    <row r="309" spans="5:6" x14ac:dyDescent="0.35">
      <c r="E309" s="25"/>
      <c r="F309" s="26"/>
    </row>
    <row r="310" spans="5:6" x14ac:dyDescent="0.35">
      <c r="E310" s="25"/>
      <c r="F310" s="26"/>
    </row>
    <row r="311" spans="5:6" x14ac:dyDescent="0.35">
      <c r="E311" s="25"/>
      <c r="F311" s="26"/>
    </row>
    <row r="312" spans="5:6" x14ac:dyDescent="0.35">
      <c r="E312" s="25"/>
      <c r="F312" s="26"/>
    </row>
    <row r="313" spans="5:6" x14ac:dyDescent="0.35">
      <c r="E313" s="25"/>
      <c r="F313" s="26"/>
    </row>
    <row r="314" spans="5:6" x14ac:dyDescent="0.35">
      <c r="E314" s="25"/>
      <c r="F314" s="26"/>
    </row>
    <row r="315" spans="5:6" x14ac:dyDescent="0.35">
      <c r="E315" s="25"/>
      <c r="F315" s="26"/>
    </row>
    <row r="316" spans="5:6" x14ac:dyDescent="0.35">
      <c r="E316" s="25"/>
      <c r="F316" s="26"/>
    </row>
    <row r="317" spans="5:6" x14ac:dyDescent="0.35">
      <c r="E317" s="25"/>
      <c r="F317" s="26"/>
    </row>
    <row r="318" spans="5:6" x14ac:dyDescent="0.35">
      <c r="E318" s="25"/>
      <c r="F318" s="26"/>
    </row>
    <row r="319" spans="5:6" x14ac:dyDescent="0.35">
      <c r="E319" s="25"/>
      <c r="F319" s="26"/>
    </row>
    <row r="320" spans="5:6" x14ac:dyDescent="0.35">
      <c r="E320" s="25"/>
      <c r="F320" s="26"/>
    </row>
    <row r="321" spans="5:6" x14ac:dyDescent="0.35">
      <c r="E321" s="25"/>
      <c r="F321" s="26"/>
    </row>
    <row r="322" spans="5:6" x14ac:dyDescent="0.35">
      <c r="E322" s="25"/>
      <c r="F322" s="26"/>
    </row>
    <row r="323" spans="5:6" x14ac:dyDescent="0.35">
      <c r="E323" s="25"/>
      <c r="F323" s="26"/>
    </row>
    <row r="324" spans="5:6" x14ac:dyDescent="0.35">
      <c r="E324" s="25"/>
      <c r="F324" s="26"/>
    </row>
    <row r="325" spans="5:6" x14ac:dyDescent="0.35">
      <c r="E325" s="25"/>
      <c r="F325" s="26"/>
    </row>
    <row r="326" spans="5:6" x14ac:dyDescent="0.35">
      <c r="E326" s="25"/>
      <c r="F326" s="26"/>
    </row>
    <row r="327" spans="5:6" x14ac:dyDescent="0.35">
      <c r="E327" s="25"/>
      <c r="F327" s="26"/>
    </row>
    <row r="328" spans="5:6" x14ac:dyDescent="0.35">
      <c r="E328" s="25"/>
      <c r="F328" s="26"/>
    </row>
    <row r="329" spans="5:6" x14ac:dyDescent="0.35">
      <c r="E329" s="25"/>
      <c r="F329" s="26"/>
    </row>
    <row r="330" spans="5:6" x14ac:dyDescent="0.35">
      <c r="E330" s="25"/>
      <c r="F330" s="26"/>
    </row>
    <row r="331" spans="5:6" x14ac:dyDescent="0.35">
      <c r="E331" s="25"/>
      <c r="F331" s="26"/>
    </row>
    <row r="332" spans="5:6" x14ac:dyDescent="0.35">
      <c r="E332" s="25"/>
      <c r="F332" s="26"/>
    </row>
    <row r="333" spans="5:6" x14ac:dyDescent="0.35">
      <c r="E333" s="25"/>
      <c r="F333" s="26"/>
    </row>
    <row r="334" spans="5:6" x14ac:dyDescent="0.35">
      <c r="E334" s="25"/>
      <c r="F334" s="26"/>
    </row>
    <row r="335" spans="5:6" x14ac:dyDescent="0.35">
      <c r="E335" s="25"/>
      <c r="F335" s="26"/>
    </row>
    <row r="336" spans="5:6" x14ac:dyDescent="0.35">
      <c r="E336" s="25"/>
      <c r="F336" s="26"/>
    </row>
    <row r="337" spans="5:6" x14ac:dyDescent="0.35">
      <c r="E337" s="25"/>
      <c r="F337" s="26"/>
    </row>
    <row r="338" spans="5:6" x14ac:dyDescent="0.35">
      <c r="E338" s="25"/>
      <c r="F338" s="26"/>
    </row>
    <row r="339" spans="5:6" x14ac:dyDescent="0.35">
      <c r="E339" s="25"/>
      <c r="F339" s="26"/>
    </row>
    <row r="340" spans="5:6" x14ac:dyDescent="0.35">
      <c r="E340" s="25"/>
      <c r="F340" s="26"/>
    </row>
    <row r="341" spans="5:6" x14ac:dyDescent="0.35">
      <c r="E341" s="25"/>
      <c r="F341" s="26"/>
    </row>
    <row r="342" spans="5:6" x14ac:dyDescent="0.35">
      <c r="E342" s="25"/>
      <c r="F342" s="26"/>
    </row>
    <row r="343" spans="5:6" x14ac:dyDescent="0.35">
      <c r="E343" s="25"/>
      <c r="F343" s="26"/>
    </row>
    <row r="344" spans="5:6" x14ac:dyDescent="0.35">
      <c r="E344" s="25"/>
      <c r="F344" s="26"/>
    </row>
    <row r="345" spans="5:6" x14ac:dyDescent="0.35">
      <c r="E345" s="25"/>
      <c r="F345" s="26"/>
    </row>
    <row r="346" spans="5:6" x14ac:dyDescent="0.35">
      <c r="E346" s="25"/>
      <c r="F346" s="26"/>
    </row>
    <row r="347" spans="5:6" x14ac:dyDescent="0.35">
      <c r="E347" s="25"/>
      <c r="F347" s="26"/>
    </row>
    <row r="348" spans="5:6" x14ac:dyDescent="0.35">
      <c r="E348" s="25"/>
      <c r="F348" s="26"/>
    </row>
    <row r="349" spans="5:6" x14ac:dyDescent="0.35">
      <c r="E349" s="25"/>
      <c r="F349" s="26"/>
    </row>
    <row r="350" spans="5:6" x14ac:dyDescent="0.35">
      <c r="E350" s="25"/>
      <c r="F350" s="26"/>
    </row>
    <row r="351" spans="5:6" x14ac:dyDescent="0.35">
      <c r="E351" s="25"/>
      <c r="F351" s="26"/>
    </row>
    <row r="352" spans="5:6" x14ac:dyDescent="0.35">
      <c r="E352" s="25"/>
      <c r="F352" s="26"/>
    </row>
    <row r="353" spans="5:6" x14ac:dyDescent="0.35">
      <c r="E353" s="25"/>
      <c r="F353" s="26"/>
    </row>
    <row r="354" spans="5:6" x14ac:dyDescent="0.35">
      <c r="E354" s="25"/>
      <c r="F354" s="26"/>
    </row>
    <row r="355" spans="5:6" x14ac:dyDescent="0.35">
      <c r="E355" s="25"/>
      <c r="F355" s="26"/>
    </row>
    <row r="356" spans="5:6" x14ac:dyDescent="0.35">
      <c r="E356" s="25"/>
      <c r="F356" s="26"/>
    </row>
    <row r="357" spans="5:6" x14ac:dyDescent="0.35">
      <c r="E357" s="25"/>
      <c r="F357" s="26"/>
    </row>
    <row r="358" spans="5:6" x14ac:dyDescent="0.35">
      <c r="E358" s="25"/>
      <c r="F358" s="26"/>
    </row>
    <row r="359" spans="5:6" x14ac:dyDescent="0.35">
      <c r="E359" s="25"/>
      <c r="F359" s="26"/>
    </row>
    <row r="360" spans="5:6" x14ac:dyDescent="0.35">
      <c r="E360" s="25"/>
      <c r="F360" s="26"/>
    </row>
    <row r="361" spans="5:6" x14ac:dyDescent="0.35">
      <c r="E361" s="25"/>
      <c r="F361" s="26"/>
    </row>
    <row r="362" spans="5:6" x14ac:dyDescent="0.35">
      <c r="E362" s="25"/>
      <c r="F362" s="26"/>
    </row>
    <row r="363" spans="5:6" x14ac:dyDescent="0.35">
      <c r="E363" s="25"/>
      <c r="F363" s="26"/>
    </row>
    <row r="364" spans="5:6" x14ac:dyDescent="0.35">
      <c r="E364" s="25"/>
      <c r="F364" s="26"/>
    </row>
    <row r="365" spans="5:6" x14ac:dyDescent="0.35">
      <c r="E365" s="25"/>
      <c r="F365" s="26"/>
    </row>
    <row r="366" spans="5:6" x14ac:dyDescent="0.35">
      <c r="E366" s="25"/>
      <c r="F366" s="26"/>
    </row>
    <row r="367" spans="5:6" x14ac:dyDescent="0.35">
      <c r="E367" s="25"/>
      <c r="F367" s="26"/>
    </row>
    <row r="368" spans="5:6" x14ac:dyDescent="0.35">
      <c r="E368" s="25"/>
      <c r="F368" s="26"/>
    </row>
    <row r="369" spans="5:6" x14ac:dyDescent="0.35">
      <c r="E369" s="25"/>
      <c r="F369" s="26"/>
    </row>
    <row r="370" spans="5:6" x14ac:dyDescent="0.35">
      <c r="E370" s="25"/>
      <c r="F370" s="26"/>
    </row>
    <row r="371" spans="5:6" x14ac:dyDescent="0.35">
      <c r="E371" s="25"/>
      <c r="F371" s="26"/>
    </row>
    <row r="372" spans="5:6" x14ac:dyDescent="0.35">
      <c r="E372" s="25"/>
      <c r="F372" s="26"/>
    </row>
    <row r="373" spans="5:6" x14ac:dyDescent="0.35">
      <c r="E373" s="25"/>
      <c r="F373" s="26"/>
    </row>
    <row r="374" spans="5:6" x14ac:dyDescent="0.35">
      <c r="E374" s="25"/>
      <c r="F374" s="26"/>
    </row>
    <row r="375" spans="5:6" x14ac:dyDescent="0.35">
      <c r="E375" s="25"/>
      <c r="F375" s="26"/>
    </row>
    <row r="376" spans="5:6" x14ac:dyDescent="0.35">
      <c r="E376" s="25"/>
      <c r="F376" s="26"/>
    </row>
    <row r="377" spans="5:6" x14ac:dyDescent="0.35">
      <c r="E377" s="25"/>
      <c r="F377" s="26"/>
    </row>
    <row r="378" spans="5:6" x14ac:dyDescent="0.35">
      <c r="E378" s="25"/>
      <c r="F378" s="26"/>
    </row>
    <row r="379" spans="5:6" x14ac:dyDescent="0.35">
      <c r="E379" s="25"/>
      <c r="F379" s="26"/>
    </row>
    <row r="380" spans="5:6" x14ac:dyDescent="0.35">
      <c r="E380" s="25"/>
      <c r="F380" s="26"/>
    </row>
    <row r="381" spans="5:6" x14ac:dyDescent="0.35">
      <c r="E381" s="25"/>
      <c r="F381" s="26"/>
    </row>
    <row r="382" spans="5:6" x14ac:dyDescent="0.35">
      <c r="E382" s="25"/>
      <c r="F382" s="26"/>
    </row>
    <row r="383" spans="5:6" x14ac:dyDescent="0.35">
      <c r="E383" s="25"/>
      <c r="F383" s="26"/>
    </row>
    <row r="384" spans="5:6" x14ac:dyDescent="0.35">
      <c r="E384" s="25"/>
      <c r="F384" s="26"/>
    </row>
    <row r="385" spans="5:6" x14ac:dyDescent="0.35">
      <c r="E385" s="25"/>
      <c r="F385" s="26"/>
    </row>
    <row r="386" spans="5:6" x14ac:dyDescent="0.35">
      <c r="E386" s="25"/>
      <c r="F386" s="26"/>
    </row>
    <row r="387" spans="5:6" x14ac:dyDescent="0.35">
      <c r="E387" s="25"/>
      <c r="F387" s="26"/>
    </row>
    <row r="388" spans="5:6" x14ac:dyDescent="0.35">
      <c r="E388" s="25"/>
      <c r="F388" s="26"/>
    </row>
    <row r="389" spans="5:6" x14ac:dyDescent="0.35">
      <c r="E389" s="25"/>
      <c r="F389" s="26"/>
    </row>
    <row r="390" spans="5:6" x14ac:dyDescent="0.35">
      <c r="E390" s="25"/>
      <c r="F390" s="26"/>
    </row>
    <row r="391" spans="5:6" x14ac:dyDescent="0.35">
      <c r="E391" s="25"/>
      <c r="F391" s="26"/>
    </row>
    <row r="392" spans="5:6" x14ac:dyDescent="0.35">
      <c r="E392" s="25"/>
      <c r="F392" s="26"/>
    </row>
    <row r="393" spans="5:6" x14ac:dyDescent="0.35">
      <c r="E393" s="25"/>
      <c r="F393" s="26"/>
    </row>
    <row r="394" spans="5:6" x14ac:dyDescent="0.35">
      <c r="E394" s="25"/>
      <c r="F394" s="26"/>
    </row>
    <row r="395" spans="5:6" x14ac:dyDescent="0.35">
      <c r="E395" s="25"/>
      <c r="F395" s="26"/>
    </row>
    <row r="396" spans="5:6" x14ac:dyDescent="0.35">
      <c r="E396" s="25"/>
      <c r="F396" s="26"/>
    </row>
    <row r="397" spans="5:6" x14ac:dyDescent="0.35">
      <c r="E397" s="25"/>
      <c r="F397" s="26"/>
    </row>
    <row r="398" spans="5:6" x14ac:dyDescent="0.35">
      <c r="E398" s="25"/>
      <c r="F398" s="26"/>
    </row>
    <row r="399" spans="5:6" x14ac:dyDescent="0.35">
      <c r="E399" s="25"/>
      <c r="F399" s="26"/>
    </row>
    <row r="400" spans="5:6" x14ac:dyDescent="0.35">
      <c r="E400" s="25"/>
      <c r="F400" s="26"/>
    </row>
    <row r="401" spans="5:6" x14ac:dyDescent="0.35">
      <c r="E401" s="25"/>
      <c r="F401" s="26"/>
    </row>
    <row r="402" spans="5:6" x14ac:dyDescent="0.35">
      <c r="E402" s="25"/>
      <c r="F402" s="26"/>
    </row>
    <row r="403" spans="5:6" x14ac:dyDescent="0.35">
      <c r="E403" s="25"/>
      <c r="F403" s="26"/>
    </row>
    <row r="404" spans="5:6" x14ac:dyDescent="0.35">
      <c r="E404" s="25"/>
      <c r="F404" s="26"/>
    </row>
    <row r="405" spans="5:6" x14ac:dyDescent="0.35">
      <c r="E405" s="25"/>
      <c r="F405" s="26"/>
    </row>
    <row r="406" spans="5:6" x14ac:dyDescent="0.35">
      <c r="E406" s="25"/>
      <c r="F406" s="26"/>
    </row>
    <row r="407" spans="5:6" x14ac:dyDescent="0.35">
      <c r="E407" s="25"/>
      <c r="F407" s="26"/>
    </row>
    <row r="408" spans="5:6" x14ac:dyDescent="0.35">
      <c r="E408" s="25"/>
      <c r="F408" s="26"/>
    </row>
    <row r="409" spans="5:6" x14ac:dyDescent="0.35">
      <c r="E409" s="25"/>
      <c r="F409" s="26"/>
    </row>
    <row r="410" spans="5:6" x14ac:dyDescent="0.35">
      <c r="E410" s="25"/>
      <c r="F410" s="26"/>
    </row>
    <row r="411" spans="5:6" x14ac:dyDescent="0.35">
      <c r="E411" s="25"/>
      <c r="F411" s="26"/>
    </row>
    <row r="412" spans="5:6" x14ac:dyDescent="0.35">
      <c r="E412" s="25"/>
      <c r="F412" s="26"/>
    </row>
    <row r="413" spans="5:6" x14ac:dyDescent="0.35">
      <c r="E413" s="25"/>
      <c r="F413" s="26"/>
    </row>
    <row r="414" spans="5:6" x14ac:dyDescent="0.35">
      <c r="E414" s="25"/>
      <c r="F414" s="26"/>
    </row>
    <row r="415" spans="5:6" x14ac:dyDescent="0.35">
      <c r="E415" s="25"/>
      <c r="F415" s="26"/>
    </row>
    <row r="416" spans="5:6" x14ac:dyDescent="0.35">
      <c r="E416" s="25"/>
      <c r="F416" s="26"/>
    </row>
    <row r="417" spans="5:6" x14ac:dyDescent="0.35">
      <c r="E417" s="25"/>
      <c r="F417" s="26"/>
    </row>
    <row r="418" spans="5:6" x14ac:dyDescent="0.35">
      <c r="E418" s="25"/>
      <c r="F418" s="26"/>
    </row>
    <row r="419" spans="5:6" x14ac:dyDescent="0.35">
      <c r="E419" s="25"/>
      <c r="F419" s="26"/>
    </row>
    <row r="420" spans="5:6" x14ac:dyDescent="0.35">
      <c r="E420" s="25"/>
      <c r="F420" s="26"/>
    </row>
    <row r="421" spans="5:6" x14ac:dyDescent="0.35">
      <c r="E421" s="25"/>
      <c r="F421" s="26"/>
    </row>
    <row r="422" spans="5:6" x14ac:dyDescent="0.35">
      <c r="E422" s="25"/>
      <c r="F422" s="26"/>
    </row>
    <row r="423" spans="5:6" x14ac:dyDescent="0.35">
      <c r="E423" s="25"/>
      <c r="F423" s="26"/>
    </row>
    <row r="424" spans="5:6" x14ac:dyDescent="0.35">
      <c r="E424" s="25"/>
      <c r="F424" s="26"/>
    </row>
    <row r="425" spans="5:6" x14ac:dyDescent="0.35">
      <c r="E425" s="25"/>
      <c r="F425" s="26"/>
    </row>
    <row r="426" spans="5:6" x14ac:dyDescent="0.35">
      <c r="E426" s="25"/>
      <c r="F426" s="26"/>
    </row>
    <row r="427" spans="5:6" x14ac:dyDescent="0.35">
      <c r="E427" s="25"/>
      <c r="F427" s="26"/>
    </row>
    <row r="428" spans="5:6" x14ac:dyDescent="0.35">
      <c r="E428" s="25"/>
      <c r="F428" s="26"/>
    </row>
    <row r="429" spans="5:6" x14ac:dyDescent="0.35">
      <c r="E429" s="25"/>
      <c r="F429" s="26"/>
    </row>
    <row r="430" spans="5:6" x14ac:dyDescent="0.35">
      <c r="E430" s="25"/>
      <c r="F430" s="26"/>
    </row>
    <row r="431" spans="5:6" x14ac:dyDescent="0.35">
      <c r="E431" s="25"/>
      <c r="F431" s="26"/>
    </row>
    <row r="432" spans="5:6" x14ac:dyDescent="0.35">
      <c r="E432" s="25"/>
      <c r="F432" s="26"/>
    </row>
    <row r="433" spans="5:6" x14ac:dyDescent="0.35">
      <c r="E433" s="25"/>
      <c r="F433" s="26"/>
    </row>
    <row r="434" spans="5:6" x14ac:dyDescent="0.35">
      <c r="E434" s="25"/>
      <c r="F434" s="26"/>
    </row>
    <row r="435" spans="5:6" x14ac:dyDescent="0.35">
      <c r="E435" s="25"/>
      <c r="F435" s="26"/>
    </row>
    <row r="436" spans="5:6" x14ac:dyDescent="0.35">
      <c r="E436" s="25"/>
      <c r="F436" s="26"/>
    </row>
    <row r="437" spans="5:6" x14ac:dyDescent="0.35">
      <c r="E437" s="25"/>
      <c r="F437" s="26"/>
    </row>
    <row r="438" spans="5:6" x14ac:dyDescent="0.35">
      <c r="E438" s="25"/>
      <c r="F438" s="26"/>
    </row>
    <row r="439" spans="5:6" x14ac:dyDescent="0.35">
      <c r="E439" s="25"/>
      <c r="F439" s="26"/>
    </row>
    <row r="440" spans="5:6" x14ac:dyDescent="0.35">
      <c r="E440" s="25"/>
      <c r="F440" s="26"/>
    </row>
    <row r="441" spans="5:6" x14ac:dyDescent="0.35">
      <c r="E441" s="25"/>
      <c r="F441" s="26"/>
    </row>
    <row r="442" spans="5:6" x14ac:dyDescent="0.35">
      <c r="E442" s="25"/>
      <c r="F442" s="26"/>
    </row>
    <row r="443" spans="5:6" x14ac:dyDescent="0.35">
      <c r="E443" s="25"/>
      <c r="F443" s="26"/>
    </row>
    <row r="444" spans="5:6" x14ac:dyDescent="0.35">
      <c r="E444" s="25"/>
      <c r="F444" s="26"/>
    </row>
    <row r="445" spans="5:6" x14ac:dyDescent="0.35">
      <c r="E445" s="25"/>
      <c r="F445" s="26"/>
    </row>
    <row r="446" spans="5:6" x14ac:dyDescent="0.35">
      <c r="E446" s="25"/>
      <c r="F446" s="26"/>
    </row>
    <row r="447" spans="5:6" x14ac:dyDescent="0.35">
      <c r="E447" s="25"/>
      <c r="F447" s="26"/>
    </row>
    <row r="448" spans="5:6" x14ac:dyDescent="0.35">
      <c r="E448" s="25"/>
      <c r="F448" s="26"/>
    </row>
    <row r="449" spans="5:6" x14ac:dyDescent="0.35">
      <c r="E449" s="25"/>
      <c r="F449" s="26"/>
    </row>
    <row r="450" spans="5:6" x14ac:dyDescent="0.35">
      <c r="E450" s="25"/>
      <c r="F450" s="26"/>
    </row>
    <row r="451" spans="5:6" x14ac:dyDescent="0.35">
      <c r="E451" s="25"/>
      <c r="F451" s="26"/>
    </row>
    <row r="452" spans="5:6" x14ac:dyDescent="0.35">
      <c r="E452" s="25"/>
      <c r="F452" s="26"/>
    </row>
    <row r="453" spans="5:6" x14ac:dyDescent="0.35">
      <c r="E453" s="25"/>
      <c r="F453" s="26"/>
    </row>
    <row r="454" spans="5:6" x14ac:dyDescent="0.35">
      <c r="E454" s="25"/>
      <c r="F454" s="26"/>
    </row>
    <row r="455" spans="5:6" x14ac:dyDescent="0.35">
      <c r="E455" s="25"/>
      <c r="F455" s="26"/>
    </row>
    <row r="456" spans="5:6" x14ac:dyDescent="0.35">
      <c r="E456" s="25"/>
      <c r="F456" s="26"/>
    </row>
    <row r="457" spans="5:6" x14ac:dyDescent="0.35">
      <c r="E457" s="25"/>
      <c r="F457" s="26"/>
    </row>
    <row r="458" spans="5:6" x14ac:dyDescent="0.35">
      <c r="E458" s="25"/>
      <c r="F458" s="26"/>
    </row>
    <row r="459" spans="5:6" x14ac:dyDescent="0.35">
      <c r="E459" s="25"/>
      <c r="F459" s="26"/>
    </row>
    <row r="460" spans="5:6" x14ac:dyDescent="0.35">
      <c r="E460" s="25"/>
      <c r="F460" s="26"/>
    </row>
    <row r="461" spans="5:6" x14ac:dyDescent="0.35">
      <c r="E461" s="25"/>
      <c r="F461" s="26"/>
    </row>
    <row r="462" spans="5:6" x14ac:dyDescent="0.35">
      <c r="E462" s="25"/>
      <c r="F462" s="26"/>
    </row>
    <row r="463" spans="5:6" x14ac:dyDescent="0.35">
      <c r="E463" s="25"/>
      <c r="F463" s="26"/>
    </row>
    <row r="464" spans="5:6" x14ac:dyDescent="0.35">
      <c r="E464" s="25"/>
      <c r="F464" s="26"/>
    </row>
    <row r="465" spans="5:6" x14ac:dyDescent="0.35">
      <c r="E465" s="25"/>
      <c r="F465" s="26"/>
    </row>
    <row r="466" spans="5:6" x14ac:dyDescent="0.35">
      <c r="E466" s="25"/>
      <c r="F466" s="26"/>
    </row>
    <row r="467" spans="5:6" x14ac:dyDescent="0.35">
      <c r="E467" s="25"/>
      <c r="F467" s="26"/>
    </row>
    <row r="468" spans="5:6" x14ac:dyDescent="0.35">
      <c r="E468" s="25"/>
      <c r="F468" s="26"/>
    </row>
    <row r="469" spans="5:6" x14ac:dyDescent="0.35">
      <c r="E469" s="25"/>
      <c r="F469" s="26"/>
    </row>
    <row r="470" spans="5:6" x14ac:dyDescent="0.35">
      <c r="E470" s="25"/>
      <c r="F470" s="26"/>
    </row>
    <row r="471" spans="5:6" x14ac:dyDescent="0.35">
      <c r="E471" s="25"/>
      <c r="F471" s="26"/>
    </row>
    <row r="472" spans="5:6" x14ac:dyDescent="0.35">
      <c r="E472" s="25"/>
      <c r="F472" s="26"/>
    </row>
    <row r="473" spans="5:6" x14ac:dyDescent="0.35">
      <c r="E473" s="25"/>
      <c r="F473" s="26"/>
    </row>
    <row r="474" spans="5:6" x14ac:dyDescent="0.35">
      <c r="E474" s="25"/>
      <c r="F474" s="26"/>
    </row>
    <row r="475" spans="5:6" x14ac:dyDescent="0.35">
      <c r="E475" s="25"/>
      <c r="F475" s="26"/>
    </row>
    <row r="476" spans="5:6" x14ac:dyDescent="0.35">
      <c r="E476" s="25"/>
      <c r="F476" s="26"/>
    </row>
    <row r="477" spans="5:6" x14ac:dyDescent="0.35">
      <c r="E477" s="25"/>
      <c r="F477" s="26"/>
    </row>
    <row r="478" spans="5:6" x14ac:dyDescent="0.35">
      <c r="E478" s="25"/>
      <c r="F478" s="26"/>
    </row>
    <row r="479" spans="5:6" x14ac:dyDescent="0.35">
      <c r="E479" s="25"/>
      <c r="F479" s="26"/>
    </row>
    <row r="480" spans="5:6" x14ac:dyDescent="0.35">
      <c r="E480" s="25"/>
      <c r="F480" s="26"/>
    </row>
    <row r="481" spans="5:6" x14ac:dyDescent="0.35">
      <c r="E481" s="25"/>
      <c r="F481" s="26"/>
    </row>
    <row r="482" spans="5:6" x14ac:dyDescent="0.35">
      <c r="E482" s="25"/>
      <c r="F482" s="26"/>
    </row>
    <row r="483" spans="5:6" x14ac:dyDescent="0.35">
      <c r="E483" s="25"/>
      <c r="F483" s="26"/>
    </row>
    <row r="484" spans="5:6" x14ac:dyDescent="0.35">
      <c r="E484" s="25"/>
      <c r="F484" s="26"/>
    </row>
    <row r="485" spans="5:6" x14ac:dyDescent="0.35">
      <c r="E485" s="25"/>
      <c r="F485" s="26"/>
    </row>
    <row r="486" spans="5:6" x14ac:dyDescent="0.35">
      <c r="E486" s="25"/>
      <c r="F486" s="26"/>
    </row>
    <row r="487" spans="5:6" x14ac:dyDescent="0.35">
      <c r="E487" s="25"/>
      <c r="F487" s="26"/>
    </row>
    <row r="488" spans="5:6" x14ac:dyDescent="0.35">
      <c r="E488" s="25"/>
      <c r="F488" s="26"/>
    </row>
    <row r="489" spans="5:6" x14ac:dyDescent="0.35">
      <c r="E489" s="25"/>
      <c r="F489" s="26"/>
    </row>
    <row r="490" spans="5:6" x14ac:dyDescent="0.35">
      <c r="E490" s="25"/>
      <c r="F490" s="26"/>
    </row>
    <row r="491" spans="5:6" x14ac:dyDescent="0.35">
      <c r="E491" s="25"/>
      <c r="F491" s="26"/>
    </row>
    <row r="492" spans="5:6" x14ac:dyDescent="0.35">
      <c r="E492" s="25"/>
      <c r="F492" s="26"/>
    </row>
    <row r="493" spans="5:6" x14ac:dyDescent="0.35">
      <c r="E493" s="25"/>
      <c r="F493" s="26"/>
    </row>
    <row r="494" spans="5:6" x14ac:dyDescent="0.35">
      <c r="E494" s="25"/>
      <c r="F494" s="26"/>
    </row>
    <row r="495" spans="5:6" x14ac:dyDescent="0.35">
      <c r="E495" s="25"/>
      <c r="F495" s="26"/>
    </row>
    <row r="496" spans="5:6" x14ac:dyDescent="0.35">
      <c r="E496" s="25"/>
      <c r="F496" s="26"/>
    </row>
    <row r="497" spans="5:6" x14ac:dyDescent="0.35">
      <c r="E497" s="25"/>
      <c r="F497" s="26"/>
    </row>
    <row r="498" spans="5:6" x14ac:dyDescent="0.35">
      <c r="E498" s="25"/>
      <c r="F498" s="26"/>
    </row>
    <row r="499" spans="5:6" x14ac:dyDescent="0.35">
      <c r="E499" s="25"/>
      <c r="F499" s="26"/>
    </row>
    <row r="500" spans="5:6" x14ac:dyDescent="0.35">
      <c r="E500" s="25"/>
      <c r="F500" s="26"/>
    </row>
    <row r="501" spans="5:6" x14ac:dyDescent="0.35">
      <c r="E501" s="25"/>
      <c r="F501" s="26"/>
    </row>
    <row r="502" spans="5:6" x14ac:dyDescent="0.35">
      <c r="E502" s="25"/>
      <c r="F502" s="26"/>
    </row>
    <row r="503" spans="5:6" x14ac:dyDescent="0.35">
      <c r="E503" s="25"/>
      <c r="F503" s="26"/>
    </row>
    <row r="504" spans="5:6" x14ac:dyDescent="0.35">
      <c r="E504" s="25"/>
      <c r="F504" s="26"/>
    </row>
    <row r="505" spans="5:6" x14ac:dyDescent="0.35">
      <c r="E505" s="25"/>
      <c r="F505" s="26"/>
    </row>
    <row r="506" spans="5:6" x14ac:dyDescent="0.35">
      <c r="E506" s="25"/>
      <c r="F506" s="26"/>
    </row>
    <row r="507" spans="5:6" x14ac:dyDescent="0.35">
      <c r="E507" s="25"/>
      <c r="F507" s="26"/>
    </row>
    <row r="508" spans="5:6" x14ac:dyDescent="0.35">
      <c r="E508" s="25"/>
      <c r="F508" s="26"/>
    </row>
    <row r="509" spans="5:6" x14ac:dyDescent="0.35">
      <c r="E509" s="25"/>
      <c r="F509" s="26"/>
    </row>
    <row r="510" spans="5:6" x14ac:dyDescent="0.35">
      <c r="E510" s="25"/>
      <c r="F510" s="26"/>
    </row>
    <row r="511" spans="5:6" x14ac:dyDescent="0.35">
      <c r="E511" s="25"/>
      <c r="F511" s="26"/>
    </row>
    <row r="512" spans="5:6" x14ac:dyDescent="0.35">
      <c r="E512" s="25"/>
      <c r="F512" s="26"/>
    </row>
    <row r="513" spans="5:6" x14ac:dyDescent="0.35">
      <c r="E513" s="25"/>
      <c r="F513" s="26"/>
    </row>
    <row r="514" spans="5:6" x14ac:dyDescent="0.35">
      <c r="E514" s="25"/>
      <c r="F514" s="26"/>
    </row>
    <row r="515" spans="5:6" x14ac:dyDescent="0.35">
      <c r="E515" s="25"/>
      <c r="F515" s="26"/>
    </row>
    <row r="516" spans="5:6" x14ac:dyDescent="0.35">
      <c r="E516" s="25"/>
      <c r="F516" s="26"/>
    </row>
    <row r="517" spans="5:6" x14ac:dyDescent="0.35">
      <c r="E517" s="25"/>
      <c r="F517" s="26"/>
    </row>
    <row r="518" spans="5:6" x14ac:dyDescent="0.35">
      <c r="E518" s="25"/>
      <c r="F518" s="26"/>
    </row>
    <row r="519" spans="5:6" x14ac:dyDescent="0.35">
      <c r="E519" s="25"/>
      <c r="F519" s="26"/>
    </row>
    <row r="520" spans="5:6" x14ac:dyDescent="0.35">
      <c r="E520" s="25"/>
      <c r="F520" s="26"/>
    </row>
    <row r="521" spans="5:6" x14ac:dyDescent="0.35">
      <c r="E521" s="25"/>
      <c r="F521" s="26"/>
    </row>
    <row r="522" spans="5:6" x14ac:dyDescent="0.35">
      <c r="E522" s="25"/>
      <c r="F522" s="26"/>
    </row>
    <row r="523" spans="5:6" x14ac:dyDescent="0.35">
      <c r="E523" s="25"/>
      <c r="F523" s="26"/>
    </row>
    <row r="524" spans="5:6" x14ac:dyDescent="0.35">
      <c r="E524" s="25"/>
      <c r="F524" s="26"/>
    </row>
    <row r="525" spans="5:6" x14ac:dyDescent="0.35">
      <c r="E525" s="25"/>
      <c r="F525" s="26"/>
    </row>
    <row r="526" spans="5:6" x14ac:dyDescent="0.35">
      <c r="E526" s="25"/>
      <c r="F526" s="26"/>
    </row>
    <row r="527" spans="5:6" x14ac:dyDescent="0.35">
      <c r="E527" s="25"/>
      <c r="F527" s="26"/>
    </row>
    <row r="528" spans="5:6" x14ac:dyDescent="0.35">
      <c r="E528" s="25"/>
      <c r="F528" s="26"/>
    </row>
    <row r="529" spans="5:6" x14ac:dyDescent="0.35">
      <c r="E529" s="25"/>
      <c r="F529" s="26"/>
    </row>
    <row r="530" spans="5:6" x14ac:dyDescent="0.35">
      <c r="E530" s="25"/>
      <c r="F530" s="26"/>
    </row>
    <row r="531" spans="5:6" x14ac:dyDescent="0.35">
      <c r="E531" s="25"/>
      <c r="F531" s="26"/>
    </row>
    <row r="532" spans="5:6" x14ac:dyDescent="0.35">
      <c r="E532" s="25"/>
      <c r="F532" s="26"/>
    </row>
    <row r="533" spans="5:6" x14ac:dyDescent="0.35">
      <c r="E533" s="25"/>
      <c r="F533" s="26"/>
    </row>
    <row r="534" spans="5:6" x14ac:dyDescent="0.35">
      <c r="E534" s="25"/>
      <c r="F534" s="26"/>
    </row>
    <row r="535" spans="5:6" x14ac:dyDescent="0.35">
      <c r="E535" s="25"/>
      <c r="F535" s="26"/>
    </row>
    <row r="536" spans="5:6" x14ac:dyDescent="0.35">
      <c r="E536" s="25"/>
      <c r="F536" s="26"/>
    </row>
    <row r="537" spans="5:6" x14ac:dyDescent="0.35">
      <c r="E537" s="25"/>
      <c r="F537" s="26"/>
    </row>
    <row r="538" spans="5:6" x14ac:dyDescent="0.35">
      <c r="E538" s="25"/>
      <c r="F538" s="26"/>
    </row>
    <row r="539" spans="5:6" x14ac:dyDescent="0.35">
      <c r="E539" s="25"/>
      <c r="F539" s="26"/>
    </row>
    <row r="540" spans="5:6" x14ac:dyDescent="0.35">
      <c r="E540" s="25"/>
      <c r="F540" s="26"/>
    </row>
    <row r="541" spans="5:6" x14ac:dyDescent="0.35">
      <c r="E541" s="25"/>
      <c r="F541" s="26"/>
    </row>
    <row r="542" spans="5:6" x14ac:dyDescent="0.35">
      <c r="E542" s="25"/>
      <c r="F542" s="26"/>
    </row>
    <row r="543" spans="5:6" x14ac:dyDescent="0.35">
      <c r="E543" s="25"/>
      <c r="F543" s="26"/>
    </row>
    <row r="544" spans="5:6" x14ac:dyDescent="0.35">
      <c r="E544" s="25"/>
      <c r="F544" s="26"/>
    </row>
    <row r="545" spans="5:6" x14ac:dyDescent="0.35">
      <c r="E545" s="25"/>
      <c r="F545" s="26"/>
    </row>
    <row r="546" spans="5:6" x14ac:dyDescent="0.35">
      <c r="E546" s="25"/>
      <c r="F546" s="26"/>
    </row>
    <row r="547" spans="5:6" x14ac:dyDescent="0.35">
      <c r="E547" s="25"/>
      <c r="F547" s="26"/>
    </row>
    <row r="548" spans="5:6" x14ac:dyDescent="0.35">
      <c r="E548" s="25"/>
      <c r="F548" s="26"/>
    </row>
    <row r="549" spans="5:6" x14ac:dyDescent="0.35">
      <c r="E549" s="25"/>
      <c r="F549" s="26"/>
    </row>
    <row r="550" spans="5:6" x14ac:dyDescent="0.35">
      <c r="E550" s="25"/>
      <c r="F550" s="26"/>
    </row>
    <row r="551" spans="5:6" x14ac:dyDescent="0.35">
      <c r="E551" s="25"/>
      <c r="F551" s="26"/>
    </row>
    <row r="552" spans="5:6" x14ac:dyDescent="0.35">
      <c r="E552" s="25"/>
      <c r="F552" s="26"/>
    </row>
    <row r="553" spans="5:6" x14ac:dyDescent="0.35">
      <c r="E553" s="25"/>
      <c r="F553" s="26"/>
    </row>
    <row r="554" spans="5:6" x14ac:dyDescent="0.35">
      <c r="E554" s="25"/>
      <c r="F554" s="26"/>
    </row>
    <row r="555" spans="5:6" x14ac:dyDescent="0.35">
      <c r="E555" s="25"/>
      <c r="F555" s="26"/>
    </row>
    <row r="556" spans="5:6" x14ac:dyDescent="0.35">
      <c r="E556" s="25"/>
      <c r="F556" s="26"/>
    </row>
    <row r="557" spans="5:6" x14ac:dyDescent="0.35">
      <c r="E557" s="25"/>
      <c r="F557" s="26"/>
    </row>
    <row r="558" spans="5:6" x14ac:dyDescent="0.35">
      <c r="E558" s="25"/>
      <c r="F558" s="26"/>
    </row>
    <row r="559" spans="5:6" x14ac:dyDescent="0.35">
      <c r="E559" s="25"/>
      <c r="F559" s="26"/>
    </row>
    <row r="560" spans="5:6" x14ac:dyDescent="0.35">
      <c r="E560" s="25"/>
      <c r="F560" s="26"/>
    </row>
    <row r="561" spans="5:6" x14ac:dyDescent="0.35">
      <c r="E561" s="25"/>
      <c r="F561" s="26"/>
    </row>
    <row r="562" spans="5:6" x14ac:dyDescent="0.35">
      <c r="E562" s="25"/>
      <c r="F562" s="26"/>
    </row>
    <row r="563" spans="5:6" x14ac:dyDescent="0.35">
      <c r="E563" s="25"/>
      <c r="F563" s="26"/>
    </row>
    <row r="564" spans="5:6" x14ac:dyDescent="0.35">
      <c r="E564" s="25"/>
      <c r="F564" s="26"/>
    </row>
    <row r="565" spans="5:6" x14ac:dyDescent="0.35">
      <c r="E565" s="25"/>
      <c r="F565" s="26"/>
    </row>
    <row r="566" spans="5:6" x14ac:dyDescent="0.35">
      <c r="E566" s="25"/>
      <c r="F566" s="26"/>
    </row>
    <row r="567" spans="5:6" x14ac:dyDescent="0.35">
      <c r="E567" s="25"/>
      <c r="F567" s="26"/>
    </row>
    <row r="568" spans="5:6" x14ac:dyDescent="0.35">
      <c r="E568" s="25"/>
      <c r="F568" s="26"/>
    </row>
    <row r="569" spans="5:6" x14ac:dyDescent="0.35">
      <c r="E569" s="25"/>
      <c r="F569" s="26"/>
    </row>
    <row r="570" spans="5:6" x14ac:dyDescent="0.35">
      <c r="E570" s="25"/>
      <c r="F570" s="26"/>
    </row>
    <row r="571" spans="5:6" x14ac:dyDescent="0.35">
      <c r="E571" s="25"/>
      <c r="F571" s="26"/>
    </row>
    <row r="572" spans="5:6" x14ac:dyDescent="0.35">
      <c r="E572" s="25"/>
      <c r="F572" s="26"/>
    </row>
    <row r="573" spans="5:6" x14ac:dyDescent="0.35">
      <c r="E573" s="25"/>
      <c r="F573" s="26"/>
    </row>
    <row r="574" spans="5:6" x14ac:dyDescent="0.35">
      <c r="E574" s="25"/>
      <c r="F574" s="26"/>
    </row>
    <row r="575" spans="5:6" x14ac:dyDescent="0.35">
      <c r="E575" s="25"/>
      <c r="F575" s="26"/>
    </row>
    <row r="576" spans="5:6" x14ac:dyDescent="0.35">
      <c r="E576" s="25"/>
      <c r="F576" s="26"/>
    </row>
    <row r="577" spans="5:6" x14ac:dyDescent="0.35">
      <c r="E577" s="25"/>
      <c r="F577" s="26"/>
    </row>
    <row r="578" spans="5:6" x14ac:dyDescent="0.35">
      <c r="E578" s="25"/>
      <c r="F578" s="26"/>
    </row>
    <row r="579" spans="5:6" x14ac:dyDescent="0.35">
      <c r="E579" s="25"/>
      <c r="F579" s="26"/>
    </row>
    <row r="580" spans="5:6" x14ac:dyDescent="0.35">
      <c r="E580" s="25"/>
      <c r="F580" s="26"/>
    </row>
    <row r="581" spans="5:6" x14ac:dyDescent="0.35">
      <c r="E581" s="25"/>
      <c r="F581" s="26"/>
    </row>
    <row r="582" spans="5:6" x14ac:dyDescent="0.35">
      <c r="E582" s="25"/>
      <c r="F582" s="26"/>
    </row>
    <row r="583" spans="5:6" x14ac:dyDescent="0.35">
      <c r="E583" s="25"/>
      <c r="F583" s="26"/>
    </row>
    <row r="584" spans="5:6" x14ac:dyDescent="0.35">
      <c r="E584" s="25"/>
      <c r="F584" s="26"/>
    </row>
    <row r="585" spans="5:6" x14ac:dyDescent="0.35">
      <c r="E585" s="25"/>
      <c r="F585" s="26"/>
    </row>
    <row r="586" spans="5:6" x14ac:dyDescent="0.35">
      <c r="E586" s="25"/>
      <c r="F586" s="26"/>
    </row>
    <row r="587" spans="5:6" x14ac:dyDescent="0.35">
      <c r="E587" s="25"/>
      <c r="F587" s="26"/>
    </row>
    <row r="588" spans="5:6" x14ac:dyDescent="0.35">
      <c r="E588" s="25"/>
      <c r="F588" s="26"/>
    </row>
    <row r="589" spans="5:6" x14ac:dyDescent="0.35">
      <c r="E589" s="25"/>
      <c r="F589" s="26"/>
    </row>
    <row r="590" spans="5:6" x14ac:dyDescent="0.35">
      <c r="E590" s="25"/>
      <c r="F590" s="26"/>
    </row>
    <row r="591" spans="5:6" x14ac:dyDescent="0.35">
      <c r="E591" s="25"/>
      <c r="F591" s="26"/>
    </row>
    <row r="592" spans="5:6" x14ac:dyDescent="0.35">
      <c r="E592" s="25"/>
      <c r="F592" s="26"/>
    </row>
    <row r="593" spans="5:6" x14ac:dyDescent="0.35">
      <c r="E593" s="25"/>
      <c r="F593" s="26"/>
    </row>
    <row r="594" spans="5:6" x14ac:dyDescent="0.35">
      <c r="E594" s="25"/>
      <c r="F594" s="26"/>
    </row>
    <row r="595" spans="5:6" x14ac:dyDescent="0.35">
      <c r="E595" s="25"/>
      <c r="F595" s="26"/>
    </row>
    <row r="596" spans="5:6" x14ac:dyDescent="0.35">
      <c r="E596" s="25"/>
      <c r="F596" s="26"/>
    </row>
    <row r="597" spans="5:6" x14ac:dyDescent="0.35">
      <c r="E597" s="25"/>
      <c r="F597" s="26"/>
    </row>
    <row r="598" spans="5:6" x14ac:dyDescent="0.35">
      <c r="E598" s="25"/>
      <c r="F598" s="26"/>
    </row>
    <row r="599" spans="5:6" x14ac:dyDescent="0.35">
      <c r="E599" s="25"/>
      <c r="F599" s="26"/>
    </row>
    <row r="600" spans="5:6" x14ac:dyDescent="0.35">
      <c r="E600" s="25"/>
      <c r="F600" s="26"/>
    </row>
    <row r="601" spans="5:6" x14ac:dyDescent="0.35">
      <c r="E601" s="25"/>
      <c r="F601" s="26"/>
    </row>
    <row r="602" spans="5:6" x14ac:dyDescent="0.35">
      <c r="E602" s="25"/>
      <c r="F602" s="26"/>
    </row>
    <row r="603" spans="5:6" x14ac:dyDescent="0.35">
      <c r="E603" s="25"/>
      <c r="F603" s="26"/>
    </row>
    <row r="604" spans="5:6" x14ac:dyDescent="0.35">
      <c r="E604" s="25"/>
      <c r="F604" s="26"/>
    </row>
    <row r="605" spans="5:6" x14ac:dyDescent="0.35">
      <c r="E605" s="25"/>
      <c r="F605" s="26"/>
    </row>
    <row r="606" spans="5:6" x14ac:dyDescent="0.35">
      <c r="E606" s="25"/>
      <c r="F606" s="26"/>
    </row>
    <row r="607" spans="5:6" x14ac:dyDescent="0.35">
      <c r="E607" s="25"/>
      <c r="F607" s="26"/>
    </row>
    <row r="608" spans="5:6" x14ac:dyDescent="0.35">
      <c r="E608" s="25"/>
      <c r="F608" s="26"/>
    </row>
    <row r="609" spans="5:6" x14ac:dyDescent="0.35">
      <c r="E609" s="25"/>
      <c r="F609" s="26"/>
    </row>
    <row r="610" spans="5:6" x14ac:dyDescent="0.35">
      <c r="E610" s="25"/>
      <c r="F610" s="26"/>
    </row>
    <row r="611" spans="5:6" x14ac:dyDescent="0.35">
      <c r="E611" s="25"/>
      <c r="F611" s="26"/>
    </row>
    <row r="612" spans="5:6" x14ac:dyDescent="0.35">
      <c r="E612" s="25"/>
      <c r="F612" s="26"/>
    </row>
    <row r="613" spans="5:6" x14ac:dyDescent="0.35">
      <c r="E613" s="25"/>
      <c r="F613" s="26"/>
    </row>
    <row r="614" spans="5:6" x14ac:dyDescent="0.35">
      <c r="E614" s="25"/>
      <c r="F614" s="26"/>
    </row>
    <row r="615" spans="5:6" x14ac:dyDescent="0.35">
      <c r="E615" s="25"/>
      <c r="F615" s="26"/>
    </row>
    <row r="616" spans="5:6" x14ac:dyDescent="0.35">
      <c r="E616" s="25"/>
      <c r="F616" s="26"/>
    </row>
    <row r="617" spans="5:6" x14ac:dyDescent="0.35">
      <c r="E617" s="25"/>
      <c r="F617" s="26"/>
    </row>
    <row r="618" spans="5:6" x14ac:dyDescent="0.35">
      <c r="E618" s="25"/>
      <c r="F618" s="26"/>
    </row>
    <row r="619" spans="5:6" x14ac:dyDescent="0.35">
      <c r="E619" s="25"/>
      <c r="F619" s="26"/>
    </row>
    <row r="620" spans="5:6" x14ac:dyDescent="0.35">
      <c r="E620" s="25"/>
      <c r="F620" s="26"/>
    </row>
    <row r="621" spans="5:6" x14ac:dyDescent="0.35">
      <c r="E621" s="25"/>
      <c r="F621" s="26"/>
    </row>
    <row r="622" spans="5:6" x14ac:dyDescent="0.35">
      <c r="E622" s="25"/>
      <c r="F622" s="26"/>
    </row>
    <row r="623" spans="5:6" x14ac:dyDescent="0.35">
      <c r="E623" s="25"/>
      <c r="F623" s="26"/>
    </row>
    <row r="624" spans="5:6" x14ac:dyDescent="0.35">
      <c r="E624" s="25"/>
      <c r="F624" s="26"/>
    </row>
    <row r="625" spans="5:6" x14ac:dyDescent="0.35">
      <c r="E625" s="25"/>
      <c r="F625" s="26"/>
    </row>
    <row r="626" spans="5:6" x14ac:dyDescent="0.35">
      <c r="E626" s="25"/>
      <c r="F626" s="26"/>
    </row>
    <row r="627" spans="5:6" x14ac:dyDescent="0.35">
      <c r="E627" s="25"/>
      <c r="F627" s="26"/>
    </row>
    <row r="628" spans="5:6" x14ac:dyDescent="0.35">
      <c r="E628" s="25"/>
      <c r="F628" s="26"/>
    </row>
    <row r="629" spans="5:6" x14ac:dyDescent="0.35">
      <c r="E629" s="25"/>
      <c r="F629" s="26"/>
    </row>
    <row r="630" spans="5:6" x14ac:dyDescent="0.35">
      <c r="E630" s="25"/>
      <c r="F630" s="26"/>
    </row>
    <row r="631" spans="5:6" x14ac:dyDescent="0.35">
      <c r="E631" s="25"/>
      <c r="F631" s="26"/>
    </row>
    <row r="632" spans="5:6" x14ac:dyDescent="0.35">
      <c r="E632" s="25"/>
      <c r="F632" s="26"/>
    </row>
    <row r="633" spans="5:6" x14ac:dyDescent="0.35">
      <c r="E633" s="25"/>
      <c r="F633" s="26"/>
    </row>
    <row r="634" spans="5:6" x14ac:dyDescent="0.35">
      <c r="E634" s="25"/>
      <c r="F634" s="26"/>
    </row>
    <row r="635" spans="5:6" x14ac:dyDescent="0.35">
      <c r="E635" s="25"/>
      <c r="F635" s="26"/>
    </row>
    <row r="636" spans="5:6" x14ac:dyDescent="0.35">
      <c r="E636" s="25"/>
      <c r="F636" s="26"/>
    </row>
    <row r="637" spans="5:6" x14ac:dyDescent="0.35">
      <c r="E637" s="25"/>
      <c r="F637" s="26"/>
    </row>
    <row r="638" spans="5:6" x14ac:dyDescent="0.35">
      <c r="E638" s="25"/>
      <c r="F638" s="26"/>
    </row>
    <row r="639" spans="5:6" x14ac:dyDescent="0.35">
      <c r="E639" s="25"/>
      <c r="F639" s="26"/>
    </row>
    <row r="640" spans="5:6" x14ac:dyDescent="0.35">
      <c r="E640" s="25"/>
      <c r="F640" s="26"/>
    </row>
    <row r="641" spans="5:6" x14ac:dyDescent="0.35">
      <c r="E641" s="25"/>
      <c r="F641" s="26"/>
    </row>
    <row r="642" spans="5:6" x14ac:dyDescent="0.35">
      <c r="E642" s="25"/>
      <c r="F642" s="26"/>
    </row>
    <row r="643" spans="5:6" x14ac:dyDescent="0.35">
      <c r="E643" s="25"/>
      <c r="F643" s="26"/>
    </row>
    <row r="644" spans="5:6" x14ac:dyDescent="0.35">
      <c r="E644" s="25"/>
      <c r="F644" s="26"/>
    </row>
    <row r="645" spans="5:6" x14ac:dyDescent="0.35">
      <c r="E645" s="25"/>
      <c r="F645" s="26"/>
    </row>
    <row r="646" spans="5:6" x14ac:dyDescent="0.35">
      <c r="E646" s="25"/>
      <c r="F646" s="26"/>
    </row>
    <row r="647" spans="5:6" x14ac:dyDescent="0.35">
      <c r="E647" s="25"/>
      <c r="F647" s="26"/>
    </row>
    <row r="648" spans="5:6" x14ac:dyDescent="0.35">
      <c r="E648" s="25"/>
      <c r="F648" s="26"/>
    </row>
    <row r="649" spans="5:6" x14ac:dyDescent="0.35">
      <c r="E649" s="25"/>
      <c r="F649" s="26"/>
    </row>
    <row r="650" spans="5:6" x14ac:dyDescent="0.35">
      <c r="E650" s="25"/>
      <c r="F650" s="26"/>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06900-4E85-4905-8C1D-09C4856BC764}">
  <dimension ref="A1:L17"/>
  <sheetViews>
    <sheetView topLeftCell="B1" workbookViewId="0">
      <selection activeCell="F7" sqref="F7"/>
    </sheetView>
  </sheetViews>
  <sheetFormatPr defaultRowHeight="14.5" x14ac:dyDescent="0.35"/>
  <cols>
    <col min="1" max="1" width="16.1796875" hidden="1" customWidth="1"/>
    <col min="2" max="2" width="28.54296875" customWidth="1"/>
    <col min="3" max="3" width="27.90625" customWidth="1"/>
    <col min="8" max="8" width="3.26953125" customWidth="1"/>
    <col min="9" max="9" width="6" customWidth="1"/>
    <col min="10" max="10" width="2.36328125" customWidth="1"/>
    <col min="11" max="11" width="6.08984375" customWidth="1"/>
  </cols>
  <sheetData>
    <row r="1" spans="1:12" x14ac:dyDescent="0.35">
      <c r="B1" s="50" t="s">
        <v>75</v>
      </c>
      <c r="C1" s="50"/>
      <c r="D1" s="50"/>
      <c r="E1" s="48"/>
      <c r="F1" s="48"/>
      <c r="G1" s="48"/>
      <c r="H1" s="48"/>
      <c r="I1" s="48"/>
      <c r="J1" s="48"/>
      <c r="K1" s="48"/>
      <c r="L1" s="48"/>
    </row>
    <row r="2" spans="1:12" ht="14.5" customHeight="1" x14ac:dyDescent="0.35">
      <c r="A2" s="45"/>
      <c r="B2" s="50"/>
      <c r="C2" s="50"/>
      <c r="D2" s="50"/>
      <c r="E2" s="49"/>
      <c r="F2" s="49"/>
      <c r="G2" s="49"/>
      <c r="H2" s="49"/>
      <c r="I2" s="49"/>
      <c r="J2" s="49"/>
      <c r="K2" s="49"/>
      <c r="L2" s="48"/>
    </row>
    <row r="3" spans="1:12" ht="14.5" customHeight="1" x14ac:dyDescent="0.35">
      <c r="A3" s="45"/>
      <c r="B3" s="50"/>
      <c r="C3" s="50"/>
      <c r="D3" s="50"/>
      <c r="E3" s="49"/>
      <c r="F3" s="49"/>
      <c r="G3" s="49"/>
      <c r="H3" s="49"/>
      <c r="I3" s="49"/>
      <c r="J3" s="49"/>
      <c r="K3" s="49"/>
      <c r="L3" s="48"/>
    </row>
    <row r="4" spans="1:12" ht="14.5" customHeight="1" x14ac:dyDescent="0.35">
      <c r="A4" s="45"/>
      <c r="B4" s="51"/>
      <c r="C4" s="51"/>
      <c r="D4" s="51"/>
      <c r="E4" s="49"/>
      <c r="F4" s="49"/>
      <c r="G4" s="49"/>
      <c r="H4" s="49"/>
      <c r="I4" s="49"/>
      <c r="J4" s="49"/>
      <c r="K4" s="49"/>
      <c r="L4" s="48"/>
    </row>
    <row r="5" spans="1:12" ht="14.5" customHeight="1" x14ac:dyDescent="0.35">
      <c r="A5" s="45"/>
      <c r="B5" s="45"/>
      <c r="C5" s="45"/>
      <c r="D5" s="46"/>
      <c r="E5" s="49"/>
      <c r="F5" s="49"/>
      <c r="G5" s="49"/>
      <c r="H5" s="49"/>
      <c r="I5" s="49"/>
      <c r="J5" s="49"/>
      <c r="K5" s="49"/>
      <c r="L5" s="48"/>
    </row>
    <row r="6" spans="1:12" ht="23.5" x14ac:dyDescent="0.55000000000000004">
      <c r="B6" s="42" t="s">
        <v>73</v>
      </c>
      <c r="C6" s="42" t="s">
        <v>1</v>
      </c>
      <c r="D6" s="47" t="s">
        <v>49</v>
      </c>
      <c r="E6" s="48"/>
      <c r="F6" s="48"/>
      <c r="G6" s="48"/>
      <c r="H6" s="48"/>
      <c r="I6" s="48"/>
      <c r="J6" s="48"/>
      <c r="K6" s="48"/>
      <c r="L6" s="48"/>
    </row>
    <row r="7" spans="1:12" x14ac:dyDescent="0.35">
      <c r="B7" s="41" t="s">
        <v>55</v>
      </c>
      <c r="C7" s="40">
        <f>AVERAGE(Data[Amount])</f>
        <v>4136.2299999999996</v>
      </c>
      <c r="D7" s="40">
        <f>AVERAGE(Data[Units])</f>
        <v>152.19999999999999</v>
      </c>
    </row>
    <row r="8" spans="1:12" x14ac:dyDescent="0.35">
      <c r="B8" s="41" t="s">
        <v>56</v>
      </c>
      <c r="C8" s="40">
        <f>MEDIAN(Data[Amount])</f>
        <v>3437</v>
      </c>
      <c r="D8" s="40">
        <f>MEDIAN(Data[Units])</f>
        <v>124.5</v>
      </c>
    </row>
    <row r="9" spans="1:12" x14ac:dyDescent="0.35">
      <c r="B9" s="41" t="s">
        <v>58</v>
      </c>
      <c r="C9" s="40">
        <f>MAX(Data[Amount])</f>
        <v>16184</v>
      </c>
      <c r="D9" s="40">
        <f>MAX(Data[Units])</f>
        <v>525</v>
      </c>
    </row>
    <row r="10" spans="1:12" x14ac:dyDescent="0.35">
      <c r="B10" s="41" t="s">
        <v>57</v>
      </c>
      <c r="C10" s="40">
        <f>MIN(Data[Amount])</f>
        <v>0</v>
      </c>
      <c r="D10" s="40">
        <f>MIN(Data[Units])</f>
        <v>0</v>
      </c>
    </row>
    <row r="11" spans="1:12" x14ac:dyDescent="0.35">
      <c r="B11" s="41" t="s">
        <v>59</v>
      </c>
      <c r="C11" s="40">
        <f>C9-C10</f>
        <v>16184</v>
      </c>
      <c r="D11" s="40">
        <f>D9-D10</f>
        <v>525</v>
      </c>
    </row>
    <row r="12" spans="1:12" x14ac:dyDescent="0.35">
      <c r="B12" s="41"/>
      <c r="C12" s="40"/>
      <c r="D12" s="40"/>
    </row>
    <row r="13" spans="1:12" x14ac:dyDescent="0.35">
      <c r="B13" s="41" t="s">
        <v>60</v>
      </c>
      <c r="C13" s="40"/>
      <c r="D13" s="40"/>
    </row>
    <row r="14" spans="1:12" x14ac:dyDescent="0.35">
      <c r="B14" s="41" t="s">
        <v>61</v>
      </c>
      <c r="C14" s="40">
        <f>PERCENTILE(Data[Amount],0.25)</f>
        <v>1652</v>
      </c>
      <c r="D14" s="40">
        <f>PERCENTILE(Data[Units],0.25)</f>
        <v>54</v>
      </c>
    </row>
    <row r="15" spans="1:12" x14ac:dyDescent="0.35">
      <c r="B15" s="41" t="s">
        <v>62</v>
      </c>
      <c r="C15" s="40">
        <f>_xlfn.PERCENTILE.EXC(Data[Amount],0.75)</f>
        <v>6245.75</v>
      </c>
      <c r="D15" s="40">
        <f>_xlfn.PERCENTILE.EXC(Data[Units],0.75)</f>
        <v>223.5</v>
      </c>
    </row>
    <row r="16" spans="1:12" x14ac:dyDescent="0.35">
      <c r="B16" s="41"/>
      <c r="C16" s="40"/>
      <c r="D16" s="40"/>
    </row>
    <row r="17" spans="2:4" x14ac:dyDescent="0.35">
      <c r="B17" s="41" t="s">
        <v>63</v>
      </c>
      <c r="C17" s="40">
        <f>COUNTA(_xlfn.UNIQUE(Data[Product]))</f>
        <v>22</v>
      </c>
      <c r="D17" s="40"/>
    </row>
  </sheetData>
  <mergeCells count="1">
    <mergeCell ref="B1:D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6D3CA-3E51-47EC-A683-5724B4D40087}">
  <dimension ref="A1:L653"/>
  <sheetViews>
    <sheetView zoomScale="93" zoomScaleNormal="93" workbookViewId="0">
      <selection sqref="A1:L4"/>
    </sheetView>
  </sheetViews>
  <sheetFormatPr defaultRowHeight="14.5" x14ac:dyDescent="0.35"/>
  <cols>
    <col min="1" max="1" width="8.7265625" customWidth="1"/>
    <col min="2" max="2" width="18.7265625" style="9" customWidth="1"/>
    <col min="3" max="3" width="15.26953125" style="9" customWidth="1"/>
    <col min="4" max="4" width="22.54296875" style="9" customWidth="1"/>
    <col min="5" max="5" width="26.7265625" style="11" customWidth="1"/>
    <col min="6" max="6" width="15.453125" style="9" customWidth="1"/>
    <col min="7" max="7" width="15.54296875" customWidth="1"/>
  </cols>
  <sheetData>
    <row r="1" spans="1:12" ht="14.5" customHeight="1" x14ac:dyDescent="0.35">
      <c r="A1" s="29" t="s">
        <v>52</v>
      </c>
      <c r="B1" s="30"/>
      <c r="C1" s="30"/>
      <c r="D1" s="30"/>
      <c r="E1" s="30"/>
      <c r="F1" s="30"/>
      <c r="G1" s="30"/>
      <c r="H1" s="30"/>
      <c r="I1" s="30"/>
      <c r="J1" s="30"/>
      <c r="K1" s="30"/>
      <c r="L1" s="31"/>
    </row>
    <row r="2" spans="1:12" ht="14.5" customHeight="1" x14ac:dyDescent="0.35">
      <c r="A2" s="32"/>
      <c r="B2" s="52"/>
      <c r="C2" s="52"/>
      <c r="D2" s="52"/>
      <c r="E2" s="52"/>
      <c r="F2" s="52"/>
      <c r="G2" s="52"/>
      <c r="H2" s="52"/>
      <c r="I2" s="52"/>
      <c r="J2" s="52"/>
      <c r="K2" s="52"/>
      <c r="L2" s="33"/>
    </row>
    <row r="3" spans="1:12" ht="14.5" customHeight="1" x14ac:dyDescent="0.35">
      <c r="A3" s="32"/>
      <c r="B3" s="52"/>
      <c r="C3" s="52"/>
      <c r="D3" s="52"/>
      <c r="E3" s="52"/>
      <c r="F3" s="52"/>
      <c r="G3" s="52"/>
      <c r="H3" s="52"/>
      <c r="I3" s="52"/>
      <c r="J3" s="52"/>
      <c r="K3" s="52"/>
      <c r="L3" s="33"/>
    </row>
    <row r="4" spans="1:12" ht="14.5" customHeight="1" x14ac:dyDescent="0.35">
      <c r="A4" s="34"/>
      <c r="B4" s="35"/>
      <c r="C4" s="35"/>
      <c r="D4" s="35"/>
      <c r="E4" s="35"/>
      <c r="F4" s="35"/>
      <c r="G4" s="35"/>
      <c r="H4" s="35"/>
      <c r="I4" s="35"/>
      <c r="J4" s="35"/>
      <c r="K4" s="35"/>
      <c r="L4" s="36"/>
    </row>
    <row r="6" spans="1:12" x14ac:dyDescent="0.35">
      <c r="B6" s="9" t="s">
        <v>11</v>
      </c>
      <c r="C6" s="9" t="s">
        <v>12</v>
      </c>
      <c r="D6" s="9" t="s">
        <v>0</v>
      </c>
      <c r="E6" s="11" t="s">
        <v>1</v>
      </c>
      <c r="F6" s="9" t="s">
        <v>49</v>
      </c>
    </row>
    <row r="7" spans="1:12" x14ac:dyDescent="0.35">
      <c r="B7" s="9" t="s">
        <v>10</v>
      </c>
      <c r="C7" s="9" t="s">
        <v>38</v>
      </c>
      <c r="D7" s="9" t="s">
        <v>14</v>
      </c>
      <c r="E7" s="9">
        <v>5586</v>
      </c>
      <c r="F7" s="9">
        <v>525</v>
      </c>
    </row>
    <row r="8" spans="1:12" x14ac:dyDescent="0.35">
      <c r="B8" s="9" t="s">
        <v>2</v>
      </c>
      <c r="C8" s="9" t="s">
        <v>36</v>
      </c>
      <c r="D8" s="9" t="s">
        <v>27</v>
      </c>
      <c r="E8" s="9">
        <v>798</v>
      </c>
      <c r="F8" s="9">
        <v>519</v>
      </c>
    </row>
    <row r="9" spans="1:12" x14ac:dyDescent="0.35">
      <c r="B9" s="9" t="s">
        <v>8</v>
      </c>
      <c r="C9" s="9" t="s">
        <v>38</v>
      </c>
      <c r="D9" s="9" t="s">
        <v>13</v>
      </c>
      <c r="E9" s="9">
        <v>819</v>
      </c>
      <c r="F9" s="9">
        <v>510</v>
      </c>
    </row>
    <row r="10" spans="1:12" x14ac:dyDescent="0.35">
      <c r="B10" s="9" t="s">
        <v>3</v>
      </c>
      <c r="C10" s="9" t="s">
        <v>34</v>
      </c>
      <c r="D10" s="9" t="s">
        <v>32</v>
      </c>
      <c r="E10" s="9">
        <v>7777</v>
      </c>
      <c r="F10" s="9">
        <v>504</v>
      </c>
    </row>
    <row r="11" spans="1:12" x14ac:dyDescent="0.35">
      <c r="B11" s="9" t="s">
        <v>9</v>
      </c>
      <c r="C11" s="9" t="s">
        <v>34</v>
      </c>
      <c r="D11" s="9" t="s">
        <v>20</v>
      </c>
      <c r="E11" s="9">
        <v>8463</v>
      </c>
      <c r="F11" s="9">
        <v>492</v>
      </c>
    </row>
    <row r="12" spans="1:12" x14ac:dyDescent="0.35">
      <c r="B12" s="9" t="s">
        <v>2</v>
      </c>
      <c r="C12" s="9" t="s">
        <v>39</v>
      </c>
      <c r="D12" s="9" t="s">
        <v>25</v>
      </c>
      <c r="E12" s="9">
        <v>1785</v>
      </c>
      <c r="F12" s="9">
        <v>462</v>
      </c>
    </row>
    <row r="13" spans="1:12" x14ac:dyDescent="0.35">
      <c r="B13" s="9" t="s">
        <v>8</v>
      </c>
      <c r="C13" s="9" t="s">
        <v>35</v>
      </c>
      <c r="D13" s="9" t="s">
        <v>32</v>
      </c>
      <c r="E13" s="9">
        <v>6706</v>
      </c>
      <c r="F13" s="9">
        <v>459</v>
      </c>
    </row>
    <row r="14" spans="1:12" x14ac:dyDescent="0.35">
      <c r="B14" s="9" t="s">
        <v>6</v>
      </c>
      <c r="C14" s="9" t="s">
        <v>37</v>
      </c>
      <c r="D14" s="9" t="s">
        <v>28</v>
      </c>
      <c r="E14" s="9">
        <v>3556</v>
      </c>
      <c r="F14" s="9">
        <v>459</v>
      </c>
    </row>
    <row r="15" spans="1:12" x14ac:dyDescent="0.35">
      <c r="B15" s="9" t="s">
        <v>6</v>
      </c>
      <c r="C15" s="9" t="s">
        <v>34</v>
      </c>
      <c r="D15" s="9" t="s">
        <v>26</v>
      </c>
      <c r="E15" s="9">
        <v>8008</v>
      </c>
      <c r="F15" s="9">
        <v>456</v>
      </c>
    </row>
    <row r="16" spans="1:12" x14ac:dyDescent="0.35">
      <c r="B16" s="9" t="s">
        <v>40</v>
      </c>
      <c r="C16" s="9" t="s">
        <v>35</v>
      </c>
      <c r="D16" s="9" t="s">
        <v>30</v>
      </c>
      <c r="E16" s="9">
        <v>2275</v>
      </c>
      <c r="F16" s="9">
        <v>447</v>
      </c>
    </row>
    <row r="17" spans="2:6" x14ac:dyDescent="0.35">
      <c r="B17" s="9" t="s">
        <v>40</v>
      </c>
      <c r="C17" s="9" t="s">
        <v>35</v>
      </c>
      <c r="D17" s="9" t="s">
        <v>33</v>
      </c>
      <c r="E17" s="9">
        <v>8869</v>
      </c>
      <c r="F17" s="9">
        <v>432</v>
      </c>
    </row>
    <row r="18" spans="2:6" x14ac:dyDescent="0.35">
      <c r="B18" s="9" t="s">
        <v>6</v>
      </c>
      <c r="C18" s="9" t="s">
        <v>39</v>
      </c>
      <c r="D18" s="9" t="s">
        <v>25</v>
      </c>
      <c r="E18" s="9">
        <v>2100</v>
      </c>
      <c r="F18" s="9">
        <v>414</v>
      </c>
    </row>
    <row r="19" spans="2:6" x14ac:dyDescent="0.35">
      <c r="B19" s="9" t="s">
        <v>6</v>
      </c>
      <c r="C19" s="9" t="s">
        <v>37</v>
      </c>
      <c r="D19" s="9" t="s">
        <v>16</v>
      </c>
      <c r="E19" s="9">
        <v>1904</v>
      </c>
      <c r="F19" s="9">
        <v>405</v>
      </c>
    </row>
    <row r="20" spans="2:6" x14ac:dyDescent="0.35">
      <c r="B20" s="9" t="s">
        <v>6</v>
      </c>
      <c r="C20" s="9" t="s">
        <v>35</v>
      </c>
      <c r="D20" s="9" t="s">
        <v>4</v>
      </c>
      <c r="E20" s="9">
        <v>1302</v>
      </c>
      <c r="F20" s="9">
        <v>402</v>
      </c>
    </row>
    <row r="21" spans="2:6" x14ac:dyDescent="0.35">
      <c r="B21" s="9" t="s">
        <v>6</v>
      </c>
      <c r="C21" s="9" t="s">
        <v>39</v>
      </c>
      <c r="D21" s="9" t="s">
        <v>29</v>
      </c>
      <c r="E21" s="9">
        <v>3052</v>
      </c>
      <c r="F21" s="9">
        <v>378</v>
      </c>
    </row>
    <row r="22" spans="2:6" x14ac:dyDescent="0.35">
      <c r="B22" s="9" t="s">
        <v>40</v>
      </c>
      <c r="C22" s="9" t="s">
        <v>35</v>
      </c>
      <c r="D22" s="9" t="s">
        <v>22</v>
      </c>
      <c r="E22" s="9">
        <v>6853</v>
      </c>
      <c r="F22" s="9">
        <v>372</v>
      </c>
    </row>
    <row r="23" spans="2:6" x14ac:dyDescent="0.35">
      <c r="B23" s="9" t="s">
        <v>7</v>
      </c>
      <c r="C23" s="9" t="s">
        <v>34</v>
      </c>
      <c r="D23" s="9" t="s">
        <v>14</v>
      </c>
      <c r="E23" s="9">
        <v>1932</v>
      </c>
      <c r="F23" s="9">
        <v>369</v>
      </c>
    </row>
    <row r="24" spans="2:6" x14ac:dyDescent="0.35">
      <c r="B24" s="9" t="s">
        <v>6</v>
      </c>
      <c r="C24" s="9" t="s">
        <v>34</v>
      </c>
      <c r="D24" s="9" t="s">
        <v>30</v>
      </c>
      <c r="E24" s="9">
        <v>3402</v>
      </c>
      <c r="F24" s="9">
        <v>366</v>
      </c>
    </row>
    <row r="25" spans="2:6" x14ac:dyDescent="0.35">
      <c r="B25" s="9" t="s">
        <v>3</v>
      </c>
      <c r="C25" s="9" t="s">
        <v>37</v>
      </c>
      <c r="D25" s="9" t="s">
        <v>4</v>
      </c>
      <c r="E25" s="9">
        <v>938</v>
      </c>
      <c r="F25" s="9">
        <v>366</v>
      </c>
    </row>
    <row r="26" spans="2:6" x14ac:dyDescent="0.35">
      <c r="B26" s="9" t="s">
        <v>8</v>
      </c>
      <c r="C26" s="9" t="s">
        <v>35</v>
      </c>
      <c r="D26" s="9" t="s">
        <v>20</v>
      </c>
      <c r="E26" s="9">
        <v>2702</v>
      </c>
      <c r="F26" s="9">
        <v>363</v>
      </c>
    </row>
    <row r="27" spans="2:6" x14ac:dyDescent="0.35">
      <c r="B27" s="9" t="s">
        <v>5</v>
      </c>
      <c r="C27" s="9" t="s">
        <v>35</v>
      </c>
      <c r="D27" s="9" t="s">
        <v>29</v>
      </c>
      <c r="E27" s="9">
        <v>4480</v>
      </c>
      <c r="F27" s="9">
        <v>357</v>
      </c>
    </row>
    <row r="28" spans="2:6" x14ac:dyDescent="0.35">
      <c r="B28" s="9" t="s">
        <v>2</v>
      </c>
      <c r="C28" s="9" t="s">
        <v>38</v>
      </c>
      <c r="D28" s="9" t="s">
        <v>31</v>
      </c>
      <c r="E28" s="9">
        <v>4326</v>
      </c>
      <c r="F28" s="9">
        <v>348</v>
      </c>
    </row>
    <row r="29" spans="2:6" x14ac:dyDescent="0.35">
      <c r="B29" s="9" t="s">
        <v>5</v>
      </c>
      <c r="C29" s="9" t="s">
        <v>36</v>
      </c>
      <c r="D29" s="9" t="s">
        <v>17</v>
      </c>
      <c r="E29" s="9">
        <v>3339</v>
      </c>
      <c r="F29" s="9">
        <v>348</v>
      </c>
    </row>
    <row r="30" spans="2:6" x14ac:dyDescent="0.35">
      <c r="B30" s="9" t="s">
        <v>10</v>
      </c>
      <c r="C30" s="9" t="s">
        <v>36</v>
      </c>
      <c r="D30" s="9" t="s">
        <v>29</v>
      </c>
      <c r="E30" s="9">
        <v>2471</v>
      </c>
      <c r="F30" s="9">
        <v>342</v>
      </c>
    </row>
    <row r="31" spans="2:6" x14ac:dyDescent="0.35">
      <c r="B31" s="9" t="s">
        <v>5</v>
      </c>
      <c r="C31" s="9" t="s">
        <v>34</v>
      </c>
      <c r="D31" s="9" t="s">
        <v>20</v>
      </c>
      <c r="E31" s="9">
        <v>15610</v>
      </c>
      <c r="F31" s="9">
        <v>339</v>
      </c>
    </row>
    <row r="32" spans="2:6" x14ac:dyDescent="0.35">
      <c r="B32" s="9" t="s">
        <v>7</v>
      </c>
      <c r="C32" s="9" t="s">
        <v>37</v>
      </c>
      <c r="D32" s="9" t="s">
        <v>16</v>
      </c>
      <c r="E32" s="9">
        <v>4487</v>
      </c>
      <c r="F32" s="9">
        <v>333</v>
      </c>
    </row>
    <row r="33" spans="2:6" x14ac:dyDescent="0.35">
      <c r="B33" s="9" t="s">
        <v>3</v>
      </c>
      <c r="C33" s="9" t="s">
        <v>37</v>
      </c>
      <c r="D33" s="9" t="s">
        <v>28</v>
      </c>
      <c r="E33" s="9">
        <v>7308</v>
      </c>
      <c r="F33" s="9">
        <v>327</v>
      </c>
    </row>
    <row r="34" spans="2:6" x14ac:dyDescent="0.35">
      <c r="B34" s="9" t="s">
        <v>3</v>
      </c>
      <c r="C34" s="9" t="s">
        <v>37</v>
      </c>
      <c r="D34" s="9" t="s">
        <v>29</v>
      </c>
      <c r="E34" s="9">
        <v>4592</v>
      </c>
      <c r="F34" s="9">
        <v>324</v>
      </c>
    </row>
    <row r="35" spans="2:6" x14ac:dyDescent="0.35">
      <c r="B35" s="9" t="s">
        <v>7</v>
      </c>
      <c r="C35" s="9" t="s">
        <v>38</v>
      </c>
      <c r="D35" s="9" t="s">
        <v>30</v>
      </c>
      <c r="E35" s="9">
        <v>10129</v>
      </c>
      <c r="F35" s="9">
        <v>312</v>
      </c>
    </row>
    <row r="36" spans="2:6" x14ac:dyDescent="0.35">
      <c r="B36" s="9" t="s">
        <v>3</v>
      </c>
      <c r="C36" s="9" t="s">
        <v>34</v>
      </c>
      <c r="D36" s="9" t="s">
        <v>28</v>
      </c>
      <c r="E36" s="9">
        <v>3689</v>
      </c>
      <c r="F36" s="9">
        <v>312</v>
      </c>
    </row>
    <row r="37" spans="2:6" x14ac:dyDescent="0.35">
      <c r="B37" s="9" t="s">
        <v>41</v>
      </c>
      <c r="C37" s="9" t="s">
        <v>36</v>
      </c>
      <c r="D37" s="9" t="s">
        <v>28</v>
      </c>
      <c r="E37" s="9">
        <v>854</v>
      </c>
      <c r="F37" s="9">
        <v>309</v>
      </c>
    </row>
    <row r="38" spans="2:6" x14ac:dyDescent="0.35">
      <c r="B38" s="9" t="s">
        <v>9</v>
      </c>
      <c r="C38" s="9" t="s">
        <v>39</v>
      </c>
      <c r="D38" s="9" t="s">
        <v>24</v>
      </c>
      <c r="E38" s="9">
        <v>3920</v>
      </c>
      <c r="F38" s="9">
        <v>306</v>
      </c>
    </row>
    <row r="39" spans="2:6" x14ac:dyDescent="0.35">
      <c r="B39" s="9" t="s">
        <v>40</v>
      </c>
      <c r="C39" s="9" t="s">
        <v>36</v>
      </c>
      <c r="D39" s="9" t="s">
        <v>27</v>
      </c>
      <c r="E39" s="9">
        <v>3164</v>
      </c>
      <c r="F39" s="9">
        <v>306</v>
      </c>
    </row>
    <row r="40" spans="2:6" x14ac:dyDescent="0.35">
      <c r="B40" s="9" t="s">
        <v>3</v>
      </c>
      <c r="C40" s="9" t="s">
        <v>35</v>
      </c>
      <c r="D40" s="9" t="s">
        <v>33</v>
      </c>
      <c r="E40" s="9">
        <v>819</v>
      </c>
      <c r="F40" s="9">
        <v>306</v>
      </c>
    </row>
    <row r="41" spans="2:6" x14ac:dyDescent="0.35">
      <c r="B41" s="9" t="s">
        <v>3</v>
      </c>
      <c r="C41" s="9" t="s">
        <v>38</v>
      </c>
      <c r="D41" s="9" t="s">
        <v>26</v>
      </c>
      <c r="E41" s="9">
        <v>8841</v>
      </c>
      <c r="F41" s="9">
        <v>303</v>
      </c>
    </row>
    <row r="42" spans="2:6" x14ac:dyDescent="0.35">
      <c r="B42" s="9" t="s">
        <v>10</v>
      </c>
      <c r="C42" s="9" t="s">
        <v>36</v>
      </c>
      <c r="D42" s="9" t="s">
        <v>32</v>
      </c>
      <c r="E42" s="9">
        <v>6657</v>
      </c>
      <c r="F42" s="9">
        <v>303</v>
      </c>
    </row>
    <row r="43" spans="2:6" x14ac:dyDescent="0.35">
      <c r="B43" s="9" t="s">
        <v>2</v>
      </c>
      <c r="C43" s="9" t="s">
        <v>35</v>
      </c>
      <c r="D43" s="9" t="s">
        <v>17</v>
      </c>
      <c r="E43" s="9">
        <v>1589</v>
      </c>
      <c r="F43" s="9">
        <v>303</v>
      </c>
    </row>
    <row r="44" spans="2:6" x14ac:dyDescent="0.35">
      <c r="B44" s="9" t="s">
        <v>8</v>
      </c>
      <c r="C44" s="9" t="s">
        <v>35</v>
      </c>
      <c r="D44" s="9" t="s">
        <v>27</v>
      </c>
      <c r="E44" s="9">
        <v>4753</v>
      </c>
      <c r="F44" s="9">
        <v>300</v>
      </c>
    </row>
    <row r="45" spans="2:6" x14ac:dyDescent="0.35">
      <c r="B45" s="9" t="s">
        <v>7</v>
      </c>
      <c r="C45" s="9" t="s">
        <v>36</v>
      </c>
      <c r="D45" s="9" t="s">
        <v>19</v>
      </c>
      <c r="E45" s="9">
        <v>2870</v>
      </c>
      <c r="F45" s="9">
        <v>300</v>
      </c>
    </row>
    <row r="46" spans="2:6" x14ac:dyDescent="0.35">
      <c r="B46" s="9" t="s">
        <v>40</v>
      </c>
      <c r="C46" s="9" t="s">
        <v>38</v>
      </c>
      <c r="D46" s="9" t="s">
        <v>13</v>
      </c>
      <c r="E46" s="9">
        <v>5670</v>
      </c>
      <c r="F46" s="9">
        <v>297</v>
      </c>
    </row>
    <row r="47" spans="2:6" x14ac:dyDescent="0.35">
      <c r="B47" s="9" t="s">
        <v>41</v>
      </c>
      <c r="C47" s="9" t="s">
        <v>36</v>
      </c>
      <c r="D47" s="9" t="s">
        <v>18</v>
      </c>
      <c r="E47" s="9">
        <v>9632</v>
      </c>
      <c r="F47" s="9">
        <v>288</v>
      </c>
    </row>
    <row r="48" spans="2:6" x14ac:dyDescent="0.35">
      <c r="B48" s="9" t="s">
        <v>7</v>
      </c>
      <c r="C48" s="9" t="s">
        <v>35</v>
      </c>
      <c r="D48" s="9" t="s">
        <v>28</v>
      </c>
      <c r="E48" s="9">
        <v>5194</v>
      </c>
      <c r="F48" s="9">
        <v>288</v>
      </c>
    </row>
    <row r="49" spans="2:6" x14ac:dyDescent="0.35">
      <c r="B49" s="9" t="s">
        <v>8</v>
      </c>
      <c r="C49" s="9" t="s">
        <v>34</v>
      </c>
      <c r="D49" s="9" t="s">
        <v>31</v>
      </c>
      <c r="E49" s="9">
        <v>3507</v>
      </c>
      <c r="F49" s="9">
        <v>288</v>
      </c>
    </row>
    <row r="50" spans="2:6" x14ac:dyDescent="0.35">
      <c r="B50" s="9" t="s">
        <v>10</v>
      </c>
      <c r="C50" s="9" t="s">
        <v>37</v>
      </c>
      <c r="D50" s="9" t="s">
        <v>21</v>
      </c>
      <c r="E50" s="9">
        <v>245</v>
      </c>
      <c r="F50" s="9">
        <v>288</v>
      </c>
    </row>
    <row r="51" spans="2:6" x14ac:dyDescent="0.35">
      <c r="B51" s="9" t="s">
        <v>6</v>
      </c>
      <c r="C51" s="9" t="s">
        <v>38</v>
      </c>
      <c r="D51" s="9" t="s">
        <v>27</v>
      </c>
      <c r="E51" s="9">
        <v>1134</v>
      </c>
      <c r="F51" s="9">
        <v>282</v>
      </c>
    </row>
    <row r="52" spans="2:6" x14ac:dyDescent="0.35">
      <c r="B52" s="9" t="s">
        <v>10</v>
      </c>
      <c r="C52" s="9" t="s">
        <v>39</v>
      </c>
      <c r="D52" s="9" t="s">
        <v>21</v>
      </c>
      <c r="E52" s="9">
        <v>4858</v>
      </c>
      <c r="F52" s="9">
        <v>279</v>
      </c>
    </row>
    <row r="53" spans="2:6" x14ac:dyDescent="0.35">
      <c r="B53" s="9" t="s">
        <v>10</v>
      </c>
      <c r="C53" s="9" t="s">
        <v>35</v>
      </c>
      <c r="D53" s="9" t="s">
        <v>18</v>
      </c>
      <c r="E53" s="9">
        <v>3808</v>
      </c>
      <c r="F53" s="9">
        <v>279</v>
      </c>
    </row>
    <row r="54" spans="2:6" x14ac:dyDescent="0.35">
      <c r="B54" s="9" t="s">
        <v>3</v>
      </c>
      <c r="C54" s="9" t="s">
        <v>34</v>
      </c>
      <c r="D54" s="9" t="s">
        <v>14</v>
      </c>
      <c r="E54" s="9">
        <v>7259</v>
      </c>
      <c r="F54" s="9">
        <v>276</v>
      </c>
    </row>
    <row r="55" spans="2:6" x14ac:dyDescent="0.35">
      <c r="B55" s="9" t="s">
        <v>3</v>
      </c>
      <c r="C55" s="9" t="s">
        <v>35</v>
      </c>
      <c r="D55" s="9" t="s">
        <v>15</v>
      </c>
      <c r="E55" s="9">
        <v>6657</v>
      </c>
      <c r="F55" s="9">
        <v>276</v>
      </c>
    </row>
    <row r="56" spans="2:6" x14ac:dyDescent="0.35">
      <c r="B56" s="9" t="s">
        <v>9</v>
      </c>
      <c r="C56" s="9" t="s">
        <v>37</v>
      </c>
      <c r="D56" s="9" t="s">
        <v>29</v>
      </c>
      <c r="E56" s="9">
        <v>1085</v>
      </c>
      <c r="F56" s="9">
        <v>273</v>
      </c>
    </row>
    <row r="57" spans="2:6" x14ac:dyDescent="0.35">
      <c r="B57" s="9" t="s">
        <v>7</v>
      </c>
      <c r="C57" s="9" t="s">
        <v>38</v>
      </c>
      <c r="D57" s="9" t="s">
        <v>18</v>
      </c>
      <c r="E57" s="9">
        <v>1778</v>
      </c>
      <c r="F57" s="9">
        <v>270</v>
      </c>
    </row>
    <row r="58" spans="2:6" x14ac:dyDescent="0.35">
      <c r="B58" s="9" t="s">
        <v>6</v>
      </c>
      <c r="C58" s="9" t="s">
        <v>35</v>
      </c>
      <c r="D58" s="9" t="s">
        <v>20</v>
      </c>
      <c r="E58" s="9">
        <v>1071</v>
      </c>
      <c r="F58" s="9">
        <v>270</v>
      </c>
    </row>
    <row r="59" spans="2:6" x14ac:dyDescent="0.35">
      <c r="B59" s="9" t="s">
        <v>10</v>
      </c>
      <c r="C59" s="9" t="s">
        <v>36</v>
      </c>
      <c r="D59" s="9" t="s">
        <v>23</v>
      </c>
      <c r="E59" s="9">
        <v>2317</v>
      </c>
      <c r="F59" s="9">
        <v>261</v>
      </c>
    </row>
    <row r="60" spans="2:6" x14ac:dyDescent="0.35">
      <c r="B60" s="9" t="s">
        <v>7</v>
      </c>
      <c r="C60" s="9" t="s">
        <v>38</v>
      </c>
      <c r="D60" s="9" t="s">
        <v>28</v>
      </c>
      <c r="E60" s="9">
        <v>5677</v>
      </c>
      <c r="F60" s="9">
        <v>258</v>
      </c>
    </row>
    <row r="61" spans="2:6" x14ac:dyDescent="0.35">
      <c r="B61" s="9" t="s">
        <v>3</v>
      </c>
      <c r="C61" s="9" t="s">
        <v>35</v>
      </c>
      <c r="D61" s="9" t="s">
        <v>14</v>
      </c>
      <c r="E61" s="9">
        <v>2415</v>
      </c>
      <c r="F61" s="9">
        <v>255</v>
      </c>
    </row>
    <row r="62" spans="2:6" x14ac:dyDescent="0.35">
      <c r="B62" s="9" t="s">
        <v>7</v>
      </c>
      <c r="C62" s="9" t="s">
        <v>35</v>
      </c>
      <c r="D62" s="9" t="s">
        <v>30</v>
      </c>
      <c r="E62" s="9">
        <v>6755</v>
      </c>
      <c r="F62" s="9">
        <v>252</v>
      </c>
    </row>
    <row r="63" spans="2:6" x14ac:dyDescent="0.35">
      <c r="B63" s="9" t="s">
        <v>7</v>
      </c>
      <c r="C63" s="9" t="s">
        <v>36</v>
      </c>
      <c r="D63" s="9" t="s">
        <v>29</v>
      </c>
      <c r="E63" s="9">
        <v>5551</v>
      </c>
      <c r="F63" s="9">
        <v>252</v>
      </c>
    </row>
    <row r="64" spans="2:6" x14ac:dyDescent="0.35">
      <c r="B64" s="9" t="s">
        <v>5</v>
      </c>
      <c r="C64" s="9" t="s">
        <v>39</v>
      </c>
      <c r="D64" s="9" t="s">
        <v>18</v>
      </c>
      <c r="E64" s="9">
        <v>385</v>
      </c>
      <c r="F64" s="9">
        <v>249</v>
      </c>
    </row>
    <row r="65" spans="2:6" x14ac:dyDescent="0.35">
      <c r="B65" s="9" t="s">
        <v>5</v>
      </c>
      <c r="C65" s="9" t="s">
        <v>35</v>
      </c>
      <c r="D65" s="9" t="s">
        <v>31</v>
      </c>
      <c r="E65" s="9">
        <v>4753</v>
      </c>
      <c r="F65" s="9">
        <v>246</v>
      </c>
    </row>
    <row r="66" spans="2:6" x14ac:dyDescent="0.35">
      <c r="B66" s="9" t="s">
        <v>7</v>
      </c>
      <c r="C66" s="9" t="s">
        <v>39</v>
      </c>
      <c r="D66" s="9" t="s">
        <v>17</v>
      </c>
      <c r="E66" s="9">
        <v>4438</v>
      </c>
      <c r="F66" s="9">
        <v>246</v>
      </c>
    </row>
    <row r="67" spans="2:6" x14ac:dyDescent="0.35">
      <c r="B67" s="9" t="s">
        <v>2</v>
      </c>
      <c r="C67" s="9" t="s">
        <v>36</v>
      </c>
      <c r="D67" s="9" t="s">
        <v>31</v>
      </c>
      <c r="E67" s="9">
        <v>3094</v>
      </c>
      <c r="F67" s="9">
        <v>246</v>
      </c>
    </row>
    <row r="68" spans="2:6" x14ac:dyDescent="0.35">
      <c r="B68" s="9" t="s">
        <v>9</v>
      </c>
      <c r="C68" s="9" t="s">
        <v>37</v>
      </c>
      <c r="D68" s="9" t="s">
        <v>26</v>
      </c>
      <c r="E68" s="9">
        <v>2856</v>
      </c>
      <c r="F68" s="9">
        <v>246</v>
      </c>
    </row>
    <row r="69" spans="2:6" x14ac:dyDescent="0.35">
      <c r="B69" s="9" t="s">
        <v>9</v>
      </c>
      <c r="C69" s="9" t="s">
        <v>35</v>
      </c>
      <c r="D69" s="9" t="s">
        <v>15</v>
      </c>
      <c r="E69" s="9">
        <v>7833</v>
      </c>
      <c r="F69" s="9">
        <v>243</v>
      </c>
    </row>
    <row r="70" spans="2:6" x14ac:dyDescent="0.35">
      <c r="B70" s="9" t="s">
        <v>7</v>
      </c>
      <c r="C70" s="9" t="s">
        <v>35</v>
      </c>
      <c r="D70" s="9" t="s">
        <v>19</v>
      </c>
      <c r="E70" s="9">
        <v>4585</v>
      </c>
      <c r="F70" s="9">
        <v>240</v>
      </c>
    </row>
    <row r="71" spans="2:6" x14ac:dyDescent="0.35">
      <c r="B71" s="9" t="s">
        <v>41</v>
      </c>
      <c r="C71" s="9" t="s">
        <v>37</v>
      </c>
      <c r="D71" s="9" t="s">
        <v>30</v>
      </c>
      <c r="E71" s="9">
        <v>1526</v>
      </c>
      <c r="F71" s="9">
        <v>240</v>
      </c>
    </row>
    <row r="72" spans="2:6" x14ac:dyDescent="0.35">
      <c r="B72" s="9" t="s">
        <v>5</v>
      </c>
      <c r="C72" s="9" t="s">
        <v>34</v>
      </c>
      <c r="D72" s="9" t="s">
        <v>22</v>
      </c>
      <c r="E72" s="9">
        <v>6279</v>
      </c>
      <c r="F72" s="9">
        <v>237</v>
      </c>
    </row>
    <row r="73" spans="2:6" x14ac:dyDescent="0.35">
      <c r="B73" s="9" t="s">
        <v>40</v>
      </c>
      <c r="C73" s="9" t="s">
        <v>35</v>
      </c>
      <c r="D73" s="9" t="s">
        <v>32</v>
      </c>
      <c r="E73" s="9">
        <v>12348</v>
      </c>
      <c r="F73" s="9">
        <v>234</v>
      </c>
    </row>
    <row r="74" spans="2:6" x14ac:dyDescent="0.35">
      <c r="B74" s="9" t="s">
        <v>3</v>
      </c>
      <c r="C74" s="9" t="s">
        <v>35</v>
      </c>
      <c r="D74" s="9" t="s">
        <v>25</v>
      </c>
      <c r="E74" s="9">
        <v>2464</v>
      </c>
      <c r="F74" s="9">
        <v>234</v>
      </c>
    </row>
    <row r="75" spans="2:6" x14ac:dyDescent="0.35">
      <c r="B75" s="9" t="s">
        <v>8</v>
      </c>
      <c r="C75" s="9" t="s">
        <v>38</v>
      </c>
      <c r="D75" s="9" t="s">
        <v>23</v>
      </c>
      <c r="E75" s="9">
        <v>1701</v>
      </c>
      <c r="F75" s="9">
        <v>234</v>
      </c>
    </row>
    <row r="76" spans="2:6" x14ac:dyDescent="0.35">
      <c r="B76" s="9" t="s">
        <v>41</v>
      </c>
      <c r="C76" s="9" t="s">
        <v>36</v>
      </c>
      <c r="D76" s="9" t="s">
        <v>13</v>
      </c>
      <c r="E76" s="9">
        <v>10311</v>
      </c>
      <c r="F76" s="9">
        <v>231</v>
      </c>
    </row>
    <row r="77" spans="2:6" x14ac:dyDescent="0.35">
      <c r="B77" s="9" t="s">
        <v>41</v>
      </c>
      <c r="C77" s="9" t="s">
        <v>37</v>
      </c>
      <c r="D77" s="9" t="s">
        <v>15</v>
      </c>
      <c r="E77" s="9">
        <v>714</v>
      </c>
      <c r="F77" s="9">
        <v>231</v>
      </c>
    </row>
    <row r="78" spans="2:6" x14ac:dyDescent="0.35">
      <c r="B78" s="9" t="s">
        <v>10</v>
      </c>
      <c r="C78" s="9" t="s">
        <v>35</v>
      </c>
      <c r="D78" s="9" t="s">
        <v>21</v>
      </c>
      <c r="E78" s="9">
        <v>567</v>
      </c>
      <c r="F78" s="9">
        <v>228</v>
      </c>
    </row>
    <row r="79" spans="2:6" x14ac:dyDescent="0.35">
      <c r="B79" s="9" t="s">
        <v>7</v>
      </c>
      <c r="C79" s="9" t="s">
        <v>37</v>
      </c>
      <c r="D79" s="9" t="s">
        <v>14</v>
      </c>
      <c r="E79" s="9">
        <v>6608</v>
      </c>
      <c r="F79" s="9">
        <v>225</v>
      </c>
    </row>
    <row r="80" spans="2:6" x14ac:dyDescent="0.35">
      <c r="B80" s="9" t="s">
        <v>40</v>
      </c>
      <c r="C80" s="9" t="s">
        <v>39</v>
      </c>
      <c r="D80" s="9" t="s">
        <v>28</v>
      </c>
      <c r="E80" s="9">
        <v>3101</v>
      </c>
      <c r="F80" s="9">
        <v>225</v>
      </c>
    </row>
    <row r="81" spans="2:6" x14ac:dyDescent="0.35">
      <c r="B81" s="9" t="s">
        <v>41</v>
      </c>
      <c r="C81" s="9" t="s">
        <v>34</v>
      </c>
      <c r="D81" s="9" t="s">
        <v>16</v>
      </c>
      <c r="E81" s="9">
        <v>1274</v>
      </c>
      <c r="F81" s="9">
        <v>225</v>
      </c>
    </row>
    <row r="82" spans="2:6" x14ac:dyDescent="0.35">
      <c r="B82" s="9" t="s">
        <v>8</v>
      </c>
      <c r="C82" s="9" t="s">
        <v>34</v>
      </c>
      <c r="D82" s="9" t="s">
        <v>16</v>
      </c>
      <c r="E82" s="9">
        <v>2009</v>
      </c>
      <c r="F82" s="9">
        <v>219</v>
      </c>
    </row>
    <row r="83" spans="2:6" x14ac:dyDescent="0.35">
      <c r="B83" s="9" t="s">
        <v>41</v>
      </c>
      <c r="C83" s="9" t="s">
        <v>35</v>
      </c>
      <c r="D83" s="9" t="s">
        <v>28</v>
      </c>
      <c r="E83" s="9">
        <v>7455</v>
      </c>
      <c r="F83" s="9">
        <v>216</v>
      </c>
    </row>
    <row r="84" spans="2:6" x14ac:dyDescent="0.35">
      <c r="B84" s="9" t="s">
        <v>2</v>
      </c>
      <c r="C84" s="9" t="s">
        <v>39</v>
      </c>
      <c r="D84" s="9" t="s">
        <v>21</v>
      </c>
      <c r="E84" s="9">
        <v>7651</v>
      </c>
      <c r="F84" s="9">
        <v>213</v>
      </c>
    </row>
    <row r="85" spans="2:6" x14ac:dyDescent="0.35">
      <c r="B85" s="9" t="s">
        <v>8</v>
      </c>
      <c r="C85" s="9" t="s">
        <v>38</v>
      </c>
      <c r="D85" s="9" t="s">
        <v>32</v>
      </c>
      <c r="E85" s="9">
        <v>3752</v>
      </c>
      <c r="F85" s="9">
        <v>213</v>
      </c>
    </row>
    <row r="86" spans="2:6" x14ac:dyDescent="0.35">
      <c r="B86" s="9" t="s">
        <v>8</v>
      </c>
      <c r="C86" s="9" t="s">
        <v>39</v>
      </c>
      <c r="D86" s="9" t="s">
        <v>31</v>
      </c>
      <c r="E86" s="9">
        <v>8890</v>
      </c>
      <c r="F86" s="9">
        <v>210</v>
      </c>
    </row>
    <row r="87" spans="2:6" x14ac:dyDescent="0.35">
      <c r="B87" s="9" t="s">
        <v>8</v>
      </c>
      <c r="C87" s="9" t="s">
        <v>35</v>
      </c>
      <c r="D87" s="9" t="s">
        <v>22</v>
      </c>
      <c r="E87" s="9">
        <v>5012</v>
      </c>
      <c r="F87" s="9">
        <v>210</v>
      </c>
    </row>
    <row r="88" spans="2:6" x14ac:dyDescent="0.35">
      <c r="B88" s="9" t="s">
        <v>7</v>
      </c>
      <c r="C88" s="9" t="s">
        <v>37</v>
      </c>
      <c r="D88" s="9" t="s">
        <v>22</v>
      </c>
      <c r="E88" s="9">
        <v>9835</v>
      </c>
      <c r="F88" s="9">
        <v>207</v>
      </c>
    </row>
    <row r="89" spans="2:6" x14ac:dyDescent="0.35">
      <c r="B89" s="9" t="s">
        <v>6</v>
      </c>
      <c r="C89" s="9" t="s">
        <v>34</v>
      </c>
      <c r="D89" s="9" t="s">
        <v>27</v>
      </c>
      <c r="E89" s="9">
        <v>4242</v>
      </c>
      <c r="F89" s="9">
        <v>207</v>
      </c>
    </row>
    <row r="90" spans="2:6" x14ac:dyDescent="0.35">
      <c r="B90" s="9" t="s">
        <v>9</v>
      </c>
      <c r="C90" s="9" t="s">
        <v>37</v>
      </c>
      <c r="D90" s="9" t="s">
        <v>4</v>
      </c>
      <c r="E90" s="9">
        <v>259</v>
      </c>
      <c r="F90" s="9">
        <v>207</v>
      </c>
    </row>
    <row r="91" spans="2:6" x14ac:dyDescent="0.35">
      <c r="B91" s="9" t="s">
        <v>9</v>
      </c>
      <c r="C91" s="9" t="s">
        <v>36</v>
      </c>
      <c r="D91" s="9" t="s">
        <v>27</v>
      </c>
      <c r="E91" s="9">
        <v>11522</v>
      </c>
      <c r="F91" s="9">
        <v>204</v>
      </c>
    </row>
    <row r="92" spans="2:6" x14ac:dyDescent="0.35">
      <c r="B92" s="9" t="s">
        <v>10</v>
      </c>
      <c r="C92" s="9" t="s">
        <v>34</v>
      </c>
      <c r="D92" s="9" t="s">
        <v>19</v>
      </c>
      <c r="E92" s="9">
        <v>5355</v>
      </c>
      <c r="F92" s="9">
        <v>204</v>
      </c>
    </row>
    <row r="93" spans="2:6" x14ac:dyDescent="0.35">
      <c r="B93" s="9" t="s">
        <v>9</v>
      </c>
      <c r="C93" s="9" t="s">
        <v>39</v>
      </c>
      <c r="D93" s="9" t="s">
        <v>18</v>
      </c>
      <c r="E93" s="9">
        <v>2639</v>
      </c>
      <c r="F93" s="9">
        <v>204</v>
      </c>
    </row>
    <row r="94" spans="2:6" x14ac:dyDescent="0.35">
      <c r="B94" s="9" t="s">
        <v>8</v>
      </c>
      <c r="C94" s="9" t="s">
        <v>37</v>
      </c>
      <c r="D94" s="9" t="s">
        <v>19</v>
      </c>
      <c r="E94" s="9">
        <v>1771</v>
      </c>
      <c r="F94" s="9">
        <v>204</v>
      </c>
    </row>
    <row r="95" spans="2:6" x14ac:dyDescent="0.35">
      <c r="B95" s="9" t="s">
        <v>41</v>
      </c>
      <c r="C95" s="9" t="s">
        <v>36</v>
      </c>
      <c r="D95" s="9" t="s">
        <v>26</v>
      </c>
      <c r="E95" s="9">
        <v>98</v>
      </c>
      <c r="F95" s="9">
        <v>204</v>
      </c>
    </row>
    <row r="96" spans="2:6" x14ac:dyDescent="0.35">
      <c r="B96" s="9" t="s">
        <v>5</v>
      </c>
      <c r="C96" s="9" t="s">
        <v>35</v>
      </c>
      <c r="D96" s="9" t="s">
        <v>15</v>
      </c>
      <c r="E96" s="9">
        <v>13391</v>
      </c>
      <c r="F96" s="9">
        <v>201</v>
      </c>
    </row>
    <row r="97" spans="2:6" x14ac:dyDescent="0.35">
      <c r="B97" s="9" t="s">
        <v>2</v>
      </c>
      <c r="C97" s="9" t="s">
        <v>37</v>
      </c>
      <c r="D97" s="9" t="s">
        <v>17</v>
      </c>
      <c r="E97" s="9">
        <v>9926</v>
      </c>
      <c r="F97" s="9">
        <v>201</v>
      </c>
    </row>
    <row r="98" spans="2:6" x14ac:dyDescent="0.35">
      <c r="B98" s="9" t="s">
        <v>5</v>
      </c>
      <c r="C98" s="9" t="s">
        <v>34</v>
      </c>
      <c r="D98" s="9" t="s">
        <v>15</v>
      </c>
      <c r="E98" s="9">
        <v>7280</v>
      </c>
      <c r="F98" s="9">
        <v>201</v>
      </c>
    </row>
    <row r="99" spans="2:6" x14ac:dyDescent="0.35">
      <c r="B99" s="9" t="s">
        <v>40</v>
      </c>
      <c r="C99" s="9" t="s">
        <v>36</v>
      </c>
      <c r="D99" s="9" t="s">
        <v>13</v>
      </c>
      <c r="E99" s="9">
        <v>4424</v>
      </c>
      <c r="F99" s="9">
        <v>201</v>
      </c>
    </row>
    <row r="100" spans="2:6" x14ac:dyDescent="0.35">
      <c r="B100" s="9" t="s">
        <v>7</v>
      </c>
      <c r="C100" s="9" t="s">
        <v>39</v>
      </c>
      <c r="D100" s="9" t="s">
        <v>27</v>
      </c>
      <c r="E100" s="9">
        <v>966</v>
      </c>
      <c r="F100" s="9">
        <v>198</v>
      </c>
    </row>
    <row r="101" spans="2:6" x14ac:dyDescent="0.35">
      <c r="B101" s="9" t="s">
        <v>10</v>
      </c>
      <c r="C101" s="9" t="s">
        <v>35</v>
      </c>
      <c r="D101" s="9" t="s">
        <v>20</v>
      </c>
      <c r="E101" s="9">
        <v>1974</v>
      </c>
      <c r="F101" s="9">
        <v>195</v>
      </c>
    </row>
    <row r="102" spans="2:6" x14ac:dyDescent="0.35">
      <c r="B102" s="9" t="s">
        <v>8</v>
      </c>
      <c r="C102" s="9" t="s">
        <v>37</v>
      </c>
      <c r="D102" s="9" t="s">
        <v>22</v>
      </c>
      <c r="E102" s="9">
        <v>1890</v>
      </c>
      <c r="F102" s="9">
        <v>195</v>
      </c>
    </row>
    <row r="103" spans="2:6" x14ac:dyDescent="0.35">
      <c r="B103" s="9" t="s">
        <v>5</v>
      </c>
      <c r="C103" s="9" t="s">
        <v>34</v>
      </c>
      <c r="D103" s="9" t="s">
        <v>19</v>
      </c>
      <c r="E103" s="9">
        <v>861</v>
      </c>
      <c r="F103" s="9">
        <v>195</v>
      </c>
    </row>
    <row r="104" spans="2:6" x14ac:dyDescent="0.35">
      <c r="B104" s="9" t="s">
        <v>41</v>
      </c>
      <c r="C104" s="9" t="s">
        <v>36</v>
      </c>
      <c r="D104" s="9" t="s">
        <v>19</v>
      </c>
      <c r="E104" s="9">
        <v>1925</v>
      </c>
      <c r="F104" s="9">
        <v>192</v>
      </c>
    </row>
    <row r="105" spans="2:6" x14ac:dyDescent="0.35">
      <c r="B105" s="9" t="s">
        <v>7</v>
      </c>
      <c r="C105" s="9" t="s">
        <v>34</v>
      </c>
      <c r="D105" s="9" t="s">
        <v>24</v>
      </c>
      <c r="E105" s="9">
        <v>8862</v>
      </c>
      <c r="F105" s="9">
        <v>189</v>
      </c>
    </row>
    <row r="106" spans="2:6" x14ac:dyDescent="0.35">
      <c r="B106" s="9" t="s">
        <v>6</v>
      </c>
      <c r="C106" s="9" t="s">
        <v>37</v>
      </c>
      <c r="D106" s="9" t="s">
        <v>23</v>
      </c>
      <c r="E106" s="9">
        <v>4949</v>
      </c>
      <c r="F106" s="9">
        <v>189</v>
      </c>
    </row>
    <row r="107" spans="2:6" x14ac:dyDescent="0.35">
      <c r="B107" s="9" t="s">
        <v>9</v>
      </c>
      <c r="C107" s="9" t="s">
        <v>36</v>
      </c>
      <c r="D107" s="9" t="s">
        <v>32</v>
      </c>
      <c r="E107" s="9">
        <v>2954</v>
      </c>
      <c r="F107" s="9">
        <v>189</v>
      </c>
    </row>
    <row r="108" spans="2:6" x14ac:dyDescent="0.35">
      <c r="B108" s="9" t="s">
        <v>9</v>
      </c>
      <c r="C108" s="9" t="s">
        <v>34</v>
      </c>
      <c r="D108" s="9" t="s">
        <v>16</v>
      </c>
      <c r="E108" s="9">
        <v>938</v>
      </c>
      <c r="F108" s="9">
        <v>189</v>
      </c>
    </row>
    <row r="109" spans="2:6" x14ac:dyDescent="0.35">
      <c r="B109" s="9" t="s">
        <v>41</v>
      </c>
      <c r="C109" s="9" t="s">
        <v>35</v>
      </c>
      <c r="D109" s="9" t="s">
        <v>15</v>
      </c>
      <c r="E109" s="9">
        <v>2114</v>
      </c>
      <c r="F109" s="9">
        <v>186</v>
      </c>
    </row>
    <row r="110" spans="2:6" x14ac:dyDescent="0.35">
      <c r="B110" s="9" t="s">
        <v>8</v>
      </c>
      <c r="C110" s="9" t="s">
        <v>39</v>
      </c>
      <c r="D110" s="9" t="s">
        <v>30</v>
      </c>
      <c r="E110" s="9">
        <v>7021</v>
      </c>
      <c r="F110" s="9">
        <v>183</v>
      </c>
    </row>
    <row r="111" spans="2:6" x14ac:dyDescent="0.35">
      <c r="B111" s="9" t="s">
        <v>2</v>
      </c>
      <c r="C111" s="9" t="s">
        <v>38</v>
      </c>
      <c r="D111" s="9" t="s">
        <v>28</v>
      </c>
      <c r="E111" s="9">
        <v>6580</v>
      </c>
      <c r="F111" s="9">
        <v>183</v>
      </c>
    </row>
    <row r="112" spans="2:6" x14ac:dyDescent="0.35">
      <c r="B112" s="9" t="s">
        <v>6</v>
      </c>
      <c r="C112" s="9" t="s">
        <v>35</v>
      </c>
      <c r="D112" s="9" t="s">
        <v>27</v>
      </c>
      <c r="E112" s="9">
        <v>3864</v>
      </c>
      <c r="F112" s="9">
        <v>177</v>
      </c>
    </row>
    <row r="113" spans="2:6" x14ac:dyDescent="0.35">
      <c r="B113" s="9" t="s">
        <v>7</v>
      </c>
      <c r="C113" s="9" t="s">
        <v>36</v>
      </c>
      <c r="D113" s="9" t="s">
        <v>18</v>
      </c>
      <c r="E113" s="9">
        <v>2646</v>
      </c>
      <c r="F113" s="9">
        <v>177</v>
      </c>
    </row>
    <row r="114" spans="2:6" x14ac:dyDescent="0.35">
      <c r="B114" s="9" t="s">
        <v>41</v>
      </c>
      <c r="C114" s="9" t="s">
        <v>37</v>
      </c>
      <c r="D114" s="9" t="s">
        <v>26</v>
      </c>
      <c r="E114" s="9">
        <v>2324</v>
      </c>
      <c r="F114" s="9">
        <v>177</v>
      </c>
    </row>
    <row r="115" spans="2:6" x14ac:dyDescent="0.35">
      <c r="B115" s="9" t="s">
        <v>41</v>
      </c>
      <c r="C115" s="9" t="s">
        <v>34</v>
      </c>
      <c r="D115" s="9" t="s">
        <v>33</v>
      </c>
      <c r="E115" s="9">
        <v>7847</v>
      </c>
      <c r="F115" s="9">
        <v>174</v>
      </c>
    </row>
    <row r="116" spans="2:6" x14ac:dyDescent="0.35">
      <c r="B116" s="9" t="s">
        <v>41</v>
      </c>
      <c r="C116" s="9" t="s">
        <v>36</v>
      </c>
      <c r="D116" s="9" t="s">
        <v>30</v>
      </c>
      <c r="E116" s="9">
        <v>6118</v>
      </c>
      <c r="F116" s="9">
        <v>174</v>
      </c>
    </row>
    <row r="117" spans="2:6" x14ac:dyDescent="0.35">
      <c r="B117" s="9" t="s">
        <v>40</v>
      </c>
      <c r="C117" s="9" t="s">
        <v>35</v>
      </c>
      <c r="D117" s="9" t="s">
        <v>16</v>
      </c>
      <c r="E117" s="9">
        <v>4725</v>
      </c>
      <c r="F117" s="9">
        <v>174</v>
      </c>
    </row>
    <row r="118" spans="2:6" x14ac:dyDescent="0.35">
      <c r="B118" s="9" t="s">
        <v>9</v>
      </c>
      <c r="C118" s="9" t="s">
        <v>34</v>
      </c>
      <c r="D118" s="9" t="s">
        <v>17</v>
      </c>
      <c r="E118" s="9">
        <v>707</v>
      </c>
      <c r="F118" s="9">
        <v>174</v>
      </c>
    </row>
    <row r="119" spans="2:6" x14ac:dyDescent="0.35">
      <c r="B119" s="9" t="s">
        <v>3</v>
      </c>
      <c r="C119" s="9" t="s">
        <v>39</v>
      </c>
      <c r="D119" s="9" t="s">
        <v>26</v>
      </c>
      <c r="E119" s="9">
        <v>4956</v>
      </c>
      <c r="F119" s="9">
        <v>171</v>
      </c>
    </row>
    <row r="120" spans="2:6" x14ac:dyDescent="0.35">
      <c r="B120" s="9" t="s">
        <v>5</v>
      </c>
      <c r="C120" s="9" t="s">
        <v>39</v>
      </c>
      <c r="D120" s="9" t="s">
        <v>24</v>
      </c>
      <c r="E120" s="9">
        <v>4018</v>
      </c>
      <c r="F120" s="9">
        <v>171</v>
      </c>
    </row>
    <row r="121" spans="2:6" x14ac:dyDescent="0.35">
      <c r="B121" s="9" t="s">
        <v>5</v>
      </c>
      <c r="C121" s="9" t="s">
        <v>38</v>
      </c>
      <c r="D121" s="9" t="s">
        <v>19</v>
      </c>
      <c r="E121" s="9">
        <v>5474</v>
      </c>
      <c r="F121" s="9">
        <v>168</v>
      </c>
    </row>
    <row r="122" spans="2:6" x14ac:dyDescent="0.35">
      <c r="B122" s="9" t="s">
        <v>8</v>
      </c>
      <c r="C122" s="9" t="s">
        <v>35</v>
      </c>
      <c r="D122" s="9" t="s">
        <v>29</v>
      </c>
      <c r="E122" s="9">
        <v>2023</v>
      </c>
      <c r="F122" s="9">
        <v>168</v>
      </c>
    </row>
    <row r="123" spans="2:6" x14ac:dyDescent="0.35">
      <c r="B123" s="9" t="s">
        <v>3</v>
      </c>
      <c r="C123" s="9" t="s">
        <v>39</v>
      </c>
      <c r="D123" s="9" t="s">
        <v>16</v>
      </c>
      <c r="E123" s="9">
        <v>21</v>
      </c>
      <c r="F123" s="9">
        <v>168</v>
      </c>
    </row>
    <row r="124" spans="2:6" x14ac:dyDescent="0.35">
      <c r="B124" s="9" t="s">
        <v>3</v>
      </c>
      <c r="C124" s="9" t="s">
        <v>36</v>
      </c>
      <c r="D124" s="9" t="s">
        <v>23</v>
      </c>
      <c r="E124" s="9">
        <v>3773</v>
      </c>
      <c r="F124" s="9">
        <v>165</v>
      </c>
    </row>
    <row r="125" spans="2:6" x14ac:dyDescent="0.35">
      <c r="B125" s="9" t="s">
        <v>2</v>
      </c>
      <c r="C125" s="9" t="s">
        <v>39</v>
      </c>
      <c r="D125" s="9" t="s">
        <v>20</v>
      </c>
      <c r="E125" s="9">
        <v>9443</v>
      </c>
      <c r="F125" s="9">
        <v>162</v>
      </c>
    </row>
    <row r="126" spans="2:6" x14ac:dyDescent="0.35">
      <c r="B126" s="9" t="s">
        <v>40</v>
      </c>
      <c r="C126" s="9" t="s">
        <v>34</v>
      </c>
      <c r="D126" s="9" t="s">
        <v>19</v>
      </c>
      <c r="E126" s="9">
        <v>4018</v>
      </c>
      <c r="F126" s="9">
        <v>162</v>
      </c>
    </row>
    <row r="127" spans="2:6" x14ac:dyDescent="0.35">
      <c r="B127" s="9" t="s">
        <v>3</v>
      </c>
      <c r="C127" s="9" t="s">
        <v>36</v>
      </c>
      <c r="D127" s="9" t="s">
        <v>28</v>
      </c>
      <c r="E127" s="9">
        <v>973</v>
      </c>
      <c r="F127" s="9">
        <v>162</v>
      </c>
    </row>
    <row r="128" spans="2:6" x14ac:dyDescent="0.35">
      <c r="B128" s="9" t="s">
        <v>40</v>
      </c>
      <c r="C128" s="9" t="s">
        <v>34</v>
      </c>
      <c r="D128" s="9" t="s">
        <v>33</v>
      </c>
      <c r="E128" s="9">
        <v>3794</v>
      </c>
      <c r="F128" s="9">
        <v>159</v>
      </c>
    </row>
    <row r="129" spans="2:6" x14ac:dyDescent="0.35">
      <c r="B129" s="9" t="s">
        <v>9</v>
      </c>
      <c r="C129" s="9" t="s">
        <v>35</v>
      </c>
      <c r="D129" s="9" t="s">
        <v>26</v>
      </c>
      <c r="E129" s="9">
        <v>98</v>
      </c>
      <c r="F129" s="9">
        <v>159</v>
      </c>
    </row>
    <row r="130" spans="2:6" x14ac:dyDescent="0.35">
      <c r="B130" s="9" t="s">
        <v>40</v>
      </c>
      <c r="C130" s="9" t="s">
        <v>34</v>
      </c>
      <c r="D130" s="9" t="s">
        <v>17</v>
      </c>
      <c r="E130" s="9">
        <v>5019</v>
      </c>
      <c r="F130" s="9">
        <v>156</v>
      </c>
    </row>
    <row r="131" spans="2:6" x14ac:dyDescent="0.35">
      <c r="B131" s="9" t="s">
        <v>6</v>
      </c>
      <c r="C131" s="9" t="s">
        <v>36</v>
      </c>
      <c r="D131" s="9" t="s">
        <v>17</v>
      </c>
      <c r="E131" s="9">
        <v>4970</v>
      </c>
      <c r="F131" s="9">
        <v>156</v>
      </c>
    </row>
    <row r="132" spans="2:6" x14ac:dyDescent="0.35">
      <c r="B132" s="9" t="s">
        <v>9</v>
      </c>
      <c r="C132" s="9" t="s">
        <v>37</v>
      </c>
      <c r="D132" s="9" t="s">
        <v>25</v>
      </c>
      <c r="E132" s="9">
        <v>4305</v>
      </c>
      <c r="F132" s="9">
        <v>156</v>
      </c>
    </row>
    <row r="133" spans="2:6" x14ac:dyDescent="0.35">
      <c r="B133" s="9" t="s">
        <v>2</v>
      </c>
      <c r="C133" s="9" t="s">
        <v>38</v>
      </c>
      <c r="D133" s="9" t="s">
        <v>23</v>
      </c>
      <c r="E133" s="9">
        <v>4417</v>
      </c>
      <c r="F133" s="9">
        <v>153</v>
      </c>
    </row>
    <row r="134" spans="2:6" x14ac:dyDescent="0.35">
      <c r="B134" s="9" t="s">
        <v>9</v>
      </c>
      <c r="C134" s="9" t="s">
        <v>34</v>
      </c>
      <c r="D134" s="9" t="s">
        <v>28</v>
      </c>
      <c r="E134" s="9">
        <v>14329</v>
      </c>
      <c r="F134" s="9">
        <v>150</v>
      </c>
    </row>
    <row r="135" spans="2:6" x14ac:dyDescent="0.35">
      <c r="B135" s="9" t="s">
        <v>8</v>
      </c>
      <c r="C135" s="9" t="s">
        <v>36</v>
      </c>
      <c r="D135" s="9" t="s">
        <v>23</v>
      </c>
      <c r="E135" s="9">
        <v>5019</v>
      </c>
      <c r="F135" s="9">
        <v>150</v>
      </c>
    </row>
    <row r="136" spans="2:6" x14ac:dyDescent="0.35">
      <c r="B136" s="9" t="s">
        <v>6</v>
      </c>
      <c r="C136" s="9" t="s">
        <v>34</v>
      </c>
      <c r="D136" s="9" t="s">
        <v>17</v>
      </c>
      <c r="E136" s="9">
        <v>3759</v>
      </c>
      <c r="F136" s="9">
        <v>150</v>
      </c>
    </row>
    <row r="137" spans="2:6" x14ac:dyDescent="0.35">
      <c r="B137" s="9" t="s">
        <v>8</v>
      </c>
      <c r="C137" s="9" t="s">
        <v>37</v>
      </c>
      <c r="D137" s="9" t="s">
        <v>30</v>
      </c>
      <c r="E137" s="9">
        <v>42</v>
      </c>
      <c r="F137" s="9">
        <v>150</v>
      </c>
    </row>
    <row r="138" spans="2:6" x14ac:dyDescent="0.35">
      <c r="B138" s="9" t="s">
        <v>9</v>
      </c>
      <c r="C138" s="9" t="s">
        <v>35</v>
      </c>
      <c r="D138" s="9" t="s">
        <v>4</v>
      </c>
      <c r="E138" s="9">
        <v>959</v>
      </c>
      <c r="F138" s="9">
        <v>147</v>
      </c>
    </row>
    <row r="139" spans="2:6" x14ac:dyDescent="0.35">
      <c r="B139" s="9" t="s">
        <v>2</v>
      </c>
      <c r="C139" s="9" t="s">
        <v>39</v>
      </c>
      <c r="D139" s="9" t="s">
        <v>28</v>
      </c>
      <c r="E139" s="9">
        <v>6027</v>
      </c>
      <c r="F139" s="9">
        <v>144</v>
      </c>
    </row>
    <row r="140" spans="2:6" x14ac:dyDescent="0.35">
      <c r="B140" s="9" t="s">
        <v>3</v>
      </c>
      <c r="C140" s="9" t="s">
        <v>37</v>
      </c>
      <c r="D140" s="9" t="s">
        <v>17</v>
      </c>
      <c r="E140" s="9">
        <v>3983</v>
      </c>
      <c r="F140" s="9">
        <v>144</v>
      </c>
    </row>
    <row r="141" spans="2:6" x14ac:dyDescent="0.35">
      <c r="B141" s="9" t="s">
        <v>9</v>
      </c>
      <c r="C141" s="9" t="s">
        <v>35</v>
      </c>
      <c r="D141" s="9" t="s">
        <v>27</v>
      </c>
      <c r="E141" s="9">
        <v>2429</v>
      </c>
      <c r="F141" s="9">
        <v>144</v>
      </c>
    </row>
    <row r="142" spans="2:6" x14ac:dyDescent="0.35">
      <c r="B142" s="9" t="s">
        <v>41</v>
      </c>
      <c r="C142" s="9" t="s">
        <v>34</v>
      </c>
      <c r="D142" s="9" t="s">
        <v>22</v>
      </c>
      <c r="E142" s="9">
        <v>336</v>
      </c>
      <c r="F142" s="9">
        <v>144</v>
      </c>
    </row>
    <row r="143" spans="2:6" x14ac:dyDescent="0.35">
      <c r="B143" s="9" t="s">
        <v>10</v>
      </c>
      <c r="C143" s="9" t="s">
        <v>38</v>
      </c>
      <c r="D143" s="9" t="s">
        <v>22</v>
      </c>
      <c r="E143" s="9">
        <v>2205</v>
      </c>
      <c r="F143" s="9">
        <v>141</v>
      </c>
    </row>
    <row r="144" spans="2:6" x14ac:dyDescent="0.35">
      <c r="B144" s="9" t="s">
        <v>2</v>
      </c>
      <c r="C144" s="9" t="s">
        <v>39</v>
      </c>
      <c r="D144" s="9" t="s">
        <v>22</v>
      </c>
      <c r="E144" s="9">
        <v>1568</v>
      </c>
      <c r="F144" s="9">
        <v>141</v>
      </c>
    </row>
    <row r="145" spans="2:6" x14ac:dyDescent="0.35">
      <c r="B145" s="9" t="s">
        <v>2</v>
      </c>
      <c r="C145" s="9" t="s">
        <v>37</v>
      </c>
      <c r="D145" s="9" t="s">
        <v>18</v>
      </c>
      <c r="E145" s="9">
        <v>11571</v>
      </c>
      <c r="F145" s="9">
        <v>138</v>
      </c>
    </row>
    <row r="146" spans="2:6" x14ac:dyDescent="0.35">
      <c r="B146" s="9" t="s">
        <v>7</v>
      </c>
      <c r="C146" s="9" t="s">
        <v>34</v>
      </c>
      <c r="D146" s="9" t="s">
        <v>20</v>
      </c>
      <c r="E146" s="9">
        <v>2205</v>
      </c>
      <c r="F146" s="9">
        <v>138</v>
      </c>
    </row>
    <row r="147" spans="2:6" x14ac:dyDescent="0.35">
      <c r="B147" s="9" t="s">
        <v>40</v>
      </c>
      <c r="C147" s="9" t="s">
        <v>34</v>
      </c>
      <c r="D147" s="9" t="s">
        <v>27</v>
      </c>
      <c r="E147" s="9">
        <v>2289</v>
      </c>
      <c r="F147" s="9">
        <v>135</v>
      </c>
    </row>
    <row r="148" spans="2:6" x14ac:dyDescent="0.35">
      <c r="B148" s="9" t="s">
        <v>6</v>
      </c>
      <c r="C148" s="9" t="s">
        <v>36</v>
      </c>
      <c r="D148" s="9" t="s">
        <v>29</v>
      </c>
      <c r="E148" s="9">
        <v>1400</v>
      </c>
      <c r="F148" s="9">
        <v>135</v>
      </c>
    </row>
    <row r="149" spans="2:6" x14ac:dyDescent="0.35">
      <c r="B149" s="9" t="s">
        <v>6</v>
      </c>
      <c r="C149" s="9" t="s">
        <v>38</v>
      </c>
      <c r="D149" s="9" t="s">
        <v>33</v>
      </c>
      <c r="E149" s="9">
        <v>959</v>
      </c>
      <c r="F149" s="9">
        <v>135</v>
      </c>
    </row>
    <row r="150" spans="2:6" x14ac:dyDescent="0.35">
      <c r="B150" s="9" t="s">
        <v>40</v>
      </c>
      <c r="C150" s="9" t="s">
        <v>39</v>
      </c>
      <c r="D150" s="9" t="s">
        <v>29</v>
      </c>
      <c r="E150" s="9">
        <v>0</v>
      </c>
      <c r="F150" s="9">
        <v>135</v>
      </c>
    </row>
    <row r="151" spans="2:6" x14ac:dyDescent="0.35">
      <c r="B151" s="9" t="s">
        <v>41</v>
      </c>
      <c r="C151" s="9" t="s">
        <v>35</v>
      </c>
      <c r="D151" s="9" t="s">
        <v>27</v>
      </c>
      <c r="E151" s="9">
        <v>847</v>
      </c>
      <c r="F151" s="9">
        <v>129</v>
      </c>
    </row>
    <row r="152" spans="2:6" x14ac:dyDescent="0.35">
      <c r="B152" s="9" t="s">
        <v>10</v>
      </c>
      <c r="C152" s="9" t="s">
        <v>38</v>
      </c>
      <c r="D152" s="9" t="s">
        <v>4</v>
      </c>
      <c r="E152" s="9">
        <v>6860</v>
      </c>
      <c r="F152" s="9">
        <v>126</v>
      </c>
    </row>
    <row r="153" spans="2:6" x14ac:dyDescent="0.35">
      <c r="B153" s="9" t="s">
        <v>41</v>
      </c>
      <c r="C153" s="9" t="s">
        <v>34</v>
      </c>
      <c r="D153" s="9" t="s">
        <v>23</v>
      </c>
      <c r="E153" s="9">
        <v>4935</v>
      </c>
      <c r="F153" s="9">
        <v>126</v>
      </c>
    </row>
    <row r="154" spans="2:6" x14ac:dyDescent="0.35">
      <c r="B154" s="9" t="s">
        <v>2</v>
      </c>
      <c r="C154" s="9" t="s">
        <v>39</v>
      </c>
      <c r="D154" s="9" t="s">
        <v>33</v>
      </c>
      <c r="E154" s="9">
        <v>4018</v>
      </c>
      <c r="F154" s="9">
        <v>126</v>
      </c>
    </row>
    <row r="155" spans="2:6" x14ac:dyDescent="0.35">
      <c r="B155" s="9" t="s">
        <v>40</v>
      </c>
      <c r="C155" s="9" t="s">
        <v>35</v>
      </c>
      <c r="D155" s="9" t="s">
        <v>29</v>
      </c>
      <c r="E155" s="9">
        <v>1617</v>
      </c>
      <c r="F155" s="9">
        <v>126</v>
      </c>
    </row>
    <row r="156" spans="2:6" x14ac:dyDescent="0.35">
      <c r="B156" s="9" t="s">
        <v>8</v>
      </c>
      <c r="C156" s="9" t="s">
        <v>35</v>
      </c>
      <c r="D156" s="9" t="s">
        <v>33</v>
      </c>
      <c r="E156" s="9">
        <v>357</v>
      </c>
      <c r="F156" s="9">
        <v>126</v>
      </c>
    </row>
    <row r="157" spans="2:6" x14ac:dyDescent="0.35">
      <c r="B157" s="9" t="s">
        <v>6</v>
      </c>
      <c r="C157" s="9" t="s">
        <v>34</v>
      </c>
      <c r="D157" s="9" t="s">
        <v>32</v>
      </c>
      <c r="E157" s="9">
        <v>6734</v>
      </c>
      <c r="F157" s="9">
        <v>123</v>
      </c>
    </row>
    <row r="158" spans="2:6" x14ac:dyDescent="0.35">
      <c r="B158" s="9" t="s">
        <v>6</v>
      </c>
      <c r="C158" s="9" t="s">
        <v>35</v>
      </c>
      <c r="D158" s="9" t="s">
        <v>30</v>
      </c>
      <c r="E158" s="9">
        <v>4781</v>
      </c>
      <c r="F158" s="9">
        <v>123</v>
      </c>
    </row>
    <row r="159" spans="2:6" x14ac:dyDescent="0.35">
      <c r="B159" s="9" t="s">
        <v>41</v>
      </c>
      <c r="C159" s="9" t="s">
        <v>37</v>
      </c>
      <c r="D159" s="9" t="s">
        <v>20</v>
      </c>
      <c r="E159" s="9">
        <v>3388</v>
      </c>
      <c r="F159" s="9">
        <v>123</v>
      </c>
    </row>
    <row r="160" spans="2:6" x14ac:dyDescent="0.35">
      <c r="B160" s="9" t="s">
        <v>6</v>
      </c>
      <c r="C160" s="9" t="s">
        <v>38</v>
      </c>
      <c r="D160" s="9" t="s">
        <v>13</v>
      </c>
      <c r="E160" s="9">
        <v>2317</v>
      </c>
      <c r="F160" s="9">
        <v>123</v>
      </c>
    </row>
    <row r="161" spans="2:6" x14ac:dyDescent="0.35">
      <c r="B161" s="9" t="s">
        <v>10</v>
      </c>
      <c r="C161" s="9" t="s">
        <v>38</v>
      </c>
      <c r="D161" s="9" t="s">
        <v>13</v>
      </c>
      <c r="E161" s="9">
        <v>63</v>
      </c>
      <c r="F161" s="9">
        <v>123</v>
      </c>
    </row>
    <row r="162" spans="2:6" x14ac:dyDescent="0.35">
      <c r="B162" s="9" t="s">
        <v>6</v>
      </c>
      <c r="C162" s="9" t="s">
        <v>36</v>
      </c>
      <c r="D162" s="9" t="s">
        <v>4</v>
      </c>
      <c r="E162" s="9">
        <v>10073</v>
      </c>
      <c r="F162" s="9">
        <v>120</v>
      </c>
    </row>
    <row r="163" spans="2:6" x14ac:dyDescent="0.35">
      <c r="B163" s="9" t="s">
        <v>2</v>
      </c>
      <c r="C163" s="9" t="s">
        <v>34</v>
      </c>
      <c r="D163" s="9" t="s">
        <v>19</v>
      </c>
      <c r="E163" s="9">
        <v>7511</v>
      </c>
      <c r="F163" s="9">
        <v>120</v>
      </c>
    </row>
    <row r="164" spans="2:6" x14ac:dyDescent="0.35">
      <c r="B164" s="9" t="s">
        <v>9</v>
      </c>
      <c r="C164" s="9" t="s">
        <v>38</v>
      </c>
      <c r="D164" s="9" t="s">
        <v>16</v>
      </c>
      <c r="E164" s="9">
        <v>2646</v>
      </c>
      <c r="F164" s="9">
        <v>120</v>
      </c>
    </row>
    <row r="165" spans="2:6" x14ac:dyDescent="0.35">
      <c r="B165" s="9" t="s">
        <v>3</v>
      </c>
      <c r="C165" s="9" t="s">
        <v>34</v>
      </c>
      <c r="D165" s="9" t="s">
        <v>23</v>
      </c>
      <c r="E165" s="9">
        <v>2212</v>
      </c>
      <c r="F165" s="9">
        <v>117</v>
      </c>
    </row>
    <row r="166" spans="2:6" x14ac:dyDescent="0.35">
      <c r="B166" s="9" t="s">
        <v>7</v>
      </c>
      <c r="C166" s="9" t="s">
        <v>36</v>
      </c>
      <c r="D166" s="9" t="s">
        <v>31</v>
      </c>
      <c r="E166" s="9">
        <v>2149</v>
      </c>
      <c r="F166" s="9">
        <v>117</v>
      </c>
    </row>
    <row r="167" spans="2:6" x14ac:dyDescent="0.35">
      <c r="B167" s="9" t="s">
        <v>2</v>
      </c>
      <c r="C167" s="9" t="s">
        <v>39</v>
      </c>
      <c r="D167" s="9" t="s">
        <v>16</v>
      </c>
      <c r="E167" s="9">
        <v>2016</v>
      </c>
      <c r="F167" s="9">
        <v>117</v>
      </c>
    </row>
    <row r="168" spans="2:6" x14ac:dyDescent="0.35">
      <c r="B168" s="9" t="s">
        <v>7</v>
      </c>
      <c r="C168" s="9" t="s">
        <v>35</v>
      </c>
      <c r="D168" s="9" t="s">
        <v>24</v>
      </c>
      <c r="E168" s="9">
        <v>2793</v>
      </c>
      <c r="F168" s="9">
        <v>114</v>
      </c>
    </row>
    <row r="169" spans="2:6" x14ac:dyDescent="0.35">
      <c r="B169" s="9" t="s">
        <v>9</v>
      </c>
      <c r="C169" s="9" t="s">
        <v>36</v>
      </c>
      <c r="D169" s="9" t="s">
        <v>25</v>
      </c>
      <c r="E169" s="9">
        <v>2142</v>
      </c>
      <c r="F169" s="9">
        <v>114</v>
      </c>
    </row>
    <row r="170" spans="2:6" x14ac:dyDescent="0.35">
      <c r="B170" s="9" t="s">
        <v>40</v>
      </c>
      <c r="C170" s="9" t="s">
        <v>37</v>
      </c>
      <c r="D170" s="9" t="s">
        <v>30</v>
      </c>
      <c r="E170" s="9">
        <v>1624</v>
      </c>
      <c r="F170" s="9">
        <v>114</v>
      </c>
    </row>
    <row r="171" spans="2:6" x14ac:dyDescent="0.35">
      <c r="B171" s="9" t="s">
        <v>7</v>
      </c>
      <c r="C171" s="9" t="s">
        <v>37</v>
      </c>
      <c r="D171" s="9" t="s">
        <v>17</v>
      </c>
      <c r="E171" s="9">
        <v>4487</v>
      </c>
      <c r="F171" s="9">
        <v>111</v>
      </c>
    </row>
    <row r="172" spans="2:6" x14ac:dyDescent="0.35">
      <c r="B172" s="9" t="s">
        <v>5</v>
      </c>
      <c r="C172" s="9" t="s">
        <v>36</v>
      </c>
      <c r="D172" s="9" t="s">
        <v>30</v>
      </c>
      <c r="E172" s="9">
        <v>1526</v>
      </c>
      <c r="F172" s="9">
        <v>105</v>
      </c>
    </row>
    <row r="173" spans="2:6" x14ac:dyDescent="0.35">
      <c r="B173" s="9" t="s">
        <v>41</v>
      </c>
      <c r="C173" s="9" t="s">
        <v>37</v>
      </c>
      <c r="D173" s="9" t="s">
        <v>24</v>
      </c>
      <c r="E173" s="9">
        <v>6398</v>
      </c>
      <c r="F173" s="9">
        <v>102</v>
      </c>
    </row>
    <row r="174" spans="2:6" x14ac:dyDescent="0.35">
      <c r="B174" s="9" t="s">
        <v>40</v>
      </c>
      <c r="C174" s="9" t="s">
        <v>38</v>
      </c>
      <c r="D174" s="9" t="s">
        <v>4</v>
      </c>
      <c r="E174" s="9">
        <v>6125</v>
      </c>
      <c r="F174" s="9">
        <v>102</v>
      </c>
    </row>
    <row r="175" spans="2:6" x14ac:dyDescent="0.35">
      <c r="B175" s="9" t="s">
        <v>9</v>
      </c>
      <c r="C175" s="9" t="s">
        <v>38</v>
      </c>
      <c r="D175" s="9" t="s">
        <v>25</v>
      </c>
      <c r="E175" s="9">
        <v>3850</v>
      </c>
      <c r="F175" s="9">
        <v>102</v>
      </c>
    </row>
    <row r="176" spans="2:6" x14ac:dyDescent="0.35">
      <c r="B176" s="9" t="s">
        <v>5</v>
      </c>
      <c r="C176" s="9" t="s">
        <v>34</v>
      </c>
      <c r="D176" s="9" t="s">
        <v>29</v>
      </c>
      <c r="E176" s="9">
        <v>2891</v>
      </c>
      <c r="F176" s="9">
        <v>102</v>
      </c>
    </row>
    <row r="177" spans="2:6" x14ac:dyDescent="0.35">
      <c r="B177" s="9" t="s">
        <v>3</v>
      </c>
      <c r="C177" s="9" t="s">
        <v>39</v>
      </c>
      <c r="D177" s="9" t="s">
        <v>28</v>
      </c>
      <c r="E177" s="9">
        <v>1652</v>
      </c>
      <c r="F177" s="9">
        <v>102</v>
      </c>
    </row>
    <row r="178" spans="2:6" x14ac:dyDescent="0.35">
      <c r="B178" s="9" t="s">
        <v>6</v>
      </c>
      <c r="C178" s="9" t="s">
        <v>37</v>
      </c>
      <c r="D178" s="9" t="s">
        <v>18</v>
      </c>
      <c r="E178" s="9">
        <v>1505</v>
      </c>
      <c r="F178" s="9">
        <v>102</v>
      </c>
    </row>
    <row r="179" spans="2:6" x14ac:dyDescent="0.35">
      <c r="B179" s="9" t="s">
        <v>9</v>
      </c>
      <c r="C179" s="9" t="s">
        <v>38</v>
      </c>
      <c r="D179" s="9" t="s">
        <v>26</v>
      </c>
      <c r="E179" s="9">
        <v>2436</v>
      </c>
      <c r="F179" s="9">
        <v>99</v>
      </c>
    </row>
    <row r="180" spans="2:6" x14ac:dyDescent="0.35">
      <c r="B180" s="9" t="s">
        <v>41</v>
      </c>
      <c r="C180" s="9" t="s">
        <v>35</v>
      </c>
      <c r="D180" s="9" t="s">
        <v>19</v>
      </c>
      <c r="E180" s="9">
        <v>609</v>
      </c>
      <c r="F180" s="9">
        <v>99</v>
      </c>
    </row>
    <row r="181" spans="2:6" x14ac:dyDescent="0.35">
      <c r="B181" s="9" t="s">
        <v>9</v>
      </c>
      <c r="C181" s="9" t="s">
        <v>37</v>
      </c>
      <c r="D181" s="9" t="s">
        <v>20</v>
      </c>
      <c r="E181" s="9">
        <v>7273</v>
      </c>
      <c r="F181" s="9">
        <v>96</v>
      </c>
    </row>
    <row r="182" spans="2:6" x14ac:dyDescent="0.35">
      <c r="B182" s="9" t="s">
        <v>10</v>
      </c>
      <c r="C182" s="9" t="s">
        <v>35</v>
      </c>
      <c r="D182" s="9" t="s">
        <v>14</v>
      </c>
      <c r="E182" s="9">
        <v>3472</v>
      </c>
      <c r="F182" s="9">
        <v>96</v>
      </c>
    </row>
    <row r="183" spans="2:6" x14ac:dyDescent="0.35">
      <c r="B183" s="9" t="s">
        <v>7</v>
      </c>
      <c r="C183" s="9" t="s">
        <v>34</v>
      </c>
      <c r="D183" s="9" t="s">
        <v>25</v>
      </c>
      <c r="E183" s="9">
        <v>1568</v>
      </c>
      <c r="F183" s="9">
        <v>96</v>
      </c>
    </row>
    <row r="184" spans="2:6" x14ac:dyDescent="0.35">
      <c r="B184" s="9" t="s">
        <v>40</v>
      </c>
      <c r="C184" s="9" t="s">
        <v>37</v>
      </c>
      <c r="D184" s="9" t="s">
        <v>27</v>
      </c>
      <c r="E184" s="9">
        <v>6132</v>
      </c>
      <c r="F184" s="9">
        <v>93</v>
      </c>
    </row>
    <row r="185" spans="2:6" x14ac:dyDescent="0.35">
      <c r="B185" s="9" t="s">
        <v>3</v>
      </c>
      <c r="C185" s="9" t="s">
        <v>34</v>
      </c>
      <c r="D185" s="9" t="s">
        <v>17</v>
      </c>
      <c r="E185" s="9">
        <v>2919</v>
      </c>
      <c r="F185" s="9">
        <v>93</v>
      </c>
    </row>
    <row r="186" spans="2:6" x14ac:dyDescent="0.35">
      <c r="B186" s="9" t="s">
        <v>9</v>
      </c>
      <c r="C186" s="9" t="s">
        <v>37</v>
      </c>
      <c r="D186" s="9" t="s">
        <v>23</v>
      </c>
      <c r="E186" s="9">
        <v>2737</v>
      </c>
      <c r="F186" s="9">
        <v>93</v>
      </c>
    </row>
    <row r="187" spans="2:6" x14ac:dyDescent="0.35">
      <c r="B187" s="9" t="s">
        <v>5</v>
      </c>
      <c r="C187" s="9" t="s">
        <v>34</v>
      </c>
      <c r="D187" s="9" t="s">
        <v>33</v>
      </c>
      <c r="E187" s="9">
        <v>1652</v>
      </c>
      <c r="F187" s="9">
        <v>93</v>
      </c>
    </row>
    <row r="188" spans="2:6" x14ac:dyDescent="0.35">
      <c r="B188" s="9" t="s">
        <v>10</v>
      </c>
      <c r="C188" s="9" t="s">
        <v>34</v>
      </c>
      <c r="D188" s="9" t="s">
        <v>25</v>
      </c>
      <c r="E188" s="9">
        <v>1428</v>
      </c>
      <c r="F188" s="9">
        <v>93</v>
      </c>
    </row>
    <row r="189" spans="2:6" x14ac:dyDescent="0.35">
      <c r="B189" s="9" t="s">
        <v>40</v>
      </c>
      <c r="C189" s="9" t="s">
        <v>36</v>
      </c>
      <c r="D189" s="9" t="s">
        <v>33</v>
      </c>
      <c r="E189" s="9">
        <v>9772</v>
      </c>
      <c r="F189" s="9">
        <v>90</v>
      </c>
    </row>
    <row r="190" spans="2:6" x14ac:dyDescent="0.35">
      <c r="B190" s="9" t="s">
        <v>9</v>
      </c>
      <c r="C190" s="9" t="s">
        <v>34</v>
      </c>
      <c r="D190" s="9" t="s">
        <v>23</v>
      </c>
      <c r="E190" s="9">
        <v>8155</v>
      </c>
      <c r="F190" s="9">
        <v>90</v>
      </c>
    </row>
    <row r="191" spans="2:6" x14ac:dyDescent="0.35">
      <c r="B191" s="9" t="s">
        <v>40</v>
      </c>
      <c r="C191" s="9" t="s">
        <v>38</v>
      </c>
      <c r="D191" s="9" t="s">
        <v>25</v>
      </c>
      <c r="E191" s="9">
        <v>2541</v>
      </c>
      <c r="F191" s="9">
        <v>90</v>
      </c>
    </row>
    <row r="192" spans="2:6" x14ac:dyDescent="0.35">
      <c r="B192" s="9" t="s">
        <v>9</v>
      </c>
      <c r="C192" s="9" t="s">
        <v>38</v>
      </c>
      <c r="D192" s="9" t="s">
        <v>33</v>
      </c>
      <c r="E192" s="9">
        <v>9506</v>
      </c>
      <c r="F192" s="9">
        <v>87</v>
      </c>
    </row>
    <row r="193" spans="2:6" x14ac:dyDescent="0.35">
      <c r="B193" s="9" t="s">
        <v>6</v>
      </c>
      <c r="C193" s="9" t="s">
        <v>37</v>
      </c>
      <c r="D193" s="9" t="s">
        <v>31</v>
      </c>
      <c r="E193" s="9">
        <v>7693</v>
      </c>
      <c r="F193" s="9">
        <v>87</v>
      </c>
    </row>
    <row r="194" spans="2:6" x14ac:dyDescent="0.35">
      <c r="B194" s="9" t="s">
        <v>10</v>
      </c>
      <c r="C194" s="9" t="s">
        <v>34</v>
      </c>
      <c r="D194" s="9" t="s">
        <v>17</v>
      </c>
      <c r="E194" s="9">
        <v>700</v>
      </c>
      <c r="F194" s="9">
        <v>87</v>
      </c>
    </row>
    <row r="195" spans="2:6" x14ac:dyDescent="0.35">
      <c r="B195" s="9" t="s">
        <v>40</v>
      </c>
      <c r="C195" s="9" t="s">
        <v>38</v>
      </c>
      <c r="D195" s="9" t="s">
        <v>26</v>
      </c>
      <c r="E195" s="9">
        <v>609</v>
      </c>
      <c r="F195" s="9">
        <v>87</v>
      </c>
    </row>
    <row r="196" spans="2:6" x14ac:dyDescent="0.35">
      <c r="B196" s="9" t="s">
        <v>8</v>
      </c>
      <c r="C196" s="9" t="s">
        <v>37</v>
      </c>
      <c r="D196" s="9" t="s">
        <v>21</v>
      </c>
      <c r="E196" s="9">
        <v>434</v>
      </c>
      <c r="F196" s="9">
        <v>87</v>
      </c>
    </row>
    <row r="197" spans="2:6" x14ac:dyDescent="0.35">
      <c r="B197" s="9" t="s">
        <v>7</v>
      </c>
      <c r="C197" s="9" t="s">
        <v>36</v>
      </c>
      <c r="D197" s="9" t="s">
        <v>32</v>
      </c>
      <c r="E197" s="9">
        <v>280</v>
      </c>
      <c r="F197" s="9">
        <v>87</v>
      </c>
    </row>
    <row r="198" spans="2:6" x14ac:dyDescent="0.35">
      <c r="B198" s="9" t="s">
        <v>41</v>
      </c>
      <c r="C198" s="9" t="s">
        <v>36</v>
      </c>
      <c r="D198" s="9" t="s">
        <v>32</v>
      </c>
      <c r="E198" s="9">
        <v>10304</v>
      </c>
      <c r="F198" s="9">
        <v>84</v>
      </c>
    </row>
    <row r="199" spans="2:6" x14ac:dyDescent="0.35">
      <c r="B199" s="9" t="s">
        <v>5</v>
      </c>
      <c r="C199" s="9" t="s">
        <v>35</v>
      </c>
      <c r="D199" s="9" t="s">
        <v>22</v>
      </c>
      <c r="E199" s="9">
        <v>490</v>
      </c>
      <c r="F199" s="9">
        <v>84</v>
      </c>
    </row>
    <row r="200" spans="2:6" x14ac:dyDescent="0.35">
      <c r="B200" s="9" t="s">
        <v>8</v>
      </c>
      <c r="C200" s="9" t="s">
        <v>38</v>
      </c>
      <c r="D200" s="9" t="s">
        <v>22</v>
      </c>
      <c r="E200" s="9">
        <v>168</v>
      </c>
      <c r="F200" s="9">
        <v>84</v>
      </c>
    </row>
    <row r="201" spans="2:6" x14ac:dyDescent="0.35">
      <c r="B201" s="9" t="s">
        <v>2</v>
      </c>
      <c r="C201" s="9" t="s">
        <v>39</v>
      </c>
      <c r="D201" s="9" t="s">
        <v>27</v>
      </c>
      <c r="E201" s="9">
        <v>7812</v>
      </c>
      <c r="F201" s="9">
        <v>81</v>
      </c>
    </row>
    <row r="202" spans="2:6" x14ac:dyDescent="0.35">
      <c r="B202" s="9" t="s">
        <v>5</v>
      </c>
      <c r="C202" s="9" t="s">
        <v>39</v>
      </c>
      <c r="D202" s="9" t="s">
        <v>22</v>
      </c>
      <c r="E202" s="9">
        <v>6909</v>
      </c>
      <c r="F202" s="9">
        <v>81</v>
      </c>
    </row>
    <row r="203" spans="2:6" x14ac:dyDescent="0.35">
      <c r="B203" s="9" t="s">
        <v>8</v>
      </c>
      <c r="C203" s="9" t="s">
        <v>35</v>
      </c>
      <c r="D203" s="9" t="s">
        <v>30</v>
      </c>
      <c r="E203" s="9">
        <v>3598</v>
      </c>
      <c r="F203" s="9">
        <v>81</v>
      </c>
    </row>
    <row r="204" spans="2:6" x14ac:dyDescent="0.35">
      <c r="B204" s="9" t="s">
        <v>6</v>
      </c>
      <c r="C204" s="9" t="s">
        <v>37</v>
      </c>
      <c r="D204" s="9" t="s">
        <v>30</v>
      </c>
      <c r="E204" s="9">
        <v>560</v>
      </c>
      <c r="F204" s="9">
        <v>81</v>
      </c>
    </row>
    <row r="205" spans="2:6" x14ac:dyDescent="0.35">
      <c r="B205" s="9" t="s">
        <v>8</v>
      </c>
      <c r="C205" s="9" t="s">
        <v>38</v>
      </c>
      <c r="D205" s="9" t="s">
        <v>21</v>
      </c>
      <c r="E205" s="9">
        <v>6433</v>
      </c>
      <c r="F205" s="9">
        <v>78</v>
      </c>
    </row>
    <row r="206" spans="2:6" x14ac:dyDescent="0.35">
      <c r="B206" s="9" t="s">
        <v>3</v>
      </c>
      <c r="C206" s="9" t="s">
        <v>35</v>
      </c>
      <c r="D206" s="9" t="s">
        <v>23</v>
      </c>
      <c r="E206" s="9">
        <v>2023</v>
      </c>
      <c r="F206" s="9">
        <v>78</v>
      </c>
    </row>
    <row r="207" spans="2:6" x14ac:dyDescent="0.35">
      <c r="B207" s="9" t="s">
        <v>2</v>
      </c>
      <c r="C207" s="9" t="s">
        <v>36</v>
      </c>
      <c r="D207" s="9" t="s">
        <v>29</v>
      </c>
      <c r="E207" s="9">
        <v>8211</v>
      </c>
      <c r="F207" s="9">
        <v>75</v>
      </c>
    </row>
    <row r="208" spans="2:6" x14ac:dyDescent="0.35">
      <c r="B208" s="9" t="s">
        <v>6</v>
      </c>
      <c r="C208" s="9" t="s">
        <v>34</v>
      </c>
      <c r="D208" s="9" t="s">
        <v>29</v>
      </c>
      <c r="E208" s="9">
        <v>3339</v>
      </c>
      <c r="F208" s="9">
        <v>75</v>
      </c>
    </row>
    <row r="209" spans="2:6" x14ac:dyDescent="0.35">
      <c r="B209" s="9" t="s">
        <v>7</v>
      </c>
      <c r="C209" s="9" t="s">
        <v>34</v>
      </c>
      <c r="D209" s="9" t="s">
        <v>32</v>
      </c>
      <c r="E209" s="9">
        <v>3262</v>
      </c>
      <c r="F209" s="9">
        <v>75</v>
      </c>
    </row>
    <row r="210" spans="2:6" x14ac:dyDescent="0.35">
      <c r="B210" s="9" t="s">
        <v>40</v>
      </c>
      <c r="C210" s="9" t="s">
        <v>34</v>
      </c>
      <c r="D210" s="9" t="s">
        <v>23</v>
      </c>
      <c r="E210" s="9">
        <v>2779</v>
      </c>
      <c r="F210" s="9">
        <v>75</v>
      </c>
    </row>
    <row r="211" spans="2:6" x14ac:dyDescent="0.35">
      <c r="B211" s="9" t="s">
        <v>6</v>
      </c>
      <c r="C211" s="9" t="s">
        <v>34</v>
      </c>
      <c r="D211" s="9" t="s">
        <v>16</v>
      </c>
      <c r="E211" s="9">
        <v>2219</v>
      </c>
      <c r="F211" s="9">
        <v>75</v>
      </c>
    </row>
    <row r="212" spans="2:6" x14ac:dyDescent="0.35">
      <c r="B212" s="9" t="s">
        <v>7</v>
      </c>
      <c r="C212" s="9" t="s">
        <v>38</v>
      </c>
      <c r="D212" s="9" t="s">
        <v>14</v>
      </c>
      <c r="E212" s="9">
        <v>1281</v>
      </c>
      <c r="F212" s="9">
        <v>75</v>
      </c>
    </row>
    <row r="213" spans="2:6" x14ac:dyDescent="0.35">
      <c r="B213" s="9" t="s">
        <v>10</v>
      </c>
      <c r="C213" s="9" t="s">
        <v>36</v>
      </c>
      <c r="D213" s="9" t="s">
        <v>13</v>
      </c>
      <c r="E213" s="9">
        <v>945</v>
      </c>
      <c r="F213" s="9">
        <v>75</v>
      </c>
    </row>
    <row r="214" spans="2:6" x14ac:dyDescent="0.35">
      <c r="B214" s="9" t="s">
        <v>5</v>
      </c>
      <c r="C214" s="9" t="s">
        <v>37</v>
      </c>
      <c r="D214" s="9" t="s">
        <v>22</v>
      </c>
      <c r="E214" s="9">
        <v>518</v>
      </c>
      <c r="F214" s="9">
        <v>75</v>
      </c>
    </row>
    <row r="215" spans="2:6" x14ac:dyDescent="0.35">
      <c r="B215" s="9" t="s">
        <v>6</v>
      </c>
      <c r="C215" s="9" t="s">
        <v>38</v>
      </c>
      <c r="D215" s="9" t="s">
        <v>25</v>
      </c>
      <c r="E215" s="9">
        <v>469</v>
      </c>
      <c r="F215" s="9">
        <v>75</v>
      </c>
    </row>
    <row r="216" spans="2:6" x14ac:dyDescent="0.35">
      <c r="B216" s="9" t="s">
        <v>40</v>
      </c>
      <c r="C216" s="9" t="s">
        <v>37</v>
      </c>
      <c r="D216" s="9" t="s">
        <v>29</v>
      </c>
      <c r="E216" s="9">
        <v>9002</v>
      </c>
      <c r="F216" s="9">
        <v>72</v>
      </c>
    </row>
    <row r="217" spans="2:6" x14ac:dyDescent="0.35">
      <c r="B217" s="9" t="s">
        <v>41</v>
      </c>
      <c r="C217" s="9" t="s">
        <v>39</v>
      </c>
      <c r="D217" s="9" t="s">
        <v>14</v>
      </c>
      <c r="E217" s="9">
        <v>3976</v>
      </c>
      <c r="F217" s="9">
        <v>72</v>
      </c>
    </row>
    <row r="218" spans="2:6" x14ac:dyDescent="0.35">
      <c r="B218" s="9" t="s">
        <v>9</v>
      </c>
      <c r="C218" s="9" t="s">
        <v>39</v>
      </c>
      <c r="D218" s="9" t="s">
        <v>25</v>
      </c>
      <c r="E218" s="9">
        <v>3192</v>
      </c>
      <c r="F218" s="9">
        <v>72</v>
      </c>
    </row>
    <row r="219" spans="2:6" x14ac:dyDescent="0.35">
      <c r="B219" s="9" t="s">
        <v>10</v>
      </c>
      <c r="C219" s="9" t="s">
        <v>36</v>
      </c>
      <c r="D219" s="9" t="s">
        <v>27</v>
      </c>
      <c r="E219" s="9">
        <v>1407</v>
      </c>
      <c r="F219" s="9">
        <v>72</v>
      </c>
    </row>
    <row r="220" spans="2:6" x14ac:dyDescent="0.35">
      <c r="B220" s="9" t="s">
        <v>41</v>
      </c>
      <c r="C220" s="9" t="s">
        <v>35</v>
      </c>
      <c r="D220" s="9" t="s">
        <v>13</v>
      </c>
      <c r="E220" s="9">
        <v>4760</v>
      </c>
      <c r="F220" s="9">
        <v>69</v>
      </c>
    </row>
    <row r="221" spans="2:6" x14ac:dyDescent="0.35">
      <c r="B221" s="9" t="s">
        <v>3</v>
      </c>
      <c r="C221" s="9" t="s">
        <v>35</v>
      </c>
      <c r="D221" s="9" t="s">
        <v>29</v>
      </c>
      <c r="E221" s="9">
        <v>2114</v>
      </c>
      <c r="F221" s="9">
        <v>66</v>
      </c>
    </row>
    <row r="222" spans="2:6" x14ac:dyDescent="0.35">
      <c r="B222" s="9" t="s">
        <v>5</v>
      </c>
      <c r="C222" s="9" t="s">
        <v>36</v>
      </c>
      <c r="D222" s="9" t="s">
        <v>13</v>
      </c>
      <c r="E222" s="9">
        <v>6146</v>
      </c>
      <c r="F222" s="9">
        <v>63</v>
      </c>
    </row>
    <row r="223" spans="2:6" x14ac:dyDescent="0.35">
      <c r="B223" s="9" t="s">
        <v>7</v>
      </c>
      <c r="C223" s="9" t="s">
        <v>35</v>
      </c>
      <c r="D223" s="9" t="s">
        <v>14</v>
      </c>
      <c r="E223" s="9">
        <v>4606</v>
      </c>
      <c r="F223" s="9">
        <v>63</v>
      </c>
    </row>
    <row r="224" spans="2:6" x14ac:dyDescent="0.35">
      <c r="B224" s="9" t="s">
        <v>8</v>
      </c>
      <c r="C224" s="9" t="s">
        <v>38</v>
      </c>
      <c r="D224" s="9" t="s">
        <v>27</v>
      </c>
      <c r="E224" s="9">
        <v>2268</v>
      </c>
      <c r="F224" s="9">
        <v>63</v>
      </c>
    </row>
    <row r="225" spans="2:6" x14ac:dyDescent="0.35">
      <c r="B225" s="9" t="s">
        <v>6</v>
      </c>
      <c r="C225" s="9" t="s">
        <v>39</v>
      </c>
      <c r="D225" s="9" t="s">
        <v>30</v>
      </c>
      <c r="E225" s="9">
        <v>1638</v>
      </c>
      <c r="F225" s="9">
        <v>63</v>
      </c>
    </row>
    <row r="226" spans="2:6" x14ac:dyDescent="0.35">
      <c r="B226" s="9" t="s">
        <v>6</v>
      </c>
      <c r="C226" s="9" t="s">
        <v>36</v>
      </c>
      <c r="D226" s="9" t="s">
        <v>21</v>
      </c>
      <c r="E226" s="9">
        <v>497</v>
      </c>
      <c r="F226" s="9">
        <v>63</v>
      </c>
    </row>
    <row r="227" spans="2:6" x14ac:dyDescent="0.35">
      <c r="B227" s="9" t="s">
        <v>9</v>
      </c>
      <c r="C227" s="9" t="s">
        <v>38</v>
      </c>
      <c r="D227" s="9" t="s">
        <v>24</v>
      </c>
      <c r="E227" s="9">
        <v>4137</v>
      </c>
      <c r="F227" s="9">
        <v>60</v>
      </c>
    </row>
    <row r="228" spans="2:6" x14ac:dyDescent="0.35">
      <c r="B228" s="9" t="s">
        <v>9</v>
      </c>
      <c r="C228" s="9" t="s">
        <v>36</v>
      </c>
      <c r="D228" s="9" t="s">
        <v>30</v>
      </c>
      <c r="E228" s="9">
        <v>9051</v>
      </c>
      <c r="F228" s="9">
        <v>57</v>
      </c>
    </row>
    <row r="229" spans="2:6" x14ac:dyDescent="0.35">
      <c r="B229" s="9" t="s">
        <v>5</v>
      </c>
      <c r="C229" s="9" t="s">
        <v>38</v>
      </c>
      <c r="D229" s="9" t="s">
        <v>13</v>
      </c>
      <c r="E229" s="9">
        <v>7189</v>
      </c>
      <c r="F229" s="9">
        <v>54</v>
      </c>
    </row>
    <row r="230" spans="2:6" x14ac:dyDescent="0.35">
      <c r="B230" s="9" t="s">
        <v>7</v>
      </c>
      <c r="C230" s="9" t="s">
        <v>37</v>
      </c>
      <c r="D230" s="9" t="s">
        <v>30</v>
      </c>
      <c r="E230" s="9">
        <v>6454</v>
      </c>
      <c r="F230" s="9">
        <v>54</v>
      </c>
    </row>
    <row r="231" spans="2:6" x14ac:dyDescent="0.35">
      <c r="B231" s="9" t="s">
        <v>3</v>
      </c>
      <c r="C231" s="9" t="s">
        <v>34</v>
      </c>
      <c r="D231" s="9" t="s">
        <v>26</v>
      </c>
      <c r="E231" s="9">
        <v>3108</v>
      </c>
      <c r="F231" s="9">
        <v>54</v>
      </c>
    </row>
    <row r="232" spans="2:6" x14ac:dyDescent="0.35">
      <c r="B232" s="9" t="s">
        <v>6</v>
      </c>
      <c r="C232" s="9" t="s">
        <v>38</v>
      </c>
      <c r="D232" s="9" t="s">
        <v>31</v>
      </c>
      <c r="E232" s="9">
        <v>2681</v>
      </c>
      <c r="F232" s="9">
        <v>54</v>
      </c>
    </row>
    <row r="233" spans="2:6" x14ac:dyDescent="0.35">
      <c r="B233" s="9" t="s">
        <v>2</v>
      </c>
      <c r="C233" s="9" t="s">
        <v>37</v>
      </c>
      <c r="D233" s="9" t="s">
        <v>14</v>
      </c>
      <c r="E233" s="9">
        <v>1057</v>
      </c>
      <c r="F233" s="9">
        <v>54</v>
      </c>
    </row>
    <row r="234" spans="2:6" x14ac:dyDescent="0.35">
      <c r="B234" s="9" t="s">
        <v>2</v>
      </c>
      <c r="C234" s="9" t="s">
        <v>34</v>
      </c>
      <c r="D234" s="9" t="s">
        <v>13</v>
      </c>
      <c r="E234" s="9">
        <v>252</v>
      </c>
      <c r="F234" s="9">
        <v>54</v>
      </c>
    </row>
    <row r="235" spans="2:6" x14ac:dyDescent="0.35">
      <c r="B235" s="9" t="s">
        <v>5</v>
      </c>
      <c r="C235" s="9" t="s">
        <v>39</v>
      </c>
      <c r="D235" s="9" t="s">
        <v>26</v>
      </c>
      <c r="E235" s="9">
        <v>5236</v>
      </c>
      <c r="F235" s="9">
        <v>51</v>
      </c>
    </row>
    <row r="236" spans="2:6" x14ac:dyDescent="0.35">
      <c r="B236" s="9" t="s">
        <v>3</v>
      </c>
      <c r="C236" s="9" t="s">
        <v>39</v>
      </c>
      <c r="D236" s="9" t="s">
        <v>29</v>
      </c>
      <c r="E236" s="9">
        <v>3640</v>
      </c>
      <c r="F236" s="9">
        <v>51</v>
      </c>
    </row>
    <row r="237" spans="2:6" x14ac:dyDescent="0.35">
      <c r="B237" s="9" t="s">
        <v>40</v>
      </c>
      <c r="C237" s="9" t="s">
        <v>38</v>
      </c>
      <c r="D237" s="9" t="s">
        <v>24</v>
      </c>
      <c r="E237" s="9">
        <v>623</v>
      </c>
      <c r="F237" s="9">
        <v>51</v>
      </c>
    </row>
    <row r="238" spans="2:6" x14ac:dyDescent="0.35">
      <c r="B238" s="9" t="s">
        <v>2</v>
      </c>
      <c r="C238" s="9" t="s">
        <v>38</v>
      </c>
      <c r="D238" s="9" t="s">
        <v>13</v>
      </c>
      <c r="E238" s="9">
        <v>56</v>
      </c>
      <c r="F238" s="9">
        <v>51</v>
      </c>
    </row>
    <row r="239" spans="2:6" x14ac:dyDescent="0.35">
      <c r="B239" s="9" t="s">
        <v>40</v>
      </c>
      <c r="C239" s="9" t="s">
        <v>34</v>
      </c>
      <c r="D239" s="9" t="s">
        <v>26</v>
      </c>
      <c r="E239" s="9">
        <v>6748</v>
      </c>
      <c r="F239" s="9">
        <v>48</v>
      </c>
    </row>
    <row r="240" spans="2:6" x14ac:dyDescent="0.35">
      <c r="B240" s="9" t="s">
        <v>7</v>
      </c>
      <c r="C240" s="9" t="s">
        <v>37</v>
      </c>
      <c r="D240" s="9" t="s">
        <v>33</v>
      </c>
      <c r="E240" s="9">
        <v>6391</v>
      </c>
      <c r="F240" s="9">
        <v>48</v>
      </c>
    </row>
    <row r="241" spans="2:6" x14ac:dyDescent="0.35">
      <c r="B241" s="9" t="s">
        <v>7</v>
      </c>
      <c r="C241" s="9" t="s">
        <v>34</v>
      </c>
      <c r="D241" s="9" t="s">
        <v>33</v>
      </c>
      <c r="E241" s="9">
        <v>2226</v>
      </c>
      <c r="F241" s="9">
        <v>48</v>
      </c>
    </row>
    <row r="242" spans="2:6" x14ac:dyDescent="0.35">
      <c r="B242" s="9" t="s">
        <v>40</v>
      </c>
      <c r="C242" s="9" t="s">
        <v>35</v>
      </c>
      <c r="D242" s="9" t="s">
        <v>24</v>
      </c>
      <c r="E242" s="9">
        <v>1638</v>
      </c>
      <c r="F242" s="9">
        <v>48</v>
      </c>
    </row>
    <row r="243" spans="2:6" x14ac:dyDescent="0.35">
      <c r="B243" s="9" t="s">
        <v>6</v>
      </c>
      <c r="C243" s="9" t="s">
        <v>34</v>
      </c>
      <c r="D243" s="9" t="s">
        <v>4</v>
      </c>
      <c r="E243" s="9">
        <v>525</v>
      </c>
      <c r="F243" s="9">
        <v>48</v>
      </c>
    </row>
    <row r="244" spans="2:6" x14ac:dyDescent="0.35">
      <c r="B244" s="9" t="s">
        <v>2</v>
      </c>
      <c r="C244" s="9" t="s">
        <v>36</v>
      </c>
      <c r="D244" s="9" t="s">
        <v>17</v>
      </c>
      <c r="E244" s="9">
        <v>189</v>
      </c>
      <c r="F244" s="9">
        <v>48</v>
      </c>
    </row>
    <row r="245" spans="2:6" x14ac:dyDescent="0.35">
      <c r="B245" s="9" t="s">
        <v>5</v>
      </c>
      <c r="C245" s="9" t="s">
        <v>37</v>
      </c>
      <c r="D245" s="9" t="s">
        <v>31</v>
      </c>
      <c r="E245" s="9">
        <v>182</v>
      </c>
      <c r="F245" s="9">
        <v>48</v>
      </c>
    </row>
    <row r="246" spans="2:6" x14ac:dyDescent="0.35">
      <c r="B246" s="9" t="s">
        <v>5</v>
      </c>
      <c r="C246" s="9" t="s">
        <v>38</v>
      </c>
      <c r="D246" s="9" t="s">
        <v>25</v>
      </c>
      <c r="E246" s="9">
        <v>7483</v>
      </c>
      <c r="F246" s="9">
        <v>45</v>
      </c>
    </row>
    <row r="247" spans="2:6" x14ac:dyDescent="0.35">
      <c r="B247" s="9" t="s">
        <v>8</v>
      </c>
      <c r="C247" s="9" t="s">
        <v>37</v>
      </c>
      <c r="D247" s="9" t="s">
        <v>26</v>
      </c>
      <c r="E247" s="9">
        <v>6279</v>
      </c>
      <c r="F247" s="9">
        <v>45</v>
      </c>
    </row>
    <row r="248" spans="2:6" x14ac:dyDescent="0.35">
      <c r="B248" s="9" t="s">
        <v>9</v>
      </c>
      <c r="C248" s="9" t="s">
        <v>37</v>
      </c>
      <c r="D248" s="9" t="s">
        <v>28</v>
      </c>
      <c r="E248" s="9">
        <v>2919</v>
      </c>
      <c r="F248" s="9">
        <v>45</v>
      </c>
    </row>
    <row r="249" spans="2:6" x14ac:dyDescent="0.35">
      <c r="B249" s="9" t="s">
        <v>40</v>
      </c>
      <c r="C249" s="9" t="s">
        <v>38</v>
      </c>
      <c r="D249" s="9" t="s">
        <v>29</v>
      </c>
      <c r="E249" s="9">
        <v>2541</v>
      </c>
      <c r="F249" s="9">
        <v>45</v>
      </c>
    </row>
    <row r="250" spans="2:6" x14ac:dyDescent="0.35">
      <c r="B250" s="9" t="s">
        <v>7</v>
      </c>
      <c r="C250" s="9" t="s">
        <v>36</v>
      </c>
      <c r="D250" s="9" t="s">
        <v>22</v>
      </c>
      <c r="E250" s="9">
        <v>8435</v>
      </c>
      <c r="F250" s="9">
        <v>42</v>
      </c>
    </row>
    <row r="251" spans="2:6" x14ac:dyDescent="0.35">
      <c r="B251" s="9" t="s">
        <v>3</v>
      </c>
      <c r="C251" s="9" t="s">
        <v>34</v>
      </c>
      <c r="D251" s="9" t="s">
        <v>25</v>
      </c>
      <c r="E251" s="9">
        <v>6300</v>
      </c>
      <c r="F251" s="9">
        <v>42</v>
      </c>
    </row>
    <row r="252" spans="2:6" x14ac:dyDescent="0.35">
      <c r="B252" s="9" t="s">
        <v>40</v>
      </c>
      <c r="C252" s="9" t="s">
        <v>39</v>
      </c>
      <c r="D252" s="9" t="s">
        <v>15</v>
      </c>
      <c r="E252" s="9">
        <v>5775</v>
      </c>
      <c r="F252" s="9">
        <v>42</v>
      </c>
    </row>
    <row r="253" spans="2:6" x14ac:dyDescent="0.35">
      <c r="B253" s="9" t="s">
        <v>2</v>
      </c>
      <c r="C253" s="9" t="s">
        <v>37</v>
      </c>
      <c r="D253" s="9" t="s">
        <v>15</v>
      </c>
      <c r="E253" s="9">
        <v>2863</v>
      </c>
      <c r="F253" s="9">
        <v>42</v>
      </c>
    </row>
    <row r="254" spans="2:6" x14ac:dyDescent="0.35">
      <c r="B254" s="9" t="s">
        <v>5</v>
      </c>
      <c r="C254" s="9" t="s">
        <v>36</v>
      </c>
      <c r="D254" s="9" t="s">
        <v>16</v>
      </c>
      <c r="E254" s="9">
        <v>16184</v>
      </c>
      <c r="F254" s="9">
        <v>39</v>
      </c>
    </row>
    <row r="255" spans="2:6" x14ac:dyDescent="0.35">
      <c r="B255" s="9" t="s">
        <v>7</v>
      </c>
      <c r="C255" s="9" t="s">
        <v>34</v>
      </c>
      <c r="D255" s="9" t="s">
        <v>17</v>
      </c>
      <c r="E255" s="9">
        <v>7777</v>
      </c>
      <c r="F255" s="9">
        <v>39</v>
      </c>
    </row>
    <row r="256" spans="2:6" x14ac:dyDescent="0.35">
      <c r="B256" s="9" t="s">
        <v>3</v>
      </c>
      <c r="C256" s="9" t="s">
        <v>36</v>
      </c>
      <c r="D256" s="9" t="s">
        <v>25</v>
      </c>
      <c r="E256" s="9">
        <v>3339</v>
      </c>
      <c r="F256" s="9">
        <v>39</v>
      </c>
    </row>
    <row r="257" spans="2:6" x14ac:dyDescent="0.35">
      <c r="B257" s="9" t="s">
        <v>40</v>
      </c>
      <c r="C257" s="9" t="s">
        <v>38</v>
      </c>
      <c r="D257" s="9" t="s">
        <v>31</v>
      </c>
      <c r="E257" s="9">
        <v>1988</v>
      </c>
      <c r="F257" s="9">
        <v>39</v>
      </c>
    </row>
    <row r="258" spans="2:6" x14ac:dyDescent="0.35">
      <c r="B258" s="9" t="s">
        <v>41</v>
      </c>
      <c r="C258" s="9" t="s">
        <v>34</v>
      </c>
      <c r="D258" s="9" t="s">
        <v>17</v>
      </c>
      <c r="E258" s="9">
        <v>1463</v>
      </c>
      <c r="F258" s="9">
        <v>39</v>
      </c>
    </row>
    <row r="259" spans="2:6" x14ac:dyDescent="0.35">
      <c r="B259" s="9" t="s">
        <v>3</v>
      </c>
      <c r="C259" s="9" t="s">
        <v>36</v>
      </c>
      <c r="D259" s="9" t="s">
        <v>16</v>
      </c>
      <c r="E259" s="9">
        <v>9198</v>
      </c>
      <c r="F259" s="9">
        <v>36</v>
      </c>
    </row>
    <row r="260" spans="2:6" x14ac:dyDescent="0.35">
      <c r="B260" s="9" t="s">
        <v>6</v>
      </c>
      <c r="C260" s="9" t="s">
        <v>38</v>
      </c>
      <c r="D260" s="9" t="s">
        <v>21</v>
      </c>
      <c r="E260" s="9">
        <v>7322</v>
      </c>
      <c r="F260" s="9">
        <v>36</v>
      </c>
    </row>
    <row r="261" spans="2:6" x14ac:dyDescent="0.35">
      <c r="B261" s="9" t="s">
        <v>2</v>
      </c>
      <c r="C261" s="9" t="s">
        <v>39</v>
      </c>
      <c r="D261" s="9" t="s">
        <v>15</v>
      </c>
      <c r="E261" s="9">
        <v>4802</v>
      </c>
      <c r="F261" s="9">
        <v>36</v>
      </c>
    </row>
    <row r="262" spans="2:6" x14ac:dyDescent="0.35">
      <c r="B262" s="9" t="s">
        <v>2</v>
      </c>
      <c r="C262" s="9" t="s">
        <v>39</v>
      </c>
      <c r="D262" s="9" t="s">
        <v>23</v>
      </c>
      <c r="E262" s="9">
        <v>630</v>
      </c>
      <c r="F262" s="9">
        <v>36</v>
      </c>
    </row>
    <row r="263" spans="2:6" x14ac:dyDescent="0.35">
      <c r="B263" s="9" t="s">
        <v>40</v>
      </c>
      <c r="C263" s="9" t="s">
        <v>36</v>
      </c>
      <c r="D263" s="9" t="s">
        <v>4</v>
      </c>
      <c r="E263" s="9">
        <v>217</v>
      </c>
      <c r="F263" s="9">
        <v>36</v>
      </c>
    </row>
    <row r="264" spans="2:6" x14ac:dyDescent="0.35">
      <c r="B264" s="9" t="s">
        <v>10</v>
      </c>
      <c r="C264" s="9" t="s">
        <v>39</v>
      </c>
      <c r="D264" s="9" t="s">
        <v>33</v>
      </c>
      <c r="E264" s="9">
        <v>12950</v>
      </c>
      <c r="F264" s="9">
        <v>30</v>
      </c>
    </row>
    <row r="265" spans="2:6" x14ac:dyDescent="0.35">
      <c r="B265" s="9" t="s">
        <v>8</v>
      </c>
      <c r="C265" s="9" t="s">
        <v>37</v>
      </c>
      <c r="D265" s="9" t="s">
        <v>15</v>
      </c>
      <c r="E265" s="9">
        <v>9709</v>
      </c>
      <c r="F265" s="9">
        <v>30</v>
      </c>
    </row>
    <row r="266" spans="2:6" x14ac:dyDescent="0.35">
      <c r="B266" s="9" t="s">
        <v>40</v>
      </c>
      <c r="C266" s="9" t="s">
        <v>39</v>
      </c>
      <c r="D266" s="9" t="s">
        <v>27</v>
      </c>
      <c r="E266" s="9">
        <v>6370</v>
      </c>
      <c r="F266" s="9">
        <v>30</v>
      </c>
    </row>
    <row r="267" spans="2:6" x14ac:dyDescent="0.35">
      <c r="B267" s="9" t="s">
        <v>40</v>
      </c>
      <c r="C267" s="9" t="s">
        <v>36</v>
      </c>
      <c r="D267" s="9" t="s">
        <v>25</v>
      </c>
      <c r="E267" s="9">
        <v>5439</v>
      </c>
      <c r="F267" s="9">
        <v>30</v>
      </c>
    </row>
    <row r="268" spans="2:6" x14ac:dyDescent="0.35">
      <c r="B268" s="9" t="s">
        <v>10</v>
      </c>
      <c r="C268" s="9" t="s">
        <v>37</v>
      </c>
      <c r="D268" s="9" t="s">
        <v>23</v>
      </c>
      <c r="E268" s="9">
        <v>4683</v>
      </c>
      <c r="F268" s="9">
        <v>30</v>
      </c>
    </row>
    <row r="269" spans="2:6" x14ac:dyDescent="0.35">
      <c r="B269" s="9" t="s">
        <v>6</v>
      </c>
      <c r="C269" s="9" t="s">
        <v>36</v>
      </c>
      <c r="D269" s="9" t="s">
        <v>13</v>
      </c>
      <c r="E269" s="9">
        <v>4319</v>
      </c>
      <c r="F269" s="9">
        <v>30</v>
      </c>
    </row>
    <row r="270" spans="2:6" x14ac:dyDescent="0.35">
      <c r="B270" s="9" t="s">
        <v>8</v>
      </c>
      <c r="C270" s="9" t="s">
        <v>39</v>
      </c>
      <c r="D270" s="9" t="s">
        <v>18</v>
      </c>
      <c r="E270" s="9">
        <v>9660</v>
      </c>
      <c r="F270" s="9">
        <v>27</v>
      </c>
    </row>
    <row r="271" spans="2:6" x14ac:dyDescent="0.35">
      <c r="B271" s="9" t="s">
        <v>9</v>
      </c>
      <c r="C271" s="9" t="s">
        <v>34</v>
      </c>
      <c r="D271" s="9" t="s">
        <v>21</v>
      </c>
      <c r="E271" s="9">
        <v>6832</v>
      </c>
      <c r="F271" s="9">
        <v>27</v>
      </c>
    </row>
    <row r="272" spans="2:6" x14ac:dyDescent="0.35">
      <c r="B272" s="9" t="s">
        <v>6</v>
      </c>
      <c r="C272" s="9" t="s">
        <v>39</v>
      </c>
      <c r="D272" s="9" t="s">
        <v>17</v>
      </c>
      <c r="E272" s="9">
        <v>6048</v>
      </c>
      <c r="F272" s="9">
        <v>27</v>
      </c>
    </row>
    <row r="273" spans="2:6" x14ac:dyDescent="0.35">
      <c r="B273" s="9" t="s">
        <v>10</v>
      </c>
      <c r="C273" s="9" t="s">
        <v>37</v>
      </c>
      <c r="D273" s="9" t="s">
        <v>28</v>
      </c>
      <c r="E273" s="9">
        <v>3059</v>
      </c>
      <c r="F273" s="9">
        <v>27</v>
      </c>
    </row>
    <row r="274" spans="2:6" x14ac:dyDescent="0.35">
      <c r="B274" s="9" t="s">
        <v>7</v>
      </c>
      <c r="C274" s="9" t="s">
        <v>35</v>
      </c>
      <c r="D274" s="9" t="s">
        <v>16</v>
      </c>
      <c r="E274" s="9">
        <v>2135</v>
      </c>
      <c r="F274" s="9">
        <v>27</v>
      </c>
    </row>
    <row r="275" spans="2:6" x14ac:dyDescent="0.35">
      <c r="B275" s="9" t="s">
        <v>8</v>
      </c>
      <c r="C275" s="9" t="s">
        <v>39</v>
      </c>
      <c r="D275" s="9" t="s">
        <v>26</v>
      </c>
      <c r="E275" s="9">
        <v>1561</v>
      </c>
      <c r="F275" s="9">
        <v>27</v>
      </c>
    </row>
    <row r="276" spans="2:6" x14ac:dyDescent="0.35">
      <c r="B276" s="9" t="s">
        <v>10</v>
      </c>
      <c r="C276" s="9" t="s">
        <v>34</v>
      </c>
      <c r="D276" s="9" t="s">
        <v>22</v>
      </c>
      <c r="E276" s="9">
        <v>4053</v>
      </c>
      <c r="F276" s="9">
        <v>24</v>
      </c>
    </row>
    <row r="277" spans="2:6" x14ac:dyDescent="0.35">
      <c r="B277" s="9" t="s">
        <v>7</v>
      </c>
      <c r="C277" s="9" t="s">
        <v>34</v>
      </c>
      <c r="D277" s="9" t="s">
        <v>15</v>
      </c>
      <c r="E277" s="9">
        <v>3829</v>
      </c>
      <c r="F277" s="9">
        <v>24</v>
      </c>
    </row>
    <row r="278" spans="2:6" x14ac:dyDescent="0.35">
      <c r="B278" s="9" t="s">
        <v>2</v>
      </c>
      <c r="C278" s="9" t="s">
        <v>36</v>
      </c>
      <c r="D278" s="9" t="s">
        <v>16</v>
      </c>
      <c r="E278" s="9">
        <v>11417</v>
      </c>
      <c r="F278" s="9">
        <v>21</v>
      </c>
    </row>
    <row r="279" spans="2:6" x14ac:dyDescent="0.35">
      <c r="B279" s="9" t="s">
        <v>5</v>
      </c>
      <c r="C279" s="9" t="s">
        <v>37</v>
      </c>
      <c r="D279" s="9" t="s">
        <v>25</v>
      </c>
      <c r="E279" s="9">
        <v>8813</v>
      </c>
      <c r="F279" s="9">
        <v>21</v>
      </c>
    </row>
    <row r="280" spans="2:6" x14ac:dyDescent="0.35">
      <c r="B280" s="9" t="s">
        <v>40</v>
      </c>
      <c r="C280" s="9" t="s">
        <v>37</v>
      </c>
      <c r="D280" s="9" t="s">
        <v>19</v>
      </c>
      <c r="E280" s="9">
        <v>7693</v>
      </c>
      <c r="F280" s="9">
        <v>21</v>
      </c>
    </row>
    <row r="281" spans="2:6" x14ac:dyDescent="0.35">
      <c r="B281" s="9" t="s">
        <v>5</v>
      </c>
      <c r="C281" s="9" t="s">
        <v>34</v>
      </c>
      <c r="D281" s="9" t="s">
        <v>27</v>
      </c>
      <c r="E281" s="9">
        <v>6986</v>
      </c>
      <c r="F281" s="9">
        <v>21</v>
      </c>
    </row>
    <row r="282" spans="2:6" x14ac:dyDescent="0.35">
      <c r="B282" s="9" t="s">
        <v>5</v>
      </c>
      <c r="C282" s="9" t="s">
        <v>38</v>
      </c>
      <c r="D282" s="9" t="s">
        <v>32</v>
      </c>
      <c r="E282" s="9">
        <v>5075</v>
      </c>
      <c r="F282" s="9">
        <v>21</v>
      </c>
    </row>
    <row r="283" spans="2:6" x14ac:dyDescent="0.35">
      <c r="B283" s="9" t="s">
        <v>7</v>
      </c>
      <c r="C283" s="9" t="s">
        <v>35</v>
      </c>
      <c r="D283" s="9" t="s">
        <v>27</v>
      </c>
      <c r="E283" s="9">
        <v>2478</v>
      </c>
      <c r="F283" s="9">
        <v>21</v>
      </c>
    </row>
    <row r="284" spans="2:6" x14ac:dyDescent="0.35">
      <c r="B284" s="9" t="s">
        <v>41</v>
      </c>
      <c r="C284" s="9" t="s">
        <v>38</v>
      </c>
      <c r="D284" s="9" t="s">
        <v>25</v>
      </c>
      <c r="E284" s="9">
        <v>154</v>
      </c>
      <c r="F284" s="9">
        <v>21</v>
      </c>
    </row>
    <row r="285" spans="2:6" x14ac:dyDescent="0.35">
      <c r="B285" s="9" t="s">
        <v>3</v>
      </c>
      <c r="C285" s="9" t="s">
        <v>34</v>
      </c>
      <c r="D285" s="9" t="s">
        <v>20</v>
      </c>
      <c r="E285" s="9">
        <v>2583</v>
      </c>
      <c r="F285" s="9">
        <v>18</v>
      </c>
    </row>
    <row r="286" spans="2:6" x14ac:dyDescent="0.35">
      <c r="B286" s="9" t="s">
        <v>3</v>
      </c>
      <c r="C286" s="9" t="s">
        <v>36</v>
      </c>
      <c r="D286" s="9" t="s">
        <v>19</v>
      </c>
      <c r="E286" s="9">
        <v>1281</v>
      </c>
      <c r="F286" s="9">
        <v>18</v>
      </c>
    </row>
    <row r="287" spans="2:6" x14ac:dyDescent="0.35">
      <c r="B287" s="9" t="s">
        <v>2</v>
      </c>
      <c r="C287" s="9" t="s">
        <v>37</v>
      </c>
      <c r="D287" s="9" t="s">
        <v>19</v>
      </c>
      <c r="E287" s="9">
        <v>238</v>
      </c>
      <c r="F287" s="9">
        <v>18</v>
      </c>
    </row>
    <row r="288" spans="2:6" x14ac:dyDescent="0.35">
      <c r="B288" s="9" t="s">
        <v>5</v>
      </c>
      <c r="C288" s="9" t="s">
        <v>36</v>
      </c>
      <c r="D288" s="9" t="s">
        <v>23</v>
      </c>
      <c r="E288" s="9">
        <v>6314</v>
      </c>
      <c r="F288" s="9">
        <v>15</v>
      </c>
    </row>
    <row r="289" spans="2:6" x14ac:dyDescent="0.35">
      <c r="B289" s="9" t="s">
        <v>5</v>
      </c>
      <c r="C289" s="9" t="s">
        <v>35</v>
      </c>
      <c r="D289" s="9" t="s">
        <v>18</v>
      </c>
      <c r="E289" s="9">
        <v>2415</v>
      </c>
      <c r="F289" s="9">
        <v>15</v>
      </c>
    </row>
    <row r="290" spans="2:6" x14ac:dyDescent="0.35">
      <c r="B290" s="9" t="s">
        <v>6</v>
      </c>
      <c r="C290" s="9" t="s">
        <v>34</v>
      </c>
      <c r="D290" s="9" t="s">
        <v>15</v>
      </c>
      <c r="E290" s="9">
        <v>1442</v>
      </c>
      <c r="F290" s="9">
        <v>15</v>
      </c>
    </row>
    <row r="291" spans="2:6" x14ac:dyDescent="0.35">
      <c r="B291" s="9" t="s">
        <v>2</v>
      </c>
      <c r="C291" s="9" t="s">
        <v>35</v>
      </c>
      <c r="D291" s="9" t="s">
        <v>19</v>
      </c>
      <c r="E291" s="9">
        <v>553</v>
      </c>
      <c r="F291" s="9">
        <v>15</v>
      </c>
    </row>
    <row r="292" spans="2:6" x14ac:dyDescent="0.35">
      <c r="B292" s="9" t="s">
        <v>40</v>
      </c>
      <c r="C292" s="9" t="s">
        <v>39</v>
      </c>
      <c r="D292" s="9" t="s">
        <v>22</v>
      </c>
      <c r="E292" s="9">
        <v>5817</v>
      </c>
      <c r="F292" s="9">
        <v>12</v>
      </c>
    </row>
    <row r="293" spans="2:6" x14ac:dyDescent="0.35">
      <c r="B293" s="9" t="s">
        <v>5</v>
      </c>
      <c r="C293" s="9" t="s">
        <v>37</v>
      </c>
      <c r="D293" s="9" t="s">
        <v>14</v>
      </c>
      <c r="E293" s="9">
        <v>4991</v>
      </c>
      <c r="F293" s="9">
        <v>12</v>
      </c>
    </row>
    <row r="294" spans="2:6" x14ac:dyDescent="0.35">
      <c r="B294" s="9" t="s">
        <v>6</v>
      </c>
      <c r="C294" s="9" t="s">
        <v>36</v>
      </c>
      <c r="D294" s="9" t="s">
        <v>32</v>
      </c>
      <c r="E294" s="9">
        <v>6118</v>
      </c>
      <c r="F294" s="9">
        <v>9</v>
      </c>
    </row>
    <row r="295" spans="2:6" x14ac:dyDescent="0.35">
      <c r="B295" s="9" t="s">
        <v>10</v>
      </c>
      <c r="C295" s="9" t="s">
        <v>34</v>
      </c>
      <c r="D295" s="9" t="s">
        <v>26</v>
      </c>
      <c r="E295" s="9">
        <v>4991</v>
      </c>
      <c r="F295" s="9">
        <v>9</v>
      </c>
    </row>
    <row r="296" spans="2:6" x14ac:dyDescent="0.35">
      <c r="B296" s="9" t="s">
        <v>41</v>
      </c>
      <c r="C296" s="9" t="s">
        <v>37</v>
      </c>
      <c r="D296" s="9" t="s">
        <v>21</v>
      </c>
      <c r="E296" s="9">
        <v>2933</v>
      </c>
      <c r="F296" s="9">
        <v>9</v>
      </c>
    </row>
    <row r="297" spans="2:6" x14ac:dyDescent="0.35">
      <c r="B297" s="9" t="s">
        <v>5</v>
      </c>
      <c r="C297" s="9" t="s">
        <v>35</v>
      </c>
      <c r="D297" s="9" t="s">
        <v>4</v>
      </c>
      <c r="E297" s="9">
        <v>2744</v>
      </c>
      <c r="F297" s="9">
        <v>9</v>
      </c>
    </row>
    <row r="298" spans="2:6" x14ac:dyDescent="0.35">
      <c r="B298" s="9" t="s">
        <v>9</v>
      </c>
      <c r="C298" s="9" t="s">
        <v>38</v>
      </c>
      <c r="D298" s="9" t="s">
        <v>17</v>
      </c>
      <c r="E298" s="9">
        <v>2408</v>
      </c>
      <c r="F298" s="9">
        <v>9</v>
      </c>
    </row>
    <row r="299" spans="2:6" x14ac:dyDescent="0.35">
      <c r="B299" s="9" t="s">
        <v>6</v>
      </c>
      <c r="C299" s="9" t="s">
        <v>37</v>
      </c>
      <c r="D299" s="9" t="s">
        <v>26</v>
      </c>
      <c r="E299" s="9">
        <v>6818</v>
      </c>
      <c r="F299" s="9">
        <v>6</v>
      </c>
    </row>
    <row r="300" spans="2:6" x14ac:dyDescent="0.35">
      <c r="B300" s="9" t="s">
        <v>10</v>
      </c>
      <c r="C300" s="9" t="s">
        <v>35</v>
      </c>
      <c r="D300" s="9" t="s">
        <v>15</v>
      </c>
      <c r="E300" s="9">
        <v>2562</v>
      </c>
      <c r="F300" s="9">
        <v>6</v>
      </c>
    </row>
    <row r="301" spans="2:6" x14ac:dyDescent="0.35">
      <c r="B301" s="9" t="s">
        <v>6</v>
      </c>
      <c r="C301" s="9" t="s">
        <v>38</v>
      </c>
      <c r="D301" s="9" t="s">
        <v>16</v>
      </c>
      <c r="E301" s="9">
        <v>938</v>
      </c>
      <c r="F301" s="9">
        <v>6</v>
      </c>
    </row>
    <row r="302" spans="2:6" x14ac:dyDescent="0.35">
      <c r="B302" s="9" t="s">
        <v>5</v>
      </c>
      <c r="C302" s="9" t="s">
        <v>36</v>
      </c>
      <c r="D302" s="9" t="s">
        <v>18</v>
      </c>
      <c r="E302" s="9">
        <v>6111</v>
      </c>
      <c r="F302" s="9">
        <v>3</v>
      </c>
    </row>
    <row r="303" spans="2:6" x14ac:dyDescent="0.35">
      <c r="B303" s="9" t="s">
        <v>41</v>
      </c>
      <c r="C303" s="9" t="s">
        <v>38</v>
      </c>
      <c r="D303" s="9" t="s">
        <v>22</v>
      </c>
      <c r="E303" s="9">
        <v>5915</v>
      </c>
      <c r="F303" s="9">
        <v>3</v>
      </c>
    </row>
    <row r="304" spans="2:6" x14ac:dyDescent="0.35">
      <c r="B304" s="9" t="s">
        <v>2</v>
      </c>
      <c r="C304" s="9" t="s">
        <v>38</v>
      </c>
      <c r="D304" s="9" t="s">
        <v>4</v>
      </c>
      <c r="E304" s="9">
        <v>3549</v>
      </c>
      <c r="F304" s="9">
        <v>3</v>
      </c>
    </row>
    <row r="305" spans="2:6" x14ac:dyDescent="0.35">
      <c r="B305" s="9" t="s">
        <v>6</v>
      </c>
      <c r="C305" s="9" t="s">
        <v>39</v>
      </c>
      <c r="D305" s="9" t="s">
        <v>24</v>
      </c>
      <c r="E305" s="9">
        <v>2989</v>
      </c>
      <c r="F305" s="9">
        <v>3</v>
      </c>
    </row>
    <row r="306" spans="2:6" x14ac:dyDescent="0.35">
      <c r="B306" s="9" t="s">
        <v>7</v>
      </c>
      <c r="C306" s="9" t="s">
        <v>37</v>
      </c>
      <c r="D306" s="9" t="s">
        <v>26</v>
      </c>
      <c r="E306" s="9">
        <v>5306</v>
      </c>
      <c r="F306" s="9">
        <v>0</v>
      </c>
    </row>
    <row r="307" spans="2:6" x14ac:dyDescent="0.35">
      <c r="F307" s="10"/>
    </row>
    <row r="308" spans="2:6" x14ac:dyDescent="0.35">
      <c r="F308" s="10"/>
    </row>
    <row r="309" spans="2:6" x14ac:dyDescent="0.35">
      <c r="F309" s="10"/>
    </row>
    <row r="310" spans="2:6" x14ac:dyDescent="0.35">
      <c r="F310" s="10"/>
    </row>
    <row r="311" spans="2:6" x14ac:dyDescent="0.35">
      <c r="F311" s="10"/>
    </row>
    <row r="312" spans="2:6" x14ac:dyDescent="0.35">
      <c r="F312" s="10"/>
    </row>
    <row r="313" spans="2:6" x14ac:dyDescent="0.35">
      <c r="F313" s="10"/>
    </row>
    <row r="314" spans="2:6" x14ac:dyDescent="0.35">
      <c r="F314" s="10"/>
    </row>
    <row r="315" spans="2:6" x14ac:dyDescent="0.35">
      <c r="F315" s="10"/>
    </row>
    <row r="316" spans="2:6" x14ac:dyDescent="0.35">
      <c r="F316" s="10"/>
    </row>
    <row r="317" spans="2:6" x14ac:dyDescent="0.35">
      <c r="F317" s="10"/>
    </row>
    <row r="318" spans="2:6" x14ac:dyDescent="0.35">
      <c r="F318" s="10"/>
    </row>
    <row r="319" spans="2:6" x14ac:dyDescent="0.35">
      <c r="F319" s="10"/>
    </row>
    <row r="320" spans="2:6" x14ac:dyDescent="0.35">
      <c r="F320" s="10"/>
    </row>
    <row r="321" spans="6:6" x14ac:dyDescent="0.35">
      <c r="F321" s="10"/>
    </row>
    <row r="322" spans="6:6" x14ac:dyDescent="0.35">
      <c r="F322" s="10"/>
    </row>
    <row r="323" spans="6:6" x14ac:dyDescent="0.35">
      <c r="F323" s="10"/>
    </row>
    <row r="324" spans="6:6" x14ac:dyDescent="0.35">
      <c r="F324" s="10"/>
    </row>
    <row r="325" spans="6:6" x14ac:dyDescent="0.35">
      <c r="F325" s="10"/>
    </row>
    <row r="326" spans="6:6" x14ac:dyDescent="0.35">
      <c r="F326" s="10"/>
    </row>
    <row r="327" spans="6:6" x14ac:dyDescent="0.35">
      <c r="F327" s="10"/>
    </row>
    <row r="328" spans="6:6" x14ac:dyDescent="0.35">
      <c r="F328" s="10"/>
    </row>
    <row r="329" spans="6:6" x14ac:dyDescent="0.35">
      <c r="F329" s="10"/>
    </row>
    <row r="330" spans="6:6" x14ac:dyDescent="0.35">
      <c r="F330" s="10"/>
    </row>
    <row r="331" spans="6:6" x14ac:dyDescent="0.35">
      <c r="F331" s="10"/>
    </row>
    <row r="332" spans="6:6" x14ac:dyDescent="0.35">
      <c r="F332" s="10"/>
    </row>
    <row r="333" spans="6:6" x14ac:dyDescent="0.35">
      <c r="F333" s="10"/>
    </row>
    <row r="334" spans="6:6" x14ac:dyDescent="0.35">
      <c r="F334" s="10"/>
    </row>
    <row r="335" spans="6:6" x14ac:dyDescent="0.35">
      <c r="F335" s="10"/>
    </row>
    <row r="336" spans="6:6" x14ac:dyDescent="0.35">
      <c r="F336" s="10"/>
    </row>
    <row r="337" spans="6:6" x14ac:dyDescent="0.35">
      <c r="F337" s="10"/>
    </row>
    <row r="338" spans="6:6" x14ac:dyDescent="0.35">
      <c r="F338" s="10"/>
    </row>
    <row r="339" spans="6:6" x14ac:dyDescent="0.35">
      <c r="F339" s="10"/>
    </row>
    <row r="340" spans="6:6" x14ac:dyDescent="0.35">
      <c r="F340" s="10"/>
    </row>
    <row r="341" spans="6:6" x14ac:dyDescent="0.35">
      <c r="F341" s="10"/>
    </row>
    <row r="342" spans="6:6" x14ac:dyDescent="0.35">
      <c r="F342" s="10"/>
    </row>
    <row r="343" spans="6:6" x14ac:dyDescent="0.35">
      <c r="F343" s="10"/>
    </row>
    <row r="344" spans="6:6" x14ac:dyDescent="0.35">
      <c r="F344" s="10"/>
    </row>
    <row r="345" spans="6:6" x14ac:dyDescent="0.35">
      <c r="F345" s="10"/>
    </row>
    <row r="346" spans="6:6" x14ac:dyDescent="0.35">
      <c r="F346" s="10"/>
    </row>
    <row r="347" spans="6:6" x14ac:dyDescent="0.35">
      <c r="F347" s="10"/>
    </row>
    <row r="348" spans="6:6" x14ac:dyDescent="0.35">
      <c r="F348" s="10"/>
    </row>
    <row r="349" spans="6:6" x14ac:dyDescent="0.35">
      <c r="F349" s="10"/>
    </row>
    <row r="350" spans="6:6" x14ac:dyDescent="0.35">
      <c r="F350" s="10"/>
    </row>
    <row r="351" spans="6:6" x14ac:dyDescent="0.35">
      <c r="F351" s="10"/>
    </row>
    <row r="352" spans="6:6" x14ac:dyDescent="0.35">
      <c r="F352" s="10"/>
    </row>
    <row r="353" spans="6:6" x14ac:dyDescent="0.35">
      <c r="F353" s="10"/>
    </row>
    <row r="354" spans="6:6" x14ac:dyDescent="0.35">
      <c r="F354" s="10"/>
    </row>
    <row r="355" spans="6:6" x14ac:dyDescent="0.35">
      <c r="F355" s="10"/>
    </row>
    <row r="356" spans="6:6" x14ac:dyDescent="0.35">
      <c r="F356" s="10"/>
    </row>
    <row r="357" spans="6:6" x14ac:dyDescent="0.35">
      <c r="F357" s="10"/>
    </row>
    <row r="358" spans="6:6" x14ac:dyDescent="0.35">
      <c r="F358" s="10"/>
    </row>
    <row r="359" spans="6:6" x14ac:dyDescent="0.35">
      <c r="F359" s="10"/>
    </row>
    <row r="360" spans="6:6" x14ac:dyDescent="0.35">
      <c r="F360" s="10"/>
    </row>
    <row r="361" spans="6:6" x14ac:dyDescent="0.35">
      <c r="F361" s="10"/>
    </row>
    <row r="362" spans="6:6" x14ac:dyDescent="0.35">
      <c r="F362" s="10"/>
    </row>
    <row r="363" spans="6:6" x14ac:dyDescent="0.35">
      <c r="F363" s="10"/>
    </row>
    <row r="364" spans="6:6" x14ac:dyDescent="0.35">
      <c r="F364" s="10"/>
    </row>
    <row r="365" spans="6:6" x14ac:dyDescent="0.35">
      <c r="F365" s="10"/>
    </row>
    <row r="366" spans="6:6" x14ac:dyDescent="0.35">
      <c r="F366" s="10"/>
    </row>
    <row r="367" spans="6:6" x14ac:dyDescent="0.35">
      <c r="F367" s="10"/>
    </row>
    <row r="368" spans="6:6" x14ac:dyDescent="0.35">
      <c r="F368" s="10"/>
    </row>
    <row r="369" spans="6:6" x14ac:dyDescent="0.35">
      <c r="F369" s="10"/>
    </row>
    <row r="370" spans="6:6" x14ac:dyDescent="0.35">
      <c r="F370" s="10"/>
    </row>
    <row r="371" spans="6:6" x14ac:dyDescent="0.35">
      <c r="F371" s="10"/>
    </row>
    <row r="372" spans="6:6" x14ac:dyDescent="0.35">
      <c r="F372" s="10"/>
    </row>
    <row r="373" spans="6:6" x14ac:dyDescent="0.35">
      <c r="F373" s="10"/>
    </row>
    <row r="374" spans="6:6" x14ac:dyDescent="0.35">
      <c r="F374" s="10"/>
    </row>
    <row r="375" spans="6:6" x14ac:dyDescent="0.35">
      <c r="F375" s="10"/>
    </row>
    <row r="376" spans="6:6" x14ac:dyDescent="0.35">
      <c r="F376" s="10"/>
    </row>
    <row r="377" spans="6:6" x14ac:dyDescent="0.35">
      <c r="F377" s="10"/>
    </row>
    <row r="378" spans="6:6" x14ac:dyDescent="0.35">
      <c r="F378" s="10"/>
    </row>
    <row r="379" spans="6:6" x14ac:dyDescent="0.35">
      <c r="F379" s="10"/>
    </row>
    <row r="380" spans="6:6" x14ac:dyDescent="0.35">
      <c r="F380" s="10"/>
    </row>
    <row r="381" spans="6:6" x14ac:dyDescent="0.35">
      <c r="F381" s="10"/>
    </row>
    <row r="382" spans="6:6" x14ac:dyDescent="0.35">
      <c r="F382" s="10"/>
    </row>
    <row r="383" spans="6:6" x14ac:dyDescent="0.35">
      <c r="F383" s="10"/>
    </row>
    <row r="384" spans="6:6" x14ac:dyDescent="0.35">
      <c r="F384" s="10"/>
    </row>
    <row r="385" spans="6:6" x14ac:dyDescent="0.35">
      <c r="F385" s="10"/>
    </row>
    <row r="386" spans="6:6" x14ac:dyDescent="0.35">
      <c r="F386" s="10"/>
    </row>
    <row r="387" spans="6:6" x14ac:dyDescent="0.35">
      <c r="F387" s="10"/>
    </row>
    <row r="388" spans="6:6" x14ac:dyDescent="0.35">
      <c r="F388" s="10"/>
    </row>
    <row r="389" spans="6:6" x14ac:dyDescent="0.35">
      <c r="F389" s="10"/>
    </row>
    <row r="390" spans="6:6" x14ac:dyDescent="0.35">
      <c r="F390" s="10"/>
    </row>
    <row r="391" spans="6:6" x14ac:dyDescent="0.35">
      <c r="F391" s="10"/>
    </row>
    <row r="392" spans="6:6" x14ac:dyDescent="0.35">
      <c r="F392" s="10"/>
    </row>
    <row r="393" spans="6:6" x14ac:dyDescent="0.35">
      <c r="F393" s="10"/>
    </row>
    <row r="394" spans="6:6" x14ac:dyDescent="0.35">
      <c r="F394" s="10"/>
    </row>
    <row r="395" spans="6:6" x14ac:dyDescent="0.35">
      <c r="F395" s="10"/>
    </row>
    <row r="396" spans="6:6" x14ac:dyDescent="0.35">
      <c r="F396" s="10"/>
    </row>
    <row r="397" spans="6:6" x14ac:dyDescent="0.35">
      <c r="F397" s="10"/>
    </row>
    <row r="398" spans="6:6" x14ac:dyDescent="0.35">
      <c r="F398" s="10"/>
    </row>
    <row r="399" spans="6:6" x14ac:dyDescent="0.35">
      <c r="F399" s="10"/>
    </row>
    <row r="400" spans="6:6" x14ac:dyDescent="0.35">
      <c r="F400" s="10"/>
    </row>
    <row r="401" spans="6:6" x14ac:dyDescent="0.35">
      <c r="F401" s="10"/>
    </row>
    <row r="402" spans="6:6" x14ac:dyDescent="0.35">
      <c r="F402" s="10"/>
    </row>
    <row r="403" spans="6:6" x14ac:dyDescent="0.35">
      <c r="F403" s="10"/>
    </row>
    <row r="404" spans="6:6" x14ac:dyDescent="0.35">
      <c r="F404" s="10"/>
    </row>
    <row r="405" spans="6:6" x14ac:dyDescent="0.35">
      <c r="F405" s="10"/>
    </row>
    <row r="406" spans="6:6" x14ac:dyDescent="0.35">
      <c r="F406" s="10"/>
    </row>
    <row r="407" spans="6:6" x14ac:dyDescent="0.35">
      <c r="F407" s="10"/>
    </row>
    <row r="408" spans="6:6" x14ac:dyDescent="0.35">
      <c r="F408" s="10"/>
    </row>
    <row r="409" spans="6:6" x14ac:dyDescent="0.35">
      <c r="F409" s="10"/>
    </row>
    <row r="410" spans="6:6" x14ac:dyDescent="0.35">
      <c r="F410" s="10"/>
    </row>
    <row r="411" spans="6:6" x14ac:dyDescent="0.35">
      <c r="F411" s="10"/>
    </row>
    <row r="412" spans="6:6" x14ac:dyDescent="0.35">
      <c r="F412" s="10"/>
    </row>
    <row r="413" spans="6:6" x14ac:dyDescent="0.35">
      <c r="F413" s="10"/>
    </row>
    <row r="414" spans="6:6" x14ac:dyDescent="0.35">
      <c r="F414" s="10"/>
    </row>
    <row r="415" spans="6:6" x14ac:dyDescent="0.35">
      <c r="F415" s="10"/>
    </row>
    <row r="416" spans="6:6" x14ac:dyDescent="0.35">
      <c r="F416" s="10"/>
    </row>
    <row r="417" spans="6:6" x14ac:dyDescent="0.35">
      <c r="F417" s="10"/>
    </row>
    <row r="418" spans="6:6" x14ac:dyDescent="0.35">
      <c r="F418" s="10"/>
    </row>
    <row r="419" spans="6:6" x14ac:dyDescent="0.35">
      <c r="F419" s="10"/>
    </row>
    <row r="420" spans="6:6" x14ac:dyDescent="0.35">
      <c r="F420" s="10"/>
    </row>
    <row r="421" spans="6:6" x14ac:dyDescent="0.35">
      <c r="F421" s="10"/>
    </row>
    <row r="422" spans="6:6" x14ac:dyDescent="0.35">
      <c r="F422" s="10"/>
    </row>
    <row r="423" spans="6:6" x14ac:dyDescent="0.35">
      <c r="F423" s="10"/>
    </row>
    <row r="424" spans="6:6" x14ac:dyDescent="0.35">
      <c r="F424" s="10"/>
    </row>
    <row r="425" spans="6:6" x14ac:dyDescent="0.35">
      <c r="F425" s="10"/>
    </row>
    <row r="426" spans="6:6" x14ac:dyDescent="0.35">
      <c r="F426" s="10"/>
    </row>
    <row r="427" spans="6:6" x14ac:dyDescent="0.35">
      <c r="F427" s="10"/>
    </row>
    <row r="428" spans="6:6" x14ac:dyDescent="0.35">
      <c r="F428" s="10"/>
    </row>
    <row r="429" spans="6:6" x14ac:dyDescent="0.35">
      <c r="F429" s="10"/>
    </row>
    <row r="430" spans="6:6" x14ac:dyDescent="0.35">
      <c r="F430" s="10"/>
    </row>
    <row r="431" spans="6:6" x14ac:dyDescent="0.35">
      <c r="F431" s="10"/>
    </row>
    <row r="432" spans="6:6" x14ac:dyDescent="0.35">
      <c r="F432" s="10"/>
    </row>
    <row r="433" spans="6:6" x14ac:dyDescent="0.35">
      <c r="F433" s="10"/>
    </row>
    <row r="434" spans="6:6" x14ac:dyDescent="0.35">
      <c r="F434" s="10"/>
    </row>
    <row r="435" spans="6:6" x14ac:dyDescent="0.35">
      <c r="F435" s="10"/>
    </row>
    <row r="436" spans="6:6" x14ac:dyDescent="0.35">
      <c r="F436" s="10"/>
    </row>
    <row r="437" spans="6:6" x14ac:dyDescent="0.35">
      <c r="F437" s="10"/>
    </row>
    <row r="438" spans="6:6" x14ac:dyDescent="0.35">
      <c r="F438" s="10"/>
    </row>
    <row r="439" spans="6:6" x14ac:dyDescent="0.35">
      <c r="F439" s="10"/>
    </row>
    <row r="440" spans="6:6" x14ac:dyDescent="0.35">
      <c r="F440" s="10"/>
    </row>
    <row r="441" spans="6:6" x14ac:dyDescent="0.35">
      <c r="F441" s="10"/>
    </row>
    <row r="442" spans="6:6" x14ac:dyDescent="0.35">
      <c r="F442" s="10"/>
    </row>
    <row r="443" spans="6:6" x14ac:dyDescent="0.35">
      <c r="F443" s="10"/>
    </row>
    <row r="444" spans="6:6" x14ac:dyDescent="0.35">
      <c r="F444" s="10"/>
    </row>
    <row r="445" spans="6:6" x14ac:dyDescent="0.35">
      <c r="F445" s="10"/>
    </row>
    <row r="446" spans="6:6" x14ac:dyDescent="0.35">
      <c r="F446" s="10"/>
    </row>
    <row r="447" spans="6:6" x14ac:dyDescent="0.35">
      <c r="F447" s="10"/>
    </row>
    <row r="448" spans="6:6" x14ac:dyDescent="0.35">
      <c r="F448" s="10"/>
    </row>
    <row r="449" spans="6:6" x14ac:dyDescent="0.35">
      <c r="F449" s="10"/>
    </row>
    <row r="450" spans="6:6" x14ac:dyDescent="0.35">
      <c r="F450" s="10"/>
    </row>
    <row r="451" spans="6:6" x14ac:dyDescent="0.35">
      <c r="F451" s="10"/>
    </row>
    <row r="452" spans="6:6" x14ac:dyDescent="0.35">
      <c r="F452" s="10"/>
    </row>
    <row r="453" spans="6:6" x14ac:dyDescent="0.35">
      <c r="F453" s="10"/>
    </row>
    <row r="454" spans="6:6" x14ac:dyDescent="0.35">
      <c r="F454" s="10"/>
    </row>
    <row r="455" spans="6:6" x14ac:dyDescent="0.35">
      <c r="F455" s="10"/>
    </row>
    <row r="456" spans="6:6" x14ac:dyDescent="0.35">
      <c r="F456" s="10"/>
    </row>
    <row r="457" spans="6:6" x14ac:dyDescent="0.35">
      <c r="F457" s="10"/>
    </row>
    <row r="458" spans="6:6" x14ac:dyDescent="0.35">
      <c r="F458" s="10"/>
    </row>
    <row r="459" spans="6:6" x14ac:dyDescent="0.35">
      <c r="F459" s="10"/>
    </row>
    <row r="460" spans="6:6" x14ac:dyDescent="0.35">
      <c r="F460" s="10"/>
    </row>
    <row r="461" spans="6:6" x14ac:dyDescent="0.35">
      <c r="F461" s="10"/>
    </row>
    <row r="462" spans="6:6" x14ac:dyDescent="0.35">
      <c r="F462" s="10"/>
    </row>
    <row r="463" spans="6:6" x14ac:dyDescent="0.35">
      <c r="F463" s="10"/>
    </row>
    <row r="464" spans="6:6" x14ac:dyDescent="0.35">
      <c r="F464" s="10"/>
    </row>
    <row r="465" spans="6:6" x14ac:dyDescent="0.35">
      <c r="F465" s="10"/>
    </row>
    <row r="466" spans="6:6" x14ac:dyDescent="0.35">
      <c r="F466" s="10"/>
    </row>
    <row r="467" spans="6:6" x14ac:dyDescent="0.35">
      <c r="F467" s="10"/>
    </row>
    <row r="468" spans="6:6" x14ac:dyDescent="0.35">
      <c r="F468" s="10"/>
    </row>
    <row r="469" spans="6:6" x14ac:dyDescent="0.35">
      <c r="F469" s="10"/>
    </row>
    <row r="470" spans="6:6" x14ac:dyDescent="0.35">
      <c r="F470" s="10"/>
    </row>
    <row r="471" spans="6:6" x14ac:dyDescent="0.35">
      <c r="F471" s="10"/>
    </row>
    <row r="472" spans="6:6" x14ac:dyDescent="0.35">
      <c r="F472" s="10"/>
    </row>
    <row r="473" spans="6:6" x14ac:dyDescent="0.35">
      <c r="F473" s="10"/>
    </row>
    <row r="474" spans="6:6" x14ac:dyDescent="0.35">
      <c r="F474" s="10"/>
    </row>
    <row r="475" spans="6:6" x14ac:dyDescent="0.35">
      <c r="F475" s="10"/>
    </row>
    <row r="476" spans="6:6" x14ac:dyDescent="0.35">
      <c r="F476" s="10"/>
    </row>
    <row r="477" spans="6:6" x14ac:dyDescent="0.35">
      <c r="F477" s="10"/>
    </row>
    <row r="478" spans="6:6" x14ac:dyDescent="0.35">
      <c r="F478" s="10"/>
    </row>
    <row r="479" spans="6:6" x14ac:dyDescent="0.35">
      <c r="F479" s="10"/>
    </row>
    <row r="480" spans="6:6" x14ac:dyDescent="0.35">
      <c r="F480" s="10"/>
    </row>
    <row r="481" spans="6:6" x14ac:dyDescent="0.35">
      <c r="F481" s="10"/>
    </row>
    <row r="482" spans="6:6" x14ac:dyDescent="0.35">
      <c r="F482" s="10"/>
    </row>
    <row r="483" spans="6:6" x14ac:dyDescent="0.35">
      <c r="F483" s="10"/>
    </row>
    <row r="484" spans="6:6" x14ac:dyDescent="0.35">
      <c r="F484" s="10"/>
    </row>
    <row r="485" spans="6:6" x14ac:dyDescent="0.35">
      <c r="F485" s="10"/>
    </row>
    <row r="486" spans="6:6" x14ac:dyDescent="0.35">
      <c r="F486" s="10"/>
    </row>
    <row r="487" spans="6:6" x14ac:dyDescent="0.35">
      <c r="F487" s="10"/>
    </row>
    <row r="488" spans="6:6" x14ac:dyDescent="0.35">
      <c r="F488" s="10"/>
    </row>
    <row r="489" spans="6:6" x14ac:dyDescent="0.35">
      <c r="F489" s="10"/>
    </row>
    <row r="490" spans="6:6" x14ac:dyDescent="0.35">
      <c r="F490" s="10"/>
    </row>
    <row r="491" spans="6:6" x14ac:dyDescent="0.35">
      <c r="F491" s="10"/>
    </row>
    <row r="492" spans="6:6" x14ac:dyDescent="0.35">
      <c r="F492" s="10"/>
    </row>
    <row r="493" spans="6:6" x14ac:dyDescent="0.35">
      <c r="F493" s="10"/>
    </row>
    <row r="494" spans="6:6" x14ac:dyDescent="0.35">
      <c r="F494" s="10"/>
    </row>
    <row r="495" spans="6:6" x14ac:dyDescent="0.35">
      <c r="F495" s="10"/>
    </row>
    <row r="496" spans="6:6" x14ac:dyDescent="0.35">
      <c r="F496" s="10"/>
    </row>
    <row r="497" spans="6:6" x14ac:dyDescent="0.35">
      <c r="F497" s="10"/>
    </row>
    <row r="498" spans="6:6" x14ac:dyDescent="0.35">
      <c r="F498" s="10"/>
    </row>
    <row r="499" spans="6:6" x14ac:dyDescent="0.35">
      <c r="F499" s="10"/>
    </row>
    <row r="500" spans="6:6" x14ac:dyDescent="0.35">
      <c r="F500" s="10"/>
    </row>
    <row r="501" spans="6:6" x14ac:dyDescent="0.35">
      <c r="F501" s="10"/>
    </row>
    <row r="502" spans="6:6" x14ac:dyDescent="0.35">
      <c r="F502" s="10"/>
    </row>
    <row r="503" spans="6:6" x14ac:dyDescent="0.35">
      <c r="F503" s="10"/>
    </row>
    <row r="504" spans="6:6" x14ac:dyDescent="0.35">
      <c r="F504" s="10"/>
    </row>
    <row r="505" spans="6:6" x14ac:dyDescent="0.35">
      <c r="F505" s="10"/>
    </row>
    <row r="506" spans="6:6" x14ac:dyDescent="0.35">
      <c r="F506" s="10"/>
    </row>
    <row r="507" spans="6:6" x14ac:dyDescent="0.35">
      <c r="F507" s="10"/>
    </row>
    <row r="508" spans="6:6" x14ac:dyDescent="0.35">
      <c r="F508" s="10"/>
    </row>
    <row r="509" spans="6:6" x14ac:dyDescent="0.35">
      <c r="F509" s="10"/>
    </row>
    <row r="510" spans="6:6" x14ac:dyDescent="0.35">
      <c r="F510" s="10"/>
    </row>
    <row r="511" spans="6:6" x14ac:dyDescent="0.35">
      <c r="F511" s="10"/>
    </row>
    <row r="512" spans="6:6" x14ac:dyDescent="0.35">
      <c r="F512" s="10"/>
    </row>
    <row r="513" spans="6:6" x14ac:dyDescent="0.35">
      <c r="F513" s="10"/>
    </row>
    <row r="514" spans="6:6" x14ac:dyDescent="0.35">
      <c r="F514" s="10"/>
    </row>
    <row r="515" spans="6:6" x14ac:dyDescent="0.35">
      <c r="F515" s="10"/>
    </row>
    <row r="516" spans="6:6" x14ac:dyDescent="0.35">
      <c r="F516" s="10"/>
    </row>
    <row r="517" spans="6:6" x14ac:dyDescent="0.35">
      <c r="F517" s="10"/>
    </row>
    <row r="518" spans="6:6" x14ac:dyDescent="0.35">
      <c r="F518" s="10"/>
    </row>
    <row r="519" spans="6:6" x14ac:dyDescent="0.35">
      <c r="F519" s="10"/>
    </row>
    <row r="520" spans="6:6" x14ac:dyDescent="0.35">
      <c r="F520" s="10"/>
    </row>
    <row r="521" spans="6:6" x14ac:dyDescent="0.35">
      <c r="F521" s="10"/>
    </row>
    <row r="522" spans="6:6" x14ac:dyDescent="0.35">
      <c r="F522" s="10"/>
    </row>
    <row r="523" spans="6:6" x14ac:dyDescent="0.35">
      <c r="F523" s="10"/>
    </row>
    <row r="524" spans="6:6" x14ac:dyDescent="0.35">
      <c r="F524" s="10"/>
    </row>
    <row r="525" spans="6:6" x14ac:dyDescent="0.35">
      <c r="F525" s="10"/>
    </row>
    <row r="526" spans="6:6" x14ac:dyDescent="0.35">
      <c r="F526" s="10"/>
    </row>
    <row r="527" spans="6:6" x14ac:dyDescent="0.35">
      <c r="F527" s="10"/>
    </row>
    <row r="528" spans="6:6" x14ac:dyDescent="0.35">
      <c r="F528" s="10"/>
    </row>
    <row r="529" spans="6:6" x14ac:dyDescent="0.35">
      <c r="F529" s="10"/>
    </row>
    <row r="530" spans="6:6" x14ac:dyDescent="0.35">
      <c r="F530" s="10"/>
    </row>
    <row r="531" spans="6:6" x14ac:dyDescent="0.35">
      <c r="F531" s="10"/>
    </row>
    <row r="532" spans="6:6" x14ac:dyDescent="0.35">
      <c r="F532" s="10"/>
    </row>
    <row r="533" spans="6:6" x14ac:dyDescent="0.35">
      <c r="F533" s="10"/>
    </row>
    <row r="534" spans="6:6" x14ac:dyDescent="0.35">
      <c r="F534" s="10"/>
    </row>
    <row r="535" spans="6:6" x14ac:dyDescent="0.35">
      <c r="F535" s="10"/>
    </row>
    <row r="536" spans="6:6" x14ac:dyDescent="0.35">
      <c r="F536" s="10"/>
    </row>
    <row r="537" spans="6:6" x14ac:dyDescent="0.35">
      <c r="F537" s="10"/>
    </row>
    <row r="538" spans="6:6" x14ac:dyDescent="0.35">
      <c r="F538" s="10"/>
    </row>
    <row r="539" spans="6:6" x14ac:dyDescent="0.35">
      <c r="F539" s="10"/>
    </row>
    <row r="540" spans="6:6" x14ac:dyDescent="0.35">
      <c r="F540" s="10"/>
    </row>
    <row r="541" spans="6:6" x14ac:dyDescent="0.35">
      <c r="F541" s="10"/>
    </row>
    <row r="542" spans="6:6" x14ac:dyDescent="0.35">
      <c r="F542" s="10"/>
    </row>
    <row r="543" spans="6:6" x14ac:dyDescent="0.35">
      <c r="F543" s="10"/>
    </row>
    <row r="544" spans="6:6" x14ac:dyDescent="0.35">
      <c r="F544" s="10"/>
    </row>
    <row r="545" spans="6:6" x14ac:dyDescent="0.35">
      <c r="F545" s="10"/>
    </row>
    <row r="546" spans="6:6" x14ac:dyDescent="0.35">
      <c r="F546" s="10"/>
    </row>
    <row r="547" spans="6:6" x14ac:dyDescent="0.35">
      <c r="F547" s="10"/>
    </row>
    <row r="548" spans="6:6" x14ac:dyDescent="0.35">
      <c r="F548" s="10"/>
    </row>
    <row r="549" spans="6:6" x14ac:dyDescent="0.35">
      <c r="F549" s="10"/>
    </row>
    <row r="550" spans="6:6" x14ac:dyDescent="0.35">
      <c r="F550" s="10"/>
    </row>
    <row r="551" spans="6:6" x14ac:dyDescent="0.35">
      <c r="F551" s="10"/>
    </row>
    <row r="552" spans="6:6" x14ac:dyDescent="0.35">
      <c r="F552" s="10"/>
    </row>
    <row r="553" spans="6:6" x14ac:dyDescent="0.35">
      <c r="F553" s="10"/>
    </row>
    <row r="554" spans="6:6" x14ac:dyDescent="0.35">
      <c r="F554" s="10"/>
    </row>
    <row r="555" spans="6:6" x14ac:dyDescent="0.35">
      <c r="F555" s="10"/>
    </row>
    <row r="556" spans="6:6" x14ac:dyDescent="0.35">
      <c r="F556" s="10"/>
    </row>
    <row r="557" spans="6:6" x14ac:dyDescent="0.35">
      <c r="F557" s="10"/>
    </row>
    <row r="558" spans="6:6" x14ac:dyDescent="0.35">
      <c r="F558" s="10"/>
    </row>
    <row r="559" spans="6:6" x14ac:dyDescent="0.35">
      <c r="F559" s="10"/>
    </row>
    <row r="560" spans="6:6" x14ac:dyDescent="0.35">
      <c r="F560" s="10"/>
    </row>
    <row r="561" spans="6:6" x14ac:dyDescent="0.35">
      <c r="F561" s="10"/>
    </row>
    <row r="562" spans="6:6" x14ac:dyDescent="0.35">
      <c r="F562" s="10"/>
    </row>
    <row r="563" spans="6:6" x14ac:dyDescent="0.35">
      <c r="F563" s="10"/>
    </row>
    <row r="564" spans="6:6" x14ac:dyDescent="0.35">
      <c r="F564" s="10"/>
    </row>
    <row r="565" spans="6:6" x14ac:dyDescent="0.35">
      <c r="F565" s="10"/>
    </row>
    <row r="566" spans="6:6" x14ac:dyDescent="0.35">
      <c r="F566" s="10"/>
    </row>
    <row r="567" spans="6:6" x14ac:dyDescent="0.35">
      <c r="F567" s="10"/>
    </row>
    <row r="568" spans="6:6" x14ac:dyDescent="0.35">
      <c r="F568" s="10"/>
    </row>
    <row r="569" spans="6:6" x14ac:dyDescent="0.35">
      <c r="F569" s="10"/>
    </row>
    <row r="570" spans="6:6" x14ac:dyDescent="0.35">
      <c r="F570" s="10"/>
    </row>
    <row r="571" spans="6:6" x14ac:dyDescent="0.35">
      <c r="F571" s="10"/>
    </row>
    <row r="572" spans="6:6" x14ac:dyDescent="0.35">
      <c r="F572" s="10"/>
    </row>
    <row r="573" spans="6:6" x14ac:dyDescent="0.35">
      <c r="F573" s="10"/>
    </row>
    <row r="574" spans="6:6" x14ac:dyDescent="0.35">
      <c r="F574" s="10"/>
    </row>
    <row r="575" spans="6:6" x14ac:dyDescent="0.35">
      <c r="F575" s="10"/>
    </row>
    <row r="576" spans="6:6" x14ac:dyDescent="0.35">
      <c r="F576" s="10"/>
    </row>
    <row r="577" spans="6:6" x14ac:dyDescent="0.35">
      <c r="F577" s="10"/>
    </row>
    <row r="578" spans="6:6" x14ac:dyDescent="0.35">
      <c r="F578" s="10"/>
    </row>
    <row r="579" spans="6:6" x14ac:dyDescent="0.35">
      <c r="F579" s="10"/>
    </row>
    <row r="580" spans="6:6" x14ac:dyDescent="0.35">
      <c r="F580" s="10"/>
    </row>
    <row r="581" spans="6:6" x14ac:dyDescent="0.35">
      <c r="F581" s="10"/>
    </row>
    <row r="582" spans="6:6" x14ac:dyDescent="0.35">
      <c r="F582" s="10"/>
    </row>
    <row r="583" spans="6:6" x14ac:dyDescent="0.35">
      <c r="F583" s="10"/>
    </row>
    <row r="584" spans="6:6" x14ac:dyDescent="0.35">
      <c r="F584" s="10"/>
    </row>
    <row r="585" spans="6:6" x14ac:dyDescent="0.35">
      <c r="F585" s="10"/>
    </row>
    <row r="586" spans="6:6" x14ac:dyDescent="0.35">
      <c r="F586" s="10"/>
    </row>
    <row r="587" spans="6:6" x14ac:dyDescent="0.35">
      <c r="F587" s="10"/>
    </row>
    <row r="588" spans="6:6" x14ac:dyDescent="0.35">
      <c r="F588" s="10"/>
    </row>
    <row r="589" spans="6:6" x14ac:dyDescent="0.35">
      <c r="F589" s="10"/>
    </row>
    <row r="590" spans="6:6" x14ac:dyDescent="0.35">
      <c r="F590" s="10"/>
    </row>
    <row r="591" spans="6:6" x14ac:dyDescent="0.35">
      <c r="F591" s="10"/>
    </row>
    <row r="592" spans="6:6" x14ac:dyDescent="0.35">
      <c r="F592" s="10"/>
    </row>
    <row r="593" spans="6:6" x14ac:dyDescent="0.35">
      <c r="F593" s="10"/>
    </row>
    <row r="594" spans="6:6" x14ac:dyDescent="0.35">
      <c r="F594" s="10"/>
    </row>
    <row r="595" spans="6:6" x14ac:dyDescent="0.35">
      <c r="F595" s="10"/>
    </row>
    <row r="596" spans="6:6" x14ac:dyDescent="0.35">
      <c r="F596" s="10"/>
    </row>
    <row r="597" spans="6:6" x14ac:dyDescent="0.35">
      <c r="F597" s="10"/>
    </row>
    <row r="598" spans="6:6" x14ac:dyDescent="0.35">
      <c r="F598" s="10"/>
    </row>
    <row r="599" spans="6:6" x14ac:dyDescent="0.35">
      <c r="F599" s="10"/>
    </row>
    <row r="600" spans="6:6" x14ac:dyDescent="0.35">
      <c r="F600" s="10"/>
    </row>
    <row r="601" spans="6:6" x14ac:dyDescent="0.35">
      <c r="F601" s="10"/>
    </row>
    <row r="602" spans="6:6" x14ac:dyDescent="0.35">
      <c r="F602" s="10"/>
    </row>
    <row r="603" spans="6:6" x14ac:dyDescent="0.35">
      <c r="F603" s="10"/>
    </row>
    <row r="604" spans="6:6" x14ac:dyDescent="0.35">
      <c r="F604" s="10"/>
    </row>
    <row r="605" spans="6:6" x14ac:dyDescent="0.35">
      <c r="F605" s="10"/>
    </row>
    <row r="606" spans="6:6" x14ac:dyDescent="0.35">
      <c r="F606" s="10"/>
    </row>
    <row r="607" spans="6:6" x14ac:dyDescent="0.35">
      <c r="F607" s="10"/>
    </row>
    <row r="608" spans="6:6" x14ac:dyDescent="0.35">
      <c r="F608" s="10"/>
    </row>
    <row r="609" spans="6:6" x14ac:dyDescent="0.35">
      <c r="F609" s="10"/>
    </row>
    <row r="610" spans="6:6" x14ac:dyDescent="0.35">
      <c r="F610" s="10"/>
    </row>
    <row r="611" spans="6:6" x14ac:dyDescent="0.35">
      <c r="F611" s="10"/>
    </row>
    <row r="612" spans="6:6" x14ac:dyDescent="0.35">
      <c r="F612" s="10"/>
    </row>
    <row r="613" spans="6:6" x14ac:dyDescent="0.35">
      <c r="F613" s="10"/>
    </row>
    <row r="614" spans="6:6" x14ac:dyDescent="0.35">
      <c r="F614" s="10"/>
    </row>
    <row r="615" spans="6:6" x14ac:dyDescent="0.35">
      <c r="F615" s="10"/>
    </row>
    <row r="616" spans="6:6" x14ac:dyDescent="0.35">
      <c r="F616" s="10"/>
    </row>
    <row r="617" spans="6:6" x14ac:dyDescent="0.35">
      <c r="F617" s="10"/>
    </row>
    <row r="618" spans="6:6" x14ac:dyDescent="0.35">
      <c r="F618" s="10"/>
    </row>
    <row r="619" spans="6:6" x14ac:dyDescent="0.35">
      <c r="F619" s="10"/>
    </row>
    <row r="620" spans="6:6" x14ac:dyDescent="0.35">
      <c r="F620" s="10"/>
    </row>
    <row r="621" spans="6:6" x14ac:dyDescent="0.35">
      <c r="F621" s="10"/>
    </row>
    <row r="622" spans="6:6" x14ac:dyDescent="0.35">
      <c r="F622" s="10"/>
    </row>
    <row r="623" spans="6:6" x14ac:dyDescent="0.35">
      <c r="F623" s="10"/>
    </row>
    <row r="624" spans="6:6" x14ac:dyDescent="0.35">
      <c r="F624" s="10"/>
    </row>
    <row r="625" spans="6:6" x14ac:dyDescent="0.35">
      <c r="F625" s="10"/>
    </row>
    <row r="626" spans="6:6" x14ac:dyDescent="0.35">
      <c r="F626" s="10"/>
    </row>
    <row r="627" spans="6:6" x14ac:dyDescent="0.35">
      <c r="F627" s="10"/>
    </row>
    <row r="628" spans="6:6" x14ac:dyDescent="0.35">
      <c r="F628" s="10"/>
    </row>
    <row r="629" spans="6:6" x14ac:dyDescent="0.35">
      <c r="F629" s="10"/>
    </row>
    <row r="630" spans="6:6" x14ac:dyDescent="0.35">
      <c r="F630" s="10"/>
    </row>
    <row r="631" spans="6:6" x14ac:dyDescent="0.35">
      <c r="F631" s="10"/>
    </row>
    <row r="632" spans="6:6" x14ac:dyDescent="0.35">
      <c r="F632" s="10"/>
    </row>
    <row r="633" spans="6:6" x14ac:dyDescent="0.35">
      <c r="F633" s="10"/>
    </row>
    <row r="634" spans="6:6" x14ac:dyDescent="0.35">
      <c r="F634" s="10"/>
    </row>
    <row r="635" spans="6:6" x14ac:dyDescent="0.35">
      <c r="F635" s="10"/>
    </row>
    <row r="636" spans="6:6" x14ac:dyDescent="0.35">
      <c r="F636" s="10"/>
    </row>
    <row r="637" spans="6:6" x14ac:dyDescent="0.35">
      <c r="F637" s="10"/>
    </row>
    <row r="638" spans="6:6" x14ac:dyDescent="0.35">
      <c r="F638" s="10"/>
    </row>
    <row r="639" spans="6:6" x14ac:dyDescent="0.35">
      <c r="F639" s="10"/>
    </row>
    <row r="640" spans="6:6" x14ac:dyDescent="0.35">
      <c r="F640" s="10"/>
    </row>
    <row r="641" spans="6:6" x14ac:dyDescent="0.35">
      <c r="F641" s="10"/>
    </row>
    <row r="642" spans="6:6" x14ac:dyDescent="0.35">
      <c r="F642" s="10"/>
    </row>
    <row r="643" spans="6:6" x14ac:dyDescent="0.35">
      <c r="F643" s="10"/>
    </row>
    <row r="644" spans="6:6" x14ac:dyDescent="0.35">
      <c r="F644" s="10"/>
    </row>
    <row r="645" spans="6:6" x14ac:dyDescent="0.35">
      <c r="F645" s="10"/>
    </row>
    <row r="646" spans="6:6" x14ac:dyDescent="0.35">
      <c r="F646" s="10"/>
    </row>
    <row r="647" spans="6:6" x14ac:dyDescent="0.35">
      <c r="F647" s="10"/>
    </row>
    <row r="648" spans="6:6" x14ac:dyDescent="0.35">
      <c r="F648" s="10"/>
    </row>
    <row r="649" spans="6:6" x14ac:dyDescent="0.35">
      <c r="F649" s="10"/>
    </row>
    <row r="650" spans="6:6" x14ac:dyDescent="0.35">
      <c r="F650" s="10"/>
    </row>
    <row r="651" spans="6:6" x14ac:dyDescent="0.35">
      <c r="F651" s="10"/>
    </row>
    <row r="652" spans="6:6" x14ac:dyDescent="0.35">
      <c r="F652" s="10"/>
    </row>
    <row r="653" spans="6:6" x14ac:dyDescent="0.35">
      <c r="F653" s="10"/>
    </row>
  </sheetData>
  <mergeCells count="1">
    <mergeCell ref="A1:L4"/>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20E06-A98C-46C9-9339-5B67BC4A3EE3}">
  <dimension ref="A1:J11"/>
  <sheetViews>
    <sheetView showGridLines="0" zoomScaleNormal="100" workbookViewId="0">
      <selection sqref="A1:J3"/>
    </sheetView>
  </sheetViews>
  <sheetFormatPr defaultRowHeight="14.5" x14ac:dyDescent="0.35"/>
  <cols>
    <col min="2" max="2" width="14.453125" customWidth="1"/>
    <col min="3" max="3" width="17.1796875" style="21" customWidth="1"/>
    <col min="4" max="4" width="28" style="21" customWidth="1"/>
    <col min="5" max="5" width="17.90625" customWidth="1"/>
    <col min="10" max="10" width="8.984375E-2" customWidth="1"/>
  </cols>
  <sheetData>
    <row r="1" spans="1:10" x14ac:dyDescent="0.35">
      <c r="A1" s="37" t="s">
        <v>44</v>
      </c>
      <c r="B1" s="37" t="s">
        <v>44</v>
      </c>
      <c r="C1" s="37" t="s">
        <v>44</v>
      </c>
      <c r="D1" s="37"/>
      <c r="E1" s="37" t="s">
        <v>44</v>
      </c>
      <c r="F1" s="37" t="s">
        <v>44</v>
      </c>
      <c r="G1" s="37" t="s">
        <v>44</v>
      </c>
      <c r="H1" s="37" t="s">
        <v>44</v>
      </c>
      <c r="I1" s="37" t="s">
        <v>44</v>
      </c>
      <c r="J1" s="37" t="s">
        <v>44</v>
      </c>
    </row>
    <row r="2" spans="1:10" x14ac:dyDescent="0.35">
      <c r="A2" s="37" t="s">
        <v>44</v>
      </c>
      <c r="B2" s="37" t="s">
        <v>44</v>
      </c>
      <c r="C2" s="37" t="s">
        <v>44</v>
      </c>
      <c r="D2" s="37"/>
      <c r="E2" s="37" t="s">
        <v>44</v>
      </c>
      <c r="F2" s="37" t="s">
        <v>44</v>
      </c>
      <c r="G2" s="37" t="s">
        <v>44</v>
      </c>
      <c r="H2" s="37" t="s">
        <v>44</v>
      </c>
      <c r="I2" s="37" t="s">
        <v>44</v>
      </c>
      <c r="J2" s="37" t="s">
        <v>44</v>
      </c>
    </row>
    <row r="3" spans="1:10" x14ac:dyDescent="0.35">
      <c r="A3" s="37" t="s">
        <v>44</v>
      </c>
      <c r="B3" s="37" t="s">
        <v>44</v>
      </c>
      <c r="C3" s="37" t="s">
        <v>44</v>
      </c>
      <c r="D3" s="37"/>
      <c r="E3" s="37" t="s">
        <v>44</v>
      </c>
      <c r="F3" s="37" t="s">
        <v>44</v>
      </c>
      <c r="G3" s="37" t="s">
        <v>44</v>
      </c>
      <c r="H3" s="37" t="s">
        <v>44</v>
      </c>
      <c r="I3" s="37" t="s">
        <v>44</v>
      </c>
      <c r="J3" s="37" t="s">
        <v>44</v>
      </c>
    </row>
    <row r="5" spans="1:10" x14ac:dyDescent="0.35">
      <c r="B5" s="16" t="s">
        <v>64</v>
      </c>
      <c r="C5" s="18" t="s">
        <v>1</v>
      </c>
      <c r="D5" s="18"/>
      <c r="E5" s="17" t="s">
        <v>49</v>
      </c>
    </row>
    <row r="6" spans="1:10" x14ac:dyDescent="0.35">
      <c r="B6" s="7" t="str" cm="1">
        <f t="array" ref="B6:B11">_xlfn.UNIQUE(Data[Geography])</f>
        <v>New Zealand</v>
      </c>
      <c r="C6" s="19">
        <f>SUMIFS(Data[Amount],Data[Geography],B6)</f>
        <v>218813</v>
      </c>
      <c r="D6" s="19">
        <f t="shared" ref="D6:D11" si="0">C6</f>
        <v>218813</v>
      </c>
      <c r="E6" s="14">
        <f>SUMIFS(Data[Units],Data[Geography],B6)</f>
        <v>7431</v>
      </c>
    </row>
    <row r="7" spans="1:10" x14ac:dyDescent="0.35">
      <c r="B7" s="7" t="str">
        <v>USA</v>
      </c>
      <c r="C7" s="19">
        <f>SUMIFS(Data[Amount],Data[Geography],B7)</f>
        <v>189434</v>
      </c>
      <c r="D7" s="19">
        <f t="shared" si="0"/>
        <v>189434</v>
      </c>
      <c r="E7" s="14">
        <f>SUMIFS(Data[Units],Data[Geography],B7)</f>
        <v>10158</v>
      </c>
    </row>
    <row r="8" spans="1:10" x14ac:dyDescent="0.35">
      <c r="B8" s="7" t="str">
        <v>Canada</v>
      </c>
      <c r="C8" s="19">
        <f>SUMIFS(Data[Amount],Data[Geography],B8)</f>
        <v>237944</v>
      </c>
      <c r="D8" s="19">
        <f t="shared" si="0"/>
        <v>237944</v>
      </c>
      <c r="E8" s="14">
        <f>SUMIFS(Data[Units],Data[Geography],B8)</f>
        <v>7302</v>
      </c>
    </row>
    <row r="9" spans="1:10" x14ac:dyDescent="0.35">
      <c r="B9" s="7" t="str">
        <v>UK</v>
      </c>
      <c r="C9" s="19">
        <f>SUMIFS(Data[Amount],Data[Geography],B9)</f>
        <v>173530</v>
      </c>
      <c r="D9" s="19">
        <f t="shared" si="0"/>
        <v>173530</v>
      </c>
      <c r="E9" s="14">
        <f>SUMIFS(Data[Units],Data[Geography],B9)</f>
        <v>5745</v>
      </c>
    </row>
    <row r="10" spans="1:10" x14ac:dyDescent="0.35">
      <c r="B10" s="7" t="str">
        <v>Australia</v>
      </c>
      <c r="C10" s="19">
        <f>SUMIFS(Data[Amount],Data[Geography],B10)</f>
        <v>168679</v>
      </c>
      <c r="D10" s="19">
        <f t="shared" si="0"/>
        <v>168679</v>
      </c>
      <c r="E10" s="14">
        <f>SUMIFS(Data[Units],Data[Geography],B10)</f>
        <v>6264</v>
      </c>
    </row>
    <row r="11" spans="1:10" x14ac:dyDescent="0.35">
      <c r="B11" s="8" t="str">
        <v>India</v>
      </c>
      <c r="C11" s="20">
        <f>SUMIFS(Data[Amount],Data[Geography],B11)</f>
        <v>252469</v>
      </c>
      <c r="D11" s="20">
        <f t="shared" si="0"/>
        <v>252469</v>
      </c>
      <c r="E11" s="15">
        <f>SUMIFS(Data[Units],Data[Geography],B11)</f>
        <v>8760</v>
      </c>
    </row>
  </sheetData>
  <autoFilter ref="B5:E5" xr:uid="{6AF20E06-A98C-46C9-9339-5B67BC4A3EE3}"/>
  <sortState xmlns:xlrd2="http://schemas.microsoft.com/office/spreadsheetml/2017/richdata2" ref="C6:C11">
    <sortCondition ref="C6:C11"/>
  </sortState>
  <mergeCells count="1">
    <mergeCell ref="A1:J3"/>
  </mergeCells>
  <phoneticPr fontId="5" type="noConversion"/>
  <conditionalFormatting sqref="D6:D11">
    <cfRule type="dataBar" priority="1">
      <dataBar showValue="0">
        <cfvo type="min"/>
        <cfvo type="max"/>
        <color theme="4" tint="0.59999389629810485"/>
      </dataBar>
      <extLst>
        <ext xmlns:x14="http://schemas.microsoft.com/office/spreadsheetml/2009/9/main" uri="{B025F937-C7B1-47D3-B67F-A62EFF666E3E}">
          <x14:id>{5FD10D82-CB4A-40C9-93CF-D3411BCBFDC2}</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5FD10D82-CB4A-40C9-93CF-D3411BCBFDC2}">
            <x14:dataBar minLength="0" maxLength="100" gradient="0">
              <x14:cfvo type="autoMin"/>
              <x14:cfvo type="autoMax"/>
              <x14:negativeFillColor rgb="FFFF0000"/>
              <x14:axisColor rgb="FF000000"/>
            </x14:dataBar>
          </x14:cfRule>
          <xm:sqref>D6:D11</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C72CE-1322-40E1-B8F5-14F177E64503}">
  <dimension ref="A1:J11"/>
  <sheetViews>
    <sheetView workbookViewId="0">
      <selection activeCell="K15" sqref="K15"/>
    </sheetView>
  </sheetViews>
  <sheetFormatPr defaultRowHeight="14.5" x14ac:dyDescent="0.35"/>
  <cols>
    <col min="1" max="1" width="33.1796875" customWidth="1"/>
    <col min="2" max="2" width="14.6328125" hidden="1" customWidth="1"/>
    <col min="3" max="3" width="16.54296875" hidden="1" customWidth="1"/>
    <col min="4" max="4" width="14.6328125" hidden="1" customWidth="1"/>
    <col min="5" max="6" width="8.7265625" hidden="1" customWidth="1"/>
    <col min="7" max="7" width="12.36328125" bestFit="1" customWidth="1"/>
    <col min="8" max="8" width="14" bestFit="1" customWidth="1"/>
    <col min="9" max="9" width="25.08984375" customWidth="1"/>
    <col min="10" max="10" width="11.453125" bestFit="1" customWidth="1"/>
    <col min="11" max="11" width="15.90625" customWidth="1"/>
  </cols>
  <sheetData>
    <row r="1" spans="1:10" x14ac:dyDescent="0.35">
      <c r="A1" s="38" t="s">
        <v>45</v>
      </c>
      <c r="B1" s="38"/>
      <c r="C1" s="38"/>
      <c r="D1" s="38"/>
      <c r="E1" s="38"/>
      <c r="F1" s="38"/>
    </row>
    <row r="2" spans="1:10" x14ac:dyDescent="0.35">
      <c r="A2" s="38"/>
      <c r="B2" s="38"/>
      <c r="C2" s="38"/>
      <c r="D2" s="38"/>
      <c r="E2" s="38"/>
      <c r="F2" s="38"/>
    </row>
    <row r="5" spans="1:10" x14ac:dyDescent="0.35">
      <c r="G5" s="22" t="s">
        <v>65</v>
      </c>
      <c r="H5" t="s">
        <v>66</v>
      </c>
      <c r="I5" t="s">
        <v>68</v>
      </c>
      <c r="J5" t="s">
        <v>67</v>
      </c>
    </row>
    <row r="6" spans="1:10" x14ac:dyDescent="0.35">
      <c r="G6" s="23" t="s">
        <v>37</v>
      </c>
      <c r="H6" s="13">
        <v>139069</v>
      </c>
      <c r="I6" s="13">
        <v>139069</v>
      </c>
      <c r="J6" s="13">
        <v>3669</v>
      </c>
    </row>
    <row r="7" spans="1:10" x14ac:dyDescent="0.35">
      <c r="G7" s="23" t="s">
        <v>36</v>
      </c>
      <c r="H7" s="13">
        <v>126714</v>
      </c>
      <c r="I7" s="13">
        <v>126714</v>
      </c>
      <c r="J7" s="13">
        <v>5232</v>
      </c>
    </row>
    <row r="8" spans="1:10" x14ac:dyDescent="0.35">
      <c r="G8" s="23" t="s">
        <v>35</v>
      </c>
      <c r="H8" s="13">
        <v>122332</v>
      </c>
      <c r="I8" s="13">
        <v>122332</v>
      </c>
      <c r="J8" s="13">
        <v>6366</v>
      </c>
    </row>
    <row r="9" spans="1:10" x14ac:dyDescent="0.35">
      <c r="G9" s="23" t="s">
        <v>39</v>
      </c>
      <c r="H9" s="13">
        <v>121135</v>
      </c>
      <c r="I9" s="13">
        <v>121135</v>
      </c>
      <c r="J9" s="13">
        <v>3234</v>
      </c>
    </row>
    <row r="10" spans="1:10" x14ac:dyDescent="0.35">
      <c r="G10" s="23" t="s">
        <v>34</v>
      </c>
      <c r="H10" s="13">
        <v>101969</v>
      </c>
      <c r="I10" s="13">
        <v>101969</v>
      </c>
      <c r="J10" s="13">
        <v>3519</v>
      </c>
    </row>
    <row r="11" spans="1:10" x14ac:dyDescent="0.35">
      <c r="G11" s="23" t="s">
        <v>38</v>
      </c>
      <c r="H11" s="13">
        <v>93814</v>
      </c>
      <c r="I11" s="13">
        <v>93814</v>
      </c>
      <c r="J11" s="13">
        <v>4485</v>
      </c>
    </row>
  </sheetData>
  <mergeCells count="1">
    <mergeCell ref="A1:F2"/>
  </mergeCells>
  <conditionalFormatting pivot="1" sqref="I6:I11">
    <cfRule type="dataBar" priority="1">
      <dataBar showValue="0">
        <cfvo type="min"/>
        <cfvo type="max"/>
        <color theme="5" tint="-0.499984740745262"/>
      </dataBar>
      <extLst>
        <ext xmlns:x14="http://schemas.microsoft.com/office/spreadsheetml/2009/9/main" uri="{B025F937-C7B1-47D3-B67F-A62EFF666E3E}">
          <x14:id>{E6FDBE44-1EF7-4896-8A7E-0897DF18CF31}</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E6FDBE44-1EF7-4896-8A7E-0897DF18CF31}">
            <x14:dataBar minLength="0" maxLength="100" gradient="0">
              <x14:cfvo type="autoMin"/>
              <x14:cfvo type="autoMax"/>
              <x14:negativeFillColor rgb="FFFF0000"/>
              <x14:axisColor rgb="FF000000"/>
            </x14:dataBar>
          </x14:cfRule>
          <xm:sqref>I6:I11</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E5FA7-A25E-49FA-A35D-18121AA8BC23}">
  <dimension ref="A1:D10"/>
  <sheetViews>
    <sheetView workbookViewId="0">
      <selection activeCell="D16" sqref="D16"/>
    </sheetView>
  </sheetViews>
  <sheetFormatPr defaultRowHeight="14.5" x14ac:dyDescent="0.35"/>
  <cols>
    <col min="1" max="1" width="18" bestFit="1" customWidth="1"/>
    <col min="2" max="2" width="12.08984375" bestFit="1" customWidth="1"/>
    <col min="3" max="3" width="14" bestFit="1" customWidth="1"/>
    <col min="4" max="4" width="11.6328125" customWidth="1"/>
  </cols>
  <sheetData>
    <row r="1" spans="1:4" x14ac:dyDescent="0.35">
      <c r="A1" s="39" t="s">
        <v>72</v>
      </c>
      <c r="B1" s="39"/>
      <c r="C1" s="39"/>
      <c r="D1" s="39"/>
    </row>
    <row r="2" spans="1:4" x14ac:dyDescent="0.35">
      <c r="A2" s="39"/>
      <c r="B2" s="39"/>
      <c r="C2" s="39"/>
      <c r="D2" s="39"/>
    </row>
    <row r="4" spans="1:4" x14ac:dyDescent="0.35">
      <c r="A4" s="22" t="s">
        <v>65</v>
      </c>
      <c r="B4" t="s">
        <v>70</v>
      </c>
      <c r="C4" t="s">
        <v>66</v>
      </c>
      <c r="D4" t="s">
        <v>67</v>
      </c>
    </row>
    <row r="5" spans="1:4" x14ac:dyDescent="0.35">
      <c r="A5" s="23" t="s">
        <v>15</v>
      </c>
      <c r="B5" s="27">
        <v>44.990867579908674</v>
      </c>
      <c r="C5">
        <v>68971</v>
      </c>
      <c r="D5">
        <v>1533</v>
      </c>
    </row>
    <row r="6" spans="1:4" x14ac:dyDescent="0.35">
      <c r="A6" s="23" t="s">
        <v>33</v>
      </c>
      <c r="B6" s="27">
        <v>37.303128371089535</v>
      </c>
      <c r="C6">
        <v>69160</v>
      </c>
      <c r="D6">
        <v>1854</v>
      </c>
    </row>
    <row r="7" spans="1:4" x14ac:dyDescent="0.35">
      <c r="A7" s="23" t="s">
        <v>24</v>
      </c>
      <c r="B7" s="27">
        <v>33.88697318007663</v>
      </c>
      <c r="C7">
        <v>35378</v>
      </c>
      <c r="D7">
        <v>1044</v>
      </c>
    </row>
    <row r="8" spans="1:4" x14ac:dyDescent="0.35">
      <c r="A8" s="23" t="s">
        <v>26</v>
      </c>
      <c r="B8" s="27">
        <v>32.807189542483663</v>
      </c>
      <c r="C8">
        <v>70273</v>
      </c>
      <c r="D8">
        <v>2142</v>
      </c>
    </row>
    <row r="9" spans="1:4" x14ac:dyDescent="0.35">
      <c r="A9" s="23" t="s">
        <v>22</v>
      </c>
      <c r="B9" s="27">
        <v>32.301656920077974</v>
      </c>
      <c r="C9">
        <v>66283</v>
      </c>
      <c r="D9">
        <v>2052</v>
      </c>
    </row>
    <row r="10" spans="1:4" x14ac:dyDescent="0.35">
      <c r="A10" s="23" t="s">
        <v>69</v>
      </c>
      <c r="B10" s="27">
        <v>35.949565217391303</v>
      </c>
      <c r="C10">
        <v>310065</v>
      </c>
      <c r="D10">
        <v>8625</v>
      </c>
    </row>
  </sheetData>
  <sortState xmlns:xlrd2="http://schemas.microsoft.com/office/spreadsheetml/2017/richdata2" ref="A4:D27">
    <sortCondition ref="D4"/>
  </sortState>
  <mergeCells count="1">
    <mergeCell ref="A1:D2"/>
  </mergeCell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55F1D-C47C-43F2-BE44-2AF0662FD51D}">
  <dimension ref="A1:E301"/>
  <sheetViews>
    <sheetView topLeftCell="B16" workbookViewId="0">
      <selection activeCell="D1" activeCellId="1" sqref="B1:B1048576 D1:D1048576"/>
    </sheetView>
  </sheetViews>
  <sheetFormatPr defaultRowHeight="14.5" x14ac:dyDescent="0.35"/>
  <cols>
    <col min="1" max="1" width="18.6328125" customWidth="1"/>
    <col min="2" max="2" width="26.81640625" customWidth="1"/>
    <col min="3" max="3" width="24" customWidth="1"/>
    <col min="4" max="4" width="26.81640625" customWidth="1"/>
    <col min="5" max="5" width="16.453125" customWidth="1"/>
  </cols>
  <sheetData>
    <row r="1" spans="1:5" x14ac:dyDescent="0.35">
      <c r="A1" t="s">
        <v>11</v>
      </c>
      <c r="B1" t="s">
        <v>12</v>
      </c>
      <c r="C1" t="s">
        <v>0</v>
      </c>
      <c r="D1" t="s">
        <v>1</v>
      </c>
      <c r="E1" t="s">
        <v>49</v>
      </c>
    </row>
    <row r="2" spans="1:5" x14ac:dyDescent="0.35">
      <c r="A2" t="s">
        <v>40</v>
      </c>
      <c r="B2" t="s">
        <v>37</v>
      </c>
      <c r="C2" t="s">
        <v>30</v>
      </c>
      <c r="D2">
        <v>1624</v>
      </c>
      <c r="E2">
        <v>114</v>
      </c>
    </row>
    <row r="3" spans="1:5" x14ac:dyDescent="0.35">
      <c r="A3" t="s">
        <v>8</v>
      </c>
      <c r="B3" t="s">
        <v>35</v>
      </c>
      <c r="C3" t="s">
        <v>32</v>
      </c>
      <c r="D3">
        <v>6706</v>
      </c>
      <c r="E3">
        <v>459</v>
      </c>
    </row>
    <row r="4" spans="1:5" x14ac:dyDescent="0.35">
      <c r="A4" t="s">
        <v>9</v>
      </c>
      <c r="B4" t="s">
        <v>35</v>
      </c>
      <c r="C4" t="s">
        <v>4</v>
      </c>
      <c r="D4">
        <v>959</v>
      </c>
      <c r="E4">
        <v>147</v>
      </c>
    </row>
    <row r="5" spans="1:5" x14ac:dyDescent="0.35">
      <c r="A5" t="s">
        <v>41</v>
      </c>
      <c r="B5" t="s">
        <v>36</v>
      </c>
      <c r="C5" t="s">
        <v>18</v>
      </c>
      <c r="D5">
        <v>9632</v>
      </c>
      <c r="E5">
        <v>288</v>
      </c>
    </row>
    <row r="6" spans="1:5" x14ac:dyDescent="0.35">
      <c r="A6" t="s">
        <v>6</v>
      </c>
      <c r="B6" t="s">
        <v>39</v>
      </c>
      <c r="C6" t="s">
        <v>25</v>
      </c>
      <c r="D6">
        <v>2100</v>
      </c>
      <c r="E6">
        <v>414</v>
      </c>
    </row>
    <row r="7" spans="1:5" x14ac:dyDescent="0.35">
      <c r="A7" t="s">
        <v>40</v>
      </c>
      <c r="B7" t="s">
        <v>35</v>
      </c>
      <c r="C7" t="s">
        <v>33</v>
      </c>
      <c r="D7">
        <v>8869</v>
      </c>
      <c r="E7">
        <v>432</v>
      </c>
    </row>
    <row r="8" spans="1:5" x14ac:dyDescent="0.35">
      <c r="A8" t="s">
        <v>6</v>
      </c>
      <c r="B8" t="s">
        <v>38</v>
      </c>
      <c r="C8" t="s">
        <v>31</v>
      </c>
      <c r="D8">
        <v>2681</v>
      </c>
      <c r="E8">
        <v>54</v>
      </c>
    </row>
    <row r="9" spans="1:5" x14ac:dyDescent="0.35">
      <c r="A9" t="s">
        <v>8</v>
      </c>
      <c r="B9" t="s">
        <v>35</v>
      </c>
      <c r="C9" t="s">
        <v>22</v>
      </c>
      <c r="D9">
        <v>5012</v>
      </c>
      <c r="E9">
        <v>210</v>
      </c>
    </row>
    <row r="10" spans="1:5" x14ac:dyDescent="0.35">
      <c r="A10" t="s">
        <v>7</v>
      </c>
      <c r="B10" t="s">
        <v>38</v>
      </c>
      <c r="C10" t="s">
        <v>14</v>
      </c>
      <c r="D10">
        <v>1281</v>
      </c>
      <c r="E10">
        <v>75</v>
      </c>
    </row>
    <row r="11" spans="1:5" x14ac:dyDescent="0.35">
      <c r="A11" t="s">
        <v>5</v>
      </c>
      <c r="B11" t="s">
        <v>37</v>
      </c>
      <c r="C11" t="s">
        <v>14</v>
      </c>
      <c r="D11">
        <v>4991</v>
      </c>
      <c r="E11">
        <v>12</v>
      </c>
    </row>
    <row r="12" spans="1:5" x14ac:dyDescent="0.35">
      <c r="A12" t="s">
        <v>2</v>
      </c>
      <c r="B12" t="s">
        <v>39</v>
      </c>
      <c r="C12" t="s">
        <v>25</v>
      </c>
      <c r="D12">
        <v>1785</v>
      </c>
      <c r="E12">
        <v>462</v>
      </c>
    </row>
    <row r="13" spans="1:5" x14ac:dyDescent="0.35">
      <c r="A13" t="s">
        <v>3</v>
      </c>
      <c r="B13" t="s">
        <v>37</v>
      </c>
      <c r="C13" t="s">
        <v>17</v>
      </c>
      <c r="D13">
        <v>3983</v>
      </c>
      <c r="E13">
        <v>144</v>
      </c>
    </row>
    <row r="14" spans="1:5" x14ac:dyDescent="0.35">
      <c r="A14" t="s">
        <v>9</v>
      </c>
      <c r="B14" t="s">
        <v>38</v>
      </c>
      <c r="C14" t="s">
        <v>16</v>
      </c>
      <c r="D14">
        <v>2646</v>
      </c>
      <c r="E14">
        <v>120</v>
      </c>
    </row>
    <row r="15" spans="1:5" x14ac:dyDescent="0.35">
      <c r="A15" t="s">
        <v>2</v>
      </c>
      <c r="B15" t="s">
        <v>34</v>
      </c>
      <c r="C15" t="s">
        <v>13</v>
      </c>
      <c r="D15">
        <v>252</v>
      </c>
      <c r="E15">
        <v>54</v>
      </c>
    </row>
    <row r="16" spans="1:5" x14ac:dyDescent="0.35">
      <c r="A16" t="s">
        <v>3</v>
      </c>
      <c r="B16" t="s">
        <v>35</v>
      </c>
      <c r="C16" t="s">
        <v>25</v>
      </c>
      <c r="D16">
        <v>2464</v>
      </c>
      <c r="E16">
        <v>234</v>
      </c>
    </row>
    <row r="17" spans="1:5" x14ac:dyDescent="0.35">
      <c r="A17" t="s">
        <v>3</v>
      </c>
      <c r="B17" t="s">
        <v>35</v>
      </c>
      <c r="C17" t="s">
        <v>29</v>
      </c>
      <c r="D17">
        <v>2114</v>
      </c>
      <c r="E17">
        <v>66</v>
      </c>
    </row>
    <row r="18" spans="1:5" x14ac:dyDescent="0.35">
      <c r="A18" t="s">
        <v>6</v>
      </c>
      <c r="B18" t="s">
        <v>37</v>
      </c>
      <c r="C18" t="s">
        <v>31</v>
      </c>
      <c r="D18">
        <v>7693</v>
      </c>
      <c r="E18">
        <v>87</v>
      </c>
    </row>
    <row r="19" spans="1:5" x14ac:dyDescent="0.35">
      <c r="A19" t="s">
        <v>5</v>
      </c>
      <c r="B19" t="s">
        <v>34</v>
      </c>
      <c r="C19" t="s">
        <v>20</v>
      </c>
      <c r="D19">
        <v>15610</v>
      </c>
      <c r="E19">
        <v>339</v>
      </c>
    </row>
    <row r="20" spans="1:5" x14ac:dyDescent="0.35">
      <c r="A20" t="s">
        <v>41</v>
      </c>
      <c r="B20" t="s">
        <v>34</v>
      </c>
      <c r="C20" t="s">
        <v>22</v>
      </c>
      <c r="D20">
        <v>336</v>
      </c>
      <c r="E20">
        <v>144</v>
      </c>
    </row>
    <row r="21" spans="1:5" x14ac:dyDescent="0.35">
      <c r="A21" t="s">
        <v>2</v>
      </c>
      <c r="B21" t="s">
        <v>39</v>
      </c>
      <c r="C21" t="s">
        <v>20</v>
      </c>
      <c r="D21">
        <v>9443</v>
      </c>
      <c r="E21">
        <v>162</v>
      </c>
    </row>
    <row r="22" spans="1:5" x14ac:dyDescent="0.35">
      <c r="A22" t="s">
        <v>9</v>
      </c>
      <c r="B22" t="s">
        <v>34</v>
      </c>
      <c r="C22" t="s">
        <v>23</v>
      </c>
      <c r="D22">
        <v>8155</v>
      </c>
      <c r="E22">
        <v>90</v>
      </c>
    </row>
    <row r="23" spans="1:5" x14ac:dyDescent="0.35">
      <c r="A23" t="s">
        <v>8</v>
      </c>
      <c r="B23" t="s">
        <v>38</v>
      </c>
      <c r="C23" t="s">
        <v>23</v>
      </c>
      <c r="D23">
        <v>1701</v>
      </c>
      <c r="E23">
        <v>234</v>
      </c>
    </row>
    <row r="24" spans="1:5" x14ac:dyDescent="0.35">
      <c r="A24" t="s">
        <v>10</v>
      </c>
      <c r="B24" t="s">
        <v>38</v>
      </c>
      <c r="C24" t="s">
        <v>22</v>
      </c>
      <c r="D24">
        <v>2205</v>
      </c>
      <c r="E24">
        <v>141</v>
      </c>
    </row>
    <row r="25" spans="1:5" x14ac:dyDescent="0.35">
      <c r="A25" t="s">
        <v>8</v>
      </c>
      <c r="B25" t="s">
        <v>37</v>
      </c>
      <c r="C25" t="s">
        <v>19</v>
      </c>
      <c r="D25">
        <v>1771</v>
      </c>
      <c r="E25">
        <v>204</v>
      </c>
    </row>
    <row r="26" spans="1:5" x14ac:dyDescent="0.35">
      <c r="A26" t="s">
        <v>41</v>
      </c>
      <c r="B26" t="s">
        <v>35</v>
      </c>
      <c r="C26" t="s">
        <v>15</v>
      </c>
      <c r="D26">
        <v>2114</v>
      </c>
      <c r="E26">
        <v>186</v>
      </c>
    </row>
    <row r="27" spans="1:5" x14ac:dyDescent="0.35">
      <c r="A27" t="s">
        <v>41</v>
      </c>
      <c r="B27" t="s">
        <v>36</v>
      </c>
      <c r="C27" t="s">
        <v>13</v>
      </c>
      <c r="D27">
        <v>10311</v>
      </c>
      <c r="E27">
        <v>231</v>
      </c>
    </row>
    <row r="28" spans="1:5" x14ac:dyDescent="0.35">
      <c r="A28" t="s">
        <v>3</v>
      </c>
      <c r="B28" t="s">
        <v>39</v>
      </c>
      <c r="C28" t="s">
        <v>16</v>
      </c>
      <c r="D28">
        <v>21</v>
      </c>
      <c r="E28">
        <v>168</v>
      </c>
    </row>
    <row r="29" spans="1:5" x14ac:dyDescent="0.35">
      <c r="A29" t="s">
        <v>10</v>
      </c>
      <c r="B29" t="s">
        <v>35</v>
      </c>
      <c r="C29" t="s">
        <v>20</v>
      </c>
      <c r="D29">
        <v>1974</v>
      </c>
      <c r="E29">
        <v>195</v>
      </c>
    </row>
    <row r="30" spans="1:5" x14ac:dyDescent="0.35">
      <c r="A30" t="s">
        <v>5</v>
      </c>
      <c r="B30" t="s">
        <v>36</v>
      </c>
      <c r="C30" t="s">
        <v>23</v>
      </c>
      <c r="D30">
        <v>6314</v>
      </c>
      <c r="E30">
        <v>15</v>
      </c>
    </row>
    <row r="31" spans="1:5" x14ac:dyDescent="0.35">
      <c r="A31" t="s">
        <v>10</v>
      </c>
      <c r="B31" t="s">
        <v>37</v>
      </c>
      <c r="C31" t="s">
        <v>23</v>
      </c>
      <c r="D31">
        <v>4683</v>
      </c>
      <c r="E31">
        <v>30</v>
      </c>
    </row>
    <row r="32" spans="1:5" x14ac:dyDescent="0.35">
      <c r="A32" t="s">
        <v>41</v>
      </c>
      <c r="B32" t="s">
        <v>37</v>
      </c>
      <c r="C32" t="s">
        <v>24</v>
      </c>
      <c r="D32">
        <v>6398</v>
      </c>
      <c r="E32">
        <v>102</v>
      </c>
    </row>
    <row r="33" spans="1:5" x14ac:dyDescent="0.35">
      <c r="A33" t="s">
        <v>2</v>
      </c>
      <c r="B33" t="s">
        <v>35</v>
      </c>
      <c r="C33" t="s">
        <v>19</v>
      </c>
      <c r="D33">
        <v>553</v>
      </c>
      <c r="E33">
        <v>15</v>
      </c>
    </row>
    <row r="34" spans="1:5" x14ac:dyDescent="0.35">
      <c r="A34" t="s">
        <v>8</v>
      </c>
      <c r="B34" t="s">
        <v>39</v>
      </c>
      <c r="C34" t="s">
        <v>30</v>
      </c>
      <c r="D34">
        <v>7021</v>
      </c>
      <c r="E34">
        <v>183</v>
      </c>
    </row>
    <row r="35" spans="1:5" x14ac:dyDescent="0.35">
      <c r="A35" t="s">
        <v>40</v>
      </c>
      <c r="B35" t="s">
        <v>39</v>
      </c>
      <c r="C35" t="s">
        <v>22</v>
      </c>
      <c r="D35">
        <v>5817</v>
      </c>
      <c r="E35">
        <v>12</v>
      </c>
    </row>
    <row r="36" spans="1:5" x14ac:dyDescent="0.35">
      <c r="A36" t="s">
        <v>41</v>
      </c>
      <c r="B36" t="s">
        <v>39</v>
      </c>
      <c r="C36" t="s">
        <v>14</v>
      </c>
      <c r="D36">
        <v>3976</v>
      </c>
      <c r="E36">
        <v>72</v>
      </c>
    </row>
    <row r="37" spans="1:5" x14ac:dyDescent="0.35">
      <c r="A37" t="s">
        <v>6</v>
      </c>
      <c r="B37" t="s">
        <v>38</v>
      </c>
      <c r="C37" t="s">
        <v>27</v>
      </c>
      <c r="D37">
        <v>1134</v>
      </c>
      <c r="E37">
        <v>282</v>
      </c>
    </row>
    <row r="38" spans="1:5" x14ac:dyDescent="0.35">
      <c r="A38" t="s">
        <v>2</v>
      </c>
      <c r="B38" t="s">
        <v>39</v>
      </c>
      <c r="C38" t="s">
        <v>28</v>
      </c>
      <c r="D38">
        <v>6027</v>
      </c>
      <c r="E38">
        <v>144</v>
      </c>
    </row>
    <row r="39" spans="1:5" x14ac:dyDescent="0.35">
      <c r="A39" t="s">
        <v>6</v>
      </c>
      <c r="B39" t="s">
        <v>37</v>
      </c>
      <c r="C39" t="s">
        <v>16</v>
      </c>
      <c r="D39">
        <v>1904</v>
      </c>
      <c r="E39">
        <v>405</v>
      </c>
    </row>
    <row r="40" spans="1:5" x14ac:dyDescent="0.35">
      <c r="A40" t="s">
        <v>7</v>
      </c>
      <c r="B40" t="s">
        <v>34</v>
      </c>
      <c r="C40" t="s">
        <v>32</v>
      </c>
      <c r="D40">
        <v>3262</v>
      </c>
      <c r="E40">
        <v>75</v>
      </c>
    </row>
    <row r="41" spans="1:5" x14ac:dyDescent="0.35">
      <c r="A41" t="s">
        <v>40</v>
      </c>
      <c r="B41" t="s">
        <v>34</v>
      </c>
      <c r="C41" t="s">
        <v>27</v>
      </c>
      <c r="D41">
        <v>2289</v>
      </c>
      <c r="E41">
        <v>135</v>
      </c>
    </row>
    <row r="42" spans="1:5" x14ac:dyDescent="0.35">
      <c r="A42" t="s">
        <v>5</v>
      </c>
      <c r="B42" t="s">
        <v>34</v>
      </c>
      <c r="C42" t="s">
        <v>27</v>
      </c>
      <c r="D42">
        <v>6986</v>
      </c>
      <c r="E42">
        <v>21</v>
      </c>
    </row>
    <row r="43" spans="1:5" x14ac:dyDescent="0.35">
      <c r="A43" t="s">
        <v>2</v>
      </c>
      <c r="B43" t="s">
        <v>38</v>
      </c>
      <c r="C43" t="s">
        <v>23</v>
      </c>
      <c r="D43">
        <v>4417</v>
      </c>
      <c r="E43">
        <v>153</v>
      </c>
    </row>
    <row r="44" spans="1:5" x14ac:dyDescent="0.35">
      <c r="A44" t="s">
        <v>6</v>
      </c>
      <c r="B44" t="s">
        <v>34</v>
      </c>
      <c r="C44" t="s">
        <v>15</v>
      </c>
      <c r="D44">
        <v>1442</v>
      </c>
      <c r="E44">
        <v>15</v>
      </c>
    </row>
    <row r="45" spans="1:5" x14ac:dyDescent="0.35">
      <c r="A45" t="s">
        <v>3</v>
      </c>
      <c r="B45" t="s">
        <v>35</v>
      </c>
      <c r="C45" t="s">
        <v>14</v>
      </c>
      <c r="D45">
        <v>2415</v>
      </c>
      <c r="E45">
        <v>255</v>
      </c>
    </row>
    <row r="46" spans="1:5" x14ac:dyDescent="0.35">
      <c r="A46" t="s">
        <v>2</v>
      </c>
      <c r="B46" t="s">
        <v>37</v>
      </c>
      <c r="C46" t="s">
        <v>19</v>
      </c>
      <c r="D46">
        <v>238</v>
      </c>
      <c r="E46">
        <v>18</v>
      </c>
    </row>
    <row r="47" spans="1:5" x14ac:dyDescent="0.35">
      <c r="A47" t="s">
        <v>6</v>
      </c>
      <c r="B47" t="s">
        <v>37</v>
      </c>
      <c r="C47" t="s">
        <v>23</v>
      </c>
      <c r="D47">
        <v>4949</v>
      </c>
      <c r="E47">
        <v>189</v>
      </c>
    </row>
    <row r="48" spans="1:5" x14ac:dyDescent="0.35">
      <c r="A48" t="s">
        <v>5</v>
      </c>
      <c r="B48" t="s">
        <v>38</v>
      </c>
      <c r="C48" t="s">
        <v>32</v>
      </c>
      <c r="D48">
        <v>5075</v>
      </c>
      <c r="E48">
        <v>21</v>
      </c>
    </row>
    <row r="49" spans="1:5" x14ac:dyDescent="0.35">
      <c r="A49" t="s">
        <v>3</v>
      </c>
      <c r="B49" t="s">
        <v>36</v>
      </c>
      <c r="C49" t="s">
        <v>16</v>
      </c>
      <c r="D49">
        <v>9198</v>
      </c>
      <c r="E49">
        <v>36</v>
      </c>
    </row>
    <row r="50" spans="1:5" x14ac:dyDescent="0.35">
      <c r="A50" t="s">
        <v>6</v>
      </c>
      <c r="B50" t="s">
        <v>34</v>
      </c>
      <c r="C50" t="s">
        <v>29</v>
      </c>
      <c r="D50">
        <v>3339</v>
      </c>
      <c r="E50">
        <v>75</v>
      </c>
    </row>
    <row r="51" spans="1:5" x14ac:dyDescent="0.35">
      <c r="A51" t="s">
        <v>40</v>
      </c>
      <c r="B51" t="s">
        <v>34</v>
      </c>
      <c r="C51" t="s">
        <v>17</v>
      </c>
      <c r="D51">
        <v>5019</v>
      </c>
      <c r="E51">
        <v>156</v>
      </c>
    </row>
    <row r="52" spans="1:5" x14ac:dyDescent="0.35">
      <c r="A52" t="s">
        <v>5</v>
      </c>
      <c r="B52" t="s">
        <v>36</v>
      </c>
      <c r="C52" t="s">
        <v>16</v>
      </c>
      <c r="D52">
        <v>16184</v>
      </c>
      <c r="E52">
        <v>39</v>
      </c>
    </row>
    <row r="53" spans="1:5" x14ac:dyDescent="0.35">
      <c r="A53" t="s">
        <v>6</v>
      </c>
      <c r="B53" t="s">
        <v>36</v>
      </c>
      <c r="C53" t="s">
        <v>21</v>
      </c>
      <c r="D53">
        <v>497</v>
      </c>
      <c r="E53">
        <v>63</v>
      </c>
    </row>
    <row r="54" spans="1:5" x14ac:dyDescent="0.35">
      <c r="A54" t="s">
        <v>2</v>
      </c>
      <c r="B54" t="s">
        <v>36</v>
      </c>
      <c r="C54" t="s">
        <v>29</v>
      </c>
      <c r="D54">
        <v>8211</v>
      </c>
      <c r="E54">
        <v>75</v>
      </c>
    </row>
    <row r="55" spans="1:5" x14ac:dyDescent="0.35">
      <c r="A55" t="s">
        <v>2</v>
      </c>
      <c r="B55" t="s">
        <v>38</v>
      </c>
      <c r="C55" t="s">
        <v>28</v>
      </c>
      <c r="D55">
        <v>6580</v>
      </c>
      <c r="E55">
        <v>183</v>
      </c>
    </row>
    <row r="56" spans="1:5" x14ac:dyDescent="0.35">
      <c r="A56" t="s">
        <v>41</v>
      </c>
      <c r="B56" t="s">
        <v>35</v>
      </c>
      <c r="C56" t="s">
        <v>13</v>
      </c>
      <c r="D56">
        <v>4760</v>
      </c>
      <c r="E56">
        <v>69</v>
      </c>
    </row>
    <row r="57" spans="1:5" x14ac:dyDescent="0.35">
      <c r="A57" t="s">
        <v>40</v>
      </c>
      <c r="B57" t="s">
        <v>36</v>
      </c>
      <c r="C57" t="s">
        <v>25</v>
      </c>
      <c r="D57">
        <v>5439</v>
      </c>
      <c r="E57">
        <v>30</v>
      </c>
    </row>
    <row r="58" spans="1:5" x14ac:dyDescent="0.35">
      <c r="A58" t="s">
        <v>41</v>
      </c>
      <c r="B58" t="s">
        <v>34</v>
      </c>
      <c r="C58" t="s">
        <v>17</v>
      </c>
      <c r="D58">
        <v>1463</v>
      </c>
      <c r="E58">
        <v>39</v>
      </c>
    </row>
    <row r="59" spans="1:5" x14ac:dyDescent="0.35">
      <c r="A59" t="s">
        <v>3</v>
      </c>
      <c r="B59" t="s">
        <v>34</v>
      </c>
      <c r="C59" t="s">
        <v>32</v>
      </c>
      <c r="D59">
        <v>7777</v>
      </c>
      <c r="E59">
        <v>504</v>
      </c>
    </row>
    <row r="60" spans="1:5" x14ac:dyDescent="0.35">
      <c r="A60" t="s">
        <v>9</v>
      </c>
      <c r="B60" t="s">
        <v>37</v>
      </c>
      <c r="C60" t="s">
        <v>29</v>
      </c>
      <c r="D60">
        <v>1085</v>
      </c>
      <c r="E60">
        <v>273</v>
      </c>
    </row>
    <row r="61" spans="1:5" x14ac:dyDescent="0.35">
      <c r="A61" t="s">
        <v>5</v>
      </c>
      <c r="B61" t="s">
        <v>37</v>
      </c>
      <c r="C61" t="s">
        <v>31</v>
      </c>
      <c r="D61">
        <v>182</v>
      </c>
      <c r="E61">
        <v>48</v>
      </c>
    </row>
    <row r="62" spans="1:5" x14ac:dyDescent="0.35">
      <c r="A62" t="s">
        <v>6</v>
      </c>
      <c r="B62" t="s">
        <v>34</v>
      </c>
      <c r="C62" t="s">
        <v>27</v>
      </c>
      <c r="D62">
        <v>4242</v>
      </c>
      <c r="E62">
        <v>207</v>
      </c>
    </row>
    <row r="63" spans="1:5" x14ac:dyDescent="0.35">
      <c r="A63" t="s">
        <v>6</v>
      </c>
      <c r="B63" t="s">
        <v>36</v>
      </c>
      <c r="C63" t="s">
        <v>32</v>
      </c>
      <c r="D63">
        <v>6118</v>
      </c>
      <c r="E63">
        <v>9</v>
      </c>
    </row>
    <row r="64" spans="1:5" x14ac:dyDescent="0.35">
      <c r="A64" t="s">
        <v>10</v>
      </c>
      <c r="B64" t="s">
        <v>36</v>
      </c>
      <c r="C64" t="s">
        <v>23</v>
      </c>
      <c r="D64">
        <v>2317</v>
      </c>
      <c r="E64">
        <v>261</v>
      </c>
    </row>
    <row r="65" spans="1:5" x14ac:dyDescent="0.35">
      <c r="A65" t="s">
        <v>6</v>
      </c>
      <c r="B65" t="s">
        <v>38</v>
      </c>
      <c r="C65" t="s">
        <v>16</v>
      </c>
      <c r="D65">
        <v>938</v>
      </c>
      <c r="E65">
        <v>6</v>
      </c>
    </row>
    <row r="66" spans="1:5" x14ac:dyDescent="0.35">
      <c r="A66" t="s">
        <v>8</v>
      </c>
      <c r="B66" t="s">
        <v>37</v>
      </c>
      <c r="C66" t="s">
        <v>15</v>
      </c>
      <c r="D66">
        <v>9709</v>
      </c>
      <c r="E66">
        <v>30</v>
      </c>
    </row>
    <row r="67" spans="1:5" x14ac:dyDescent="0.35">
      <c r="A67" t="s">
        <v>7</v>
      </c>
      <c r="B67" t="s">
        <v>34</v>
      </c>
      <c r="C67" t="s">
        <v>20</v>
      </c>
      <c r="D67">
        <v>2205</v>
      </c>
      <c r="E67">
        <v>138</v>
      </c>
    </row>
    <row r="68" spans="1:5" x14ac:dyDescent="0.35">
      <c r="A68" t="s">
        <v>7</v>
      </c>
      <c r="B68" t="s">
        <v>37</v>
      </c>
      <c r="C68" t="s">
        <v>17</v>
      </c>
      <c r="D68">
        <v>4487</v>
      </c>
      <c r="E68">
        <v>111</v>
      </c>
    </row>
    <row r="69" spans="1:5" x14ac:dyDescent="0.35">
      <c r="A69" t="s">
        <v>5</v>
      </c>
      <c r="B69" t="s">
        <v>35</v>
      </c>
      <c r="C69" t="s">
        <v>18</v>
      </c>
      <c r="D69">
        <v>2415</v>
      </c>
      <c r="E69">
        <v>15</v>
      </c>
    </row>
    <row r="70" spans="1:5" x14ac:dyDescent="0.35">
      <c r="A70" t="s">
        <v>40</v>
      </c>
      <c r="B70" t="s">
        <v>34</v>
      </c>
      <c r="C70" t="s">
        <v>19</v>
      </c>
      <c r="D70">
        <v>4018</v>
      </c>
      <c r="E70">
        <v>162</v>
      </c>
    </row>
    <row r="71" spans="1:5" x14ac:dyDescent="0.35">
      <c r="A71" t="s">
        <v>5</v>
      </c>
      <c r="B71" t="s">
        <v>34</v>
      </c>
      <c r="C71" t="s">
        <v>19</v>
      </c>
      <c r="D71">
        <v>861</v>
      </c>
      <c r="E71">
        <v>195</v>
      </c>
    </row>
    <row r="72" spans="1:5" x14ac:dyDescent="0.35">
      <c r="A72" t="s">
        <v>10</v>
      </c>
      <c r="B72" t="s">
        <v>38</v>
      </c>
      <c r="C72" t="s">
        <v>14</v>
      </c>
      <c r="D72">
        <v>5586</v>
      </c>
      <c r="E72">
        <v>525</v>
      </c>
    </row>
    <row r="73" spans="1:5" x14ac:dyDescent="0.35">
      <c r="A73" t="s">
        <v>7</v>
      </c>
      <c r="B73" t="s">
        <v>34</v>
      </c>
      <c r="C73" t="s">
        <v>33</v>
      </c>
      <c r="D73">
        <v>2226</v>
      </c>
      <c r="E73">
        <v>48</v>
      </c>
    </row>
    <row r="74" spans="1:5" x14ac:dyDescent="0.35">
      <c r="A74" t="s">
        <v>9</v>
      </c>
      <c r="B74" t="s">
        <v>34</v>
      </c>
      <c r="C74" t="s">
        <v>28</v>
      </c>
      <c r="D74">
        <v>14329</v>
      </c>
      <c r="E74">
        <v>150</v>
      </c>
    </row>
    <row r="75" spans="1:5" x14ac:dyDescent="0.35">
      <c r="A75" t="s">
        <v>9</v>
      </c>
      <c r="B75" t="s">
        <v>34</v>
      </c>
      <c r="C75" t="s">
        <v>20</v>
      </c>
      <c r="D75">
        <v>8463</v>
      </c>
      <c r="E75">
        <v>492</v>
      </c>
    </row>
    <row r="76" spans="1:5" x14ac:dyDescent="0.35">
      <c r="A76" t="s">
        <v>5</v>
      </c>
      <c r="B76" t="s">
        <v>34</v>
      </c>
      <c r="C76" t="s">
        <v>29</v>
      </c>
      <c r="D76">
        <v>2891</v>
      </c>
      <c r="E76">
        <v>102</v>
      </c>
    </row>
    <row r="77" spans="1:5" x14ac:dyDescent="0.35">
      <c r="A77" t="s">
        <v>3</v>
      </c>
      <c r="B77" t="s">
        <v>36</v>
      </c>
      <c r="C77" t="s">
        <v>23</v>
      </c>
      <c r="D77">
        <v>3773</v>
      </c>
      <c r="E77">
        <v>165</v>
      </c>
    </row>
    <row r="78" spans="1:5" x14ac:dyDescent="0.35">
      <c r="A78" t="s">
        <v>41</v>
      </c>
      <c r="B78" t="s">
        <v>36</v>
      </c>
      <c r="C78" t="s">
        <v>28</v>
      </c>
      <c r="D78">
        <v>854</v>
      </c>
      <c r="E78">
        <v>309</v>
      </c>
    </row>
    <row r="79" spans="1:5" x14ac:dyDescent="0.35">
      <c r="A79" t="s">
        <v>6</v>
      </c>
      <c r="B79" t="s">
        <v>36</v>
      </c>
      <c r="C79" t="s">
        <v>17</v>
      </c>
      <c r="D79">
        <v>4970</v>
      </c>
      <c r="E79">
        <v>156</v>
      </c>
    </row>
    <row r="80" spans="1:5" x14ac:dyDescent="0.35">
      <c r="A80" t="s">
        <v>9</v>
      </c>
      <c r="B80" t="s">
        <v>35</v>
      </c>
      <c r="C80" t="s">
        <v>26</v>
      </c>
      <c r="D80">
        <v>98</v>
      </c>
      <c r="E80">
        <v>159</v>
      </c>
    </row>
    <row r="81" spans="1:5" x14ac:dyDescent="0.35">
      <c r="A81" t="s">
        <v>5</v>
      </c>
      <c r="B81" t="s">
        <v>35</v>
      </c>
      <c r="C81" t="s">
        <v>15</v>
      </c>
      <c r="D81">
        <v>13391</v>
      </c>
      <c r="E81">
        <v>201</v>
      </c>
    </row>
    <row r="82" spans="1:5" x14ac:dyDescent="0.35">
      <c r="A82" t="s">
        <v>8</v>
      </c>
      <c r="B82" t="s">
        <v>39</v>
      </c>
      <c r="C82" t="s">
        <v>31</v>
      </c>
      <c r="D82">
        <v>8890</v>
      </c>
      <c r="E82">
        <v>210</v>
      </c>
    </row>
    <row r="83" spans="1:5" x14ac:dyDescent="0.35">
      <c r="A83" t="s">
        <v>2</v>
      </c>
      <c r="B83" t="s">
        <v>38</v>
      </c>
      <c r="C83" t="s">
        <v>13</v>
      </c>
      <c r="D83">
        <v>56</v>
      </c>
      <c r="E83">
        <v>51</v>
      </c>
    </row>
    <row r="84" spans="1:5" x14ac:dyDescent="0.35">
      <c r="A84" t="s">
        <v>3</v>
      </c>
      <c r="B84" t="s">
        <v>36</v>
      </c>
      <c r="C84" t="s">
        <v>25</v>
      </c>
      <c r="D84">
        <v>3339</v>
      </c>
      <c r="E84">
        <v>39</v>
      </c>
    </row>
    <row r="85" spans="1:5" x14ac:dyDescent="0.35">
      <c r="A85" t="s">
        <v>10</v>
      </c>
      <c r="B85" t="s">
        <v>35</v>
      </c>
      <c r="C85" t="s">
        <v>18</v>
      </c>
      <c r="D85">
        <v>3808</v>
      </c>
      <c r="E85">
        <v>279</v>
      </c>
    </row>
    <row r="86" spans="1:5" x14ac:dyDescent="0.35">
      <c r="A86" t="s">
        <v>10</v>
      </c>
      <c r="B86" t="s">
        <v>38</v>
      </c>
      <c r="C86" t="s">
        <v>13</v>
      </c>
      <c r="D86">
        <v>63</v>
      </c>
      <c r="E86">
        <v>123</v>
      </c>
    </row>
    <row r="87" spans="1:5" x14ac:dyDescent="0.35">
      <c r="A87" t="s">
        <v>2</v>
      </c>
      <c r="B87" t="s">
        <v>39</v>
      </c>
      <c r="C87" t="s">
        <v>27</v>
      </c>
      <c r="D87">
        <v>7812</v>
      </c>
      <c r="E87">
        <v>81</v>
      </c>
    </row>
    <row r="88" spans="1:5" x14ac:dyDescent="0.35">
      <c r="A88" t="s">
        <v>40</v>
      </c>
      <c r="B88" t="s">
        <v>37</v>
      </c>
      <c r="C88" t="s">
        <v>19</v>
      </c>
      <c r="D88">
        <v>7693</v>
      </c>
      <c r="E88">
        <v>21</v>
      </c>
    </row>
    <row r="89" spans="1:5" x14ac:dyDescent="0.35">
      <c r="A89" t="s">
        <v>3</v>
      </c>
      <c r="B89" t="s">
        <v>36</v>
      </c>
      <c r="C89" t="s">
        <v>28</v>
      </c>
      <c r="D89">
        <v>973</v>
      </c>
      <c r="E89">
        <v>162</v>
      </c>
    </row>
    <row r="90" spans="1:5" x14ac:dyDescent="0.35">
      <c r="A90" t="s">
        <v>10</v>
      </c>
      <c r="B90" t="s">
        <v>35</v>
      </c>
      <c r="C90" t="s">
        <v>21</v>
      </c>
      <c r="D90">
        <v>567</v>
      </c>
      <c r="E90">
        <v>228</v>
      </c>
    </row>
    <row r="91" spans="1:5" x14ac:dyDescent="0.35">
      <c r="A91" t="s">
        <v>10</v>
      </c>
      <c r="B91" t="s">
        <v>36</v>
      </c>
      <c r="C91" t="s">
        <v>29</v>
      </c>
      <c r="D91">
        <v>2471</v>
      </c>
      <c r="E91">
        <v>342</v>
      </c>
    </row>
    <row r="92" spans="1:5" x14ac:dyDescent="0.35">
      <c r="A92" t="s">
        <v>5</v>
      </c>
      <c r="B92" t="s">
        <v>38</v>
      </c>
      <c r="C92" t="s">
        <v>13</v>
      </c>
      <c r="D92">
        <v>7189</v>
      </c>
      <c r="E92">
        <v>54</v>
      </c>
    </row>
    <row r="93" spans="1:5" x14ac:dyDescent="0.35">
      <c r="A93" t="s">
        <v>41</v>
      </c>
      <c r="B93" t="s">
        <v>35</v>
      </c>
      <c r="C93" t="s">
        <v>28</v>
      </c>
      <c r="D93">
        <v>7455</v>
      </c>
      <c r="E93">
        <v>216</v>
      </c>
    </row>
    <row r="94" spans="1:5" x14ac:dyDescent="0.35">
      <c r="A94" t="s">
        <v>3</v>
      </c>
      <c r="B94" t="s">
        <v>34</v>
      </c>
      <c r="C94" t="s">
        <v>26</v>
      </c>
      <c r="D94">
        <v>3108</v>
      </c>
      <c r="E94">
        <v>54</v>
      </c>
    </row>
    <row r="95" spans="1:5" x14ac:dyDescent="0.35">
      <c r="A95" t="s">
        <v>6</v>
      </c>
      <c r="B95" t="s">
        <v>38</v>
      </c>
      <c r="C95" t="s">
        <v>25</v>
      </c>
      <c r="D95">
        <v>469</v>
      </c>
      <c r="E95">
        <v>75</v>
      </c>
    </row>
    <row r="96" spans="1:5" x14ac:dyDescent="0.35">
      <c r="A96" t="s">
        <v>9</v>
      </c>
      <c r="B96" t="s">
        <v>37</v>
      </c>
      <c r="C96" t="s">
        <v>23</v>
      </c>
      <c r="D96">
        <v>2737</v>
      </c>
      <c r="E96">
        <v>93</v>
      </c>
    </row>
    <row r="97" spans="1:5" x14ac:dyDescent="0.35">
      <c r="A97" t="s">
        <v>9</v>
      </c>
      <c r="B97" t="s">
        <v>37</v>
      </c>
      <c r="C97" t="s">
        <v>25</v>
      </c>
      <c r="D97">
        <v>4305</v>
      </c>
      <c r="E97">
        <v>156</v>
      </c>
    </row>
    <row r="98" spans="1:5" x14ac:dyDescent="0.35">
      <c r="A98" t="s">
        <v>9</v>
      </c>
      <c r="B98" t="s">
        <v>38</v>
      </c>
      <c r="C98" t="s">
        <v>17</v>
      </c>
      <c r="D98">
        <v>2408</v>
      </c>
      <c r="E98">
        <v>9</v>
      </c>
    </row>
    <row r="99" spans="1:5" x14ac:dyDescent="0.35">
      <c r="A99" t="s">
        <v>3</v>
      </c>
      <c r="B99" t="s">
        <v>36</v>
      </c>
      <c r="C99" t="s">
        <v>19</v>
      </c>
      <c r="D99">
        <v>1281</v>
      </c>
      <c r="E99">
        <v>18</v>
      </c>
    </row>
    <row r="100" spans="1:5" x14ac:dyDescent="0.35">
      <c r="A100" t="s">
        <v>40</v>
      </c>
      <c r="B100" t="s">
        <v>35</v>
      </c>
      <c r="C100" t="s">
        <v>32</v>
      </c>
      <c r="D100">
        <v>12348</v>
      </c>
      <c r="E100">
        <v>234</v>
      </c>
    </row>
    <row r="101" spans="1:5" x14ac:dyDescent="0.35">
      <c r="A101" t="s">
        <v>3</v>
      </c>
      <c r="B101" t="s">
        <v>34</v>
      </c>
      <c r="C101" t="s">
        <v>28</v>
      </c>
      <c r="D101">
        <v>3689</v>
      </c>
      <c r="E101">
        <v>312</v>
      </c>
    </row>
    <row r="102" spans="1:5" x14ac:dyDescent="0.35">
      <c r="A102" t="s">
        <v>7</v>
      </c>
      <c r="B102" t="s">
        <v>36</v>
      </c>
      <c r="C102" t="s">
        <v>19</v>
      </c>
      <c r="D102">
        <v>2870</v>
      </c>
      <c r="E102">
        <v>300</v>
      </c>
    </row>
    <row r="103" spans="1:5" x14ac:dyDescent="0.35">
      <c r="A103" t="s">
        <v>2</v>
      </c>
      <c r="B103" t="s">
        <v>36</v>
      </c>
      <c r="C103" t="s">
        <v>27</v>
      </c>
      <c r="D103">
        <v>798</v>
      </c>
      <c r="E103">
        <v>519</v>
      </c>
    </row>
    <row r="104" spans="1:5" x14ac:dyDescent="0.35">
      <c r="A104" t="s">
        <v>41</v>
      </c>
      <c r="B104" t="s">
        <v>37</v>
      </c>
      <c r="C104" t="s">
        <v>21</v>
      </c>
      <c r="D104">
        <v>2933</v>
      </c>
      <c r="E104">
        <v>9</v>
      </c>
    </row>
    <row r="105" spans="1:5" x14ac:dyDescent="0.35">
      <c r="A105" t="s">
        <v>5</v>
      </c>
      <c r="B105" t="s">
        <v>35</v>
      </c>
      <c r="C105" t="s">
        <v>4</v>
      </c>
      <c r="D105">
        <v>2744</v>
      </c>
      <c r="E105">
        <v>9</v>
      </c>
    </row>
    <row r="106" spans="1:5" x14ac:dyDescent="0.35">
      <c r="A106" t="s">
        <v>40</v>
      </c>
      <c r="B106" t="s">
        <v>36</v>
      </c>
      <c r="C106" t="s">
        <v>33</v>
      </c>
      <c r="D106">
        <v>9772</v>
      </c>
      <c r="E106">
        <v>90</v>
      </c>
    </row>
    <row r="107" spans="1:5" x14ac:dyDescent="0.35">
      <c r="A107" t="s">
        <v>7</v>
      </c>
      <c r="B107" t="s">
        <v>34</v>
      </c>
      <c r="C107" t="s">
        <v>25</v>
      </c>
      <c r="D107">
        <v>1568</v>
      </c>
      <c r="E107">
        <v>96</v>
      </c>
    </row>
    <row r="108" spans="1:5" x14ac:dyDescent="0.35">
      <c r="A108" t="s">
        <v>2</v>
      </c>
      <c r="B108" t="s">
        <v>36</v>
      </c>
      <c r="C108" t="s">
        <v>16</v>
      </c>
      <c r="D108">
        <v>11417</v>
      </c>
      <c r="E108">
        <v>21</v>
      </c>
    </row>
    <row r="109" spans="1:5" x14ac:dyDescent="0.35">
      <c r="A109" t="s">
        <v>40</v>
      </c>
      <c r="B109" t="s">
        <v>34</v>
      </c>
      <c r="C109" t="s">
        <v>26</v>
      </c>
      <c r="D109">
        <v>6748</v>
      </c>
      <c r="E109">
        <v>48</v>
      </c>
    </row>
    <row r="110" spans="1:5" x14ac:dyDescent="0.35">
      <c r="A110" t="s">
        <v>10</v>
      </c>
      <c r="B110" t="s">
        <v>36</v>
      </c>
      <c r="C110" t="s">
        <v>27</v>
      </c>
      <c r="D110">
        <v>1407</v>
      </c>
      <c r="E110">
        <v>72</v>
      </c>
    </row>
    <row r="111" spans="1:5" x14ac:dyDescent="0.35">
      <c r="A111" t="s">
        <v>8</v>
      </c>
      <c r="B111" t="s">
        <v>35</v>
      </c>
      <c r="C111" t="s">
        <v>29</v>
      </c>
      <c r="D111">
        <v>2023</v>
      </c>
      <c r="E111">
        <v>168</v>
      </c>
    </row>
    <row r="112" spans="1:5" x14ac:dyDescent="0.35">
      <c r="A112" t="s">
        <v>5</v>
      </c>
      <c r="B112" t="s">
        <v>39</v>
      </c>
      <c r="C112" t="s">
        <v>26</v>
      </c>
      <c r="D112">
        <v>5236</v>
      </c>
      <c r="E112">
        <v>51</v>
      </c>
    </row>
    <row r="113" spans="1:5" x14ac:dyDescent="0.35">
      <c r="A113" t="s">
        <v>41</v>
      </c>
      <c r="B113" t="s">
        <v>36</v>
      </c>
      <c r="C113" t="s">
        <v>19</v>
      </c>
      <c r="D113">
        <v>1925</v>
      </c>
      <c r="E113">
        <v>192</v>
      </c>
    </row>
    <row r="114" spans="1:5" x14ac:dyDescent="0.35">
      <c r="A114" t="s">
        <v>7</v>
      </c>
      <c r="B114" t="s">
        <v>37</v>
      </c>
      <c r="C114" t="s">
        <v>14</v>
      </c>
      <c r="D114">
        <v>6608</v>
      </c>
      <c r="E114">
        <v>225</v>
      </c>
    </row>
    <row r="115" spans="1:5" x14ac:dyDescent="0.35">
      <c r="A115" t="s">
        <v>6</v>
      </c>
      <c r="B115" t="s">
        <v>34</v>
      </c>
      <c r="C115" t="s">
        <v>26</v>
      </c>
      <c r="D115">
        <v>8008</v>
      </c>
      <c r="E115">
        <v>456</v>
      </c>
    </row>
    <row r="116" spans="1:5" x14ac:dyDescent="0.35">
      <c r="A116" t="s">
        <v>10</v>
      </c>
      <c r="B116" t="s">
        <v>34</v>
      </c>
      <c r="C116" t="s">
        <v>25</v>
      </c>
      <c r="D116">
        <v>1428</v>
      </c>
      <c r="E116">
        <v>93</v>
      </c>
    </row>
    <row r="117" spans="1:5" x14ac:dyDescent="0.35">
      <c r="A117" t="s">
        <v>6</v>
      </c>
      <c r="B117" t="s">
        <v>34</v>
      </c>
      <c r="C117" t="s">
        <v>4</v>
      </c>
      <c r="D117">
        <v>525</v>
      </c>
      <c r="E117">
        <v>48</v>
      </c>
    </row>
    <row r="118" spans="1:5" x14ac:dyDescent="0.35">
      <c r="A118" t="s">
        <v>6</v>
      </c>
      <c r="B118" t="s">
        <v>37</v>
      </c>
      <c r="C118" t="s">
        <v>18</v>
      </c>
      <c r="D118">
        <v>1505</v>
      </c>
      <c r="E118">
        <v>102</v>
      </c>
    </row>
    <row r="119" spans="1:5" x14ac:dyDescent="0.35">
      <c r="A119" t="s">
        <v>7</v>
      </c>
      <c r="B119" t="s">
        <v>35</v>
      </c>
      <c r="C119" t="s">
        <v>30</v>
      </c>
      <c r="D119">
        <v>6755</v>
      </c>
      <c r="E119">
        <v>252</v>
      </c>
    </row>
    <row r="120" spans="1:5" x14ac:dyDescent="0.35">
      <c r="A120" t="s">
        <v>2</v>
      </c>
      <c r="B120" t="s">
        <v>37</v>
      </c>
      <c r="C120" t="s">
        <v>18</v>
      </c>
      <c r="D120">
        <v>11571</v>
      </c>
      <c r="E120">
        <v>138</v>
      </c>
    </row>
    <row r="121" spans="1:5" x14ac:dyDescent="0.35">
      <c r="A121" t="s">
        <v>40</v>
      </c>
      <c r="B121" t="s">
        <v>38</v>
      </c>
      <c r="C121" t="s">
        <v>25</v>
      </c>
      <c r="D121">
        <v>2541</v>
      </c>
      <c r="E121">
        <v>90</v>
      </c>
    </row>
    <row r="122" spans="1:5" x14ac:dyDescent="0.35">
      <c r="A122" t="s">
        <v>41</v>
      </c>
      <c r="B122" t="s">
        <v>37</v>
      </c>
      <c r="C122" t="s">
        <v>30</v>
      </c>
      <c r="D122">
        <v>1526</v>
      </c>
      <c r="E122">
        <v>240</v>
      </c>
    </row>
    <row r="123" spans="1:5" x14ac:dyDescent="0.35">
      <c r="A123" t="s">
        <v>40</v>
      </c>
      <c r="B123" t="s">
        <v>38</v>
      </c>
      <c r="C123" t="s">
        <v>4</v>
      </c>
      <c r="D123">
        <v>6125</v>
      </c>
      <c r="E123">
        <v>102</v>
      </c>
    </row>
    <row r="124" spans="1:5" x14ac:dyDescent="0.35">
      <c r="A124" t="s">
        <v>41</v>
      </c>
      <c r="B124" t="s">
        <v>35</v>
      </c>
      <c r="C124" t="s">
        <v>27</v>
      </c>
      <c r="D124">
        <v>847</v>
      </c>
      <c r="E124">
        <v>129</v>
      </c>
    </row>
    <row r="125" spans="1:5" x14ac:dyDescent="0.35">
      <c r="A125" t="s">
        <v>8</v>
      </c>
      <c r="B125" t="s">
        <v>35</v>
      </c>
      <c r="C125" t="s">
        <v>27</v>
      </c>
      <c r="D125">
        <v>4753</v>
      </c>
      <c r="E125">
        <v>300</v>
      </c>
    </row>
    <row r="126" spans="1:5" x14ac:dyDescent="0.35">
      <c r="A126" t="s">
        <v>6</v>
      </c>
      <c r="B126" t="s">
        <v>38</v>
      </c>
      <c r="C126" t="s">
        <v>33</v>
      </c>
      <c r="D126">
        <v>959</v>
      </c>
      <c r="E126">
        <v>135</v>
      </c>
    </row>
    <row r="127" spans="1:5" x14ac:dyDescent="0.35">
      <c r="A127" t="s">
        <v>7</v>
      </c>
      <c r="B127" t="s">
        <v>35</v>
      </c>
      <c r="C127" t="s">
        <v>24</v>
      </c>
      <c r="D127">
        <v>2793</v>
      </c>
      <c r="E127">
        <v>114</v>
      </c>
    </row>
    <row r="128" spans="1:5" x14ac:dyDescent="0.35">
      <c r="A128" t="s">
        <v>7</v>
      </c>
      <c r="B128" t="s">
        <v>35</v>
      </c>
      <c r="C128" t="s">
        <v>14</v>
      </c>
      <c r="D128">
        <v>4606</v>
      </c>
      <c r="E128">
        <v>63</v>
      </c>
    </row>
    <row r="129" spans="1:5" x14ac:dyDescent="0.35">
      <c r="A129" t="s">
        <v>7</v>
      </c>
      <c r="B129" t="s">
        <v>36</v>
      </c>
      <c r="C129" t="s">
        <v>29</v>
      </c>
      <c r="D129">
        <v>5551</v>
      </c>
      <c r="E129">
        <v>252</v>
      </c>
    </row>
    <row r="130" spans="1:5" x14ac:dyDescent="0.35">
      <c r="A130" t="s">
        <v>10</v>
      </c>
      <c r="B130" t="s">
        <v>36</v>
      </c>
      <c r="C130" t="s">
        <v>32</v>
      </c>
      <c r="D130">
        <v>6657</v>
      </c>
      <c r="E130">
        <v>303</v>
      </c>
    </row>
    <row r="131" spans="1:5" x14ac:dyDescent="0.35">
      <c r="A131" t="s">
        <v>7</v>
      </c>
      <c r="B131" t="s">
        <v>39</v>
      </c>
      <c r="C131" t="s">
        <v>17</v>
      </c>
      <c r="D131">
        <v>4438</v>
      </c>
      <c r="E131">
        <v>246</v>
      </c>
    </row>
    <row r="132" spans="1:5" x14ac:dyDescent="0.35">
      <c r="A132" t="s">
        <v>8</v>
      </c>
      <c r="B132" t="s">
        <v>38</v>
      </c>
      <c r="C132" t="s">
        <v>22</v>
      </c>
      <c r="D132">
        <v>168</v>
      </c>
      <c r="E132">
        <v>84</v>
      </c>
    </row>
    <row r="133" spans="1:5" x14ac:dyDescent="0.35">
      <c r="A133" t="s">
        <v>7</v>
      </c>
      <c r="B133" t="s">
        <v>34</v>
      </c>
      <c r="C133" t="s">
        <v>17</v>
      </c>
      <c r="D133">
        <v>7777</v>
      </c>
      <c r="E133">
        <v>39</v>
      </c>
    </row>
    <row r="134" spans="1:5" x14ac:dyDescent="0.35">
      <c r="A134" t="s">
        <v>5</v>
      </c>
      <c r="B134" t="s">
        <v>36</v>
      </c>
      <c r="C134" t="s">
        <v>17</v>
      </c>
      <c r="D134">
        <v>3339</v>
      </c>
      <c r="E134">
        <v>348</v>
      </c>
    </row>
    <row r="135" spans="1:5" x14ac:dyDescent="0.35">
      <c r="A135" t="s">
        <v>7</v>
      </c>
      <c r="B135" t="s">
        <v>37</v>
      </c>
      <c r="C135" t="s">
        <v>33</v>
      </c>
      <c r="D135">
        <v>6391</v>
      </c>
      <c r="E135">
        <v>48</v>
      </c>
    </row>
    <row r="136" spans="1:5" x14ac:dyDescent="0.35">
      <c r="A136" t="s">
        <v>5</v>
      </c>
      <c r="B136" t="s">
        <v>37</v>
      </c>
      <c r="C136" t="s">
        <v>22</v>
      </c>
      <c r="D136">
        <v>518</v>
      </c>
      <c r="E136">
        <v>75</v>
      </c>
    </row>
    <row r="137" spans="1:5" x14ac:dyDescent="0.35">
      <c r="A137" t="s">
        <v>7</v>
      </c>
      <c r="B137" t="s">
        <v>38</v>
      </c>
      <c r="C137" t="s">
        <v>28</v>
      </c>
      <c r="D137">
        <v>5677</v>
      </c>
      <c r="E137">
        <v>258</v>
      </c>
    </row>
    <row r="138" spans="1:5" x14ac:dyDescent="0.35">
      <c r="A138" t="s">
        <v>6</v>
      </c>
      <c r="B138" t="s">
        <v>39</v>
      </c>
      <c r="C138" t="s">
        <v>17</v>
      </c>
      <c r="D138">
        <v>6048</v>
      </c>
      <c r="E138">
        <v>27</v>
      </c>
    </row>
    <row r="139" spans="1:5" x14ac:dyDescent="0.35">
      <c r="A139" t="s">
        <v>8</v>
      </c>
      <c r="B139" t="s">
        <v>38</v>
      </c>
      <c r="C139" t="s">
        <v>32</v>
      </c>
      <c r="D139">
        <v>3752</v>
      </c>
      <c r="E139">
        <v>213</v>
      </c>
    </row>
    <row r="140" spans="1:5" x14ac:dyDescent="0.35">
      <c r="A140" t="s">
        <v>5</v>
      </c>
      <c r="B140" t="s">
        <v>35</v>
      </c>
      <c r="C140" t="s">
        <v>29</v>
      </c>
      <c r="D140">
        <v>4480</v>
      </c>
      <c r="E140">
        <v>357</v>
      </c>
    </row>
    <row r="141" spans="1:5" x14ac:dyDescent="0.35">
      <c r="A141" t="s">
        <v>9</v>
      </c>
      <c r="B141" t="s">
        <v>37</v>
      </c>
      <c r="C141" t="s">
        <v>4</v>
      </c>
      <c r="D141">
        <v>259</v>
      </c>
      <c r="E141">
        <v>207</v>
      </c>
    </row>
    <row r="142" spans="1:5" x14ac:dyDescent="0.35">
      <c r="A142" t="s">
        <v>8</v>
      </c>
      <c r="B142" t="s">
        <v>37</v>
      </c>
      <c r="C142" t="s">
        <v>30</v>
      </c>
      <c r="D142">
        <v>42</v>
      </c>
      <c r="E142">
        <v>150</v>
      </c>
    </row>
    <row r="143" spans="1:5" x14ac:dyDescent="0.35">
      <c r="A143" t="s">
        <v>41</v>
      </c>
      <c r="B143" t="s">
        <v>36</v>
      </c>
      <c r="C143" t="s">
        <v>26</v>
      </c>
      <c r="D143">
        <v>98</v>
      </c>
      <c r="E143">
        <v>204</v>
      </c>
    </row>
    <row r="144" spans="1:5" x14ac:dyDescent="0.35">
      <c r="A144" t="s">
        <v>7</v>
      </c>
      <c r="B144" t="s">
        <v>35</v>
      </c>
      <c r="C144" t="s">
        <v>27</v>
      </c>
      <c r="D144">
        <v>2478</v>
      </c>
      <c r="E144">
        <v>21</v>
      </c>
    </row>
    <row r="145" spans="1:5" x14ac:dyDescent="0.35">
      <c r="A145" t="s">
        <v>41</v>
      </c>
      <c r="B145" t="s">
        <v>34</v>
      </c>
      <c r="C145" t="s">
        <v>33</v>
      </c>
      <c r="D145">
        <v>7847</v>
      </c>
      <c r="E145">
        <v>174</v>
      </c>
    </row>
    <row r="146" spans="1:5" x14ac:dyDescent="0.35">
      <c r="A146" t="s">
        <v>2</v>
      </c>
      <c r="B146" t="s">
        <v>37</v>
      </c>
      <c r="C146" t="s">
        <v>17</v>
      </c>
      <c r="D146">
        <v>9926</v>
      </c>
      <c r="E146">
        <v>201</v>
      </c>
    </row>
    <row r="147" spans="1:5" x14ac:dyDescent="0.35">
      <c r="A147" t="s">
        <v>8</v>
      </c>
      <c r="B147" t="s">
        <v>38</v>
      </c>
      <c r="C147" t="s">
        <v>13</v>
      </c>
      <c r="D147">
        <v>819</v>
      </c>
      <c r="E147">
        <v>510</v>
      </c>
    </row>
    <row r="148" spans="1:5" x14ac:dyDescent="0.35">
      <c r="A148" t="s">
        <v>6</v>
      </c>
      <c r="B148" t="s">
        <v>39</v>
      </c>
      <c r="C148" t="s">
        <v>29</v>
      </c>
      <c r="D148">
        <v>3052</v>
      </c>
      <c r="E148">
        <v>378</v>
      </c>
    </row>
    <row r="149" spans="1:5" x14ac:dyDescent="0.35">
      <c r="A149" t="s">
        <v>9</v>
      </c>
      <c r="B149" t="s">
        <v>34</v>
      </c>
      <c r="C149" t="s">
        <v>21</v>
      </c>
      <c r="D149">
        <v>6832</v>
      </c>
      <c r="E149">
        <v>27</v>
      </c>
    </row>
    <row r="150" spans="1:5" x14ac:dyDescent="0.35">
      <c r="A150" t="s">
        <v>2</v>
      </c>
      <c r="B150" t="s">
        <v>39</v>
      </c>
      <c r="C150" t="s">
        <v>16</v>
      </c>
      <c r="D150">
        <v>2016</v>
      </c>
      <c r="E150">
        <v>117</v>
      </c>
    </row>
    <row r="151" spans="1:5" x14ac:dyDescent="0.35">
      <c r="A151" t="s">
        <v>6</v>
      </c>
      <c r="B151" t="s">
        <v>38</v>
      </c>
      <c r="C151" t="s">
        <v>21</v>
      </c>
      <c r="D151">
        <v>7322</v>
      </c>
      <c r="E151">
        <v>36</v>
      </c>
    </row>
    <row r="152" spans="1:5" x14ac:dyDescent="0.35">
      <c r="A152" t="s">
        <v>8</v>
      </c>
      <c r="B152" t="s">
        <v>35</v>
      </c>
      <c r="C152" t="s">
        <v>33</v>
      </c>
      <c r="D152">
        <v>357</v>
      </c>
      <c r="E152">
        <v>126</v>
      </c>
    </row>
    <row r="153" spans="1:5" x14ac:dyDescent="0.35">
      <c r="A153" t="s">
        <v>9</v>
      </c>
      <c r="B153" t="s">
        <v>39</v>
      </c>
      <c r="C153" t="s">
        <v>25</v>
      </c>
      <c r="D153">
        <v>3192</v>
      </c>
      <c r="E153">
        <v>72</v>
      </c>
    </row>
    <row r="154" spans="1:5" x14ac:dyDescent="0.35">
      <c r="A154" t="s">
        <v>7</v>
      </c>
      <c r="B154" t="s">
        <v>36</v>
      </c>
      <c r="C154" t="s">
        <v>22</v>
      </c>
      <c r="D154">
        <v>8435</v>
      </c>
      <c r="E154">
        <v>42</v>
      </c>
    </row>
    <row r="155" spans="1:5" x14ac:dyDescent="0.35">
      <c r="A155" t="s">
        <v>40</v>
      </c>
      <c r="B155" t="s">
        <v>39</v>
      </c>
      <c r="C155" t="s">
        <v>29</v>
      </c>
      <c r="D155">
        <v>0</v>
      </c>
      <c r="E155">
        <v>135</v>
      </c>
    </row>
    <row r="156" spans="1:5" x14ac:dyDescent="0.35">
      <c r="A156" t="s">
        <v>7</v>
      </c>
      <c r="B156" t="s">
        <v>34</v>
      </c>
      <c r="C156" t="s">
        <v>24</v>
      </c>
      <c r="D156">
        <v>8862</v>
      </c>
      <c r="E156">
        <v>189</v>
      </c>
    </row>
    <row r="157" spans="1:5" x14ac:dyDescent="0.35">
      <c r="A157" t="s">
        <v>6</v>
      </c>
      <c r="B157" t="s">
        <v>37</v>
      </c>
      <c r="C157" t="s">
        <v>28</v>
      </c>
      <c r="D157">
        <v>3556</v>
      </c>
      <c r="E157">
        <v>459</v>
      </c>
    </row>
    <row r="158" spans="1:5" x14ac:dyDescent="0.35">
      <c r="A158" t="s">
        <v>5</v>
      </c>
      <c r="B158" t="s">
        <v>34</v>
      </c>
      <c r="C158" t="s">
        <v>15</v>
      </c>
      <c r="D158">
        <v>7280</v>
      </c>
      <c r="E158">
        <v>201</v>
      </c>
    </row>
    <row r="159" spans="1:5" x14ac:dyDescent="0.35">
      <c r="A159" t="s">
        <v>6</v>
      </c>
      <c r="B159" t="s">
        <v>34</v>
      </c>
      <c r="C159" t="s">
        <v>30</v>
      </c>
      <c r="D159">
        <v>3402</v>
      </c>
      <c r="E159">
        <v>366</v>
      </c>
    </row>
    <row r="160" spans="1:5" x14ac:dyDescent="0.35">
      <c r="A160" t="s">
        <v>3</v>
      </c>
      <c r="B160" t="s">
        <v>37</v>
      </c>
      <c r="C160" t="s">
        <v>29</v>
      </c>
      <c r="D160">
        <v>4592</v>
      </c>
      <c r="E160">
        <v>324</v>
      </c>
    </row>
    <row r="161" spans="1:5" x14ac:dyDescent="0.35">
      <c r="A161" t="s">
        <v>9</v>
      </c>
      <c r="B161" t="s">
        <v>35</v>
      </c>
      <c r="C161" t="s">
        <v>15</v>
      </c>
      <c r="D161">
        <v>7833</v>
      </c>
      <c r="E161">
        <v>243</v>
      </c>
    </row>
    <row r="162" spans="1:5" x14ac:dyDescent="0.35">
      <c r="A162" t="s">
        <v>2</v>
      </c>
      <c r="B162" t="s">
        <v>39</v>
      </c>
      <c r="C162" t="s">
        <v>21</v>
      </c>
      <c r="D162">
        <v>7651</v>
      </c>
      <c r="E162">
        <v>213</v>
      </c>
    </row>
    <row r="163" spans="1:5" x14ac:dyDescent="0.35">
      <c r="A163" t="s">
        <v>40</v>
      </c>
      <c r="B163" t="s">
        <v>35</v>
      </c>
      <c r="C163" t="s">
        <v>30</v>
      </c>
      <c r="D163">
        <v>2275</v>
      </c>
      <c r="E163">
        <v>447</v>
      </c>
    </row>
    <row r="164" spans="1:5" x14ac:dyDescent="0.35">
      <c r="A164" t="s">
        <v>40</v>
      </c>
      <c r="B164" t="s">
        <v>38</v>
      </c>
      <c r="C164" t="s">
        <v>13</v>
      </c>
      <c r="D164">
        <v>5670</v>
      </c>
      <c r="E164">
        <v>297</v>
      </c>
    </row>
    <row r="165" spans="1:5" x14ac:dyDescent="0.35">
      <c r="A165" t="s">
        <v>7</v>
      </c>
      <c r="B165" t="s">
        <v>35</v>
      </c>
      <c r="C165" t="s">
        <v>16</v>
      </c>
      <c r="D165">
        <v>2135</v>
      </c>
      <c r="E165">
        <v>27</v>
      </c>
    </row>
    <row r="166" spans="1:5" x14ac:dyDescent="0.35">
      <c r="A166" t="s">
        <v>40</v>
      </c>
      <c r="B166" t="s">
        <v>34</v>
      </c>
      <c r="C166" t="s">
        <v>23</v>
      </c>
      <c r="D166">
        <v>2779</v>
      </c>
      <c r="E166">
        <v>75</v>
      </c>
    </row>
    <row r="167" spans="1:5" x14ac:dyDescent="0.35">
      <c r="A167" t="s">
        <v>10</v>
      </c>
      <c r="B167" t="s">
        <v>39</v>
      </c>
      <c r="C167" t="s">
        <v>33</v>
      </c>
      <c r="D167">
        <v>12950</v>
      </c>
      <c r="E167">
        <v>30</v>
      </c>
    </row>
    <row r="168" spans="1:5" x14ac:dyDescent="0.35">
      <c r="A168" t="s">
        <v>7</v>
      </c>
      <c r="B168" t="s">
        <v>36</v>
      </c>
      <c r="C168" t="s">
        <v>18</v>
      </c>
      <c r="D168">
        <v>2646</v>
      </c>
      <c r="E168">
        <v>177</v>
      </c>
    </row>
    <row r="169" spans="1:5" x14ac:dyDescent="0.35">
      <c r="A169" t="s">
        <v>40</v>
      </c>
      <c r="B169" t="s">
        <v>34</v>
      </c>
      <c r="C169" t="s">
        <v>33</v>
      </c>
      <c r="D169">
        <v>3794</v>
      </c>
      <c r="E169">
        <v>159</v>
      </c>
    </row>
    <row r="170" spans="1:5" x14ac:dyDescent="0.35">
      <c r="A170" t="s">
        <v>3</v>
      </c>
      <c r="B170" t="s">
        <v>35</v>
      </c>
      <c r="C170" t="s">
        <v>33</v>
      </c>
      <c r="D170">
        <v>819</v>
      </c>
      <c r="E170">
        <v>306</v>
      </c>
    </row>
    <row r="171" spans="1:5" x14ac:dyDescent="0.35">
      <c r="A171" t="s">
        <v>3</v>
      </c>
      <c r="B171" t="s">
        <v>34</v>
      </c>
      <c r="C171" t="s">
        <v>20</v>
      </c>
      <c r="D171">
        <v>2583</v>
      </c>
      <c r="E171">
        <v>18</v>
      </c>
    </row>
    <row r="172" spans="1:5" x14ac:dyDescent="0.35">
      <c r="A172" t="s">
        <v>7</v>
      </c>
      <c r="B172" t="s">
        <v>35</v>
      </c>
      <c r="C172" t="s">
        <v>19</v>
      </c>
      <c r="D172">
        <v>4585</v>
      </c>
      <c r="E172">
        <v>240</v>
      </c>
    </row>
    <row r="173" spans="1:5" x14ac:dyDescent="0.35">
      <c r="A173" t="s">
        <v>5</v>
      </c>
      <c r="B173" t="s">
        <v>34</v>
      </c>
      <c r="C173" t="s">
        <v>33</v>
      </c>
      <c r="D173">
        <v>1652</v>
      </c>
      <c r="E173">
        <v>93</v>
      </c>
    </row>
    <row r="174" spans="1:5" x14ac:dyDescent="0.35">
      <c r="A174" t="s">
        <v>10</v>
      </c>
      <c r="B174" t="s">
        <v>34</v>
      </c>
      <c r="C174" t="s">
        <v>26</v>
      </c>
      <c r="D174">
        <v>4991</v>
      </c>
      <c r="E174">
        <v>9</v>
      </c>
    </row>
    <row r="175" spans="1:5" x14ac:dyDescent="0.35">
      <c r="A175" t="s">
        <v>8</v>
      </c>
      <c r="B175" t="s">
        <v>34</v>
      </c>
      <c r="C175" t="s">
        <v>16</v>
      </c>
      <c r="D175">
        <v>2009</v>
      </c>
      <c r="E175">
        <v>219</v>
      </c>
    </row>
    <row r="176" spans="1:5" x14ac:dyDescent="0.35">
      <c r="A176" t="s">
        <v>2</v>
      </c>
      <c r="B176" t="s">
        <v>39</v>
      </c>
      <c r="C176" t="s">
        <v>22</v>
      </c>
      <c r="D176">
        <v>1568</v>
      </c>
      <c r="E176">
        <v>141</v>
      </c>
    </row>
    <row r="177" spans="1:5" x14ac:dyDescent="0.35">
      <c r="A177" t="s">
        <v>41</v>
      </c>
      <c r="B177" t="s">
        <v>37</v>
      </c>
      <c r="C177" t="s">
        <v>20</v>
      </c>
      <c r="D177">
        <v>3388</v>
      </c>
      <c r="E177">
        <v>123</v>
      </c>
    </row>
    <row r="178" spans="1:5" x14ac:dyDescent="0.35">
      <c r="A178" t="s">
        <v>40</v>
      </c>
      <c r="B178" t="s">
        <v>38</v>
      </c>
      <c r="C178" t="s">
        <v>24</v>
      </c>
      <c r="D178">
        <v>623</v>
      </c>
      <c r="E178">
        <v>51</v>
      </c>
    </row>
    <row r="179" spans="1:5" x14ac:dyDescent="0.35">
      <c r="A179" t="s">
        <v>6</v>
      </c>
      <c r="B179" t="s">
        <v>36</v>
      </c>
      <c r="C179" t="s">
        <v>4</v>
      </c>
      <c r="D179">
        <v>10073</v>
      </c>
      <c r="E179">
        <v>120</v>
      </c>
    </row>
    <row r="180" spans="1:5" x14ac:dyDescent="0.35">
      <c r="A180" t="s">
        <v>8</v>
      </c>
      <c r="B180" t="s">
        <v>39</v>
      </c>
      <c r="C180" t="s">
        <v>26</v>
      </c>
      <c r="D180">
        <v>1561</v>
      </c>
      <c r="E180">
        <v>27</v>
      </c>
    </row>
    <row r="181" spans="1:5" x14ac:dyDescent="0.35">
      <c r="A181" t="s">
        <v>9</v>
      </c>
      <c r="B181" t="s">
        <v>36</v>
      </c>
      <c r="C181" t="s">
        <v>27</v>
      </c>
      <c r="D181">
        <v>11522</v>
      </c>
      <c r="E181">
        <v>204</v>
      </c>
    </row>
    <row r="182" spans="1:5" x14ac:dyDescent="0.35">
      <c r="A182" t="s">
        <v>6</v>
      </c>
      <c r="B182" t="s">
        <v>38</v>
      </c>
      <c r="C182" t="s">
        <v>13</v>
      </c>
      <c r="D182">
        <v>2317</v>
      </c>
      <c r="E182">
        <v>123</v>
      </c>
    </row>
    <row r="183" spans="1:5" x14ac:dyDescent="0.35">
      <c r="A183" t="s">
        <v>10</v>
      </c>
      <c r="B183" t="s">
        <v>37</v>
      </c>
      <c r="C183" t="s">
        <v>28</v>
      </c>
      <c r="D183">
        <v>3059</v>
      </c>
      <c r="E183">
        <v>27</v>
      </c>
    </row>
    <row r="184" spans="1:5" x14ac:dyDescent="0.35">
      <c r="A184" t="s">
        <v>41</v>
      </c>
      <c r="B184" t="s">
        <v>37</v>
      </c>
      <c r="C184" t="s">
        <v>26</v>
      </c>
      <c r="D184">
        <v>2324</v>
      </c>
      <c r="E184">
        <v>177</v>
      </c>
    </row>
    <row r="185" spans="1:5" x14ac:dyDescent="0.35">
      <c r="A185" t="s">
        <v>3</v>
      </c>
      <c r="B185" t="s">
        <v>39</v>
      </c>
      <c r="C185" t="s">
        <v>26</v>
      </c>
      <c r="D185">
        <v>4956</v>
      </c>
      <c r="E185">
        <v>171</v>
      </c>
    </row>
    <row r="186" spans="1:5" x14ac:dyDescent="0.35">
      <c r="A186" t="s">
        <v>10</v>
      </c>
      <c r="B186" t="s">
        <v>34</v>
      </c>
      <c r="C186" t="s">
        <v>19</v>
      </c>
      <c r="D186">
        <v>5355</v>
      </c>
      <c r="E186">
        <v>204</v>
      </c>
    </row>
    <row r="187" spans="1:5" x14ac:dyDescent="0.35">
      <c r="A187" t="s">
        <v>3</v>
      </c>
      <c r="B187" t="s">
        <v>34</v>
      </c>
      <c r="C187" t="s">
        <v>14</v>
      </c>
      <c r="D187">
        <v>7259</v>
      </c>
      <c r="E187">
        <v>276</v>
      </c>
    </row>
    <row r="188" spans="1:5" x14ac:dyDescent="0.35">
      <c r="A188" t="s">
        <v>8</v>
      </c>
      <c r="B188" t="s">
        <v>37</v>
      </c>
      <c r="C188" t="s">
        <v>26</v>
      </c>
      <c r="D188">
        <v>6279</v>
      </c>
      <c r="E188">
        <v>45</v>
      </c>
    </row>
    <row r="189" spans="1:5" x14ac:dyDescent="0.35">
      <c r="A189" t="s">
        <v>40</v>
      </c>
      <c r="B189" t="s">
        <v>38</v>
      </c>
      <c r="C189" t="s">
        <v>29</v>
      </c>
      <c r="D189">
        <v>2541</v>
      </c>
      <c r="E189">
        <v>45</v>
      </c>
    </row>
    <row r="190" spans="1:5" x14ac:dyDescent="0.35">
      <c r="A190" t="s">
        <v>6</v>
      </c>
      <c r="B190" t="s">
        <v>35</v>
      </c>
      <c r="C190" t="s">
        <v>27</v>
      </c>
      <c r="D190">
        <v>3864</v>
      </c>
      <c r="E190">
        <v>177</v>
      </c>
    </row>
    <row r="191" spans="1:5" x14ac:dyDescent="0.35">
      <c r="A191" t="s">
        <v>5</v>
      </c>
      <c r="B191" t="s">
        <v>36</v>
      </c>
      <c r="C191" t="s">
        <v>13</v>
      </c>
      <c r="D191">
        <v>6146</v>
      </c>
      <c r="E191">
        <v>63</v>
      </c>
    </row>
    <row r="192" spans="1:5" x14ac:dyDescent="0.35">
      <c r="A192" t="s">
        <v>9</v>
      </c>
      <c r="B192" t="s">
        <v>39</v>
      </c>
      <c r="C192" t="s">
        <v>18</v>
      </c>
      <c r="D192">
        <v>2639</v>
      </c>
      <c r="E192">
        <v>204</v>
      </c>
    </row>
    <row r="193" spans="1:5" x14ac:dyDescent="0.35">
      <c r="A193" t="s">
        <v>8</v>
      </c>
      <c r="B193" t="s">
        <v>37</v>
      </c>
      <c r="C193" t="s">
        <v>22</v>
      </c>
      <c r="D193">
        <v>1890</v>
      </c>
      <c r="E193">
        <v>195</v>
      </c>
    </row>
    <row r="194" spans="1:5" x14ac:dyDescent="0.35">
      <c r="A194" t="s">
        <v>7</v>
      </c>
      <c r="B194" t="s">
        <v>34</v>
      </c>
      <c r="C194" t="s">
        <v>14</v>
      </c>
      <c r="D194">
        <v>1932</v>
      </c>
      <c r="E194">
        <v>369</v>
      </c>
    </row>
    <row r="195" spans="1:5" x14ac:dyDescent="0.35">
      <c r="A195" t="s">
        <v>3</v>
      </c>
      <c r="B195" t="s">
        <v>34</v>
      </c>
      <c r="C195" t="s">
        <v>25</v>
      </c>
      <c r="D195">
        <v>6300</v>
      </c>
      <c r="E195">
        <v>42</v>
      </c>
    </row>
    <row r="196" spans="1:5" x14ac:dyDescent="0.35">
      <c r="A196" t="s">
        <v>6</v>
      </c>
      <c r="B196" t="s">
        <v>37</v>
      </c>
      <c r="C196" t="s">
        <v>30</v>
      </c>
      <c r="D196">
        <v>560</v>
      </c>
      <c r="E196">
        <v>81</v>
      </c>
    </row>
    <row r="197" spans="1:5" x14ac:dyDescent="0.35">
      <c r="A197" t="s">
        <v>9</v>
      </c>
      <c r="B197" t="s">
        <v>37</v>
      </c>
      <c r="C197" t="s">
        <v>26</v>
      </c>
      <c r="D197">
        <v>2856</v>
      </c>
      <c r="E197">
        <v>246</v>
      </c>
    </row>
    <row r="198" spans="1:5" x14ac:dyDescent="0.35">
      <c r="A198" t="s">
        <v>9</v>
      </c>
      <c r="B198" t="s">
        <v>34</v>
      </c>
      <c r="C198" t="s">
        <v>17</v>
      </c>
      <c r="D198">
        <v>707</v>
      </c>
      <c r="E198">
        <v>174</v>
      </c>
    </row>
    <row r="199" spans="1:5" x14ac:dyDescent="0.35">
      <c r="A199" t="s">
        <v>8</v>
      </c>
      <c r="B199" t="s">
        <v>35</v>
      </c>
      <c r="C199" t="s">
        <v>30</v>
      </c>
      <c r="D199">
        <v>3598</v>
      </c>
      <c r="E199">
        <v>81</v>
      </c>
    </row>
    <row r="200" spans="1:5" x14ac:dyDescent="0.35">
      <c r="A200" t="s">
        <v>40</v>
      </c>
      <c r="B200" t="s">
        <v>35</v>
      </c>
      <c r="C200" t="s">
        <v>22</v>
      </c>
      <c r="D200">
        <v>6853</v>
      </c>
      <c r="E200">
        <v>372</v>
      </c>
    </row>
    <row r="201" spans="1:5" x14ac:dyDescent="0.35">
      <c r="A201" t="s">
        <v>40</v>
      </c>
      <c r="B201" t="s">
        <v>35</v>
      </c>
      <c r="C201" t="s">
        <v>16</v>
      </c>
      <c r="D201">
        <v>4725</v>
      </c>
      <c r="E201">
        <v>174</v>
      </c>
    </row>
    <row r="202" spans="1:5" x14ac:dyDescent="0.35">
      <c r="A202" t="s">
        <v>41</v>
      </c>
      <c r="B202" t="s">
        <v>36</v>
      </c>
      <c r="C202" t="s">
        <v>32</v>
      </c>
      <c r="D202">
        <v>10304</v>
      </c>
      <c r="E202">
        <v>84</v>
      </c>
    </row>
    <row r="203" spans="1:5" x14ac:dyDescent="0.35">
      <c r="A203" t="s">
        <v>41</v>
      </c>
      <c r="B203" t="s">
        <v>34</v>
      </c>
      <c r="C203" t="s">
        <v>16</v>
      </c>
      <c r="D203">
        <v>1274</v>
      </c>
      <c r="E203">
        <v>225</v>
      </c>
    </row>
    <row r="204" spans="1:5" x14ac:dyDescent="0.35">
      <c r="A204" t="s">
        <v>5</v>
      </c>
      <c r="B204" t="s">
        <v>36</v>
      </c>
      <c r="C204" t="s">
        <v>30</v>
      </c>
      <c r="D204">
        <v>1526</v>
      </c>
      <c r="E204">
        <v>105</v>
      </c>
    </row>
    <row r="205" spans="1:5" x14ac:dyDescent="0.35">
      <c r="A205" t="s">
        <v>40</v>
      </c>
      <c r="B205" t="s">
        <v>39</v>
      </c>
      <c r="C205" t="s">
        <v>28</v>
      </c>
      <c r="D205">
        <v>3101</v>
      </c>
      <c r="E205">
        <v>225</v>
      </c>
    </row>
    <row r="206" spans="1:5" x14ac:dyDescent="0.35">
      <c r="A206" t="s">
        <v>2</v>
      </c>
      <c r="B206" t="s">
        <v>37</v>
      </c>
      <c r="C206" t="s">
        <v>14</v>
      </c>
      <c r="D206">
        <v>1057</v>
      </c>
      <c r="E206">
        <v>54</v>
      </c>
    </row>
    <row r="207" spans="1:5" x14ac:dyDescent="0.35">
      <c r="A207" t="s">
        <v>7</v>
      </c>
      <c r="B207" t="s">
        <v>37</v>
      </c>
      <c r="C207" t="s">
        <v>26</v>
      </c>
      <c r="D207">
        <v>5306</v>
      </c>
      <c r="E207">
        <v>0</v>
      </c>
    </row>
    <row r="208" spans="1:5" x14ac:dyDescent="0.35">
      <c r="A208" t="s">
        <v>5</v>
      </c>
      <c r="B208" t="s">
        <v>39</v>
      </c>
      <c r="C208" t="s">
        <v>24</v>
      </c>
      <c r="D208">
        <v>4018</v>
      </c>
      <c r="E208">
        <v>171</v>
      </c>
    </row>
    <row r="209" spans="1:5" x14ac:dyDescent="0.35">
      <c r="A209" t="s">
        <v>9</v>
      </c>
      <c r="B209" t="s">
        <v>34</v>
      </c>
      <c r="C209" t="s">
        <v>16</v>
      </c>
      <c r="D209">
        <v>938</v>
      </c>
      <c r="E209">
        <v>189</v>
      </c>
    </row>
    <row r="210" spans="1:5" x14ac:dyDescent="0.35">
      <c r="A210" t="s">
        <v>7</v>
      </c>
      <c r="B210" t="s">
        <v>38</v>
      </c>
      <c r="C210" t="s">
        <v>18</v>
      </c>
      <c r="D210">
        <v>1778</v>
      </c>
      <c r="E210">
        <v>270</v>
      </c>
    </row>
    <row r="211" spans="1:5" x14ac:dyDescent="0.35">
      <c r="A211" t="s">
        <v>6</v>
      </c>
      <c r="B211" t="s">
        <v>39</v>
      </c>
      <c r="C211" t="s">
        <v>30</v>
      </c>
      <c r="D211">
        <v>1638</v>
      </c>
      <c r="E211">
        <v>63</v>
      </c>
    </row>
    <row r="212" spans="1:5" x14ac:dyDescent="0.35">
      <c r="A212" t="s">
        <v>41</v>
      </c>
      <c r="B212" t="s">
        <v>38</v>
      </c>
      <c r="C212" t="s">
        <v>25</v>
      </c>
      <c r="D212">
        <v>154</v>
      </c>
      <c r="E212">
        <v>21</v>
      </c>
    </row>
    <row r="213" spans="1:5" x14ac:dyDescent="0.35">
      <c r="A213" t="s">
        <v>7</v>
      </c>
      <c r="B213" t="s">
        <v>37</v>
      </c>
      <c r="C213" t="s">
        <v>22</v>
      </c>
      <c r="D213">
        <v>9835</v>
      </c>
      <c r="E213">
        <v>207</v>
      </c>
    </row>
    <row r="214" spans="1:5" x14ac:dyDescent="0.35">
      <c r="A214" t="s">
        <v>9</v>
      </c>
      <c r="B214" t="s">
        <v>37</v>
      </c>
      <c r="C214" t="s">
        <v>20</v>
      </c>
      <c r="D214">
        <v>7273</v>
      </c>
      <c r="E214">
        <v>96</v>
      </c>
    </row>
    <row r="215" spans="1:5" x14ac:dyDescent="0.35">
      <c r="A215" t="s">
        <v>5</v>
      </c>
      <c r="B215" t="s">
        <v>39</v>
      </c>
      <c r="C215" t="s">
        <v>22</v>
      </c>
      <c r="D215">
        <v>6909</v>
      </c>
      <c r="E215">
        <v>81</v>
      </c>
    </row>
    <row r="216" spans="1:5" x14ac:dyDescent="0.35">
      <c r="A216" t="s">
        <v>9</v>
      </c>
      <c r="B216" t="s">
        <v>39</v>
      </c>
      <c r="C216" t="s">
        <v>24</v>
      </c>
      <c r="D216">
        <v>3920</v>
      </c>
      <c r="E216">
        <v>306</v>
      </c>
    </row>
    <row r="217" spans="1:5" x14ac:dyDescent="0.35">
      <c r="A217" t="s">
        <v>10</v>
      </c>
      <c r="B217" t="s">
        <v>39</v>
      </c>
      <c r="C217" t="s">
        <v>21</v>
      </c>
      <c r="D217">
        <v>4858</v>
      </c>
      <c r="E217">
        <v>279</v>
      </c>
    </row>
    <row r="218" spans="1:5" x14ac:dyDescent="0.35">
      <c r="A218" t="s">
        <v>2</v>
      </c>
      <c r="B218" t="s">
        <v>38</v>
      </c>
      <c r="C218" t="s">
        <v>4</v>
      </c>
      <c r="D218">
        <v>3549</v>
      </c>
      <c r="E218">
        <v>3</v>
      </c>
    </row>
    <row r="219" spans="1:5" x14ac:dyDescent="0.35">
      <c r="A219" t="s">
        <v>7</v>
      </c>
      <c r="B219" t="s">
        <v>39</v>
      </c>
      <c r="C219" t="s">
        <v>27</v>
      </c>
      <c r="D219">
        <v>966</v>
      </c>
      <c r="E219">
        <v>198</v>
      </c>
    </row>
    <row r="220" spans="1:5" x14ac:dyDescent="0.35">
      <c r="A220" t="s">
        <v>5</v>
      </c>
      <c r="B220" t="s">
        <v>39</v>
      </c>
      <c r="C220" t="s">
        <v>18</v>
      </c>
      <c r="D220">
        <v>385</v>
      </c>
      <c r="E220">
        <v>249</v>
      </c>
    </row>
    <row r="221" spans="1:5" x14ac:dyDescent="0.35">
      <c r="A221" t="s">
        <v>6</v>
      </c>
      <c r="B221" t="s">
        <v>34</v>
      </c>
      <c r="C221" t="s">
        <v>16</v>
      </c>
      <c r="D221">
        <v>2219</v>
      </c>
      <c r="E221">
        <v>75</v>
      </c>
    </row>
    <row r="222" spans="1:5" x14ac:dyDescent="0.35">
      <c r="A222" t="s">
        <v>9</v>
      </c>
      <c r="B222" t="s">
        <v>36</v>
      </c>
      <c r="C222" t="s">
        <v>32</v>
      </c>
      <c r="D222">
        <v>2954</v>
      </c>
      <c r="E222">
        <v>189</v>
      </c>
    </row>
    <row r="223" spans="1:5" x14ac:dyDescent="0.35">
      <c r="A223" t="s">
        <v>7</v>
      </c>
      <c r="B223" t="s">
        <v>36</v>
      </c>
      <c r="C223" t="s">
        <v>32</v>
      </c>
      <c r="D223">
        <v>280</v>
      </c>
      <c r="E223">
        <v>87</v>
      </c>
    </row>
    <row r="224" spans="1:5" x14ac:dyDescent="0.35">
      <c r="A224" t="s">
        <v>41</v>
      </c>
      <c r="B224" t="s">
        <v>36</v>
      </c>
      <c r="C224" t="s">
        <v>30</v>
      </c>
      <c r="D224">
        <v>6118</v>
      </c>
      <c r="E224">
        <v>174</v>
      </c>
    </row>
    <row r="225" spans="1:5" x14ac:dyDescent="0.35">
      <c r="A225" t="s">
        <v>2</v>
      </c>
      <c r="B225" t="s">
        <v>39</v>
      </c>
      <c r="C225" t="s">
        <v>15</v>
      </c>
      <c r="D225">
        <v>4802</v>
      </c>
      <c r="E225">
        <v>36</v>
      </c>
    </row>
    <row r="226" spans="1:5" x14ac:dyDescent="0.35">
      <c r="A226" t="s">
        <v>9</v>
      </c>
      <c r="B226" t="s">
        <v>38</v>
      </c>
      <c r="C226" t="s">
        <v>24</v>
      </c>
      <c r="D226">
        <v>4137</v>
      </c>
      <c r="E226">
        <v>60</v>
      </c>
    </row>
    <row r="227" spans="1:5" x14ac:dyDescent="0.35">
      <c r="A227" t="s">
        <v>3</v>
      </c>
      <c r="B227" t="s">
        <v>35</v>
      </c>
      <c r="C227" t="s">
        <v>23</v>
      </c>
      <c r="D227">
        <v>2023</v>
      </c>
      <c r="E227">
        <v>78</v>
      </c>
    </row>
    <row r="228" spans="1:5" x14ac:dyDescent="0.35">
      <c r="A228" t="s">
        <v>9</v>
      </c>
      <c r="B228" t="s">
        <v>36</v>
      </c>
      <c r="C228" t="s">
        <v>30</v>
      </c>
      <c r="D228">
        <v>9051</v>
      </c>
      <c r="E228">
        <v>57</v>
      </c>
    </row>
    <row r="229" spans="1:5" x14ac:dyDescent="0.35">
      <c r="A229" t="s">
        <v>9</v>
      </c>
      <c r="B229" t="s">
        <v>37</v>
      </c>
      <c r="C229" t="s">
        <v>28</v>
      </c>
      <c r="D229">
        <v>2919</v>
      </c>
      <c r="E229">
        <v>45</v>
      </c>
    </row>
    <row r="230" spans="1:5" x14ac:dyDescent="0.35">
      <c r="A230" t="s">
        <v>41</v>
      </c>
      <c r="B230" t="s">
        <v>38</v>
      </c>
      <c r="C230" t="s">
        <v>22</v>
      </c>
      <c r="D230">
        <v>5915</v>
      </c>
      <c r="E230">
        <v>3</v>
      </c>
    </row>
    <row r="231" spans="1:5" x14ac:dyDescent="0.35">
      <c r="A231" t="s">
        <v>10</v>
      </c>
      <c r="B231" t="s">
        <v>35</v>
      </c>
      <c r="C231" t="s">
        <v>15</v>
      </c>
      <c r="D231">
        <v>2562</v>
      </c>
      <c r="E231">
        <v>6</v>
      </c>
    </row>
    <row r="232" spans="1:5" x14ac:dyDescent="0.35">
      <c r="A232" t="s">
        <v>5</v>
      </c>
      <c r="B232" t="s">
        <v>37</v>
      </c>
      <c r="C232" t="s">
        <v>25</v>
      </c>
      <c r="D232">
        <v>8813</v>
      </c>
      <c r="E232">
        <v>21</v>
      </c>
    </row>
    <row r="233" spans="1:5" x14ac:dyDescent="0.35">
      <c r="A233" t="s">
        <v>5</v>
      </c>
      <c r="B233" t="s">
        <v>36</v>
      </c>
      <c r="C233" t="s">
        <v>18</v>
      </c>
      <c r="D233">
        <v>6111</v>
      </c>
      <c r="E233">
        <v>3</v>
      </c>
    </row>
    <row r="234" spans="1:5" x14ac:dyDescent="0.35">
      <c r="A234" t="s">
        <v>8</v>
      </c>
      <c r="B234" t="s">
        <v>34</v>
      </c>
      <c r="C234" t="s">
        <v>31</v>
      </c>
      <c r="D234">
        <v>3507</v>
      </c>
      <c r="E234">
        <v>288</v>
      </c>
    </row>
    <row r="235" spans="1:5" x14ac:dyDescent="0.35">
      <c r="A235" t="s">
        <v>6</v>
      </c>
      <c r="B235" t="s">
        <v>36</v>
      </c>
      <c r="C235" t="s">
        <v>13</v>
      </c>
      <c r="D235">
        <v>4319</v>
      </c>
      <c r="E235">
        <v>30</v>
      </c>
    </row>
    <row r="236" spans="1:5" x14ac:dyDescent="0.35">
      <c r="A236" t="s">
        <v>40</v>
      </c>
      <c r="B236" t="s">
        <v>38</v>
      </c>
      <c r="C236" t="s">
        <v>26</v>
      </c>
      <c r="D236">
        <v>609</v>
      </c>
      <c r="E236">
        <v>87</v>
      </c>
    </row>
    <row r="237" spans="1:5" x14ac:dyDescent="0.35">
      <c r="A237" t="s">
        <v>40</v>
      </c>
      <c r="B237" t="s">
        <v>39</v>
      </c>
      <c r="C237" t="s">
        <v>27</v>
      </c>
      <c r="D237">
        <v>6370</v>
      </c>
      <c r="E237">
        <v>30</v>
      </c>
    </row>
    <row r="238" spans="1:5" x14ac:dyDescent="0.35">
      <c r="A238" t="s">
        <v>5</v>
      </c>
      <c r="B238" t="s">
        <v>38</v>
      </c>
      <c r="C238" t="s">
        <v>19</v>
      </c>
      <c r="D238">
        <v>5474</v>
      </c>
      <c r="E238">
        <v>168</v>
      </c>
    </row>
    <row r="239" spans="1:5" x14ac:dyDescent="0.35">
      <c r="A239" t="s">
        <v>40</v>
      </c>
      <c r="B239" t="s">
        <v>36</v>
      </c>
      <c r="C239" t="s">
        <v>27</v>
      </c>
      <c r="D239">
        <v>3164</v>
      </c>
      <c r="E239">
        <v>306</v>
      </c>
    </row>
    <row r="240" spans="1:5" x14ac:dyDescent="0.35">
      <c r="A240" t="s">
        <v>6</v>
      </c>
      <c r="B240" t="s">
        <v>35</v>
      </c>
      <c r="C240" t="s">
        <v>4</v>
      </c>
      <c r="D240">
        <v>1302</v>
      </c>
      <c r="E240">
        <v>402</v>
      </c>
    </row>
    <row r="241" spans="1:5" x14ac:dyDescent="0.35">
      <c r="A241" t="s">
        <v>3</v>
      </c>
      <c r="B241" t="s">
        <v>37</v>
      </c>
      <c r="C241" t="s">
        <v>28</v>
      </c>
      <c r="D241">
        <v>7308</v>
      </c>
      <c r="E241">
        <v>327</v>
      </c>
    </row>
    <row r="242" spans="1:5" x14ac:dyDescent="0.35">
      <c r="A242" t="s">
        <v>40</v>
      </c>
      <c r="B242" t="s">
        <v>37</v>
      </c>
      <c r="C242" t="s">
        <v>27</v>
      </c>
      <c r="D242">
        <v>6132</v>
      </c>
      <c r="E242">
        <v>93</v>
      </c>
    </row>
    <row r="243" spans="1:5" x14ac:dyDescent="0.35">
      <c r="A243" t="s">
        <v>10</v>
      </c>
      <c r="B243" t="s">
        <v>35</v>
      </c>
      <c r="C243" t="s">
        <v>14</v>
      </c>
      <c r="D243">
        <v>3472</v>
      </c>
      <c r="E243">
        <v>96</v>
      </c>
    </row>
    <row r="244" spans="1:5" x14ac:dyDescent="0.35">
      <c r="A244" t="s">
        <v>8</v>
      </c>
      <c r="B244" t="s">
        <v>39</v>
      </c>
      <c r="C244" t="s">
        <v>18</v>
      </c>
      <c r="D244">
        <v>9660</v>
      </c>
      <c r="E244">
        <v>27</v>
      </c>
    </row>
    <row r="245" spans="1:5" x14ac:dyDescent="0.35">
      <c r="A245" t="s">
        <v>9</v>
      </c>
      <c r="B245" t="s">
        <v>38</v>
      </c>
      <c r="C245" t="s">
        <v>26</v>
      </c>
      <c r="D245">
        <v>2436</v>
      </c>
      <c r="E245">
        <v>99</v>
      </c>
    </row>
    <row r="246" spans="1:5" x14ac:dyDescent="0.35">
      <c r="A246" t="s">
        <v>9</v>
      </c>
      <c r="B246" t="s">
        <v>38</v>
      </c>
      <c r="C246" t="s">
        <v>33</v>
      </c>
      <c r="D246">
        <v>9506</v>
      </c>
      <c r="E246">
        <v>87</v>
      </c>
    </row>
    <row r="247" spans="1:5" x14ac:dyDescent="0.35">
      <c r="A247" t="s">
        <v>10</v>
      </c>
      <c r="B247" t="s">
        <v>37</v>
      </c>
      <c r="C247" t="s">
        <v>21</v>
      </c>
      <c r="D247">
        <v>245</v>
      </c>
      <c r="E247">
        <v>288</v>
      </c>
    </row>
    <row r="248" spans="1:5" x14ac:dyDescent="0.35">
      <c r="A248" t="s">
        <v>8</v>
      </c>
      <c r="B248" t="s">
        <v>35</v>
      </c>
      <c r="C248" t="s">
        <v>20</v>
      </c>
      <c r="D248">
        <v>2702</v>
      </c>
      <c r="E248">
        <v>363</v>
      </c>
    </row>
    <row r="249" spans="1:5" x14ac:dyDescent="0.35">
      <c r="A249" t="s">
        <v>10</v>
      </c>
      <c r="B249" t="s">
        <v>34</v>
      </c>
      <c r="C249" t="s">
        <v>17</v>
      </c>
      <c r="D249">
        <v>700</v>
      </c>
      <c r="E249">
        <v>87</v>
      </c>
    </row>
    <row r="250" spans="1:5" x14ac:dyDescent="0.35">
      <c r="A250" t="s">
        <v>6</v>
      </c>
      <c r="B250" t="s">
        <v>34</v>
      </c>
      <c r="C250" t="s">
        <v>17</v>
      </c>
      <c r="D250">
        <v>3759</v>
      </c>
      <c r="E250">
        <v>150</v>
      </c>
    </row>
    <row r="251" spans="1:5" x14ac:dyDescent="0.35">
      <c r="A251" t="s">
        <v>2</v>
      </c>
      <c r="B251" t="s">
        <v>35</v>
      </c>
      <c r="C251" t="s">
        <v>17</v>
      </c>
      <c r="D251">
        <v>1589</v>
      </c>
      <c r="E251">
        <v>303</v>
      </c>
    </row>
    <row r="252" spans="1:5" x14ac:dyDescent="0.35">
      <c r="A252" t="s">
        <v>7</v>
      </c>
      <c r="B252" t="s">
        <v>35</v>
      </c>
      <c r="C252" t="s">
        <v>28</v>
      </c>
      <c r="D252">
        <v>5194</v>
      </c>
      <c r="E252">
        <v>288</v>
      </c>
    </row>
    <row r="253" spans="1:5" x14ac:dyDescent="0.35">
      <c r="A253" t="s">
        <v>10</v>
      </c>
      <c r="B253" t="s">
        <v>36</v>
      </c>
      <c r="C253" t="s">
        <v>13</v>
      </c>
      <c r="D253">
        <v>945</v>
      </c>
      <c r="E253">
        <v>75</v>
      </c>
    </row>
    <row r="254" spans="1:5" x14ac:dyDescent="0.35">
      <c r="A254" t="s">
        <v>40</v>
      </c>
      <c r="B254" t="s">
        <v>38</v>
      </c>
      <c r="C254" t="s">
        <v>31</v>
      </c>
      <c r="D254">
        <v>1988</v>
      </c>
      <c r="E254">
        <v>39</v>
      </c>
    </row>
    <row r="255" spans="1:5" x14ac:dyDescent="0.35">
      <c r="A255" t="s">
        <v>6</v>
      </c>
      <c r="B255" t="s">
        <v>34</v>
      </c>
      <c r="C255" t="s">
        <v>32</v>
      </c>
      <c r="D255">
        <v>6734</v>
      </c>
      <c r="E255">
        <v>123</v>
      </c>
    </row>
    <row r="256" spans="1:5" x14ac:dyDescent="0.35">
      <c r="A256" t="s">
        <v>40</v>
      </c>
      <c r="B256" t="s">
        <v>36</v>
      </c>
      <c r="C256" t="s">
        <v>4</v>
      </c>
      <c r="D256">
        <v>217</v>
      </c>
      <c r="E256">
        <v>36</v>
      </c>
    </row>
    <row r="257" spans="1:5" x14ac:dyDescent="0.35">
      <c r="A257" t="s">
        <v>5</v>
      </c>
      <c r="B257" t="s">
        <v>34</v>
      </c>
      <c r="C257" t="s">
        <v>22</v>
      </c>
      <c r="D257">
        <v>6279</v>
      </c>
      <c r="E257">
        <v>237</v>
      </c>
    </row>
    <row r="258" spans="1:5" x14ac:dyDescent="0.35">
      <c r="A258" t="s">
        <v>40</v>
      </c>
      <c r="B258" t="s">
        <v>36</v>
      </c>
      <c r="C258" t="s">
        <v>13</v>
      </c>
      <c r="D258">
        <v>4424</v>
      </c>
      <c r="E258">
        <v>201</v>
      </c>
    </row>
    <row r="259" spans="1:5" x14ac:dyDescent="0.35">
      <c r="A259" t="s">
        <v>2</v>
      </c>
      <c r="B259" t="s">
        <v>36</v>
      </c>
      <c r="C259" t="s">
        <v>17</v>
      </c>
      <c r="D259">
        <v>189</v>
      </c>
      <c r="E259">
        <v>48</v>
      </c>
    </row>
    <row r="260" spans="1:5" x14ac:dyDescent="0.35">
      <c r="A260" t="s">
        <v>5</v>
      </c>
      <c r="B260" t="s">
        <v>35</v>
      </c>
      <c r="C260" t="s">
        <v>22</v>
      </c>
      <c r="D260">
        <v>490</v>
      </c>
      <c r="E260">
        <v>84</v>
      </c>
    </row>
    <row r="261" spans="1:5" x14ac:dyDescent="0.35">
      <c r="A261" t="s">
        <v>8</v>
      </c>
      <c r="B261" t="s">
        <v>37</v>
      </c>
      <c r="C261" t="s">
        <v>21</v>
      </c>
      <c r="D261">
        <v>434</v>
      </c>
      <c r="E261">
        <v>87</v>
      </c>
    </row>
    <row r="262" spans="1:5" x14ac:dyDescent="0.35">
      <c r="A262" t="s">
        <v>7</v>
      </c>
      <c r="B262" t="s">
        <v>38</v>
      </c>
      <c r="C262" t="s">
        <v>30</v>
      </c>
      <c r="D262">
        <v>10129</v>
      </c>
      <c r="E262">
        <v>312</v>
      </c>
    </row>
    <row r="263" spans="1:5" x14ac:dyDescent="0.35">
      <c r="A263" t="s">
        <v>3</v>
      </c>
      <c r="B263" t="s">
        <v>39</v>
      </c>
      <c r="C263" t="s">
        <v>28</v>
      </c>
      <c r="D263">
        <v>1652</v>
      </c>
      <c r="E263">
        <v>102</v>
      </c>
    </row>
    <row r="264" spans="1:5" x14ac:dyDescent="0.35">
      <c r="A264" t="s">
        <v>8</v>
      </c>
      <c r="B264" t="s">
        <v>38</v>
      </c>
      <c r="C264" t="s">
        <v>21</v>
      </c>
      <c r="D264">
        <v>6433</v>
      </c>
      <c r="E264">
        <v>78</v>
      </c>
    </row>
    <row r="265" spans="1:5" x14ac:dyDescent="0.35">
      <c r="A265" t="s">
        <v>3</v>
      </c>
      <c r="B265" t="s">
        <v>34</v>
      </c>
      <c r="C265" t="s">
        <v>23</v>
      </c>
      <c r="D265">
        <v>2212</v>
      </c>
      <c r="E265">
        <v>117</v>
      </c>
    </row>
    <row r="266" spans="1:5" x14ac:dyDescent="0.35">
      <c r="A266" t="s">
        <v>41</v>
      </c>
      <c r="B266" t="s">
        <v>35</v>
      </c>
      <c r="C266" t="s">
        <v>19</v>
      </c>
      <c r="D266">
        <v>609</v>
      </c>
      <c r="E266">
        <v>99</v>
      </c>
    </row>
    <row r="267" spans="1:5" x14ac:dyDescent="0.35">
      <c r="A267" t="s">
        <v>40</v>
      </c>
      <c r="B267" t="s">
        <v>35</v>
      </c>
      <c r="C267" t="s">
        <v>24</v>
      </c>
      <c r="D267">
        <v>1638</v>
      </c>
      <c r="E267">
        <v>48</v>
      </c>
    </row>
    <row r="268" spans="1:5" x14ac:dyDescent="0.35">
      <c r="A268" t="s">
        <v>7</v>
      </c>
      <c r="B268" t="s">
        <v>34</v>
      </c>
      <c r="C268" t="s">
        <v>15</v>
      </c>
      <c r="D268">
        <v>3829</v>
      </c>
      <c r="E268">
        <v>24</v>
      </c>
    </row>
    <row r="269" spans="1:5" x14ac:dyDescent="0.35">
      <c r="A269" t="s">
        <v>40</v>
      </c>
      <c r="B269" t="s">
        <v>39</v>
      </c>
      <c r="C269" t="s">
        <v>15</v>
      </c>
      <c r="D269">
        <v>5775</v>
      </c>
      <c r="E269">
        <v>42</v>
      </c>
    </row>
    <row r="270" spans="1:5" x14ac:dyDescent="0.35">
      <c r="A270" t="s">
        <v>6</v>
      </c>
      <c r="B270" t="s">
        <v>35</v>
      </c>
      <c r="C270" t="s">
        <v>20</v>
      </c>
      <c r="D270">
        <v>1071</v>
      </c>
      <c r="E270">
        <v>270</v>
      </c>
    </row>
    <row r="271" spans="1:5" x14ac:dyDescent="0.35">
      <c r="A271" t="s">
        <v>8</v>
      </c>
      <c r="B271" t="s">
        <v>36</v>
      </c>
      <c r="C271" t="s">
        <v>23</v>
      </c>
      <c r="D271">
        <v>5019</v>
      </c>
      <c r="E271">
        <v>150</v>
      </c>
    </row>
    <row r="272" spans="1:5" x14ac:dyDescent="0.35">
      <c r="A272" t="s">
        <v>2</v>
      </c>
      <c r="B272" t="s">
        <v>37</v>
      </c>
      <c r="C272" t="s">
        <v>15</v>
      </c>
      <c r="D272">
        <v>2863</v>
      </c>
      <c r="E272">
        <v>42</v>
      </c>
    </row>
    <row r="273" spans="1:5" x14ac:dyDescent="0.35">
      <c r="A273" t="s">
        <v>40</v>
      </c>
      <c r="B273" t="s">
        <v>35</v>
      </c>
      <c r="C273" t="s">
        <v>29</v>
      </c>
      <c r="D273">
        <v>1617</v>
      </c>
      <c r="E273">
        <v>126</v>
      </c>
    </row>
    <row r="274" spans="1:5" x14ac:dyDescent="0.35">
      <c r="A274" t="s">
        <v>6</v>
      </c>
      <c r="B274" t="s">
        <v>37</v>
      </c>
      <c r="C274" t="s">
        <v>26</v>
      </c>
      <c r="D274">
        <v>6818</v>
      </c>
      <c r="E274">
        <v>6</v>
      </c>
    </row>
    <row r="275" spans="1:5" x14ac:dyDescent="0.35">
      <c r="A275" t="s">
        <v>3</v>
      </c>
      <c r="B275" t="s">
        <v>35</v>
      </c>
      <c r="C275" t="s">
        <v>15</v>
      </c>
      <c r="D275">
        <v>6657</v>
      </c>
      <c r="E275">
        <v>276</v>
      </c>
    </row>
    <row r="276" spans="1:5" x14ac:dyDescent="0.35">
      <c r="A276" t="s">
        <v>3</v>
      </c>
      <c r="B276" t="s">
        <v>34</v>
      </c>
      <c r="C276" t="s">
        <v>17</v>
      </c>
      <c r="D276">
        <v>2919</v>
      </c>
      <c r="E276">
        <v>93</v>
      </c>
    </row>
    <row r="277" spans="1:5" x14ac:dyDescent="0.35">
      <c r="A277" t="s">
        <v>2</v>
      </c>
      <c r="B277" t="s">
        <v>36</v>
      </c>
      <c r="C277" t="s">
        <v>31</v>
      </c>
      <c r="D277">
        <v>3094</v>
      </c>
      <c r="E277">
        <v>246</v>
      </c>
    </row>
    <row r="278" spans="1:5" x14ac:dyDescent="0.35">
      <c r="A278" t="s">
        <v>6</v>
      </c>
      <c r="B278" t="s">
        <v>39</v>
      </c>
      <c r="C278" t="s">
        <v>24</v>
      </c>
      <c r="D278">
        <v>2989</v>
      </c>
      <c r="E278">
        <v>3</v>
      </c>
    </row>
    <row r="279" spans="1:5" x14ac:dyDescent="0.35">
      <c r="A279" t="s">
        <v>8</v>
      </c>
      <c r="B279" t="s">
        <v>38</v>
      </c>
      <c r="C279" t="s">
        <v>27</v>
      </c>
      <c r="D279">
        <v>2268</v>
      </c>
      <c r="E279">
        <v>63</v>
      </c>
    </row>
    <row r="280" spans="1:5" x14ac:dyDescent="0.35">
      <c r="A280" t="s">
        <v>5</v>
      </c>
      <c r="B280" t="s">
        <v>35</v>
      </c>
      <c r="C280" t="s">
        <v>31</v>
      </c>
      <c r="D280">
        <v>4753</v>
      </c>
      <c r="E280">
        <v>246</v>
      </c>
    </row>
    <row r="281" spans="1:5" x14ac:dyDescent="0.35">
      <c r="A281" t="s">
        <v>2</v>
      </c>
      <c r="B281" t="s">
        <v>34</v>
      </c>
      <c r="C281" t="s">
        <v>19</v>
      </c>
      <c r="D281">
        <v>7511</v>
      </c>
      <c r="E281">
        <v>120</v>
      </c>
    </row>
    <row r="282" spans="1:5" x14ac:dyDescent="0.35">
      <c r="A282" t="s">
        <v>2</v>
      </c>
      <c r="B282" t="s">
        <v>38</v>
      </c>
      <c r="C282" t="s">
        <v>31</v>
      </c>
      <c r="D282">
        <v>4326</v>
      </c>
      <c r="E282">
        <v>348</v>
      </c>
    </row>
    <row r="283" spans="1:5" x14ac:dyDescent="0.35">
      <c r="A283" t="s">
        <v>41</v>
      </c>
      <c r="B283" t="s">
        <v>34</v>
      </c>
      <c r="C283" t="s">
        <v>23</v>
      </c>
      <c r="D283">
        <v>4935</v>
      </c>
      <c r="E283">
        <v>126</v>
      </c>
    </row>
    <row r="284" spans="1:5" x14ac:dyDescent="0.35">
      <c r="A284" t="s">
        <v>6</v>
      </c>
      <c r="B284" t="s">
        <v>35</v>
      </c>
      <c r="C284" t="s">
        <v>30</v>
      </c>
      <c r="D284">
        <v>4781</v>
      </c>
      <c r="E284">
        <v>123</v>
      </c>
    </row>
    <row r="285" spans="1:5" x14ac:dyDescent="0.35">
      <c r="A285" t="s">
        <v>5</v>
      </c>
      <c r="B285" t="s">
        <v>38</v>
      </c>
      <c r="C285" t="s">
        <v>25</v>
      </c>
      <c r="D285">
        <v>7483</v>
      </c>
      <c r="E285">
        <v>45</v>
      </c>
    </row>
    <row r="286" spans="1:5" x14ac:dyDescent="0.35">
      <c r="A286" t="s">
        <v>10</v>
      </c>
      <c r="B286" t="s">
        <v>38</v>
      </c>
      <c r="C286" t="s">
        <v>4</v>
      </c>
      <c r="D286">
        <v>6860</v>
      </c>
      <c r="E286">
        <v>126</v>
      </c>
    </row>
    <row r="287" spans="1:5" x14ac:dyDescent="0.35">
      <c r="A287" t="s">
        <v>40</v>
      </c>
      <c r="B287" t="s">
        <v>37</v>
      </c>
      <c r="C287" t="s">
        <v>29</v>
      </c>
      <c r="D287">
        <v>9002</v>
      </c>
      <c r="E287">
        <v>72</v>
      </c>
    </row>
    <row r="288" spans="1:5" x14ac:dyDescent="0.35">
      <c r="A288" t="s">
        <v>6</v>
      </c>
      <c r="B288" t="s">
        <v>36</v>
      </c>
      <c r="C288" t="s">
        <v>29</v>
      </c>
      <c r="D288">
        <v>1400</v>
      </c>
      <c r="E288">
        <v>135</v>
      </c>
    </row>
    <row r="289" spans="1:5" x14ac:dyDescent="0.35">
      <c r="A289" t="s">
        <v>10</v>
      </c>
      <c r="B289" t="s">
        <v>34</v>
      </c>
      <c r="C289" t="s">
        <v>22</v>
      </c>
      <c r="D289">
        <v>4053</v>
      </c>
      <c r="E289">
        <v>24</v>
      </c>
    </row>
    <row r="290" spans="1:5" x14ac:dyDescent="0.35">
      <c r="A290" t="s">
        <v>7</v>
      </c>
      <c r="B290" t="s">
        <v>36</v>
      </c>
      <c r="C290" t="s">
        <v>31</v>
      </c>
      <c r="D290">
        <v>2149</v>
      </c>
      <c r="E290">
        <v>117</v>
      </c>
    </row>
    <row r="291" spans="1:5" x14ac:dyDescent="0.35">
      <c r="A291" t="s">
        <v>3</v>
      </c>
      <c r="B291" t="s">
        <v>39</v>
      </c>
      <c r="C291" t="s">
        <v>29</v>
      </c>
      <c r="D291">
        <v>3640</v>
      </c>
      <c r="E291">
        <v>51</v>
      </c>
    </row>
    <row r="292" spans="1:5" x14ac:dyDescent="0.35">
      <c r="A292" t="s">
        <v>2</v>
      </c>
      <c r="B292" t="s">
        <v>39</v>
      </c>
      <c r="C292" t="s">
        <v>23</v>
      </c>
      <c r="D292">
        <v>630</v>
      </c>
      <c r="E292">
        <v>36</v>
      </c>
    </row>
    <row r="293" spans="1:5" x14ac:dyDescent="0.35">
      <c r="A293" t="s">
        <v>9</v>
      </c>
      <c r="B293" t="s">
        <v>35</v>
      </c>
      <c r="C293" t="s">
        <v>27</v>
      </c>
      <c r="D293">
        <v>2429</v>
      </c>
      <c r="E293">
        <v>144</v>
      </c>
    </row>
    <row r="294" spans="1:5" x14ac:dyDescent="0.35">
      <c r="A294" t="s">
        <v>9</v>
      </c>
      <c r="B294" t="s">
        <v>36</v>
      </c>
      <c r="C294" t="s">
        <v>25</v>
      </c>
      <c r="D294">
        <v>2142</v>
      </c>
      <c r="E294">
        <v>114</v>
      </c>
    </row>
    <row r="295" spans="1:5" x14ac:dyDescent="0.35">
      <c r="A295" t="s">
        <v>7</v>
      </c>
      <c r="B295" t="s">
        <v>37</v>
      </c>
      <c r="C295" t="s">
        <v>30</v>
      </c>
      <c r="D295">
        <v>6454</v>
      </c>
      <c r="E295">
        <v>54</v>
      </c>
    </row>
    <row r="296" spans="1:5" x14ac:dyDescent="0.35">
      <c r="A296" t="s">
        <v>7</v>
      </c>
      <c r="B296" t="s">
        <v>37</v>
      </c>
      <c r="C296" t="s">
        <v>16</v>
      </c>
      <c r="D296">
        <v>4487</v>
      </c>
      <c r="E296">
        <v>333</v>
      </c>
    </row>
    <row r="297" spans="1:5" x14ac:dyDescent="0.35">
      <c r="A297" t="s">
        <v>3</v>
      </c>
      <c r="B297" t="s">
        <v>37</v>
      </c>
      <c r="C297" t="s">
        <v>4</v>
      </c>
      <c r="D297">
        <v>938</v>
      </c>
      <c r="E297">
        <v>366</v>
      </c>
    </row>
    <row r="298" spans="1:5" x14ac:dyDescent="0.35">
      <c r="A298" t="s">
        <v>3</v>
      </c>
      <c r="B298" t="s">
        <v>38</v>
      </c>
      <c r="C298" t="s">
        <v>26</v>
      </c>
      <c r="D298">
        <v>8841</v>
      </c>
      <c r="E298">
        <v>303</v>
      </c>
    </row>
    <row r="299" spans="1:5" x14ac:dyDescent="0.35">
      <c r="A299" t="s">
        <v>2</v>
      </c>
      <c r="B299" t="s">
        <v>39</v>
      </c>
      <c r="C299" t="s">
        <v>33</v>
      </c>
      <c r="D299">
        <v>4018</v>
      </c>
      <c r="E299">
        <v>126</v>
      </c>
    </row>
    <row r="300" spans="1:5" x14ac:dyDescent="0.35">
      <c r="A300" t="s">
        <v>41</v>
      </c>
      <c r="B300" t="s">
        <v>37</v>
      </c>
      <c r="C300" t="s">
        <v>15</v>
      </c>
      <c r="D300">
        <v>714</v>
      </c>
      <c r="E300">
        <v>231</v>
      </c>
    </row>
    <row r="301" spans="1:5" x14ac:dyDescent="0.35">
      <c r="A301" t="s">
        <v>9</v>
      </c>
      <c r="B301" t="s">
        <v>38</v>
      </c>
      <c r="C301" t="s">
        <v>25</v>
      </c>
      <c r="D301">
        <v>3850</v>
      </c>
      <c r="E301">
        <v>102</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28B67-4EF7-4090-82BB-9DBB7D9D8AC6}">
  <dimension ref="A1:I16"/>
  <sheetViews>
    <sheetView workbookViewId="0">
      <selection activeCell="E23" sqref="E23"/>
    </sheetView>
  </sheetViews>
  <sheetFormatPr defaultRowHeight="14.5" x14ac:dyDescent="0.35"/>
  <cols>
    <col min="1" max="1" width="15.7265625" bestFit="1" customWidth="1"/>
    <col min="2" max="2" width="14" bestFit="1" customWidth="1"/>
    <col min="4" max="4" width="15.7265625" bestFit="1" customWidth="1"/>
    <col min="5" max="5" width="14" style="9" bestFit="1" customWidth="1"/>
    <col min="8" max="8" width="19" bestFit="1" customWidth="1"/>
    <col min="9" max="9" width="14" bestFit="1" customWidth="1"/>
  </cols>
  <sheetData>
    <row r="1" spans="1:9" ht="11" customHeight="1" x14ac:dyDescent="0.35">
      <c r="I1" t="s">
        <v>68</v>
      </c>
    </row>
    <row r="3" spans="1:9" x14ac:dyDescent="0.35">
      <c r="A3" s="22" t="s">
        <v>65</v>
      </c>
      <c r="B3" t="s">
        <v>66</v>
      </c>
      <c r="D3" s="22" t="s">
        <v>65</v>
      </c>
      <c r="E3" s="9" t="s">
        <v>66</v>
      </c>
    </row>
    <row r="4" spans="1:9" x14ac:dyDescent="0.35">
      <c r="A4" s="23" t="s">
        <v>38</v>
      </c>
      <c r="B4">
        <v>25221</v>
      </c>
      <c r="D4" s="23" t="s">
        <v>38</v>
      </c>
      <c r="E4" s="9">
        <v>6069</v>
      </c>
    </row>
    <row r="5" spans="1:9" x14ac:dyDescent="0.35">
      <c r="A5" s="28" t="s">
        <v>5</v>
      </c>
      <c r="B5">
        <v>25221</v>
      </c>
      <c r="D5" s="28" t="s">
        <v>41</v>
      </c>
      <c r="E5" s="9">
        <v>6069</v>
      </c>
    </row>
    <row r="6" spans="1:9" x14ac:dyDescent="0.35">
      <c r="A6" s="23" t="s">
        <v>36</v>
      </c>
      <c r="B6">
        <v>39620</v>
      </c>
      <c r="D6" s="23" t="s">
        <v>36</v>
      </c>
      <c r="E6" s="9">
        <v>5019</v>
      </c>
    </row>
    <row r="7" spans="1:9" x14ac:dyDescent="0.35">
      <c r="A7" s="28" t="s">
        <v>5</v>
      </c>
      <c r="B7">
        <v>39620</v>
      </c>
      <c r="D7" s="28" t="s">
        <v>8</v>
      </c>
      <c r="E7" s="9">
        <v>5019</v>
      </c>
    </row>
    <row r="8" spans="1:9" x14ac:dyDescent="0.35">
      <c r="A8" s="23" t="s">
        <v>34</v>
      </c>
      <c r="B8">
        <v>41559</v>
      </c>
      <c r="D8" s="23" t="s">
        <v>34</v>
      </c>
      <c r="E8" s="9">
        <v>5516</v>
      </c>
      <c r="H8" t="s">
        <v>68</v>
      </c>
    </row>
    <row r="9" spans="1:9" x14ac:dyDescent="0.35">
      <c r="A9" s="28" t="s">
        <v>5</v>
      </c>
      <c r="B9">
        <v>41559</v>
      </c>
      <c r="D9" s="28" t="s">
        <v>8</v>
      </c>
      <c r="E9" s="9">
        <v>5516</v>
      </c>
    </row>
    <row r="10" spans="1:9" x14ac:dyDescent="0.35">
      <c r="A10" s="23" t="s">
        <v>37</v>
      </c>
      <c r="B10">
        <v>43568</v>
      </c>
      <c r="D10" s="23" t="s">
        <v>37</v>
      </c>
      <c r="E10" s="9">
        <v>7987</v>
      </c>
    </row>
    <row r="11" spans="1:9" x14ac:dyDescent="0.35">
      <c r="A11" s="28" t="s">
        <v>7</v>
      </c>
      <c r="B11">
        <v>43568</v>
      </c>
      <c r="D11" s="28" t="s">
        <v>10</v>
      </c>
      <c r="E11" s="9">
        <v>7987</v>
      </c>
    </row>
    <row r="12" spans="1:9" x14ac:dyDescent="0.35">
      <c r="A12" s="23" t="s">
        <v>39</v>
      </c>
      <c r="B12">
        <v>45752</v>
      </c>
      <c r="D12" s="23" t="s">
        <v>39</v>
      </c>
      <c r="E12" s="9">
        <v>3976</v>
      </c>
    </row>
    <row r="13" spans="1:9" x14ac:dyDescent="0.35">
      <c r="A13" s="28" t="s">
        <v>2</v>
      </c>
      <c r="B13">
        <v>45752</v>
      </c>
      <c r="D13" s="28" t="s">
        <v>41</v>
      </c>
      <c r="E13" s="9">
        <v>3976</v>
      </c>
    </row>
    <row r="14" spans="1:9" x14ac:dyDescent="0.35">
      <c r="A14" s="23" t="s">
        <v>35</v>
      </c>
      <c r="B14">
        <v>38325</v>
      </c>
      <c r="D14" s="23" t="s">
        <v>35</v>
      </c>
      <c r="E14" s="9">
        <v>2142</v>
      </c>
    </row>
    <row r="15" spans="1:9" x14ac:dyDescent="0.35">
      <c r="A15" s="28" t="s">
        <v>40</v>
      </c>
      <c r="B15">
        <v>38325</v>
      </c>
      <c r="D15" s="28" t="s">
        <v>2</v>
      </c>
      <c r="E15" s="9">
        <v>2142</v>
      </c>
    </row>
    <row r="16" spans="1:9" x14ac:dyDescent="0.35">
      <c r="A16" s="23" t="s">
        <v>69</v>
      </c>
      <c r="B16">
        <v>234045</v>
      </c>
      <c r="D16" s="23" t="s">
        <v>69</v>
      </c>
      <c r="E16" s="9">
        <v>30709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
</file>

<file path=customXml/item3.xml>��
</file>

<file path=customXml/item4.xml>��
</file>

<file path=customXml/item5.xml>��
</file>

<file path=customXml/itemProps1.xml><?xml version="1.0" encoding="utf-8"?>
<ds:datastoreItem xmlns:ds="http://schemas.openxmlformats.org/officeDocument/2006/customXml" ds:itemID="{4451E95C-5376-4EB5-A03C-656DDD186792}">
  <ds:schemaRefs/>
</ds:datastoreItem>
</file>

<file path=customXml/itemProps2.xml><?xml version="1.0" encoding="utf-8"?>
<ds:datastoreItem xmlns:ds="http://schemas.openxmlformats.org/officeDocument/2006/customXml" ds:itemID="{DA561B2C-2989-4468-B08F-A6F30DD63203}">
  <ds:schemaRefs/>
</ds:datastoreItem>
</file>

<file path=customXml/itemProps3.xml><?xml version="1.0" encoding="utf-8"?>
<ds:datastoreItem xmlns:ds="http://schemas.openxmlformats.org/officeDocument/2006/customXml" ds:itemID="{A168B660-87BE-4440-8160-12F131DD3649}">
  <ds:schemaRefs/>
</ds:datastoreItem>
</file>

<file path=customXml/itemProps4.xml><?xml version="1.0" encoding="utf-8"?>
<ds:datastoreItem xmlns:ds="http://schemas.openxmlformats.org/officeDocument/2006/customXml" ds:itemID="{BEDCAC37-39D8-4CBA-BD05-BD52CE707D54}">
  <ds:schemaRefs/>
</ds:datastoreItem>
</file>

<file path=customXml/itemProps5.xml><?xml version="1.0" encoding="utf-8"?>
<ds:datastoreItem xmlns:ds="http://schemas.openxmlformats.org/officeDocument/2006/customXml" ds:itemID="{A09389EE-6AE7-45C0-BD20-3281FD4BCA1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vt:lpstr>
      <vt:lpstr>Quick statictics</vt:lpstr>
      <vt:lpstr>(EDA)</vt:lpstr>
      <vt:lpstr>Sales</vt:lpstr>
      <vt:lpstr>Sales coun (with pivots)</vt:lpstr>
      <vt:lpstr>Top 5 products</vt:lpstr>
      <vt:lpstr>Anamolies</vt:lpstr>
      <vt:lpstr>Best sales person by country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Payal Garg</cp:lastModifiedBy>
  <dcterms:created xsi:type="dcterms:W3CDTF">2021-03-14T20:21:32Z</dcterms:created>
  <dcterms:modified xsi:type="dcterms:W3CDTF">2023-09-27T07:24:41Z</dcterms:modified>
</cp:coreProperties>
</file>