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A24CA60BDB3B921/Documents/"/>
    </mc:Choice>
  </mc:AlternateContent>
  <xr:revisionPtr revIDLastSave="746" documentId="8_{760ABEA7-3E53-43A7-8708-F3D62F5212E0}" xr6:coauthVersionLast="47" xr6:coauthVersionMax="47" xr10:uidLastSave="{A092AAD0-43CD-49E2-80C6-11E31664A2F7}"/>
  <bookViews>
    <workbookView xWindow="-110" yWindow="-110" windowWidth="19420" windowHeight="10300" firstSheet="9" activeTab="12" xr2:uid="{00000000-000D-0000-FFFF-FFFF00000000}"/>
  </bookViews>
  <sheets>
    <sheet name="PV1" sheetId="5" r:id="rId1"/>
    <sheet name="PV2" sheetId="6" r:id="rId2"/>
    <sheet name="PV3" sheetId="8" r:id="rId3"/>
    <sheet name="PV4" sheetId="7" r:id="rId4"/>
    <sheet name="Visual1" sheetId="9" r:id="rId5"/>
    <sheet name="Visual2" sheetId="10" r:id="rId6"/>
    <sheet name="Visual3" sheetId="11" r:id="rId7"/>
    <sheet name="PV5" sheetId="14" r:id="rId8"/>
    <sheet name="Sales Transactions" sheetId="1" r:id="rId9"/>
    <sheet name="Salesperson Data" sheetId="2" r:id="rId10"/>
    <sheet name="Product Data" sheetId="3" r:id="rId11"/>
    <sheet name="Company Benchmarks" sheetId="4" r:id="rId12"/>
    <sheet name="Dashboard" sheetId="12" r:id="rId13"/>
  </sheets>
  <definedNames>
    <definedName name="_xlcn.WorksheetConnection_Sales_Analysis_Assignment.xlsxTable11" hidden="1">Table1[]</definedName>
    <definedName name="_xlcn.WorksheetConnection_Sales_Analysis_Assignment.xlsxTable21" hidden="1">Table2[]</definedName>
  </definedName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FCE2AD5D-F65C-4FA6-A056-5C36A1767C68}">
      <x15:dataModel>
        <x15:modelTables>
          <x15:modelTable id="Table2" name="Table2" connection="WorksheetConnection_Sales_Analysis_Assignment.xlsx!Table2"/>
          <x15:modelTable id="Table1" name="Table1" connection="WorksheetConnection_Sales_Analysis_Assignment.xlsx!Table1"/>
        </x15:modelTables>
        <x15:modelRelationships>
          <x15:modelRelationship fromTable="Table1" fromColumn="SalespersonID" toTable="Table2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3" i="1" l="1"/>
  <c r="J10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K3" i="1" a="1"/>
  <c r="K3" i="1" s="1"/>
  <c r="L3" i="1" s="1" a="1"/>
  <c r="L3" i="1" s="1"/>
  <c r="K2" i="1" a="1"/>
  <c r="K2" i="1" s="1"/>
  <c r="L2" i="1" s="1" a="1"/>
  <c r="L2" i="1" s="1"/>
  <c r="K4" i="1" a="1"/>
  <c r="K4" i="1" s="1"/>
  <c r="L4" i="1" s="1" a="1"/>
  <c r="L4" i="1" s="1"/>
  <c r="K5" i="1" a="1"/>
  <c r="K5" i="1" s="1"/>
  <c r="L5" i="1" s="1" a="1"/>
  <c r="L5" i="1" s="1"/>
  <c r="K6" i="1" a="1"/>
  <c r="K6" i="1" s="1"/>
  <c r="L6" i="1" s="1" a="1"/>
  <c r="L6" i="1" s="1"/>
  <c r="K7" i="1" a="1"/>
  <c r="K7" i="1" s="1"/>
  <c r="L7" i="1" s="1" a="1"/>
  <c r="L7" i="1" s="1"/>
  <c r="K8" i="1" a="1"/>
  <c r="K8" i="1" s="1"/>
  <c r="L8" i="1" s="1" a="1"/>
  <c r="L8" i="1" s="1"/>
  <c r="K9" i="1" a="1"/>
  <c r="K9" i="1" s="1"/>
  <c r="L9" i="1" s="1" a="1"/>
  <c r="L9" i="1" s="1"/>
  <c r="K10" i="1" a="1"/>
  <c r="K10" i="1" s="1"/>
  <c r="L10" i="1" s="1" a="1"/>
  <c r="L10" i="1" s="1"/>
  <c r="K11" i="1" a="1"/>
  <c r="K11" i="1" s="1"/>
  <c r="L11" i="1" s="1" a="1"/>
  <c r="L11" i="1" s="1"/>
  <c r="K12" i="1" a="1"/>
  <c r="K12" i="1" s="1"/>
  <c r="L12" i="1" s="1" a="1"/>
  <c r="L12" i="1" s="1"/>
  <c r="K13" i="1" a="1"/>
  <c r="K13" i="1" s="1"/>
  <c r="L13" i="1" s="1" a="1"/>
  <c r="L13" i="1" s="1"/>
  <c r="K14" i="1" a="1"/>
  <c r="K14" i="1" s="1"/>
  <c r="L14" i="1" s="1" a="1"/>
  <c r="L14" i="1" s="1"/>
  <c r="K15" i="1" a="1"/>
  <c r="K15" i="1" s="1"/>
  <c r="L15" i="1" s="1" a="1"/>
  <c r="L15" i="1" s="1"/>
  <c r="K16" i="1" a="1"/>
  <c r="K16" i="1" s="1"/>
  <c r="L16" i="1" s="1" a="1"/>
  <c r="L16" i="1" s="1"/>
  <c r="K17" i="1" a="1"/>
  <c r="K17" i="1" s="1"/>
  <c r="L17" i="1" s="1" a="1"/>
  <c r="L17" i="1" s="1"/>
  <c r="K18" i="1" a="1"/>
  <c r="K18" i="1" s="1"/>
  <c r="L18" i="1" s="1" a="1"/>
  <c r="L18" i="1" s="1"/>
  <c r="K19" i="1" a="1"/>
  <c r="K19" i="1" s="1"/>
  <c r="L19" i="1" s="1" a="1"/>
  <c r="L19" i="1" s="1"/>
  <c r="K20" i="1" a="1"/>
  <c r="K20" i="1" s="1"/>
  <c r="L20" i="1" s="1" a="1"/>
  <c r="L20" i="1" s="1"/>
  <c r="K21" i="1" a="1"/>
  <c r="K21" i="1" s="1"/>
  <c r="L21" i="1" s="1" a="1"/>
  <c r="L21" i="1" s="1"/>
  <c r="K22" i="1" a="1"/>
  <c r="K22" i="1" s="1"/>
  <c r="L22" i="1" s="1" a="1"/>
  <c r="L22" i="1" s="1"/>
  <c r="K23" i="1" a="1"/>
  <c r="K23" i="1" s="1"/>
  <c r="L23" i="1" s="1" a="1"/>
  <c r="L23" i="1" s="1"/>
  <c r="K24" i="1" a="1"/>
  <c r="K24" i="1" s="1"/>
  <c r="L24" i="1" s="1" a="1"/>
  <c r="L24" i="1" s="1"/>
  <c r="K25" i="1" a="1"/>
  <c r="K25" i="1" s="1"/>
  <c r="L25" i="1" s="1" a="1"/>
  <c r="L25" i="1" s="1"/>
  <c r="K26" i="1" a="1"/>
  <c r="K26" i="1" s="1"/>
  <c r="L26" i="1" s="1" a="1"/>
  <c r="L26" i="1" s="1"/>
  <c r="K27" i="1" a="1"/>
  <c r="K27" i="1" s="1"/>
  <c r="L27" i="1" s="1" a="1"/>
  <c r="L27" i="1" s="1"/>
  <c r="K28" i="1" a="1"/>
  <c r="K28" i="1" s="1"/>
  <c r="L28" i="1" s="1" a="1"/>
  <c r="L28" i="1" s="1"/>
  <c r="K29" i="1" a="1"/>
  <c r="K29" i="1" s="1"/>
  <c r="L29" i="1" s="1" a="1"/>
  <c r="L29" i="1" s="1"/>
  <c r="K30" i="1" a="1"/>
  <c r="K30" i="1" s="1"/>
  <c r="L30" i="1" s="1" a="1"/>
  <c r="L30" i="1" s="1"/>
  <c r="K31" i="1" a="1"/>
  <c r="K31" i="1" s="1"/>
  <c r="L31" i="1" s="1" a="1"/>
  <c r="L31" i="1" s="1"/>
  <c r="K32" i="1" a="1"/>
  <c r="K32" i="1" s="1"/>
  <c r="L32" i="1" s="1" a="1"/>
  <c r="L32" i="1" s="1"/>
  <c r="K33" i="1" a="1"/>
  <c r="K33" i="1" s="1"/>
  <c r="L33" i="1" s="1" a="1"/>
  <c r="L33" i="1" s="1"/>
  <c r="K34" i="1" a="1"/>
  <c r="K34" i="1" s="1"/>
  <c r="L34" i="1" s="1" a="1"/>
  <c r="L34" i="1" s="1"/>
  <c r="K35" i="1" a="1"/>
  <c r="K35" i="1" s="1"/>
  <c r="L35" i="1" s="1" a="1"/>
  <c r="L35" i="1" s="1"/>
  <c r="K36" i="1" a="1"/>
  <c r="K36" i="1" s="1"/>
  <c r="L36" i="1" s="1" a="1"/>
  <c r="L36" i="1" s="1"/>
  <c r="K37" i="1" a="1"/>
  <c r="K37" i="1" s="1"/>
  <c r="L37" i="1" s="1" a="1"/>
  <c r="L37" i="1" s="1"/>
  <c r="K38" i="1" a="1"/>
  <c r="K38" i="1" s="1"/>
  <c r="L38" i="1" s="1" a="1"/>
  <c r="L38" i="1" s="1"/>
  <c r="K39" i="1" a="1"/>
  <c r="K39" i="1" s="1"/>
  <c r="L39" i="1" s="1" a="1"/>
  <c r="L39" i="1" s="1"/>
  <c r="K40" i="1" a="1"/>
  <c r="K40" i="1" s="1"/>
  <c r="L40" i="1" s="1" a="1"/>
  <c r="L40" i="1" s="1"/>
  <c r="K41" i="1" a="1"/>
  <c r="K41" i="1" s="1"/>
  <c r="L41" i="1" s="1" a="1"/>
  <c r="L41" i="1" s="1"/>
  <c r="K42" i="1" a="1"/>
  <c r="K42" i="1" s="1"/>
  <c r="L42" i="1" s="1" a="1"/>
  <c r="L42" i="1" s="1"/>
  <c r="K43" i="1" a="1"/>
  <c r="K43" i="1" s="1"/>
  <c r="L43" i="1" s="1" a="1"/>
  <c r="L43" i="1" s="1"/>
  <c r="K44" i="1" a="1"/>
  <c r="K44" i="1" s="1"/>
  <c r="L44" i="1" s="1" a="1"/>
  <c r="L44" i="1" s="1"/>
  <c r="K45" i="1" a="1"/>
  <c r="K45" i="1" s="1"/>
  <c r="L45" i="1" s="1" a="1"/>
  <c r="L45" i="1" s="1"/>
  <c r="K46" i="1" a="1"/>
  <c r="K46" i="1" s="1"/>
  <c r="L46" i="1" s="1" a="1"/>
  <c r="L46" i="1" s="1"/>
  <c r="K47" i="1" a="1"/>
  <c r="K47" i="1" s="1"/>
  <c r="L47" i="1" s="1" a="1"/>
  <c r="L47" i="1" s="1"/>
  <c r="K48" i="1" a="1"/>
  <c r="K48" i="1" s="1"/>
  <c r="L48" i="1" s="1" a="1"/>
  <c r="L48" i="1" s="1"/>
  <c r="K49" i="1" a="1"/>
  <c r="K49" i="1" s="1"/>
  <c r="L49" i="1" s="1" a="1"/>
  <c r="L49" i="1" s="1"/>
  <c r="K50" i="1" a="1"/>
  <c r="K50" i="1" s="1"/>
  <c r="L50" i="1" s="1" a="1"/>
  <c r="L50" i="1" s="1"/>
  <c r="K51" i="1" a="1"/>
  <c r="K51" i="1" s="1"/>
  <c r="L51" i="1" s="1" a="1"/>
  <c r="L51" i="1" s="1"/>
  <c r="K52" i="1" a="1"/>
  <c r="K52" i="1" s="1"/>
  <c r="L52" i="1" s="1" a="1"/>
  <c r="L52" i="1" s="1"/>
  <c r="K53" i="1" a="1"/>
  <c r="K53" i="1" s="1"/>
  <c r="L53" i="1" s="1" a="1"/>
  <c r="L53" i="1" s="1"/>
  <c r="K54" i="1" a="1"/>
  <c r="K54" i="1" s="1"/>
  <c r="L54" i="1" s="1" a="1"/>
  <c r="L54" i="1" s="1"/>
  <c r="K55" i="1" a="1"/>
  <c r="K55" i="1" s="1"/>
  <c r="L55" i="1" s="1" a="1"/>
  <c r="L55" i="1" s="1"/>
  <c r="K56" i="1" a="1"/>
  <c r="K56" i="1" s="1"/>
  <c r="L56" i="1" s="1" a="1"/>
  <c r="L56" i="1" s="1"/>
  <c r="K57" i="1" a="1"/>
  <c r="K57" i="1" s="1"/>
  <c r="L57" i="1" s="1" a="1"/>
  <c r="L57" i="1" s="1"/>
  <c r="K58" i="1" a="1"/>
  <c r="K58" i="1" s="1"/>
  <c r="L58" i="1" s="1" a="1"/>
  <c r="L58" i="1" s="1"/>
  <c r="K59" i="1" a="1"/>
  <c r="K59" i="1" s="1"/>
  <c r="L59" i="1" s="1" a="1"/>
  <c r="L59" i="1" s="1"/>
  <c r="K60" i="1" a="1"/>
  <c r="K60" i="1" s="1"/>
  <c r="L60" i="1" s="1" a="1"/>
  <c r="L60" i="1" s="1"/>
  <c r="K61" i="1" a="1"/>
  <c r="K61" i="1" s="1"/>
  <c r="L61" i="1" s="1" a="1"/>
  <c r="L61" i="1" s="1"/>
  <c r="K62" i="1" a="1"/>
  <c r="K62" i="1" s="1"/>
  <c r="L62" i="1" s="1" a="1"/>
  <c r="L62" i="1" s="1"/>
  <c r="K63" i="1" a="1"/>
  <c r="K63" i="1" s="1"/>
  <c r="L63" i="1" s="1" a="1"/>
  <c r="L63" i="1" s="1"/>
  <c r="K64" i="1" a="1"/>
  <c r="K64" i="1" s="1"/>
  <c r="L64" i="1" s="1" a="1"/>
  <c r="L64" i="1" s="1"/>
  <c r="K65" i="1" a="1"/>
  <c r="K65" i="1" s="1"/>
  <c r="L65" i="1" s="1" a="1"/>
  <c r="L65" i="1" s="1"/>
  <c r="K66" i="1" a="1"/>
  <c r="K66" i="1" s="1"/>
  <c r="L66" i="1" s="1" a="1"/>
  <c r="L66" i="1" s="1"/>
  <c r="K67" i="1" a="1"/>
  <c r="K67" i="1" s="1"/>
  <c r="L67" i="1" s="1" a="1"/>
  <c r="L67" i="1" s="1"/>
  <c r="K68" i="1" a="1"/>
  <c r="K68" i="1" s="1"/>
  <c r="L68" i="1" s="1" a="1"/>
  <c r="L68" i="1" s="1"/>
  <c r="K69" i="1" a="1"/>
  <c r="K69" i="1" s="1"/>
  <c r="L69" i="1" s="1" a="1"/>
  <c r="L69" i="1" s="1"/>
  <c r="K70" i="1" a="1"/>
  <c r="K70" i="1" s="1"/>
  <c r="L70" i="1" s="1" a="1"/>
  <c r="L70" i="1" s="1"/>
  <c r="K71" i="1" a="1"/>
  <c r="K71" i="1" s="1"/>
  <c r="L71" i="1" s="1" a="1"/>
  <c r="L71" i="1" s="1"/>
  <c r="K72" i="1" a="1"/>
  <c r="K72" i="1" s="1"/>
  <c r="L72" i="1" s="1" a="1"/>
  <c r="L72" i="1" s="1"/>
  <c r="K73" i="1" a="1"/>
  <c r="K73" i="1" s="1"/>
  <c r="L73" i="1" s="1" a="1"/>
  <c r="L73" i="1" s="1"/>
  <c r="K74" i="1" a="1"/>
  <c r="K74" i="1" s="1"/>
  <c r="L74" i="1" s="1" a="1"/>
  <c r="L74" i="1" s="1"/>
  <c r="K75" i="1" a="1"/>
  <c r="K75" i="1" s="1"/>
  <c r="L75" i="1" s="1" a="1"/>
  <c r="L75" i="1" s="1"/>
  <c r="K76" i="1" a="1"/>
  <c r="K76" i="1" s="1"/>
  <c r="L76" i="1" s="1" a="1"/>
  <c r="L76" i="1" s="1"/>
  <c r="K77" i="1" a="1"/>
  <c r="K77" i="1" s="1"/>
  <c r="L77" i="1" s="1" a="1"/>
  <c r="L77" i="1" s="1"/>
  <c r="K78" i="1" a="1"/>
  <c r="K78" i="1" s="1"/>
  <c r="L78" i="1" s="1" a="1"/>
  <c r="L78" i="1" s="1"/>
  <c r="K79" i="1" a="1"/>
  <c r="K79" i="1" s="1"/>
  <c r="L79" i="1" s="1" a="1"/>
  <c r="L79" i="1" s="1"/>
  <c r="K80" i="1" a="1"/>
  <c r="K80" i="1" s="1"/>
  <c r="L80" i="1" s="1" a="1"/>
  <c r="L80" i="1" s="1"/>
  <c r="K81" i="1" a="1"/>
  <c r="K81" i="1" s="1"/>
  <c r="L81" i="1" s="1" a="1"/>
  <c r="L81" i="1" s="1"/>
  <c r="K82" i="1" a="1"/>
  <c r="K82" i="1" s="1"/>
  <c r="L82" i="1" s="1" a="1"/>
  <c r="L82" i="1" s="1"/>
  <c r="K83" i="1" a="1"/>
  <c r="K83" i="1" s="1"/>
  <c r="L83" i="1" s="1" a="1"/>
  <c r="L83" i="1" s="1"/>
  <c r="K84" i="1" a="1"/>
  <c r="K84" i="1" s="1"/>
  <c r="L84" i="1" s="1" a="1"/>
  <c r="L84" i="1" s="1"/>
  <c r="K85" i="1" a="1"/>
  <c r="K85" i="1" s="1"/>
  <c r="L85" i="1" s="1" a="1"/>
  <c r="L85" i="1" s="1"/>
  <c r="K86" i="1" a="1"/>
  <c r="K86" i="1" s="1"/>
  <c r="L86" i="1" s="1" a="1"/>
  <c r="L86" i="1" s="1"/>
  <c r="K87" i="1" a="1"/>
  <c r="K87" i="1" s="1"/>
  <c r="L87" i="1" s="1" a="1"/>
  <c r="L87" i="1" s="1"/>
  <c r="K88" i="1" a="1"/>
  <c r="K88" i="1" s="1"/>
  <c r="L88" i="1" s="1" a="1"/>
  <c r="L88" i="1" s="1"/>
  <c r="K89" i="1" a="1"/>
  <c r="K89" i="1" s="1"/>
  <c r="L89" i="1" s="1" a="1"/>
  <c r="L89" i="1" s="1"/>
  <c r="K90" i="1" a="1"/>
  <c r="K90" i="1" s="1"/>
  <c r="L90" i="1" s="1" a="1"/>
  <c r="L90" i="1" s="1"/>
  <c r="K91" i="1" a="1"/>
  <c r="K91" i="1" s="1"/>
  <c r="L91" i="1" s="1" a="1"/>
  <c r="L91" i="1" s="1"/>
  <c r="K92" i="1" a="1"/>
  <c r="K92" i="1" s="1"/>
  <c r="L92" i="1" s="1" a="1"/>
  <c r="L92" i="1" s="1"/>
  <c r="K93" i="1" a="1"/>
  <c r="K93" i="1" s="1"/>
  <c r="L93" i="1" s="1" a="1"/>
  <c r="L93" i="1" s="1"/>
  <c r="K94" i="1" a="1"/>
  <c r="K94" i="1" s="1"/>
  <c r="L94" i="1" s="1" a="1"/>
  <c r="L94" i="1" s="1"/>
  <c r="K95" i="1" a="1"/>
  <c r="K95" i="1" s="1"/>
  <c r="L95" i="1" s="1" a="1"/>
  <c r="L95" i="1" s="1"/>
  <c r="K96" i="1" a="1"/>
  <c r="K96" i="1" s="1"/>
  <c r="L96" i="1" s="1" a="1"/>
  <c r="L96" i="1" s="1"/>
  <c r="K97" i="1" a="1"/>
  <c r="K97" i="1" s="1"/>
  <c r="L97" i="1" s="1" a="1"/>
  <c r="L97" i="1" s="1"/>
  <c r="K98" i="1" a="1"/>
  <c r="K98" i="1" s="1"/>
  <c r="L98" i="1" s="1" a="1"/>
  <c r="L98" i="1" s="1"/>
  <c r="M98" i="1" s="1"/>
  <c r="K99" i="1" a="1"/>
  <c r="K99" i="1" s="1"/>
  <c r="L99" i="1" s="1" a="1"/>
  <c r="L99" i="1" s="1"/>
  <c r="M99" i="1" s="1"/>
  <c r="K100" i="1" a="1"/>
  <c r="K100" i="1" s="1"/>
  <c r="L100" i="1" s="1" a="1"/>
  <c r="L100" i="1" s="1"/>
  <c r="M100" i="1" s="1"/>
  <c r="K101" i="1" a="1"/>
  <c r="K101" i="1" s="1"/>
  <c r="L101" i="1" s="1" a="1"/>
  <c r="L101" i="1" s="1"/>
  <c r="M101" i="1" s="1"/>
  <c r="J3" i="1"/>
  <c r="M3" i="1" s="1"/>
  <c r="J4" i="1"/>
  <c r="M4" i="1" s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11" i="1"/>
  <c r="M11" i="1" s="1"/>
  <c r="J12" i="1"/>
  <c r="M12" i="1" s="1"/>
  <c r="J13" i="1"/>
  <c r="M13" i="1" s="1"/>
  <c r="J14" i="1"/>
  <c r="M14" i="1" s="1"/>
  <c r="J15" i="1"/>
  <c r="M15" i="1" s="1"/>
  <c r="J16" i="1"/>
  <c r="M16" i="1" s="1"/>
  <c r="J17" i="1"/>
  <c r="M17" i="1" s="1"/>
  <c r="J18" i="1"/>
  <c r="M18" i="1" s="1"/>
  <c r="J19" i="1"/>
  <c r="M19" i="1" s="1"/>
  <c r="J20" i="1"/>
  <c r="M20" i="1" s="1"/>
  <c r="J21" i="1"/>
  <c r="M21" i="1" s="1"/>
  <c r="J22" i="1"/>
  <c r="M22" i="1" s="1"/>
  <c r="J23" i="1"/>
  <c r="M23" i="1" s="1"/>
  <c r="J24" i="1"/>
  <c r="M24" i="1" s="1"/>
  <c r="J25" i="1"/>
  <c r="M25" i="1" s="1"/>
  <c r="J26" i="1"/>
  <c r="M26" i="1" s="1"/>
  <c r="J27" i="1"/>
  <c r="M27" i="1" s="1"/>
  <c r="J28" i="1"/>
  <c r="M28" i="1" s="1"/>
  <c r="J29" i="1"/>
  <c r="M29" i="1" s="1"/>
  <c r="J30" i="1"/>
  <c r="M30" i="1" s="1"/>
  <c r="J31" i="1"/>
  <c r="M31" i="1" s="1"/>
  <c r="J32" i="1"/>
  <c r="M32" i="1" s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M44" i="1" s="1"/>
  <c r="J45" i="1"/>
  <c r="M45" i="1" s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M52" i="1" s="1"/>
  <c r="J53" i="1"/>
  <c r="M53" i="1" s="1"/>
  <c r="J54" i="1"/>
  <c r="M54" i="1" s="1"/>
  <c r="J55" i="1"/>
  <c r="M55" i="1" s="1"/>
  <c r="J56" i="1"/>
  <c r="M56" i="1" s="1"/>
  <c r="J57" i="1"/>
  <c r="M57" i="1" s="1"/>
  <c r="J58" i="1"/>
  <c r="M58" i="1" s="1"/>
  <c r="J59" i="1"/>
  <c r="M59" i="1" s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J66" i="1"/>
  <c r="M66" i="1" s="1"/>
  <c r="J67" i="1"/>
  <c r="M67" i="1" s="1"/>
  <c r="J68" i="1"/>
  <c r="M68" i="1" s="1"/>
  <c r="J69" i="1"/>
  <c r="M69" i="1" s="1"/>
  <c r="J70" i="1"/>
  <c r="M70" i="1" s="1"/>
  <c r="J71" i="1"/>
  <c r="M71" i="1" s="1"/>
  <c r="J72" i="1"/>
  <c r="M72" i="1" s="1"/>
  <c r="J73" i="1"/>
  <c r="M73" i="1" s="1"/>
  <c r="J74" i="1"/>
  <c r="M74" i="1" s="1"/>
  <c r="J75" i="1"/>
  <c r="M75" i="1" s="1"/>
  <c r="J76" i="1"/>
  <c r="M76" i="1" s="1"/>
  <c r="J77" i="1"/>
  <c r="M77" i="1" s="1"/>
  <c r="J78" i="1"/>
  <c r="M78" i="1" s="1"/>
  <c r="J79" i="1"/>
  <c r="M79" i="1" s="1"/>
  <c r="J80" i="1"/>
  <c r="M80" i="1" s="1"/>
  <c r="J81" i="1"/>
  <c r="M81" i="1" s="1"/>
  <c r="J82" i="1"/>
  <c r="M82" i="1" s="1"/>
  <c r="J83" i="1"/>
  <c r="M83" i="1" s="1"/>
  <c r="J84" i="1"/>
  <c r="M84" i="1" s="1"/>
  <c r="J85" i="1"/>
  <c r="M85" i="1" s="1"/>
  <c r="J86" i="1"/>
  <c r="M86" i="1" s="1"/>
  <c r="J87" i="1"/>
  <c r="M87" i="1" s="1"/>
  <c r="J88" i="1"/>
  <c r="M88" i="1" s="1"/>
  <c r="J89" i="1"/>
  <c r="M89" i="1" s="1"/>
  <c r="J90" i="1"/>
  <c r="M90" i="1" s="1"/>
  <c r="J91" i="1"/>
  <c r="M91" i="1" s="1"/>
  <c r="J92" i="1"/>
  <c r="M92" i="1" s="1"/>
  <c r="J93" i="1"/>
  <c r="M93" i="1" s="1"/>
  <c r="J94" i="1"/>
  <c r="M94" i="1" s="1"/>
  <c r="J95" i="1"/>
  <c r="M95" i="1" s="1"/>
  <c r="J96" i="1"/>
  <c r="M96" i="1" s="1"/>
  <c r="J97" i="1"/>
  <c r="M97" i="1" s="1"/>
  <c r="J98" i="1"/>
  <c r="J99" i="1"/>
  <c r="J100" i="1"/>
  <c r="J1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J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5E63B-9A3C-4AD1-8CFC-D722E92C2F2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E38A999-83A6-4286-B2DE-86F31375A276}" name="WorksheetConnection_Sales_Analysis_Assignment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ales_Analysis_Assignment.xlsxTable11"/>
        </x15:connection>
      </ext>
    </extLst>
  </connection>
  <connection id="3" xr16:uid="{A1F9FD08-036B-45E5-A299-42B7B3BA6568}" name="WorksheetConnection_Sales_Analysis_Assignment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Sales_Analysis_Assignment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<sst xmlns="http://schemas.openxmlformats.org/spreadsheetml/2006/main" count="564" uniqueCount="194">
  <si>
    <t>TransactionID</t>
  </si>
  <si>
    <t>Date</t>
  </si>
  <si>
    <t>Region</t>
  </si>
  <si>
    <t>SalespersonID</t>
  </si>
  <si>
    <t>ProductCategory</t>
  </si>
  <si>
    <t>UnitsSold</t>
  </si>
  <si>
    <t>UnitPrice</t>
  </si>
  <si>
    <t>Discount%</t>
  </si>
  <si>
    <t>T001</t>
  </si>
  <si>
    <t>West</t>
  </si>
  <si>
    <t>S003</t>
  </si>
  <si>
    <t>Furniture</t>
  </si>
  <si>
    <t>T002</t>
  </si>
  <si>
    <t>S005</t>
  </si>
  <si>
    <t>Electronics</t>
  </si>
  <si>
    <t>T003</t>
  </si>
  <si>
    <t>East</t>
  </si>
  <si>
    <t>S002</t>
  </si>
  <si>
    <t>T004</t>
  </si>
  <si>
    <t>Groceries</t>
  </si>
  <si>
    <t>T005</t>
  </si>
  <si>
    <t>T006</t>
  </si>
  <si>
    <t>T007</t>
  </si>
  <si>
    <t>Clothing</t>
  </si>
  <si>
    <t>T008</t>
  </si>
  <si>
    <t>T009</t>
  </si>
  <si>
    <t>North</t>
  </si>
  <si>
    <t>S001</t>
  </si>
  <si>
    <t>T010</t>
  </si>
  <si>
    <t>T011</t>
  </si>
  <si>
    <t>T012</t>
  </si>
  <si>
    <t>T013</t>
  </si>
  <si>
    <t>T014</t>
  </si>
  <si>
    <t>T015</t>
  </si>
  <si>
    <t>T016</t>
  </si>
  <si>
    <t>T017</t>
  </si>
  <si>
    <t>South</t>
  </si>
  <si>
    <t>S004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</si>
  <si>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</si>
  <si>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</si>
  <si>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</si>
  <si>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</si>
  <si>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</si>
  <si>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</si>
  <si>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</si>
  <si>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</si>
  <si>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</si>
  <si>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</si>
  <si>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</si>
  <si>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</si>
  <si>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</si>
  <si>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</si>
  <si>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</si>
  <si>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</si>
  <si>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</si>
  <si>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</si>
  <si>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</si>
  <si>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</si>
  <si>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</si>
  <si>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</si>
  <si>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</si>
  <si>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</si>
  <si>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</si>
  <si>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</si>
  <si>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</si>
  <si>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</si>
  <si>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</si>
  <si>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</si>
  <si>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</si>
  <si>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</si>
  <si>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</si>
  <si>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</si>
  <si>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</si>
  <si>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</si>
  <si>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</si>
  <si>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</si>
  <si>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</si>
  <si>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</si>
  <si>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</si>
  <si>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</si>
  <si>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</si>
  <si>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</si>
  <si>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</si>
  <si>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</si>
  <si>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</si>
  <si>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</si>
  <si>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</si>
  <si>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</si>
  <si>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</si>
  <si>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</si>
  <si>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</si>
  <si>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</si>
  <si>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</si>
  <si>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</si>
  <si>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</si>
  <si>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</si>
  <si>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</si>
  <si>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</si>
  <si>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</si>
  <si>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</si>
  <si>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</si>
  <si>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</si>
  <si>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</si>
  <si>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</si>
  <si>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</si>
  <si>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</si>
  <si>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</si>
  <si>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</si>
  <si>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</si>
  <si>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</si>
  <si>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</si>
  <si>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</si>
  <si>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</si>
  <si>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</si>
  <si>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</si>
  <si>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</si>
  <si>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</si>
  <si>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</si>
  <si>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</si>
  <si>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</si>
  <si>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</si>
  <si>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ID</t>
  </si>
  <si>
    <t>Name</t>
  </si>
  <si>
    <t>JoinDate</t>
  </si>
  <si>
    <t>AnnualTarget</t>
  </si>
  <si>
    <t>Asha</t>
  </si>
  <si>
    <t>2021-06-15</t>
  </si>
  <si>
    <t>Rajesh</t>
  </si>
  <si>
    <t>2020-09-10</t>
  </si>
  <si>
    <t>Meera</t>
  </si>
  <si>
    <t>2022-01-20</t>
  </si>
  <si>
    <t>Sunil</t>
  </si>
  <si>
    <t>2019-05-25</t>
  </si>
  <si>
    <t>Priya</t>
  </si>
  <si>
    <t>2021-03-30</t>
  </si>
  <si>
    <t>Category</t>
  </si>
  <si>
    <t>Supplier</t>
  </si>
  <si>
    <t>CostPrice</t>
  </si>
  <si>
    <t>Laptop</t>
  </si>
  <si>
    <t>TechMart</t>
  </si>
  <si>
    <t>Smartphone</t>
  </si>
  <si>
    <t>MobileHub</t>
  </si>
  <si>
    <t>Chair</t>
  </si>
  <si>
    <t>HomeStyle</t>
  </si>
  <si>
    <t>Table</t>
  </si>
  <si>
    <t>FurniCo</t>
  </si>
  <si>
    <t>Shirt</t>
  </si>
  <si>
    <t>FashionX</t>
  </si>
  <si>
    <t>Jeans</t>
  </si>
  <si>
    <t>DenimPro</t>
  </si>
  <si>
    <t>Rice</t>
  </si>
  <si>
    <t>AgroFarm</t>
  </si>
  <si>
    <t>Oil</t>
  </si>
  <si>
    <t>FoodCorp</t>
  </si>
  <si>
    <t>Metric</t>
  </si>
  <si>
    <t>Target Value</t>
  </si>
  <si>
    <t>Annual Revenue (per region)</t>
  </si>
  <si>
    <t>Avg. Discount Policy (%)</t>
  </si>
  <si>
    <t>Minimum Profit Margin (%)</t>
  </si>
  <si>
    <t>Top Product Category</t>
  </si>
  <si>
    <t>Discount Validation</t>
  </si>
  <si>
    <t>Total Sales</t>
  </si>
  <si>
    <t>Grand Total</t>
  </si>
  <si>
    <t>Sum of Total Sales</t>
  </si>
  <si>
    <t>2022</t>
  </si>
  <si>
    <t>2023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</si>
  <si>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</si>
  <si>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</si>
  <si>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</si>
  <si>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</si>
  <si>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</si>
  <si>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</si>
  <si>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</si>
  <si>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</si>
  <si>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</si>
  <si>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</si>
  <si>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</si>
  <si>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</si>
  <si>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</si>
  <si>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</si>
  <si>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</si>
  <si>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</si>
  <si>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</si>
  <si>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SalesPerson</t>
  </si>
  <si>
    <t>TOP 2 SalesPerson</t>
  </si>
  <si>
    <t>Column Labels</t>
  </si>
  <si>
    <t>Cost Price</t>
  </si>
  <si>
    <t>Profit</t>
  </si>
  <si>
    <t>Profit Margin</t>
  </si>
  <si>
    <t>Margin Validation</t>
  </si>
  <si>
    <t>Months</t>
  </si>
  <si>
    <t>Name of Product</t>
  </si>
  <si>
    <t>SalesPerson ID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</si>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</sst>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164" formatCode="_ [$₹-4009]\ * #,##0.00_ ;_ [$₹-4009]\ * \-#,##0.00_ ;_ [$₹-4009]\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[Sales_Analysis_Assignment.xlsx]Visual1!PivotTable19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4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77000"/>
                    <a:shade val="51000"/>
                    <a:satMod val="130000"/>
                  </a:schemeClr>
                </a:gs>
                <a:gs pos="80000">
                  <a:schemeClr val="accent4">
                    <a:tint val="77000"/>
                    <a:shade val="93000"/>
                    <a:satMod val="130000"/>
                  </a:schemeClr>
                </a:gs>
                <a:gs pos="100000">
                  <a:schemeClr val="accent4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4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76000"/>
                    <a:shade val="51000"/>
                    <a:satMod val="130000"/>
                  </a:schemeClr>
                </a:gs>
                <a:gs pos="80000">
                  <a:schemeClr val="accent4">
                    <a:shade val="76000"/>
                    <a:shade val="93000"/>
                    <a:satMod val="130000"/>
                  </a:schemeClr>
                </a:gs>
                <a:gs pos="100000">
                  <a:schemeClr val="accent4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032491628201642E-2"/>
          <c:y val="0.15138775510204081"/>
          <c:w val="0.87712842791202827"/>
          <c:h val="0.75392543789169209"/>
        </c:manualLayout>
      </c:layout>
      <c:lineChart>
        <c:grouping val="standard"/>
        <c:varyColors val="0"/>
        <c:ser>
          <c:idx val="0"/>
          <c:order val="0"/>
          <c:tx>
            <c:strRef>
              <c:f>Visual1!$B$3:$B$4</c:f>
              <c:strCache>
                <c:ptCount val="1"/>
                <c:pt idx="0">
                  <c:v>2022</c:v>
                </c:pt>
              </c:strCache>
            </c:strRef>
          </c:tx>
          <c:spPr>
            <a:ln w="34925" cap="rnd">
              <a:solidFill>
                <a:schemeClr val="accent4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4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4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>
                    <a:shade val="7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Visual1!$A$5:$A$17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Visual1!$B$5:$B$17</c:f>
              <c:numCache>
                <c:formatCode>General</c:formatCode>
                <c:ptCount val="12"/>
                <c:pt idx="0">
                  <c:v>64789</c:v>
                </c:pt>
                <c:pt idx="1">
                  <c:v>39095.4</c:v>
                </c:pt>
                <c:pt idx="2">
                  <c:v>94339.199999999997</c:v>
                </c:pt>
                <c:pt idx="3">
                  <c:v>86357</c:v>
                </c:pt>
                <c:pt idx="4">
                  <c:v>102928</c:v>
                </c:pt>
                <c:pt idx="5">
                  <c:v>3007.5</c:v>
                </c:pt>
                <c:pt idx="6">
                  <c:v>63048</c:v>
                </c:pt>
                <c:pt idx="7">
                  <c:v>69929.600000000006</c:v>
                </c:pt>
                <c:pt idx="8">
                  <c:v>19695.349999999999</c:v>
                </c:pt>
                <c:pt idx="9">
                  <c:v>24</c:v>
                </c:pt>
                <c:pt idx="10">
                  <c:v>65198.1</c:v>
                </c:pt>
                <c:pt idx="11">
                  <c:v>3156.5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4-4A1D-9D31-E995E94FD415}"/>
            </c:ext>
          </c:extLst>
        </c:ser>
        <c:ser>
          <c:idx val="1"/>
          <c:order val="1"/>
          <c:tx>
            <c:strRef>
              <c:f>Visual1!$C$3:$C$4</c:f>
              <c:strCache>
                <c:ptCount val="1"/>
                <c:pt idx="0">
                  <c:v>2023</c:v>
                </c:pt>
              </c:strCache>
            </c:strRef>
          </c:tx>
          <c:spPr>
            <a:ln w="34925" cap="rnd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4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4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Visual1!$A$5:$A$17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Visual1!$C$5:$C$17</c:f>
              <c:numCache>
                <c:formatCode>General</c:formatCode>
                <c:ptCount val="12"/>
                <c:pt idx="0">
                  <c:v>123746.5</c:v>
                </c:pt>
                <c:pt idx="1">
                  <c:v>76577.5</c:v>
                </c:pt>
                <c:pt idx="2">
                  <c:v>11262.75</c:v>
                </c:pt>
                <c:pt idx="3">
                  <c:v>82787.75</c:v>
                </c:pt>
                <c:pt idx="5">
                  <c:v>12000</c:v>
                </c:pt>
                <c:pt idx="6">
                  <c:v>13608.5</c:v>
                </c:pt>
                <c:pt idx="7">
                  <c:v>45840.5</c:v>
                </c:pt>
                <c:pt idx="8">
                  <c:v>71450</c:v>
                </c:pt>
                <c:pt idx="9">
                  <c:v>36292.5</c:v>
                </c:pt>
                <c:pt idx="10">
                  <c:v>42465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4-4A1D-9D31-E995E94FD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908432"/>
        <c:axId val="1604907472"/>
      </c:lineChart>
      <c:catAx>
        <c:axId val="160490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07472"/>
        <c:crosses val="autoZero"/>
        <c:auto val="1"/>
        <c:lblAlgn val="ctr"/>
        <c:lblOffset val="100"/>
        <c:noMultiLvlLbl val="0"/>
      </c:catAx>
      <c:valAx>
        <c:axId val="16049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0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990804597701144"/>
          <c:y val="2.3142214366061363E-2"/>
          <c:w val="0.11089655172413793"/>
          <c:h val="0.13775606620600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[Sales_Analysis_Assignment.xlsx]Visual2!PivotTable34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Sales across Regions</a:t>
            </a:r>
          </a:p>
        </c:rich>
      </c:tx>
      <c:layout>
        <c:manualLayout>
          <c:xMode val="edge"/>
          <c:yMode val="edge"/>
          <c:x val="0.24745822397200351"/>
          <c:y val="1.749781277340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Visual2!$A$4:$A$8</c:f>
              <c:strCache>
                <c:ptCount val="4"/>
                <c:pt idx="0">
                  <c:v>West</c:v>
                </c:pt>
                <c:pt idx="1">
                  <c:v>South</c:v>
                </c:pt>
                <c:pt idx="2">
                  <c:v>East</c:v>
                </c:pt>
                <c:pt idx="3">
                  <c:v>North</c:v>
                </c:pt>
              </c:strCache>
            </c:strRef>
          </c:cat>
          <c:val>
            <c:numRef>
              <c:f>Visual2!$B$4:$B$8</c:f>
              <c:numCache>
                <c:formatCode>General</c:formatCode>
                <c:ptCount val="4"/>
                <c:pt idx="0">
                  <c:v>607991.05000000005</c:v>
                </c:pt>
                <c:pt idx="1">
                  <c:v>212853</c:v>
                </c:pt>
                <c:pt idx="2">
                  <c:v>160137.5</c:v>
                </c:pt>
                <c:pt idx="3">
                  <c:v>146707.1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F-46D5-BE44-0A8288B1F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6127760"/>
        <c:axId val="946126320"/>
      </c:barChart>
      <c:catAx>
        <c:axId val="94612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layout>
            <c:manualLayout>
              <c:xMode val="edge"/>
              <c:yMode val="edge"/>
              <c:x val="0.46792430666446416"/>
              <c:y val="0.90995736997843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126320"/>
        <c:crosses val="autoZero"/>
        <c:auto val="1"/>
        <c:lblAlgn val="ctr"/>
        <c:lblOffset val="100"/>
        <c:noMultiLvlLbl val="0"/>
      </c:catAx>
      <c:valAx>
        <c:axId val="9461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</a:t>
                </a:r>
                <a:r>
                  <a:rPr lang="en-IN" baseline="0"/>
                  <a:t> Sales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6.993006993006993E-3"/>
              <c:y val="0.39508868716251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12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[Sales_Analysis_Assignment.xlsx]Visual3!PivotTable35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Sales</a:t>
            </a:r>
            <a:r>
              <a:rPr lang="en-IN" b="1" baseline="0">
                <a:solidFill>
                  <a:sysClr val="windowText" lastClr="000000"/>
                </a:solidFill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 by </a:t>
            </a:r>
            <a:r>
              <a:rPr lang="en-IN" b="1">
                <a:solidFill>
                  <a:sysClr val="windowText" lastClr="000000"/>
                </a:solidFill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DB-4FBD-B58D-4FA80672E1D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DB-4FBD-B58D-4FA80672E1D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DB-4FBD-B58D-4FA80672E1D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1DB-4FBD-B58D-4FA80672E1DF}"/>
              </c:ext>
            </c:extLst>
          </c:dPt>
          <c:cat>
            <c:strRef>
              <c:f>Visual3!$A$4:$A$8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Groceries</c:v>
                </c:pt>
              </c:strCache>
            </c:strRef>
          </c:cat>
          <c:val>
            <c:numRef>
              <c:f>Visual3!$B$4:$B$8</c:f>
              <c:numCache>
                <c:formatCode>General</c:formatCode>
                <c:ptCount val="4"/>
                <c:pt idx="0">
                  <c:v>30356</c:v>
                </c:pt>
                <c:pt idx="1">
                  <c:v>274852.5</c:v>
                </c:pt>
                <c:pt idx="2">
                  <c:v>820110</c:v>
                </c:pt>
                <c:pt idx="3">
                  <c:v>2370.15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D-4BF8-98E1-0B1FA6CC2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[Sales_Analysis_Assignment.xlsx]PV5!PivotTable3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Salespersons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'PV5'!$B$3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'PV5'!$A$4:$A$9</c:f>
              <c:strCache>
                <c:ptCount val="5"/>
                <c:pt idx="0">
                  <c:v>Asha</c:v>
                </c:pt>
                <c:pt idx="1">
                  <c:v>Rajesh</c:v>
                </c:pt>
                <c:pt idx="2">
                  <c:v>Sunil</c:v>
                </c:pt>
                <c:pt idx="3">
                  <c:v>Priya</c:v>
                </c:pt>
                <c:pt idx="4">
                  <c:v>Meera</c:v>
                </c:pt>
              </c:strCache>
            </c:strRef>
          </c:cat>
          <c:val>
            <c:numRef>
              <c:f>'PV5'!$B$4:$B$9</c:f>
              <c:numCache>
                <c:formatCode>General</c:formatCode>
                <c:ptCount val="5"/>
                <c:pt idx="0">
                  <c:v>146707.1</c:v>
                </c:pt>
                <c:pt idx="1">
                  <c:v>160137.5</c:v>
                </c:pt>
                <c:pt idx="2">
                  <c:v>212853</c:v>
                </c:pt>
                <c:pt idx="3">
                  <c:v>286368.55000000005</c:v>
                </c:pt>
                <c:pt idx="4">
                  <c:v>321622.5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A-495B-A52B-10D0E48DB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5351040"/>
        <c:axId val="985349120"/>
      </c:barChart>
      <c:catAx>
        <c:axId val="98535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49120"/>
        <c:crosses val="autoZero"/>
        <c:auto val="1"/>
        <c:lblAlgn val="ctr"/>
        <c:lblOffset val="100"/>
        <c:noMultiLvlLbl val="0"/>
      </c:catAx>
      <c:valAx>
        <c:axId val="98534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[Sales_Analysis_Assignment.xlsx]Visual3!PivotTable35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Sales</a:t>
            </a:r>
            <a:r>
              <a:rPr lang="en-IN" b="1" baseline="0">
                <a:solidFill>
                  <a:sysClr val="windowText" lastClr="000000"/>
                </a:solidFill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 by </a:t>
            </a:r>
            <a:r>
              <a:rPr lang="en-IN" b="1">
                <a:solidFill>
                  <a:sysClr val="windowText" lastClr="000000"/>
                </a:solidFill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59-40DB-82C5-AE4E82918AD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59-40DB-82C5-AE4E82918AD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59-40DB-82C5-AE4E82918AD1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59-40DB-82C5-AE4E82918AD1}"/>
              </c:ext>
            </c:extLst>
          </c:dPt>
          <c:cat>
            <c:strRef>
              <c:f>Visual3!$A$4:$A$8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Groceries</c:v>
                </c:pt>
              </c:strCache>
            </c:strRef>
          </c:cat>
          <c:val>
            <c:numRef>
              <c:f>Visual3!$B$4:$B$8</c:f>
              <c:numCache>
                <c:formatCode>General</c:formatCode>
                <c:ptCount val="4"/>
                <c:pt idx="0">
                  <c:v>30356</c:v>
                </c:pt>
                <c:pt idx="1">
                  <c:v>274852.5</c:v>
                </c:pt>
                <c:pt idx="2">
                  <c:v>820110</c:v>
                </c:pt>
                <c:pt idx="3">
                  <c:v>2370.15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59-40DB-82C5-AE4E82918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[Sales_Analysis_Assignment.xlsx]Visual2!PivotTable34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Sales across Regions</a:t>
            </a:r>
          </a:p>
        </c:rich>
      </c:tx>
      <c:layout>
        <c:manualLayout>
          <c:xMode val="edge"/>
          <c:yMode val="edge"/>
          <c:x val="0.24745822397200351"/>
          <c:y val="1.749781277340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Visual2!$A$4:$A$8</c:f>
              <c:strCache>
                <c:ptCount val="4"/>
                <c:pt idx="0">
                  <c:v>West</c:v>
                </c:pt>
                <c:pt idx="1">
                  <c:v>South</c:v>
                </c:pt>
                <c:pt idx="2">
                  <c:v>East</c:v>
                </c:pt>
                <c:pt idx="3">
                  <c:v>North</c:v>
                </c:pt>
              </c:strCache>
            </c:strRef>
          </c:cat>
          <c:val>
            <c:numRef>
              <c:f>Visual2!$B$4:$B$8</c:f>
              <c:numCache>
                <c:formatCode>General</c:formatCode>
                <c:ptCount val="4"/>
                <c:pt idx="0">
                  <c:v>607991.05000000005</c:v>
                </c:pt>
                <c:pt idx="1">
                  <c:v>212853</c:v>
                </c:pt>
                <c:pt idx="2">
                  <c:v>160137.5</c:v>
                </c:pt>
                <c:pt idx="3">
                  <c:v>146707.1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6-4B1F-8946-CAC6012E9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6127760"/>
        <c:axId val="946126320"/>
      </c:barChart>
      <c:catAx>
        <c:axId val="94612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layout>
            <c:manualLayout>
              <c:xMode val="edge"/>
              <c:yMode val="edge"/>
              <c:x val="0.46792430666446416"/>
              <c:y val="0.90995736997843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126320"/>
        <c:crosses val="autoZero"/>
        <c:auto val="1"/>
        <c:lblAlgn val="ctr"/>
        <c:lblOffset val="100"/>
        <c:noMultiLvlLbl val="0"/>
      </c:catAx>
      <c:valAx>
        <c:axId val="9461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</a:t>
                </a:r>
                <a:r>
                  <a:rPr lang="en-IN" baseline="0"/>
                  <a:t> Sales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6.993006993006993E-3"/>
              <c:y val="0.39508868716251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12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[Sales_Analysis_Assignment.xlsx]PV5!PivotTable3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Cascadia Code SemiLight" panose="020B0609020000020004" pitchFamily="49" charset="0"/>
                <a:ea typeface="+mn-ea"/>
                <a:cs typeface="Cascadia Code SemiLight" panose="020B0609020000020004" pitchFamily="49" charset="0"/>
              </a:defRPr>
            </a:pPr>
            <a:r>
              <a:rPr lang="en-US" b="1"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Top 5 Salespersons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Cascadia Code SemiLight" panose="020B0609020000020004" pitchFamily="49" charset="0"/>
              <a:ea typeface="+mn-ea"/>
              <a:cs typeface="Cascadia Code SemiLight" panose="020B0609020000020004" pitchFamily="49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'PV5'!$B$3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'PV5'!$A$4:$A$9</c:f>
              <c:strCache>
                <c:ptCount val="5"/>
                <c:pt idx="0">
                  <c:v>Asha</c:v>
                </c:pt>
                <c:pt idx="1">
                  <c:v>Rajesh</c:v>
                </c:pt>
                <c:pt idx="2">
                  <c:v>Sunil</c:v>
                </c:pt>
                <c:pt idx="3">
                  <c:v>Priya</c:v>
                </c:pt>
                <c:pt idx="4">
                  <c:v>Meera</c:v>
                </c:pt>
              </c:strCache>
            </c:strRef>
          </c:cat>
          <c:val>
            <c:numRef>
              <c:f>'PV5'!$B$4:$B$9</c:f>
              <c:numCache>
                <c:formatCode>General</c:formatCode>
                <c:ptCount val="5"/>
                <c:pt idx="0">
                  <c:v>146707.1</c:v>
                </c:pt>
                <c:pt idx="1">
                  <c:v>160137.5</c:v>
                </c:pt>
                <c:pt idx="2">
                  <c:v>212853</c:v>
                </c:pt>
                <c:pt idx="3">
                  <c:v>286368.55000000005</c:v>
                </c:pt>
                <c:pt idx="4">
                  <c:v>321622.5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2-48CA-8951-41658E4C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5351040"/>
        <c:axId val="985349120"/>
      </c:barChart>
      <c:catAx>
        <c:axId val="98535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49120"/>
        <c:crosses val="autoZero"/>
        <c:auto val="1"/>
        <c:lblAlgn val="ctr"/>
        <c:lblOffset val="100"/>
        <c:noMultiLvlLbl val="0"/>
      </c:catAx>
      <c:valAx>
        <c:axId val="98534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[Sales_Analysis_Assignment.xlsx]Visual1!PivotTable19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Cascadia Code SemiLight" panose="020B0609020000020004" pitchFamily="49" charset="0"/>
                <a:ea typeface="+mn-ea"/>
                <a:cs typeface="Cascadia Code SemiLight" panose="020B0609020000020004" pitchFamily="49" charset="0"/>
              </a:defRPr>
            </a:pPr>
            <a:r>
              <a:rPr lang="en-IN">
                <a:latin typeface="Cascadia Code SemiLight" panose="020B0609020000020004" pitchFamily="49" charset="0"/>
                <a:cs typeface="Cascadia Code SemiLight" panose="020B0609020000020004" pitchFamily="49" charset="0"/>
              </a:rPr>
              <a:t>Monthly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Cascadia Code SemiLight" panose="020B0609020000020004" pitchFamily="49" charset="0"/>
              <a:ea typeface="+mn-ea"/>
              <a:cs typeface="Cascadia Code SemiLight" panose="020B0609020000020004" pitchFamily="49" charset="0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4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76000"/>
                    <a:shade val="51000"/>
                    <a:satMod val="130000"/>
                  </a:schemeClr>
                </a:gs>
                <a:gs pos="80000">
                  <a:schemeClr val="accent4">
                    <a:shade val="76000"/>
                    <a:shade val="93000"/>
                    <a:satMod val="130000"/>
                  </a:schemeClr>
                </a:gs>
                <a:gs pos="100000">
                  <a:schemeClr val="accent4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4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77000"/>
                    <a:shade val="51000"/>
                    <a:satMod val="130000"/>
                  </a:schemeClr>
                </a:gs>
                <a:gs pos="80000">
                  <a:schemeClr val="accent4">
                    <a:tint val="77000"/>
                    <a:shade val="93000"/>
                    <a:satMod val="130000"/>
                  </a:schemeClr>
                </a:gs>
                <a:gs pos="100000">
                  <a:schemeClr val="accent4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032491628201642E-2"/>
          <c:y val="0.15138775510204081"/>
          <c:w val="0.87712842791202827"/>
          <c:h val="0.75392543789169209"/>
        </c:manualLayout>
      </c:layout>
      <c:lineChart>
        <c:grouping val="standard"/>
        <c:varyColors val="0"/>
        <c:ser>
          <c:idx val="0"/>
          <c:order val="0"/>
          <c:tx>
            <c:strRef>
              <c:f>Visual1!$B$3:$B$4</c:f>
              <c:strCache>
                <c:ptCount val="1"/>
                <c:pt idx="0">
                  <c:v>2022</c:v>
                </c:pt>
              </c:strCache>
            </c:strRef>
          </c:tx>
          <c:spPr>
            <a:ln w="34925" cap="rnd">
              <a:solidFill>
                <a:schemeClr val="accent4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4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4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>
                    <a:shade val="7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Visual1!$A$5:$A$17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Visual1!$B$5:$B$17</c:f>
              <c:numCache>
                <c:formatCode>General</c:formatCode>
                <c:ptCount val="12"/>
                <c:pt idx="0">
                  <c:v>64789</c:v>
                </c:pt>
                <c:pt idx="1">
                  <c:v>39095.4</c:v>
                </c:pt>
                <c:pt idx="2">
                  <c:v>94339.199999999997</c:v>
                </c:pt>
                <c:pt idx="3">
                  <c:v>86357</c:v>
                </c:pt>
                <c:pt idx="4">
                  <c:v>102928</c:v>
                </c:pt>
                <c:pt idx="5">
                  <c:v>3007.5</c:v>
                </c:pt>
                <c:pt idx="6">
                  <c:v>63048</c:v>
                </c:pt>
                <c:pt idx="7">
                  <c:v>69929.600000000006</c:v>
                </c:pt>
                <c:pt idx="8">
                  <c:v>19695.349999999999</c:v>
                </c:pt>
                <c:pt idx="9">
                  <c:v>24</c:v>
                </c:pt>
                <c:pt idx="10">
                  <c:v>65198.1</c:v>
                </c:pt>
                <c:pt idx="11">
                  <c:v>3156.5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9-44CF-8685-FBBECC6FFA14}"/>
            </c:ext>
          </c:extLst>
        </c:ser>
        <c:ser>
          <c:idx val="1"/>
          <c:order val="1"/>
          <c:tx>
            <c:strRef>
              <c:f>Visual1!$C$3:$C$4</c:f>
              <c:strCache>
                <c:ptCount val="1"/>
                <c:pt idx="0">
                  <c:v>2023</c:v>
                </c:pt>
              </c:strCache>
            </c:strRef>
          </c:tx>
          <c:spPr>
            <a:ln w="34925" cap="rnd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4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4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Visual1!$A$5:$A$17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Visual1!$C$5:$C$17</c:f>
              <c:numCache>
                <c:formatCode>General</c:formatCode>
                <c:ptCount val="12"/>
                <c:pt idx="0">
                  <c:v>123746.5</c:v>
                </c:pt>
                <c:pt idx="1">
                  <c:v>76577.5</c:v>
                </c:pt>
                <c:pt idx="2">
                  <c:v>11262.75</c:v>
                </c:pt>
                <c:pt idx="3">
                  <c:v>82787.75</c:v>
                </c:pt>
                <c:pt idx="5">
                  <c:v>12000</c:v>
                </c:pt>
                <c:pt idx="6">
                  <c:v>13608.5</c:v>
                </c:pt>
                <c:pt idx="7">
                  <c:v>45840.5</c:v>
                </c:pt>
                <c:pt idx="8">
                  <c:v>71450</c:v>
                </c:pt>
                <c:pt idx="9">
                  <c:v>36292.5</c:v>
                </c:pt>
                <c:pt idx="10">
                  <c:v>42465</c:v>
                </c:pt>
                <c:pt idx="1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9-44CF-8685-FBBECC6F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908432"/>
        <c:axId val="1604907472"/>
      </c:lineChart>
      <c:catAx>
        <c:axId val="160490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07472"/>
        <c:crosses val="autoZero"/>
        <c:auto val="1"/>
        <c:lblAlgn val="ctr"/>
        <c:lblOffset val="100"/>
        <c:noMultiLvlLbl val="0"/>
      </c:catAx>
      <c:valAx>
        <c:axId val="16049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0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990804597701144"/>
          <c:y val="2.3142214366061363E-2"/>
          <c:w val="0.11089655172413793"/>
          <c:h val="0.13775606620600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12700</xdr:rowOff>
    </xdr:from>
    <xdr:to>
      <xdr:col>14</xdr:col>
      <xdr:colOff>57150</xdr:colOff>
      <xdr:row>18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9FC2A3-C723-2CE8-E64A-D5362BD43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</xdr:row>
      <xdr:rowOff>0</xdr:rowOff>
    </xdr:from>
    <xdr:to>
      <xdr:col>11</xdr:col>
      <xdr:colOff>577850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0E4FE-312B-0F0D-B22A-F577BA7A7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2</xdr:row>
      <xdr:rowOff>0</xdr:rowOff>
    </xdr:from>
    <xdr:to>
      <xdr:col>10</xdr:col>
      <xdr:colOff>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AF275-93C4-D227-542F-AB2525C9C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2</xdr:row>
      <xdr:rowOff>19050</xdr:rowOff>
    </xdr:from>
    <xdr:to>
      <xdr:col>10</xdr:col>
      <xdr:colOff>336550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0B5D5A-4F97-7BAB-175B-AD2B64C7F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63500</xdr:rowOff>
    </xdr:from>
    <xdr:ext cx="4235450" cy="431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CB94D2-7121-58FE-9892-E7419CFAB208}"/>
            </a:ext>
          </a:extLst>
        </xdr:cNvPr>
        <xdr:cNvSpPr txBox="1"/>
      </xdr:nvSpPr>
      <xdr:spPr>
        <a:xfrm>
          <a:off x="3746500" y="63500"/>
          <a:ext cx="4235450" cy="431800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 i="0" u="sng">
              <a:solidFill>
                <a:schemeClr val="bg1"/>
              </a:solidFill>
              <a:latin typeface="Cascadia Mono SemiLight" panose="020B0609020000020004" pitchFamily="49" charset="0"/>
              <a:cs typeface="Cascadia Mono SemiLight" panose="020B0609020000020004" pitchFamily="49" charset="0"/>
            </a:rPr>
            <a:t>Sales Performance</a:t>
          </a:r>
          <a:r>
            <a:rPr lang="en-IN" sz="2000" b="1" i="0" u="sng" baseline="0">
              <a:solidFill>
                <a:schemeClr val="bg1"/>
              </a:solidFill>
              <a:latin typeface="Cascadia Mono SemiLight" panose="020B0609020000020004" pitchFamily="49" charset="0"/>
              <a:cs typeface="Cascadia Mono SemiLight" panose="020B0609020000020004" pitchFamily="49" charset="0"/>
            </a:rPr>
            <a:t> </a:t>
          </a:r>
          <a:r>
            <a:rPr lang="en-IN" sz="2000" b="1" i="0" u="sng">
              <a:solidFill>
                <a:schemeClr val="bg1"/>
              </a:solidFill>
              <a:latin typeface="Cascadia Mono SemiLight" panose="020B0609020000020004" pitchFamily="49" charset="0"/>
              <a:cs typeface="Cascadia Mono SemiLight" panose="020B0609020000020004" pitchFamily="49" charset="0"/>
            </a:rPr>
            <a:t>Dashboard</a:t>
          </a:r>
        </a:p>
      </xdr:txBody>
    </xdr:sp>
    <xdr:clientData/>
  </xdr:oneCellAnchor>
  <xdr:twoCellAnchor>
    <xdr:from>
      <xdr:col>11</xdr:col>
      <xdr:colOff>476250</xdr:colOff>
      <xdr:row>7</xdr:row>
      <xdr:rowOff>114300</xdr:rowOff>
    </xdr:from>
    <xdr:to>
      <xdr:col>18</xdr:col>
      <xdr:colOff>450850</xdr:colOff>
      <xdr:row>22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71828F-0B5F-49D1-83F1-DEB0D53C7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22</xdr:row>
      <xdr:rowOff>171450</xdr:rowOff>
    </xdr:from>
    <xdr:to>
      <xdr:col>10</xdr:col>
      <xdr:colOff>12700</xdr:colOff>
      <xdr:row>37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640C55-1058-41CE-A0CA-55D38F494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63500</xdr:colOff>
      <xdr:row>22</xdr:row>
      <xdr:rowOff>177800</xdr:rowOff>
    </xdr:from>
    <xdr:to>
      <xdr:col>17</xdr:col>
      <xdr:colOff>368300</xdr:colOff>
      <xdr:row>37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E8D4DB-2733-48EC-A121-D7DE3B808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247650</xdr:colOff>
      <xdr:row>7</xdr:row>
      <xdr:rowOff>114300</xdr:rowOff>
    </xdr:from>
    <xdr:to>
      <xdr:col>11</xdr:col>
      <xdr:colOff>381000</xdr:colOff>
      <xdr:row>22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A5D2DE-9379-4742-AA79-8EEEB2E87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25400</xdr:colOff>
      <xdr:row>5</xdr:row>
      <xdr:rowOff>171450</xdr:rowOff>
    </xdr:from>
    <xdr:ext cx="1924050" cy="2603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7437C0-095D-2179-EC3C-8F63241FF7A6}"/>
            </a:ext>
          </a:extLst>
        </xdr:cNvPr>
        <xdr:cNvSpPr txBox="1"/>
      </xdr:nvSpPr>
      <xdr:spPr>
        <a:xfrm>
          <a:off x="7340600" y="1092200"/>
          <a:ext cx="1924050" cy="260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latin typeface="Cascadia Mono SemiBold" panose="020B0609020000020004" pitchFamily="49" charset="0"/>
              <a:cs typeface="Cascadia Mono SemiBold" panose="020B0609020000020004" pitchFamily="49" charset="0"/>
            </a:rPr>
            <a:t>Best</a:t>
          </a:r>
          <a:r>
            <a:rPr lang="en-IN" sz="1100" baseline="0">
              <a:latin typeface="Cascadia Mono SemiBold" panose="020B0609020000020004" pitchFamily="49" charset="0"/>
              <a:cs typeface="Cascadia Mono SemiBold" panose="020B0609020000020004" pitchFamily="49" charset="0"/>
            </a:rPr>
            <a:t> Region: West</a:t>
          </a:r>
        </a:p>
      </xdr:txBody>
    </xdr:sp>
    <xdr:clientData/>
  </xdr:oneCellAnchor>
  <xdr:oneCellAnchor>
    <xdr:from>
      <xdr:col>1</xdr:col>
      <xdr:colOff>368300</xdr:colOff>
      <xdr:row>4</xdr:row>
      <xdr:rowOff>146050</xdr:rowOff>
    </xdr:from>
    <xdr:ext cx="2374900" cy="4572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10AE32-344E-51C8-77BE-66AC86B6D217}"/>
            </a:ext>
          </a:extLst>
        </xdr:cNvPr>
        <xdr:cNvSpPr txBox="1"/>
      </xdr:nvSpPr>
      <xdr:spPr>
        <a:xfrm>
          <a:off x="977900" y="882650"/>
          <a:ext cx="237490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latin typeface="Cascadia Mono SemiBold" panose="020B0609020000020004" pitchFamily="49" charset="0"/>
              <a:cs typeface="Cascadia Mono SemiBold" panose="020B0609020000020004" pitchFamily="49" charset="0"/>
            </a:rPr>
            <a:t>Total</a:t>
          </a:r>
          <a:r>
            <a:rPr lang="en-IN" sz="1100" baseline="0">
              <a:latin typeface="Cascadia Mono SemiBold" panose="020B0609020000020004" pitchFamily="49" charset="0"/>
              <a:cs typeface="Cascadia Mono SemiBold" panose="020B0609020000020004" pitchFamily="49" charset="0"/>
            </a:rPr>
            <a:t> Sales: 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Cascadia Mono SemiBold" panose="020B0609020000020004" pitchFamily="49" charset="0"/>
              <a:ea typeface="+mn-ea"/>
              <a:cs typeface="Cascadia Mono SemiBold" panose="020B0609020000020004" pitchFamily="49" charset="0"/>
            </a:rPr>
            <a:t>₹1,127,688.65 </a:t>
          </a:r>
          <a:endParaRPr lang="en-IN" sz="1100">
            <a:latin typeface="Cascadia Mono SemiBold" panose="020B0609020000020004" pitchFamily="49" charset="0"/>
            <a:cs typeface="Cascadia Mono SemiBold" panose="020B0609020000020004" pitchFamily="49" charset="0"/>
          </a:endParaRPr>
        </a:p>
      </xdr:txBody>
    </xdr:sp>
    <xdr:clientData/>
  </xdr:oneCellAnchor>
  <xdr:oneCellAnchor>
    <xdr:from>
      <xdr:col>5</xdr:col>
      <xdr:colOff>361950</xdr:colOff>
      <xdr:row>4</xdr:row>
      <xdr:rowOff>146050</xdr:rowOff>
    </xdr:from>
    <xdr:ext cx="2025650" cy="4572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FA76F59-7717-463C-AEF0-AB4F1726DB17}"/>
            </a:ext>
          </a:extLst>
        </xdr:cNvPr>
        <xdr:cNvSpPr txBox="1"/>
      </xdr:nvSpPr>
      <xdr:spPr>
        <a:xfrm>
          <a:off x="3409950" y="882650"/>
          <a:ext cx="202565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aseline="0">
              <a:latin typeface="Cascadia Mono SemiBold" panose="020B0609020000020004" pitchFamily="49" charset="0"/>
              <a:cs typeface="Cascadia Mono SemiBold" panose="020B0609020000020004" pitchFamily="49" charset="0"/>
            </a:rPr>
            <a:t>Profit Margin: 19.77%</a:t>
          </a:r>
          <a:endParaRPr lang="en-IN" sz="1100">
            <a:latin typeface="Cascadia Mono SemiBold" panose="020B0609020000020004" pitchFamily="49" charset="0"/>
            <a:cs typeface="Cascadia Mono SemiBold" panose="020B0609020000020004" pitchFamily="49" charset="0"/>
          </a:endParaRPr>
        </a:p>
      </xdr:txBody>
    </xdr:sp>
    <xdr:clientData/>
  </xdr:oneCellAnchor>
  <xdr:oneCellAnchor>
    <xdr:from>
      <xdr:col>15</xdr:col>
      <xdr:colOff>165100</xdr:colOff>
      <xdr:row>5</xdr:row>
      <xdr:rowOff>171450</xdr:rowOff>
    </xdr:from>
    <xdr:ext cx="1924050" cy="2603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1676C69-E29F-4F4C-BD1D-C7B7307ED529}"/>
            </a:ext>
          </a:extLst>
        </xdr:cNvPr>
        <xdr:cNvSpPr txBox="1"/>
      </xdr:nvSpPr>
      <xdr:spPr>
        <a:xfrm>
          <a:off x="9309100" y="1092200"/>
          <a:ext cx="1924050" cy="260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aseline="0">
              <a:latin typeface="Cascadia Mono SemiBold" panose="020B0609020000020004" pitchFamily="49" charset="0"/>
              <a:cs typeface="Cascadia Mono SemiBold" panose="020B0609020000020004" pitchFamily="49" charset="0"/>
            </a:rPr>
            <a:t>Worst Region: North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" refreshedDate="45919.63226608796" createdVersion="8" refreshedVersion="8" minRefreshableVersion="3" recordCount="100" xr:uid="{69AF53DE-4E59-4274-9BFD-F783D11579CA}">
  <cacheSource type="worksheet">
    <worksheetSource name="Table1"/>
  </cacheSource>
  <cacheFields count="13">
    <cacheField name="TransactionID" numFmtId="0">
      <sharedItems/>
    </cacheField>
    <cacheField name="Date" numFmtId="14">
      <sharedItems containsSemiMixedTypes="0" containsNonDate="0" containsDate="1" containsString="0" minDate="2022-01-03T00:00:00" maxDate="2023-12-25T00:00:00" count="94">
        <d v="2022-01-24T00:00:00"/>
        <d v="2022-11-24T00:00:00"/>
        <d v="2022-01-03T00:00:00"/>
        <d v="2022-09-07T00:00:00"/>
        <d v="2023-01-25T00:00:00"/>
        <d v="2022-04-25T00:00:00"/>
        <d v="2022-06-28T00:00:00"/>
        <d v="2022-07-03T00:00:00"/>
        <d v="2023-10-07T00:00:00"/>
        <d v="2023-02-28T00:00:00"/>
        <d v="2023-11-27T00:00:00"/>
        <d v="2022-11-09T00:00:00"/>
        <d v="2022-08-13T00:00:00"/>
        <d v="2022-04-27T00:00:00"/>
        <d v="2022-04-19T00:00:00"/>
        <d v="2023-11-15T00:00:00"/>
        <d v="2023-12-19T00:00:00"/>
        <d v="2022-09-16T00:00:00"/>
        <d v="2022-11-14T00:00:00"/>
        <d v="2023-09-09T00:00:00"/>
        <d v="2023-11-11T00:00:00"/>
        <d v="2023-01-24T00:00:00"/>
        <d v="2023-11-17T00:00:00"/>
        <d v="2022-09-25T00:00:00"/>
        <d v="2023-01-04T00:00:00"/>
        <d v="2022-10-03T00:00:00"/>
        <d v="2022-03-22T00:00:00"/>
        <d v="2023-04-18T00:00:00"/>
        <d v="2023-09-15T00:00:00"/>
        <d v="2023-01-19T00:00:00"/>
        <d v="2022-02-23T00:00:00"/>
        <d v="2023-02-17T00:00:00"/>
        <d v="2022-09-05T00:00:00"/>
        <d v="2023-04-04T00:00:00"/>
        <d v="2023-08-28T00:00:00"/>
        <d v="2023-02-08T00:00:00"/>
        <d v="2022-07-06T00:00:00"/>
        <d v="2023-09-04T00:00:00"/>
        <d v="2022-07-16T00:00:00"/>
        <d v="2022-07-01T00:00:00"/>
        <d v="2023-12-24T00:00:00"/>
        <d v="2023-04-02T00:00:00"/>
        <d v="2022-01-19T00:00:00"/>
        <d v="2022-03-03T00:00:00"/>
        <d v="2023-02-19T00:00:00"/>
        <d v="2023-11-19T00:00:00"/>
        <d v="2023-04-09T00:00:00"/>
        <d v="2023-06-25T00:00:00"/>
        <d v="2022-02-18T00:00:00"/>
        <d v="2022-04-12T00:00:00"/>
        <d v="2023-10-26T00:00:00"/>
        <d v="2023-11-04T00:00:00"/>
        <d v="2022-05-10T00:00:00"/>
        <d v="2022-11-21T00:00:00"/>
        <d v="2022-02-03T00:00:00"/>
        <d v="2022-07-05T00:00:00"/>
        <d v="2023-04-22T00:00:00"/>
        <d v="2023-10-24T00:00:00"/>
        <d v="2023-01-06T00:00:00"/>
        <d v="2023-03-26T00:00:00"/>
        <d v="2022-01-22T00:00:00"/>
        <d v="2022-05-12T00:00:00"/>
        <d v="2022-02-20T00:00:00"/>
        <d v="2023-10-17T00:00:00"/>
        <d v="2023-01-23T00:00:00"/>
        <d v="2022-06-14T00:00:00"/>
        <d v="2022-12-10T00:00:00"/>
        <d v="2023-07-23T00:00:00"/>
        <d v="2023-11-24T00:00:00"/>
        <d v="2023-08-15T00:00:00"/>
        <d v="2022-11-03T00:00:00"/>
        <d v="2023-04-26T00:00:00"/>
        <d v="2022-08-20T00:00:00"/>
        <d v="2022-12-23T00:00:00"/>
        <d v="2022-11-23T00:00:00"/>
        <d v="2022-03-26T00:00:00"/>
        <d v="2022-02-15T00:00:00"/>
        <d v="2023-08-20T00:00:00"/>
        <d v="2022-12-28T00:00:00"/>
        <d v="2023-09-16T00:00:00"/>
        <d v="2022-03-08T00:00:00"/>
        <d v="2022-07-14T00:00:00"/>
        <d v="2022-07-13T00:00:00"/>
        <d v="2023-08-01T00:00:00"/>
        <d v="2023-09-24T00:00:00"/>
        <d v="2023-07-16T00:00:00"/>
        <d v="2022-08-05T00:00:00"/>
        <d v="2022-02-21T00:00:00"/>
        <d v="2022-05-13T00:00:00"/>
        <d v="2023-07-09T00:00:00"/>
        <d v="2022-12-18T00:00:00"/>
        <d v="2022-01-08T00:00:00"/>
        <d v="2022-03-16T00:00:00"/>
        <d v="2023-03-20T00:00:00"/>
      </sharedItems>
      <fieldGroup par="12"/>
    </cacheField>
    <cacheField name="Region" numFmtId="0">
      <sharedItems count="4">
        <s v="West"/>
        <s v="East"/>
        <s v="North"/>
        <s v="South"/>
      </sharedItems>
    </cacheField>
    <cacheField name="SalespersonID" numFmtId="0">
      <sharedItems/>
    </cacheField>
    <cacheField name="ProductCategory" numFmtId="0">
      <sharedItems count="4">
        <s v="Furniture"/>
        <s v="Electronics"/>
        <s v="Groceries"/>
        <s v="Clothing"/>
      </sharedItems>
    </cacheField>
    <cacheField name="UnitsSold" numFmtId="0">
      <sharedItems containsSemiMixedTypes="0" containsString="0" containsNumber="1" containsInteger="1" minValue="1" maxValue="50"/>
    </cacheField>
    <cacheField name="UnitPrice" numFmtId="0">
      <sharedItems containsSemiMixedTypes="0" containsString="0" containsNumber="1" containsInteger="1" minValue="5" maxValue="1500"/>
    </cacheField>
    <cacheField name="Discount%" numFmtId="0">
      <sharedItems containsSemiMixedTypes="0" containsString="0" containsNumber="1" minValue="0" maxValue="0.5"/>
    </cacheField>
    <cacheField name="Discount Validation" numFmtId="0">
      <sharedItems/>
    </cacheField>
    <cacheField name="Total Sales" numFmtId="0">
      <sharedItems containsSemiMixedTypes="0" containsString="0" containsNumber="1" minValue="12.75" maxValue="62100" count="93">
        <n v="11250"/>
        <n v="14535"/>
        <n v="39600"/>
        <n v="63.75"/>
        <n v="99"/>
        <n v="2295"/>
        <n v="127.5"/>
        <n v="1640"/>
        <n v="10750"/>
        <n v="10125"/>
        <n v="25920"/>
        <n v="21000"/>
        <n v="59400"/>
        <n v="1872"/>
        <n v="53550"/>
        <n v="225"/>
        <n v="60"/>
        <n v="2000"/>
        <n v="9562.5"/>
        <n v="22000"/>
        <n v="700"/>
        <n v="13500"/>
        <n v="17550"/>
        <n v="800"/>
        <n v="24"/>
        <n v="16320"/>
        <n v="1170"/>
        <n v="22500"/>
        <n v="28500"/>
        <n v="7500"/>
        <n v="1827.5"/>
        <n v="81.599999999999994"/>
        <n v="97.75"/>
        <n v="1530"/>
        <n v="44625"/>
        <n v="96"/>
        <n v="1500"/>
        <n v="39000"/>
        <n v="1350"/>
        <n v="30"/>
        <n v="21600"/>
        <n v="3840"/>
        <n v="9900"/>
        <n v="20000"/>
        <n v="680"/>
        <n v="46440"/>
        <n v="12000"/>
        <n v="405"/>
        <n v="27840"/>
        <n v="17200"/>
        <n v="400"/>
        <n v="62100"/>
        <n v="102"/>
        <n v="450"/>
        <n v="183.6"/>
        <n v="9600"/>
        <n v="1200"/>
        <n v="8280"/>
        <n v="8250"/>
        <n v="107.5"/>
        <n v="12.75"/>
        <n v="176"/>
        <n v="41040"/>
        <n v="3384"/>
        <n v="92.5"/>
        <n v="13600"/>
        <n v="2880"/>
        <n v="13260"/>
        <n v="1040"/>
        <n v="152"/>
        <n v="42075"/>
        <n v="240"/>
        <n v="2400"/>
        <n v="129.6"/>
        <n v="78"/>
        <n v="19125"/>
        <n v="19.200000000000003"/>
        <n v="206.4"/>
        <n v="153"/>
        <n v="51"/>
        <n v="1450"/>
        <n v="2800"/>
        <n v="27600"/>
        <n v="162"/>
        <n v="19600"/>
        <n v="2082.5"/>
        <n v="24000"/>
        <n v="93.5"/>
        <n v="10400"/>
        <n v="18000"/>
        <n v="40500"/>
        <n v="255"/>
        <n v="10000"/>
      </sharedItems>
    </cacheField>
    <cacheField name="Months (Date)" numFmtId="0" databaseField="0">
      <fieldGroup base="1">
        <rangePr groupBy="months" startDate="2022-01-03T00:00:00" endDate="2023-12-25T00:00:00"/>
        <groupItems count="14">
          <s v="&lt;1/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5/2023"/>
        </groupItems>
      </fieldGroup>
    </cacheField>
    <cacheField name="Quarters (Date)" numFmtId="0" databaseField="0">
      <fieldGroup base="1">
        <rangePr groupBy="quarters" startDate="2022-01-03T00:00:00" endDate="2023-12-25T00:00:00"/>
        <groupItems count="6">
          <s v="&lt;1/3/2022"/>
          <s v="Qtr1"/>
          <s v="Qtr2"/>
          <s v="Qtr3"/>
          <s v="Qtr4"/>
          <s v="&gt;12/25/2023"/>
        </groupItems>
      </fieldGroup>
    </cacheField>
    <cacheField name="Years (Date)" numFmtId="0" databaseField="0">
      <fieldGroup base="1">
        <rangePr groupBy="years" startDate="2022-01-03T00:00:00" endDate="2023-12-25T00:00:00"/>
        <groupItems count="4">
          <s v="&lt;1/3/2022"/>
          <s v="2022"/>
          <s v="2023"/>
          <s v="&gt;12/2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YAL" refreshedDate="45919.650435648146" backgroundQuery="1" createdVersion="8" refreshedVersion="8" minRefreshableVersion="3" recordCount="0" supportSubquery="1" supportAdvancedDrill="1" xr:uid="{49B8423C-A5F5-408D-B775-478DAEF70EFD}">
  <cacheSource type="external" connectionId="1"/>
  <cacheFields count="3">
    <cacheField name="[Measures].[Sum of Total Sales]" caption="Sum of Total Sales" numFmtId="0" hierarchy="18" level="32767"/>
    <cacheField name="[Table1].[SalespersonID].[SalespersonID]" caption="SalespersonID" numFmtId="0" hierarchy="3" level="1">
      <sharedItems count="5">
        <s v="S001"/>
        <s v="S002"/>
        <s v="S003"/>
        <s v="S004"/>
        <s v="S005"/>
      </sharedItems>
    </cacheField>
    <cacheField name="[Table2].[Name].[Name]" caption="Name" numFmtId="0" hierarchy="11" level="1">
      <sharedItems count="5">
        <s v="Asha"/>
        <s v="Rajesh"/>
        <s v="Meera"/>
        <s v="Sunil"/>
        <s v="Priya"/>
      </sharedItems>
    </cacheField>
  </cacheFields>
  <cacheHierarchies count="19">
    <cacheHierarchy uniqueName="[Table1].[TransactionID]" caption="TransactionID" attribute="1" defaultMemberUniqueName="[Table1].[TransactionID].[All]" allUniqueName="[Table1].[Transaction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SalespersonID]" caption="SalespersonID" attribute="1" defaultMemberUniqueName="[Table1].[SalespersonID].[All]" allUniqueName="[Table1].[SalespersonID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ProductCategory]" caption="ProductCategory" attribute="1" defaultMemberUniqueName="[Table1].[ProductCategory].[All]" allUniqueName="[Table1].[ProductCategory].[All]" dimensionUniqueName="[Table1]" displayFolder="" count="0" memberValueDatatype="130" unbalanced="0"/>
    <cacheHierarchy uniqueName="[Table1].[UnitsSold]" caption="UnitsSold" attribute="1" defaultMemberUniqueName="[Table1].[UnitsSold].[All]" allUniqueName="[Table1].[UnitsSold].[All]" dimensionUniqueName="[Table1]" displayFolder="" count="0" memberValueDatatype="20" unbalanced="0"/>
    <cacheHierarchy uniqueName="[Table1].[UnitPrice]" caption="UnitPrice" attribute="1" defaultMemberUniqueName="[Table1].[UnitPrice].[All]" allUniqueName="[Table1].[UnitPrice].[All]" dimensionUniqueName="[Table1]" displayFolder="" count="0" memberValueDatatype="20" unbalanced="0"/>
    <cacheHierarchy uniqueName="[Table1].[Discount%]" caption="Discount%" attribute="1" defaultMemberUniqueName="[Table1].[Discount%].[All]" allUniqueName="[Table1].[Discount%].[All]" dimensionUniqueName="[Table1]" displayFolder="" count="0" memberValueDatatype="5" unbalanced="0"/>
    <cacheHierarchy uniqueName="[Table1].[Discount Validation]" caption="Discount Validation" attribute="1" defaultMemberUniqueName="[Table1].[Discount Validation].[All]" allUniqueName="[Table1].[Discount Validation].[All]" dimensionUniqueName="[Table1]" displayFolder="" count="0" memberValueDatatype="130" unbalanced="0"/>
    <cacheHierarchy uniqueName="[Table1].[Total Sales]" caption="Total Sales" attribute="1" defaultMemberUniqueName="[Table1].[Total Sales].[All]" allUniqueName="[Table1].[Total Sales].[All]" dimensionUniqueName="[Table1]" displayFolder="" count="0" memberValueDatatype="5" unbalanced="0"/>
    <cacheHierarchy uniqueName="[Table2].[ID]" caption="ID" attribute="1" defaultMemberUniqueName="[Table2].[ID].[All]" allUniqueName="[Table2].[ID].[All]" dimensionUniqueName="[Table2]" displayFolder="" count="0" memberValueDatatype="130" unbalanced="0"/>
    <cacheHierarchy uniqueName="[Table2].[Name]" caption="Name" attribute="1" defaultMemberUniqueName="[Table2].[Name].[All]" allUniqueName="[Table2].[Name].[All]" dimensionUniqueName="[Table2]" displayFolder="" count="2" memberValueDatatype="130" unbalanced="0">
      <fieldsUsage count="2">
        <fieldUsage x="-1"/>
        <fieldUsage x="2"/>
      </fieldsUsage>
    </cacheHierarchy>
    <cacheHierarchy uniqueName="[Table2].[Region]" caption="Region" attribute="1" defaultMemberUniqueName="[Table2].[Region].[All]" allUniqueName="[Table2].[Region].[All]" dimensionUniqueName="[Table2]" displayFolder="" count="0" memberValueDatatype="130" unbalanced="0"/>
    <cacheHierarchy uniqueName="[Table2].[JoinDate]" caption="JoinDate" attribute="1" defaultMemberUniqueName="[Table2].[JoinDate].[All]" allUniqueName="[Table2].[JoinDate].[All]" dimensionUniqueName="[Table2]" displayFolder="" count="0" memberValueDatatype="130" unbalanced="0"/>
    <cacheHierarchy uniqueName="[Table2].[AnnualTarget]" caption="AnnualTarget" attribute="1" defaultMemberUniqueName="[Table2].[AnnualTarget].[All]" allUniqueName="[Table2].[AnnualTarget].[All]" dimensionUniqueName="[Table2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Total Sales]" caption="Sum of Total Sales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2" uniqueName="[Table2]" caption="Table2"/>
  </dimensions>
  <measureGroups count="2">
    <measureGroup name="Table1" caption="Table1"/>
    <measureGroup name="Table2" caption="Table2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YAL" refreshedDate="45919.943878819446" backgroundQuery="1" createdVersion="8" refreshedVersion="8" minRefreshableVersion="3" recordCount="0" supportSubquery="1" supportAdvancedDrill="1" xr:uid="{8C1412BC-301C-40CB-942C-A981B6515EA8}">
  <cacheSource type="external" connectionId="1"/>
  <cacheFields count="2">
    <cacheField name="[Measures].[Sum of Total Sales]" caption="Sum of Total Sales" numFmtId="0" hierarchy="18" level="32767"/>
    <cacheField name="[Table2].[Name].[Name]" caption="Name" numFmtId="0" hierarchy="11" level="1">
      <sharedItems count="5">
        <s v="Asha"/>
        <s v="Meera"/>
        <s v="Priya"/>
        <s v="Rajesh"/>
        <s v="Sunil"/>
      </sharedItems>
    </cacheField>
  </cacheFields>
  <cacheHierarchies count="19">
    <cacheHierarchy uniqueName="[Table1].[TransactionID]" caption="TransactionID" attribute="1" defaultMemberUniqueName="[Table1].[TransactionID].[All]" allUniqueName="[Table1].[Transaction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SalespersonID]" caption="SalespersonID" attribute="1" defaultMemberUniqueName="[Table1].[SalespersonID].[All]" allUniqueName="[Table1].[SalespersonID].[All]" dimensionUniqueName="[Table1]" displayFolder="" count="0" memberValueDatatype="130" unbalanced="0"/>
    <cacheHierarchy uniqueName="[Table1].[ProductCategory]" caption="ProductCategory" attribute="1" defaultMemberUniqueName="[Table1].[ProductCategory].[All]" allUniqueName="[Table1].[ProductCategory].[All]" dimensionUniqueName="[Table1]" displayFolder="" count="0" memberValueDatatype="130" unbalanced="0"/>
    <cacheHierarchy uniqueName="[Table1].[UnitsSold]" caption="UnitsSold" attribute="1" defaultMemberUniqueName="[Table1].[UnitsSold].[All]" allUniqueName="[Table1].[UnitsSold].[All]" dimensionUniqueName="[Table1]" displayFolder="" count="0" memberValueDatatype="20" unbalanced="0"/>
    <cacheHierarchy uniqueName="[Table1].[UnitPrice]" caption="UnitPrice" attribute="1" defaultMemberUniqueName="[Table1].[UnitPrice].[All]" allUniqueName="[Table1].[UnitPrice].[All]" dimensionUniqueName="[Table1]" displayFolder="" count="0" memberValueDatatype="20" unbalanced="0"/>
    <cacheHierarchy uniqueName="[Table1].[Discount%]" caption="Discount%" attribute="1" defaultMemberUniqueName="[Table1].[Discount%].[All]" allUniqueName="[Table1].[Discount%].[All]" dimensionUniqueName="[Table1]" displayFolder="" count="0" memberValueDatatype="5" unbalanced="0"/>
    <cacheHierarchy uniqueName="[Table1].[Discount Validation]" caption="Discount Validation" attribute="1" defaultMemberUniqueName="[Table1].[Discount Validation].[All]" allUniqueName="[Table1].[Discount Validation].[All]" dimensionUniqueName="[Table1]" displayFolder="" count="0" memberValueDatatype="130" unbalanced="0"/>
    <cacheHierarchy uniqueName="[Table1].[Total Sales]" caption="Total Sales" attribute="1" defaultMemberUniqueName="[Table1].[Total Sales].[All]" allUniqueName="[Table1].[Total Sales].[All]" dimensionUniqueName="[Table1]" displayFolder="" count="0" memberValueDatatype="5" unbalanced="0"/>
    <cacheHierarchy uniqueName="[Table2].[ID]" caption="ID" attribute="1" defaultMemberUniqueName="[Table2].[ID].[All]" allUniqueName="[Table2].[ID].[All]" dimensionUniqueName="[Table2]" displayFolder="" count="2" memberValueDatatype="130" unbalanced="0"/>
    <cacheHierarchy uniqueName="[Table2].[Name]" caption="Name" attribute="1" defaultMemberUniqueName="[Table2].[Name].[All]" allUniqueName="[Table2].[Name].[All]" dimensionUniqueName="[Table2]" displayFolder="" count="2" memberValueDatatype="130" unbalanced="0">
      <fieldsUsage count="2">
        <fieldUsage x="-1"/>
        <fieldUsage x="1"/>
      </fieldsUsage>
    </cacheHierarchy>
    <cacheHierarchy uniqueName="[Table2].[Region]" caption="Region" attribute="1" defaultMemberUniqueName="[Table2].[Region].[All]" allUniqueName="[Table2].[Region].[All]" dimensionUniqueName="[Table2]" displayFolder="" count="0" memberValueDatatype="130" unbalanced="0"/>
    <cacheHierarchy uniqueName="[Table2].[JoinDate]" caption="JoinDate" attribute="1" defaultMemberUniqueName="[Table2].[JoinDate].[All]" allUniqueName="[Table2].[JoinDate].[All]" dimensionUniqueName="[Table2]" displayFolder="" count="0" memberValueDatatype="130" unbalanced="0"/>
    <cacheHierarchy uniqueName="[Table2].[AnnualTarget]" caption="AnnualTarget" attribute="1" defaultMemberUniqueName="[Table2].[AnnualTarget].[All]" allUniqueName="[Table2].[AnnualTarget].[All]" dimensionUniqueName="[Table2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Total Sales]" caption="Sum of Total Sales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2" uniqueName="[Table2]" caption="Table2"/>
  </dimensions>
  <measureGroups count="2">
    <measureGroup name="Table1" caption="Table1"/>
    <measureGroup name="Table2" caption="Table2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T001"/>
    <x v="0"/>
    <x v="0"/>
    <s v="S003"/>
    <x v="0"/>
    <n v="15"/>
    <n v="1500"/>
    <n v="0.5"/>
    <s v="Valid"/>
    <x v="0"/>
  </r>
  <r>
    <s v="T002"/>
    <x v="1"/>
    <x v="0"/>
    <s v="S005"/>
    <x v="1"/>
    <n v="38"/>
    <n v="450"/>
    <n v="0.15"/>
    <s v="Valid"/>
    <x v="1"/>
  </r>
  <r>
    <s v="T003"/>
    <x v="2"/>
    <x v="1"/>
    <s v="S002"/>
    <x v="0"/>
    <n v="33"/>
    <n v="1500"/>
    <n v="0.2"/>
    <s v="Valid"/>
    <x v="2"/>
  </r>
  <r>
    <s v="T004"/>
    <x v="3"/>
    <x v="0"/>
    <s v="S005"/>
    <x v="2"/>
    <n v="15"/>
    <n v="5"/>
    <n v="0.15"/>
    <s v="Valid"/>
    <x v="3"/>
  </r>
  <r>
    <s v="T005"/>
    <x v="4"/>
    <x v="1"/>
    <s v="S002"/>
    <x v="2"/>
    <n v="22"/>
    <n v="5"/>
    <n v="0.1"/>
    <s v="Valid"/>
    <x v="4"/>
  </r>
  <r>
    <s v="T006"/>
    <x v="5"/>
    <x v="0"/>
    <s v="S003"/>
    <x v="1"/>
    <n v="6"/>
    <n v="450"/>
    <n v="0.15"/>
    <s v="Valid"/>
    <x v="5"/>
  </r>
  <r>
    <s v="T007"/>
    <x v="6"/>
    <x v="0"/>
    <s v="S003"/>
    <x v="3"/>
    <n v="3"/>
    <n v="50"/>
    <n v="0.15"/>
    <s v="Valid"/>
    <x v="6"/>
  </r>
  <r>
    <s v="T008"/>
    <x v="7"/>
    <x v="0"/>
    <s v="S005"/>
    <x v="3"/>
    <n v="41"/>
    <n v="50"/>
    <n v="0.2"/>
    <s v="Valid"/>
    <x v="7"/>
  </r>
  <r>
    <s v="T009"/>
    <x v="8"/>
    <x v="2"/>
    <s v="S001"/>
    <x v="1"/>
    <n v="43"/>
    <n v="500"/>
    <n v="0.5"/>
    <s v="Valid"/>
    <x v="8"/>
  </r>
  <r>
    <s v="T010"/>
    <x v="9"/>
    <x v="1"/>
    <s v="S002"/>
    <x v="1"/>
    <n v="25"/>
    <n v="450"/>
    <n v="0.1"/>
    <s v="Valid"/>
    <x v="9"/>
  </r>
  <r>
    <s v="T011"/>
    <x v="10"/>
    <x v="0"/>
    <s v="S003"/>
    <x v="0"/>
    <n v="24"/>
    <n v="1200"/>
    <n v="0.1"/>
    <s v="Valid"/>
    <x v="10"/>
  </r>
  <r>
    <s v="T012"/>
    <x v="11"/>
    <x v="2"/>
    <s v="S001"/>
    <x v="0"/>
    <n v="35"/>
    <n v="1200"/>
    <n v="0.5"/>
    <s v="Valid"/>
    <x v="11"/>
  </r>
  <r>
    <s v="T013"/>
    <x v="12"/>
    <x v="0"/>
    <s v="S003"/>
    <x v="0"/>
    <n v="44"/>
    <n v="1500"/>
    <n v="0.1"/>
    <s v="Valid"/>
    <x v="12"/>
  </r>
  <r>
    <s v="T014"/>
    <x v="13"/>
    <x v="2"/>
    <s v="S001"/>
    <x v="3"/>
    <n v="26"/>
    <n v="80"/>
    <n v="0.1"/>
    <s v="Valid"/>
    <x v="13"/>
  </r>
  <r>
    <s v="T015"/>
    <x v="14"/>
    <x v="0"/>
    <s v="S003"/>
    <x v="0"/>
    <n v="42"/>
    <n v="1500"/>
    <n v="0.15"/>
    <s v="Valid"/>
    <x v="14"/>
  </r>
  <r>
    <s v="T016"/>
    <x v="15"/>
    <x v="1"/>
    <s v="S002"/>
    <x v="3"/>
    <n v="9"/>
    <n v="50"/>
    <n v="0.5"/>
    <s v="Valid"/>
    <x v="15"/>
  </r>
  <r>
    <s v="T017"/>
    <x v="16"/>
    <x v="3"/>
    <s v="S004"/>
    <x v="2"/>
    <n v="24"/>
    <n v="5"/>
    <n v="0.5"/>
    <s v="Valid"/>
    <x v="16"/>
  </r>
  <r>
    <s v="T018"/>
    <x v="17"/>
    <x v="2"/>
    <s v="S001"/>
    <x v="1"/>
    <n v="8"/>
    <n v="500"/>
    <n v="0.5"/>
    <s v="Valid"/>
    <x v="17"/>
  </r>
  <r>
    <s v="T019"/>
    <x v="18"/>
    <x v="0"/>
    <s v="S005"/>
    <x v="1"/>
    <n v="25"/>
    <n v="450"/>
    <n v="0.15"/>
    <s v="Valid"/>
    <x v="18"/>
  </r>
  <r>
    <s v="T020"/>
    <x v="19"/>
    <x v="0"/>
    <s v="S005"/>
    <x v="1"/>
    <n v="44"/>
    <n v="500"/>
    <n v="0"/>
    <s v="Valid"/>
    <x v="19"/>
  </r>
  <r>
    <s v="T021"/>
    <x v="20"/>
    <x v="2"/>
    <s v="S001"/>
    <x v="3"/>
    <n v="28"/>
    <n v="50"/>
    <n v="0.5"/>
    <s v="Valid"/>
    <x v="20"/>
  </r>
  <r>
    <s v="T022"/>
    <x v="21"/>
    <x v="0"/>
    <s v="S003"/>
    <x v="0"/>
    <n v="33"/>
    <n v="1200"/>
    <n v="0"/>
    <s v="Valid"/>
    <x v="2"/>
  </r>
  <r>
    <s v="T023"/>
    <x v="22"/>
    <x v="0"/>
    <s v="S005"/>
    <x v="0"/>
    <n v="10"/>
    <n v="1500"/>
    <n v="0.1"/>
    <s v="Valid"/>
    <x v="21"/>
  </r>
  <r>
    <s v="T024"/>
    <x v="23"/>
    <x v="0"/>
    <s v="S005"/>
    <x v="1"/>
    <n v="39"/>
    <n v="500"/>
    <n v="0.1"/>
    <s v="Valid"/>
    <x v="22"/>
  </r>
  <r>
    <s v="T025"/>
    <x v="24"/>
    <x v="0"/>
    <s v="S003"/>
    <x v="3"/>
    <n v="16"/>
    <n v="50"/>
    <n v="0"/>
    <s v="Valid"/>
    <x v="23"/>
  </r>
  <r>
    <s v="T026"/>
    <x v="25"/>
    <x v="2"/>
    <s v="S001"/>
    <x v="2"/>
    <n v="5"/>
    <n v="6"/>
    <n v="0.2"/>
    <s v="Valid"/>
    <x v="24"/>
  </r>
  <r>
    <s v="T027"/>
    <x v="26"/>
    <x v="3"/>
    <s v="S004"/>
    <x v="0"/>
    <n v="17"/>
    <n v="1200"/>
    <n v="0.2"/>
    <s v="Valid"/>
    <x v="25"/>
  </r>
  <r>
    <s v="T028"/>
    <x v="27"/>
    <x v="1"/>
    <s v="S002"/>
    <x v="3"/>
    <n v="26"/>
    <n v="50"/>
    <n v="0.1"/>
    <s v="Valid"/>
    <x v="26"/>
  </r>
  <r>
    <s v="T029"/>
    <x v="28"/>
    <x v="2"/>
    <s v="S001"/>
    <x v="0"/>
    <n v="15"/>
    <n v="1500"/>
    <n v="0"/>
    <s v="Valid"/>
    <x v="27"/>
  </r>
  <r>
    <s v="T030"/>
    <x v="29"/>
    <x v="0"/>
    <s v="S005"/>
    <x v="0"/>
    <n v="38"/>
    <n v="1500"/>
    <n v="0.5"/>
    <s v="Valid"/>
    <x v="28"/>
  </r>
  <r>
    <s v="T031"/>
    <x v="30"/>
    <x v="2"/>
    <s v="S001"/>
    <x v="0"/>
    <n v="5"/>
    <n v="1500"/>
    <n v="0"/>
    <s v="Valid"/>
    <x v="29"/>
  </r>
  <r>
    <s v="T032"/>
    <x v="31"/>
    <x v="1"/>
    <s v="S002"/>
    <x v="3"/>
    <n v="43"/>
    <n v="50"/>
    <n v="0.15"/>
    <s v="Valid"/>
    <x v="30"/>
  </r>
  <r>
    <s v="T033"/>
    <x v="32"/>
    <x v="0"/>
    <s v="S005"/>
    <x v="2"/>
    <n v="16"/>
    <n v="6"/>
    <n v="0.15"/>
    <s v="Valid"/>
    <x v="31"/>
  </r>
  <r>
    <s v="T034"/>
    <x v="33"/>
    <x v="2"/>
    <s v="S001"/>
    <x v="2"/>
    <n v="23"/>
    <n v="5"/>
    <n v="0.15"/>
    <s v="Valid"/>
    <x v="32"/>
  </r>
  <r>
    <s v="T035"/>
    <x v="34"/>
    <x v="2"/>
    <s v="S001"/>
    <x v="1"/>
    <n v="4"/>
    <n v="450"/>
    <n v="0.15"/>
    <s v="Valid"/>
    <x v="33"/>
  </r>
  <r>
    <s v="T036"/>
    <x v="35"/>
    <x v="1"/>
    <s v="S002"/>
    <x v="0"/>
    <n v="35"/>
    <n v="1500"/>
    <n v="0.15"/>
    <s v="Valid"/>
    <x v="34"/>
  </r>
  <r>
    <s v="T037"/>
    <x v="36"/>
    <x v="0"/>
    <s v="S003"/>
    <x v="2"/>
    <n v="16"/>
    <n v="6"/>
    <n v="0"/>
    <s v="Valid"/>
    <x v="35"/>
  </r>
  <r>
    <s v="T038"/>
    <x v="37"/>
    <x v="2"/>
    <s v="S001"/>
    <x v="1"/>
    <n v="6"/>
    <n v="500"/>
    <n v="0.5"/>
    <s v="Valid"/>
    <x v="36"/>
  </r>
  <r>
    <s v="T039"/>
    <x v="38"/>
    <x v="3"/>
    <s v="S004"/>
    <x v="0"/>
    <n v="26"/>
    <n v="1500"/>
    <n v="0"/>
    <s v="Valid"/>
    <x v="37"/>
  </r>
  <r>
    <s v="T040"/>
    <x v="39"/>
    <x v="3"/>
    <s v="S004"/>
    <x v="3"/>
    <n v="30"/>
    <n v="50"/>
    <n v="0.1"/>
    <s v="Valid"/>
    <x v="38"/>
  </r>
  <r>
    <s v="T041"/>
    <x v="40"/>
    <x v="0"/>
    <s v="S005"/>
    <x v="2"/>
    <n v="10"/>
    <n v="6"/>
    <n v="0.5"/>
    <s v="Valid"/>
    <x v="39"/>
  </r>
  <r>
    <s v="T042"/>
    <x v="41"/>
    <x v="0"/>
    <s v="S005"/>
    <x v="1"/>
    <n v="48"/>
    <n v="500"/>
    <n v="0.1"/>
    <s v="Valid"/>
    <x v="40"/>
  </r>
  <r>
    <s v="T043"/>
    <x v="42"/>
    <x v="3"/>
    <s v="S004"/>
    <x v="0"/>
    <n v="4"/>
    <n v="1200"/>
    <n v="0.2"/>
    <s v="Valid"/>
    <x v="41"/>
  </r>
  <r>
    <s v="T044"/>
    <x v="43"/>
    <x v="0"/>
    <s v="S005"/>
    <x v="1"/>
    <n v="44"/>
    <n v="450"/>
    <n v="0.5"/>
    <s v="Valid"/>
    <x v="42"/>
  </r>
  <r>
    <s v="T045"/>
    <x v="44"/>
    <x v="1"/>
    <s v="S002"/>
    <x v="1"/>
    <n v="40"/>
    <n v="500"/>
    <n v="0"/>
    <s v="Valid"/>
    <x v="43"/>
  </r>
  <r>
    <s v="T046"/>
    <x v="45"/>
    <x v="0"/>
    <s v="S005"/>
    <x v="3"/>
    <n v="17"/>
    <n v="80"/>
    <n v="0.5"/>
    <s v="Valid"/>
    <x v="44"/>
  </r>
  <r>
    <s v="T047"/>
    <x v="46"/>
    <x v="3"/>
    <s v="S004"/>
    <x v="0"/>
    <n v="43"/>
    <n v="1200"/>
    <n v="0.1"/>
    <s v="Valid"/>
    <x v="45"/>
  </r>
  <r>
    <s v="T048"/>
    <x v="47"/>
    <x v="2"/>
    <s v="S001"/>
    <x v="1"/>
    <n v="30"/>
    <n v="500"/>
    <n v="0.2"/>
    <s v="Valid"/>
    <x v="46"/>
  </r>
  <r>
    <s v="T049"/>
    <x v="48"/>
    <x v="1"/>
    <s v="S002"/>
    <x v="3"/>
    <n v="9"/>
    <n v="50"/>
    <n v="0.1"/>
    <s v="Valid"/>
    <x v="47"/>
  </r>
  <r>
    <s v="T050"/>
    <x v="49"/>
    <x v="0"/>
    <s v="S003"/>
    <x v="0"/>
    <n v="29"/>
    <n v="1200"/>
    <n v="0.2"/>
    <s v="Valid"/>
    <x v="48"/>
  </r>
  <r>
    <s v="T051"/>
    <x v="50"/>
    <x v="0"/>
    <s v="S005"/>
    <x v="1"/>
    <n v="43"/>
    <n v="500"/>
    <n v="0.2"/>
    <s v="Valid"/>
    <x v="49"/>
  </r>
  <r>
    <s v="T052"/>
    <x v="51"/>
    <x v="1"/>
    <s v="S002"/>
    <x v="3"/>
    <n v="8"/>
    <n v="50"/>
    <n v="0"/>
    <s v="Valid"/>
    <x v="50"/>
  </r>
  <r>
    <s v="T053"/>
    <x v="52"/>
    <x v="0"/>
    <s v="S005"/>
    <x v="0"/>
    <n v="46"/>
    <n v="1500"/>
    <n v="0.1"/>
    <s v="Valid"/>
    <x v="51"/>
  </r>
  <r>
    <s v="T054"/>
    <x v="53"/>
    <x v="0"/>
    <s v="S003"/>
    <x v="2"/>
    <n v="17"/>
    <n v="6"/>
    <n v="0"/>
    <s v="Valid"/>
    <x v="52"/>
  </r>
  <r>
    <s v="T055"/>
    <x v="18"/>
    <x v="0"/>
    <s v="S003"/>
    <x v="1"/>
    <n v="1"/>
    <n v="500"/>
    <n v="0.1"/>
    <s v="Valid"/>
    <x v="53"/>
  </r>
  <r>
    <s v="T056"/>
    <x v="11"/>
    <x v="1"/>
    <s v="S002"/>
    <x v="2"/>
    <n v="36"/>
    <n v="6"/>
    <n v="0.15"/>
    <s v="Valid"/>
    <x v="54"/>
  </r>
  <r>
    <s v="T057"/>
    <x v="54"/>
    <x v="1"/>
    <s v="S002"/>
    <x v="1"/>
    <n v="24"/>
    <n v="500"/>
    <n v="0.2"/>
    <s v="Valid"/>
    <x v="55"/>
  </r>
  <r>
    <s v="T058"/>
    <x v="55"/>
    <x v="2"/>
    <s v="S001"/>
    <x v="3"/>
    <n v="24"/>
    <n v="50"/>
    <n v="0"/>
    <s v="Valid"/>
    <x v="56"/>
  </r>
  <r>
    <s v="T059"/>
    <x v="56"/>
    <x v="1"/>
    <s v="S002"/>
    <x v="1"/>
    <n v="23"/>
    <n v="450"/>
    <n v="0.2"/>
    <s v="Valid"/>
    <x v="57"/>
  </r>
  <r>
    <s v="T060"/>
    <x v="57"/>
    <x v="1"/>
    <s v="S002"/>
    <x v="0"/>
    <n v="11"/>
    <n v="1500"/>
    <n v="0.5"/>
    <s v="Valid"/>
    <x v="58"/>
  </r>
  <r>
    <s v="T061"/>
    <x v="58"/>
    <x v="0"/>
    <s v="S003"/>
    <x v="2"/>
    <n v="43"/>
    <n v="5"/>
    <n v="0.5"/>
    <s v="Valid"/>
    <x v="59"/>
  </r>
  <r>
    <s v="T062"/>
    <x v="59"/>
    <x v="2"/>
    <s v="S001"/>
    <x v="2"/>
    <n v="3"/>
    <n v="5"/>
    <n v="0.15"/>
    <s v="Valid"/>
    <x v="60"/>
  </r>
  <r>
    <s v="T063"/>
    <x v="13"/>
    <x v="3"/>
    <s v="S004"/>
    <x v="3"/>
    <n v="20"/>
    <n v="80"/>
    <n v="0.5"/>
    <s v="Valid"/>
    <x v="23"/>
  </r>
  <r>
    <s v="T064"/>
    <x v="60"/>
    <x v="1"/>
    <s v="S002"/>
    <x v="2"/>
    <n v="22"/>
    <n v="5"/>
    <n v="0.1"/>
    <s v="Valid"/>
    <x v="4"/>
  </r>
  <r>
    <s v="T065"/>
    <x v="61"/>
    <x v="0"/>
    <s v="S005"/>
    <x v="2"/>
    <n v="44"/>
    <n v="5"/>
    <n v="0.2"/>
    <s v="Valid"/>
    <x v="61"/>
  </r>
  <r>
    <s v="T066"/>
    <x v="24"/>
    <x v="0"/>
    <s v="S003"/>
    <x v="0"/>
    <n v="38"/>
    <n v="1200"/>
    <n v="0.1"/>
    <s v="Valid"/>
    <x v="62"/>
  </r>
  <r>
    <s v="T067"/>
    <x v="62"/>
    <x v="3"/>
    <s v="S004"/>
    <x v="3"/>
    <n v="47"/>
    <n v="80"/>
    <n v="0.1"/>
    <s v="Valid"/>
    <x v="63"/>
  </r>
  <r>
    <s v="T068"/>
    <x v="63"/>
    <x v="2"/>
    <s v="S001"/>
    <x v="2"/>
    <n v="37"/>
    <n v="5"/>
    <n v="0.5"/>
    <s v="Valid"/>
    <x v="64"/>
  </r>
  <r>
    <s v="T069"/>
    <x v="64"/>
    <x v="3"/>
    <s v="S004"/>
    <x v="1"/>
    <n v="34"/>
    <n v="500"/>
    <n v="0.2"/>
    <s v="Valid"/>
    <x v="65"/>
  </r>
  <r>
    <s v="T070"/>
    <x v="65"/>
    <x v="2"/>
    <s v="S001"/>
    <x v="3"/>
    <n v="40"/>
    <n v="80"/>
    <n v="0.1"/>
    <s v="Valid"/>
    <x v="66"/>
  </r>
  <r>
    <s v="T071"/>
    <x v="66"/>
    <x v="0"/>
    <s v="S005"/>
    <x v="3"/>
    <n v="43"/>
    <n v="50"/>
    <n v="0.15"/>
    <s v="Valid"/>
    <x v="30"/>
  </r>
  <r>
    <s v="T072"/>
    <x v="67"/>
    <x v="0"/>
    <s v="S003"/>
    <x v="0"/>
    <n v="13"/>
    <n v="1200"/>
    <n v="0.15"/>
    <s v="Valid"/>
    <x v="67"/>
  </r>
  <r>
    <s v="T073"/>
    <x v="68"/>
    <x v="1"/>
    <s v="S002"/>
    <x v="3"/>
    <n v="26"/>
    <n v="50"/>
    <n v="0.2"/>
    <s v="Valid"/>
    <x v="68"/>
  </r>
  <r>
    <s v="T074"/>
    <x v="52"/>
    <x v="1"/>
    <s v="S002"/>
    <x v="2"/>
    <n v="38"/>
    <n v="5"/>
    <n v="0.2"/>
    <s v="Valid"/>
    <x v="69"/>
  </r>
  <r>
    <s v="T075"/>
    <x v="69"/>
    <x v="3"/>
    <s v="S004"/>
    <x v="0"/>
    <n v="33"/>
    <n v="1500"/>
    <n v="0.15"/>
    <s v="Valid"/>
    <x v="70"/>
  </r>
  <r>
    <s v="T076"/>
    <x v="70"/>
    <x v="0"/>
    <s v="S003"/>
    <x v="3"/>
    <n v="6"/>
    <n v="80"/>
    <n v="0.5"/>
    <s v="Valid"/>
    <x v="71"/>
  </r>
  <r>
    <s v="T077"/>
    <x v="71"/>
    <x v="1"/>
    <s v="S002"/>
    <x v="0"/>
    <n v="2"/>
    <n v="1200"/>
    <n v="0"/>
    <s v="Valid"/>
    <x v="72"/>
  </r>
  <r>
    <s v="T078"/>
    <x v="72"/>
    <x v="2"/>
    <s v="S001"/>
    <x v="2"/>
    <n v="27"/>
    <n v="6"/>
    <n v="0.2"/>
    <s v="Valid"/>
    <x v="73"/>
  </r>
  <r>
    <s v="T079"/>
    <x v="73"/>
    <x v="3"/>
    <s v="S004"/>
    <x v="2"/>
    <n v="26"/>
    <n v="6"/>
    <n v="0.5"/>
    <s v="Valid"/>
    <x v="74"/>
  </r>
  <r>
    <s v="T080"/>
    <x v="74"/>
    <x v="2"/>
    <s v="S001"/>
    <x v="1"/>
    <n v="50"/>
    <n v="450"/>
    <n v="0.15"/>
    <s v="Valid"/>
    <x v="75"/>
  </r>
  <r>
    <s v="T081"/>
    <x v="75"/>
    <x v="0"/>
    <s v="S005"/>
    <x v="2"/>
    <n v="4"/>
    <n v="6"/>
    <n v="0.2"/>
    <s v="Valid"/>
    <x v="76"/>
  </r>
  <r>
    <s v="T082"/>
    <x v="76"/>
    <x v="1"/>
    <s v="S002"/>
    <x v="2"/>
    <n v="43"/>
    <n v="6"/>
    <n v="0.2"/>
    <s v="Valid"/>
    <x v="77"/>
  </r>
  <r>
    <s v="T083"/>
    <x v="77"/>
    <x v="0"/>
    <s v="S005"/>
    <x v="2"/>
    <n v="36"/>
    <n v="5"/>
    <n v="0.15"/>
    <s v="Valid"/>
    <x v="78"/>
  </r>
  <r>
    <s v="T084"/>
    <x v="78"/>
    <x v="3"/>
    <s v="S004"/>
    <x v="2"/>
    <n v="17"/>
    <n v="6"/>
    <n v="0.5"/>
    <s v="Valid"/>
    <x v="79"/>
  </r>
  <r>
    <s v="T085"/>
    <x v="79"/>
    <x v="1"/>
    <s v="S002"/>
    <x v="3"/>
    <n v="29"/>
    <n v="50"/>
    <n v="0"/>
    <s v="Valid"/>
    <x v="80"/>
  </r>
  <r>
    <s v="T086"/>
    <x v="46"/>
    <x v="0"/>
    <s v="S003"/>
    <x v="3"/>
    <n v="35"/>
    <n v="80"/>
    <n v="0"/>
    <s v="Valid"/>
    <x v="81"/>
  </r>
  <r>
    <s v="T087"/>
    <x v="80"/>
    <x v="3"/>
    <s v="S004"/>
    <x v="0"/>
    <n v="46"/>
    <n v="1200"/>
    <n v="0.5"/>
    <s v="Valid"/>
    <x v="82"/>
  </r>
  <r>
    <s v="T088"/>
    <x v="81"/>
    <x v="0"/>
    <s v="S003"/>
    <x v="2"/>
    <n v="27"/>
    <n v="6"/>
    <n v="0"/>
    <s v="Valid"/>
    <x v="83"/>
  </r>
  <r>
    <s v="T089"/>
    <x v="82"/>
    <x v="0"/>
    <s v="S005"/>
    <x v="1"/>
    <n v="49"/>
    <n v="500"/>
    <n v="0.2"/>
    <s v="Valid"/>
    <x v="84"/>
  </r>
  <r>
    <s v="T090"/>
    <x v="83"/>
    <x v="0"/>
    <s v="S003"/>
    <x v="3"/>
    <n v="49"/>
    <n v="50"/>
    <n v="0.15"/>
    <s v="Valid"/>
    <x v="85"/>
  </r>
  <r>
    <s v="T091"/>
    <x v="84"/>
    <x v="0"/>
    <s v="S005"/>
    <x v="0"/>
    <n v="32"/>
    <n v="1500"/>
    <n v="0.5"/>
    <s v="Valid"/>
    <x v="86"/>
  </r>
  <r>
    <s v="T092"/>
    <x v="85"/>
    <x v="2"/>
    <s v="S001"/>
    <x v="2"/>
    <n v="22"/>
    <n v="5"/>
    <n v="0.15"/>
    <s v="Valid"/>
    <x v="87"/>
  </r>
  <r>
    <s v="T093"/>
    <x v="86"/>
    <x v="0"/>
    <s v="S005"/>
    <x v="1"/>
    <n v="26"/>
    <n v="500"/>
    <n v="0.2"/>
    <s v="Valid"/>
    <x v="88"/>
  </r>
  <r>
    <s v="T094"/>
    <x v="87"/>
    <x v="3"/>
    <s v="S004"/>
    <x v="0"/>
    <n v="30"/>
    <n v="1200"/>
    <n v="0.5"/>
    <s v="Valid"/>
    <x v="89"/>
  </r>
  <r>
    <s v="T095"/>
    <x v="88"/>
    <x v="0"/>
    <s v="S003"/>
    <x v="0"/>
    <n v="30"/>
    <n v="1500"/>
    <n v="0.1"/>
    <s v="Valid"/>
    <x v="90"/>
  </r>
  <r>
    <s v="T096"/>
    <x v="89"/>
    <x v="3"/>
    <s v="S004"/>
    <x v="3"/>
    <n v="6"/>
    <n v="50"/>
    <n v="0.15"/>
    <s v="Valid"/>
    <x v="91"/>
  </r>
  <r>
    <s v="T097"/>
    <x v="90"/>
    <x v="2"/>
    <s v="S001"/>
    <x v="3"/>
    <n v="15"/>
    <n v="80"/>
    <n v="0"/>
    <s v="Valid"/>
    <x v="56"/>
  </r>
  <r>
    <s v="T098"/>
    <x v="91"/>
    <x v="1"/>
    <s v="S002"/>
    <x v="1"/>
    <n v="40"/>
    <n v="500"/>
    <n v="0.5"/>
    <s v="Valid"/>
    <x v="92"/>
  </r>
  <r>
    <s v="T099"/>
    <x v="92"/>
    <x v="2"/>
    <s v="S001"/>
    <x v="0"/>
    <n v="30"/>
    <n v="1500"/>
    <n v="0.1"/>
    <s v="Valid"/>
    <x v="90"/>
  </r>
  <r>
    <s v="T100"/>
    <x v="93"/>
    <x v="0"/>
    <s v="S005"/>
    <x v="1"/>
    <n v="50"/>
    <n v="450"/>
    <n v="0.5"/>
    <s v="Vali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6F61C-3453-4C2A-AD6B-D56E6D573B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B8" firstHeaderRow="1" firstDataRow="1" firstDataCol="1"/>
  <pivotFields count="13">
    <pivotField showAll="0"/>
    <pivotField numFmtId="14" showAll="0">
      <items count="95">
        <item x="2"/>
        <item x="91"/>
        <item x="42"/>
        <item x="60"/>
        <item x="0"/>
        <item x="54"/>
        <item x="76"/>
        <item x="48"/>
        <item x="62"/>
        <item x="87"/>
        <item x="30"/>
        <item x="43"/>
        <item x="80"/>
        <item x="92"/>
        <item x="26"/>
        <item x="75"/>
        <item x="49"/>
        <item x="14"/>
        <item x="5"/>
        <item x="13"/>
        <item x="52"/>
        <item x="61"/>
        <item x="88"/>
        <item x="65"/>
        <item x="6"/>
        <item x="39"/>
        <item x="7"/>
        <item x="55"/>
        <item x="36"/>
        <item x="82"/>
        <item x="81"/>
        <item x="38"/>
        <item x="86"/>
        <item x="12"/>
        <item x="72"/>
        <item x="32"/>
        <item x="3"/>
        <item x="17"/>
        <item x="23"/>
        <item x="25"/>
        <item x="70"/>
        <item x="11"/>
        <item x="18"/>
        <item x="53"/>
        <item x="74"/>
        <item x="1"/>
        <item x="66"/>
        <item x="90"/>
        <item x="73"/>
        <item x="78"/>
        <item x="24"/>
        <item x="58"/>
        <item x="29"/>
        <item x="64"/>
        <item x="21"/>
        <item x="4"/>
        <item x="35"/>
        <item x="31"/>
        <item x="44"/>
        <item x="9"/>
        <item x="93"/>
        <item x="59"/>
        <item x="41"/>
        <item x="33"/>
        <item x="46"/>
        <item x="27"/>
        <item x="56"/>
        <item x="71"/>
        <item x="47"/>
        <item x="89"/>
        <item x="85"/>
        <item x="67"/>
        <item x="83"/>
        <item x="69"/>
        <item x="77"/>
        <item x="34"/>
        <item x="37"/>
        <item x="19"/>
        <item x="28"/>
        <item x="79"/>
        <item x="84"/>
        <item x="8"/>
        <item x="63"/>
        <item x="57"/>
        <item x="50"/>
        <item x="51"/>
        <item x="20"/>
        <item x="15"/>
        <item x="22"/>
        <item x="45"/>
        <item x="68"/>
        <item x="10"/>
        <item x="16"/>
        <item x="40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94">
        <item x="60"/>
        <item x="76"/>
        <item x="24"/>
        <item x="39"/>
        <item x="79"/>
        <item x="16"/>
        <item x="3"/>
        <item x="74"/>
        <item x="31"/>
        <item x="64"/>
        <item x="87"/>
        <item x="35"/>
        <item x="32"/>
        <item x="4"/>
        <item x="52"/>
        <item x="59"/>
        <item x="6"/>
        <item x="73"/>
        <item x="69"/>
        <item x="78"/>
        <item x="83"/>
        <item x="61"/>
        <item x="54"/>
        <item x="77"/>
        <item x="15"/>
        <item x="71"/>
        <item x="91"/>
        <item x="50"/>
        <item x="47"/>
        <item x="53"/>
        <item x="44"/>
        <item x="20"/>
        <item x="23"/>
        <item x="68"/>
        <item x="26"/>
        <item x="56"/>
        <item x="38"/>
        <item x="80"/>
        <item x="36"/>
        <item x="33"/>
        <item x="7"/>
        <item x="30"/>
        <item x="13"/>
        <item x="17"/>
        <item x="85"/>
        <item x="5"/>
        <item x="72"/>
        <item x="81"/>
        <item x="66"/>
        <item x="63"/>
        <item x="41"/>
        <item x="29"/>
        <item x="58"/>
        <item x="57"/>
        <item x="18"/>
        <item x="55"/>
        <item x="42"/>
        <item x="92"/>
        <item x="9"/>
        <item x="88"/>
        <item x="8"/>
        <item x="0"/>
        <item x="46"/>
        <item x="67"/>
        <item x="21"/>
        <item x="65"/>
        <item x="1"/>
        <item x="25"/>
        <item x="49"/>
        <item x="22"/>
        <item x="89"/>
        <item x="75"/>
        <item x="84"/>
        <item x="43"/>
        <item x="11"/>
        <item x="40"/>
        <item x="19"/>
        <item x="27"/>
        <item x="86"/>
        <item x="10"/>
        <item x="82"/>
        <item x="48"/>
        <item x="28"/>
        <item x="37"/>
        <item x="2"/>
        <item x="90"/>
        <item x="62"/>
        <item x="70"/>
        <item x="34"/>
        <item x="45"/>
        <item x="14"/>
        <item x="12"/>
        <item x="5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9" baseField="0" baseItem="0"/>
  </dataFields>
  <formats count="4">
    <format dxfId="29">
      <pivotArea collapsedLevelsAreSubtotals="1" fieldPosition="0">
        <references count="1">
          <reference field="2" count="1">
            <x v="0"/>
          </reference>
        </references>
      </pivotArea>
    </format>
    <format dxfId="28">
      <pivotArea collapsedLevelsAreSubtotals="1" fieldPosition="0">
        <references count="1">
          <reference field="2" count="1">
            <x v="1"/>
          </reference>
        </references>
      </pivotArea>
    </format>
    <format dxfId="27">
      <pivotArea collapsedLevelsAreSubtotals="1" fieldPosition="0">
        <references count="1">
          <reference field="2" count="1">
            <x v="2"/>
          </reference>
        </references>
      </pivotArea>
    </format>
    <format dxfId="26">
      <pivotArea collapsedLevelsAreSubtotals="1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776FE-3458-4256-BAD2-D63EF61C0DB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 rowHeaderCaption="Years">
  <location ref="A3:B14" firstHeaderRow="1" firstDataRow="1" firstDataCol="1"/>
  <pivotFields count="13">
    <pivotField showAll="0"/>
    <pivotField numFmtId="14" showAll="0">
      <items count="95">
        <item x="2"/>
        <item x="91"/>
        <item x="42"/>
        <item x="60"/>
        <item x="0"/>
        <item x="54"/>
        <item x="76"/>
        <item x="48"/>
        <item x="62"/>
        <item x="87"/>
        <item x="30"/>
        <item x="43"/>
        <item x="80"/>
        <item x="92"/>
        <item x="26"/>
        <item x="75"/>
        <item x="49"/>
        <item x="14"/>
        <item x="5"/>
        <item x="13"/>
        <item x="52"/>
        <item x="61"/>
        <item x="88"/>
        <item x="65"/>
        <item x="6"/>
        <item x="39"/>
        <item x="7"/>
        <item x="55"/>
        <item x="36"/>
        <item x="82"/>
        <item x="81"/>
        <item x="38"/>
        <item x="86"/>
        <item x="12"/>
        <item x="72"/>
        <item x="32"/>
        <item x="3"/>
        <item x="17"/>
        <item x="23"/>
        <item x="25"/>
        <item x="70"/>
        <item x="11"/>
        <item x="18"/>
        <item x="53"/>
        <item x="74"/>
        <item x="1"/>
        <item x="66"/>
        <item x="90"/>
        <item x="73"/>
        <item x="78"/>
        <item x="24"/>
        <item x="58"/>
        <item x="29"/>
        <item x="64"/>
        <item x="21"/>
        <item x="4"/>
        <item x="35"/>
        <item x="31"/>
        <item x="44"/>
        <item x="9"/>
        <item x="93"/>
        <item x="59"/>
        <item x="41"/>
        <item x="33"/>
        <item x="46"/>
        <item x="27"/>
        <item x="56"/>
        <item x="71"/>
        <item x="47"/>
        <item x="89"/>
        <item x="85"/>
        <item x="67"/>
        <item x="83"/>
        <item x="69"/>
        <item x="77"/>
        <item x="34"/>
        <item x="37"/>
        <item x="19"/>
        <item x="28"/>
        <item x="79"/>
        <item x="84"/>
        <item x="8"/>
        <item x="63"/>
        <item x="57"/>
        <item x="50"/>
        <item x="51"/>
        <item x="20"/>
        <item x="15"/>
        <item x="22"/>
        <item x="45"/>
        <item x="68"/>
        <item x="10"/>
        <item x="16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2"/>
    <field x="11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984BF-6BF1-4402-91AD-FFDB4A3B3FB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Person">
  <location ref="A3:B14" firstHeaderRow="1" firstDataRow="1" firstDataCol="1"/>
  <pivotFields count="3">
    <pivotField dataField="1" subtotalTop="0" showAll="0" defaultSubtotal="0"/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2">
    <field x="1"/>
    <field x="2"/>
  </rowFields>
  <rowItems count="11">
    <i>
      <x v="2"/>
    </i>
    <i r="1">
      <x v="2"/>
    </i>
    <i>
      <x v="4"/>
    </i>
    <i r="1">
      <x v="4"/>
    </i>
    <i>
      <x v="3"/>
    </i>
    <i r="1">
      <x v="3"/>
    </i>
    <i>
      <x v="1"/>
    </i>
    <i r="1">
      <x v="1"/>
    </i>
    <i>
      <x/>
    </i>
    <i r="1">
      <x/>
    </i>
    <i t="grand">
      <x/>
    </i>
  </rowItems>
  <colItems count="1">
    <i/>
  </colItems>
  <dataFields count="1">
    <dataField name="Sum of Total Sales" fld="0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D958E-2B0D-41EA-8E66-632155A7E9B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 colHeaderCaption="Region">
  <location ref="A3:F9" firstHeaderRow="1" firstDataRow="2" firstDataCol="1"/>
  <pivotFields count="13">
    <pivotField showAll="0"/>
    <pivotField numFmtId="14" showAll="0">
      <items count="95">
        <item x="2"/>
        <item x="91"/>
        <item x="42"/>
        <item x="60"/>
        <item x="0"/>
        <item x="54"/>
        <item x="76"/>
        <item x="48"/>
        <item x="62"/>
        <item x="87"/>
        <item x="30"/>
        <item x="43"/>
        <item x="80"/>
        <item x="92"/>
        <item x="26"/>
        <item x="75"/>
        <item x="49"/>
        <item x="14"/>
        <item x="5"/>
        <item x="13"/>
        <item x="52"/>
        <item x="61"/>
        <item x="88"/>
        <item x="65"/>
        <item x="6"/>
        <item x="39"/>
        <item x="7"/>
        <item x="55"/>
        <item x="36"/>
        <item x="82"/>
        <item x="81"/>
        <item x="38"/>
        <item x="86"/>
        <item x="12"/>
        <item x="72"/>
        <item x="32"/>
        <item x="3"/>
        <item x="17"/>
        <item x="23"/>
        <item x="25"/>
        <item x="70"/>
        <item x="11"/>
        <item x="18"/>
        <item x="53"/>
        <item x="74"/>
        <item x="1"/>
        <item x="66"/>
        <item x="90"/>
        <item x="73"/>
        <item x="78"/>
        <item x="24"/>
        <item x="58"/>
        <item x="29"/>
        <item x="64"/>
        <item x="21"/>
        <item x="4"/>
        <item x="35"/>
        <item x="31"/>
        <item x="44"/>
        <item x="9"/>
        <item x="93"/>
        <item x="59"/>
        <item x="41"/>
        <item x="33"/>
        <item x="46"/>
        <item x="27"/>
        <item x="56"/>
        <item x="71"/>
        <item x="47"/>
        <item x="89"/>
        <item x="85"/>
        <item x="67"/>
        <item x="83"/>
        <item x="69"/>
        <item x="77"/>
        <item x="34"/>
        <item x="37"/>
        <item x="19"/>
        <item x="28"/>
        <item x="79"/>
        <item x="84"/>
        <item x="8"/>
        <item x="63"/>
        <item x="57"/>
        <item x="50"/>
        <item x="51"/>
        <item x="20"/>
        <item x="15"/>
        <item x="22"/>
        <item x="45"/>
        <item x="68"/>
        <item x="10"/>
        <item x="16"/>
        <item x="40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9" baseField="0" baseItem="0"/>
  </dataFields>
  <formats count="1">
    <format dxfId="25">
      <pivotArea dataOnly="0" labelOnly="1" fieldPosition="0">
        <references count="1"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F5454-9CD9-4905-AAC5-313C95857367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 rowHeaderCaption="Months">
  <location ref="A3:D17" firstHeaderRow="1" firstDataRow="2" firstDataCol="1"/>
  <pivotFields count="13">
    <pivotField showAll="0"/>
    <pivotField numFmtId="14" showAll="0">
      <items count="95">
        <item x="2"/>
        <item x="91"/>
        <item x="42"/>
        <item x="60"/>
        <item x="0"/>
        <item x="54"/>
        <item x="76"/>
        <item x="48"/>
        <item x="62"/>
        <item x="87"/>
        <item x="30"/>
        <item x="43"/>
        <item x="80"/>
        <item x="92"/>
        <item x="26"/>
        <item x="75"/>
        <item x="49"/>
        <item x="14"/>
        <item x="5"/>
        <item x="13"/>
        <item x="52"/>
        <item x="61"/>
        <item x="88"/>
        <item x="65"/>
        <item x="6"/>
        <item x="39"/>
        <item x="7"/>
        <item x="55"/>
        <item x="36"/>
        <item x="82"/>
        <item x="81"/>
        <item x="38"/>
        <item x="86"/>
        <item x="12"/>
        <item x="72"/>
        <item x="32"/>
        <item x="3"/>
        <item x="17"/>
        <item x="23"/>
        <item x="25"/>
        <item x="70"/>
        <item x="11"/>
        <item x="18"/>
        <item x="53"/>
        <item x="74"/>
        <item x="1"/>
        <item x="66"/>
        <item x="90"/>
        <item x="73"/>
        <item x="78"/>
        <item x="24"/>
        <item x="58"/>
        <item x="29"/>
        <item x="64"/>
        <item x="21"/>
        <item x="4"/>
        <item x="35"/>
        <item x="31"/>
        <item x="44"/>
        <item x="9"/>
        <item x="93"/>
        <item x="59"/>
        <item x="41"/>
        <item x="33"/>
        <item x="46"/>
        <item x="27"/>
        <item x="56"/>
        <item x="71"/>
        <item x="47"/>
        <item x="89"/>
        <item x="85"/>
        <item x="67"/>
        <item x="83"/>
        <item x="69"/>
        <item x="77"/>
        <item x="34"/>
        <item x="37"/>
        <item x="19"/>
        <item x="28"/>
        <item x="79"/>
        <item x="84"/>
        <item x="8"/>
        <item x="63"/>
        <item x="57"/>
        <item x="50"/>
        <item x="51"/>
        <item x="20"/>
        <item x="15"/>
        <item x="22"/>
        <item x="45"/>
        <item x="68"/>
        <item x="10"/>
        <item x="16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Col" showAll="0" defaultSubtotal="0">
      <items count="4">
        <item x="0"/>
        <item x="1"/>
        <item x="2"/>
        <item x="3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2"/>
  </colFields>
  <colItems count="3">
    <i>
      <x v="1"/>
    </i>
    <i>
      <x v="2"/>
    </i>
    <i t="grand">
      <x/>
    </i>
  </colItems>
  <dataFields count="1">
    <dataField name="Sum of Total Sales" fld="9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7E358-3338-4FBB-BBAD-C41D4D4A0A60}" name="PivotTable3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Regions">
  <location ref="A3:B8" firstHeaderRow="1" firstDataRow="1" firstDataCol="1"/>
  <pivotFields count="13">
    <pivotField showAll="0"/>
    <pivotField numFmtId="14" showAll="0">
      <items count="95">
        <item x="2"/>
        <item x="91"/>
        <item x="42"/>
        <item x="60"/>
        <item x="0"/>
        <item x="54"/>
        <item x="76"/>
        <item x="48"/>
        <item x="62"/>
        <item x="87"/>
        <item x="30"/>
        <item x="43"/>
        <item x="80"/>
        <item x="92"/>
        <item x="26"/>
        <item x="75"/>
        <item x="49"/>
        <item x="14"/>
        <item x="5"/>
        <item x="13"/>
        <item x="52"/>
        <item x="61"/>
        <item x="88"/>
        <item x="65"/>
        <item x="6"/>
        <item x="39"/>
        <item x="7"/>
        <item x="55"/>
        <item x="36"/>
        <item x="82"/>
        <item x="81"/>
        <item x="38"/>
        <item x="86"/>
        <item x="12"/>
        <item x="72"/>
        <item x="32"/>
        <item x="3"/>
        <item x="17"/>
        <item x="23"/>
        <item x="25"/>
        <item x="70"/>
        <item x="11"/>
        <item x="18"/>
        <item x="53"/>
        <item x="74"/>
        <item x="1"/>
        <item x="66"/>
        <item x="90"/>
        <item x="73"/>
        <item x="78"/>
        <item x="24"/>
        <item x="58"/>
        <item x="29"/>
        <item x="64"/>
        <item x="21"/>
        <item x="4"/>
        <item x="35"/>
        <item x="31"/>
        <item x="44"/>
        <item x="9"/>
        <item x="93"/>
        <item x="59"/>
        <item x="41"/>
        <item x="33"/>
        <item x="46"/>
        <item x="27"/>
        <item x="56"/>
        <item x="71"/>
        <item x="47"/>
        <item x="89"/>
        <item x="85"/>
        <item x="67"/>
        <item x="83"/>
        <item x="69"/>
        <item x="77"/>
        <item x="34"/>
        <item x="37"/>
        <item x="19"/>
        <item x="28"/>
        <item x="79"/>
        <item x="84"/>
        <item x="8"/>
        <item x="63"/>
        <item x="57"/>
        <item x="50"/>
        <item x="51"/>
        <item x="20"/>
        <item x="15"/>
        <item x="22"/>
        <item x="45"/>
        <item x="68"/>
        <item x="10"/>
        <item x="16"/>
        <item x="40"/>
        <item t="default"/>
      </items>
    </pivotField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5">
    <i>
      <x v="3"/>
    </i>
    <i>
      <x v="2"/>
    </i>
    <i>
      <x/>
    </i>
    <i>
      <x v="1"/>
    </i>
    <i t="grand">
      <x/>
    </i>
  </rowItems>
  <colItems count="1">
    <i/>
  </colItems>
  <dataFields count="1">
    <dataField name="Sum of Total Sal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43F437-8402-4C1D-9CFC-E5E71F705B8F}" name="PivotTable3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Category">
  <location ref="A3:B8" firstHeaderRow="1" firstDataRow="1" firstDataCol="1"/>
  <pivotFields count="13">
    <pivotField showAll="0"/>
    <pivotField numFmtId="14" showAll="0">
      <items count="95">
        <item x="2"/>
        <item x="91"/>
        <item x="42"/>
        <item x="60"/>
        <item x="0"/>
        <item x="54"/>
        <item x="76"/>
        <item x="48"/>
        <item x="62"/>
        <item x="87"/>
        <item x="30"/>
        <item x="43"/>
        <item x="80"/>
        <item x="92"/>
        <item x="26"/>
        <item x="75"/>
        <item x="49"/>
        <item x="14"/>
        <item x="5"/>
        <item x="13"/>
        <item x="52"/>
        <item x="61"/>
        <item x="88"/>
        <item x="65"/>
        <item x="6"/>
        <item x="39"/>
        <item x="7"/>
        <item x="55"/>
        <item x="36"/>
        <item x="82"/>
        <item x="81"/>
        <item x="38"/>
        <item x="86"/>
        <item x="12"/>
        <item x="72"/>
        <item x="32"/>
        <item x="3"/>
        <item x="17"/>
        <item x="23"/>
        <item x="25"/>
        <item x="70"/>
        <item x="11"/>
        <item x="18"/>
        <item x="53"/>
        <item x="74"/>
        <item x="1"/>
        <item x="66"/>
        <item x="90"/>
        <item x="73"/>
        <item x="78"/>
        <item x="24"/>
        <item x="58"/>
        <item x="29"/>
        <item x="64"/>
        <item x="21"/>
        <item x="4"/>
        <item x="35"/>
        <item x="31"/>
        <item x="44"/>
        <item x="9"/>
        <item x="93"/>
        <item x="59"/>
        <item x="41"/>
        <item x="33"/>
        <item x="46"/>
        <item x="27"/>
        <item x="56"/>
        <item x="71"/>
        <item x="47"/>
        <item x="89"/>
        <item x="85"/>
        <item x="67"/>
        <item x="83"/>
        <item x="69"/>
        <item x="77"/>
        <item x="34"/>
        <item x="37"/>
        <item x="19"/>
        <item x="28"/>
        <item x="79"/>
        <item x="84"/>
        <item x="8"/>
        <item x="63"/>
        <item x="57"/>
        <item x="50"/>
        <item x="51"/>
        <item x="20"/>
        <item x="15"/>
        <item x="22"/>
        <item x="45"/>
        <item x="68"/>
        <item x="10"/>
        <item x="16"/>
        <item x="40"/>
        <item t="default"/>
      </items>
    </pivotField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9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0D4F1-3652-4847-B648-3D027185E960}" name="PivotTable3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0" rowHeaderCaption="SalesPerson ID">
  <location ref="A3:B9" firstHeaderRow="1" firstDataRow="1" firstDataCol="1"/>
  <pivotFields count="2"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/>
    </i>
    <i>
      <x v="3"/>
    </i>
    <i>
      <x v="4"/>
    </i>
    <i>
      <x v="2"/>
    </i>
    <i>
      <x v="1"/>
    </i>
    <i t="grand">
      <x/>
    </i>
  </rowItems>
  <colItems count="1">
    <i/>
  </colItems>
  <dataFields count="1">
    <dataField name="Sum of Total Sales" fld="0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66731-E5DA-498D-8A78-D3DFC68E0404}" name="Table1" displayName="Table1" ref="A1:O101" totalsRowShown="0" headerRowDxfId="24" headerRowBorderDxfId="23" tableBorderDxfId="22">
  <autoFilter ref="A1:O101" xr:uid="{62066731-E5DA-498D-8A78-D3DFC68E0404}"/>
  <tableColumns count="15">
    <tableColumn id="1" xr3:uid="{8F7915A5-B429-4C0E-802E-AAB22DAB682B}" name="TransactionID"/>
    <tableColumn id="2" xr3:uid="{D657CD96-4A6E-47B3-AE2B-08AF408754E6}" name="Date" dataDxfId="21"/>
    <tableColumn id="3" xr3:uid="{3EA2528B-E632-408E-BE5D-004F2FCE9011}" name="Region"/>
    <tableColumn id="4" xr3:uid="{C7FFAA05-2008-4C71-B8B6-9DC7475532E7}" name="SalespersonID"/>
    <tableColumn id="5" xr3:uid="{E92DBE4D-FFF0-4739-A9F2-9CBC78E46ADB}" name="ProductCategory"/>
    <tableColumn id="6" xr3:uid="{42D69F16-B890-4C96-8779-1E2122BA33CF}" name="UnitsSold"/>
    <tableColumn id="7" xr3:uid="{49DC6320-EA72-4119-8B48-8130BAD8E3F0}" name="UnitPrice"/>
    <tableColumn id="8" xr3:uid="{AA45C7F9-73FA-4ED0-BFAC-16196E87FBF1}" name="Discount%"/>
    <tableColumn id="9" xr3:uid="{A75DAC14-5655-475A-8A69-1E23AFB51503}" name="Discount Validation" dataDxfId="20">
      <calculatedColumnFormula>IF(AND(Table1[[#This Row],[Discount%]]&gt;=0,Table1[[#This Row],[Discount%]]&lt;=0.5),"Valid","Invalid")</calculatedColumnFormula>
    </tableColumn>
    <tableColumn id="10" xr3:uid="{E9FAD0EC-CD11-4057-8B9F-3F4E9160AF46}" name="Total Sales" dataDxfId="19">
      <calculatedColumnFormula>(Table1[[#This Row],[UnitsSold]]*Table1[[#This Row],[UnitPrice]])*(1-Table1[[#This Row],[Discount%]])</calculatedColumnFormula>
    </tableColumn>
    <tableColumn id="15" xr3:uid="{4EBC8259-E746-4026-A204-4D97139CD598}" name="Name of Product" dataDxfId="18">
      <calculatedColumnFormula array="1">INDEX('Product Data'!B:B, MATCH(1, (Table1[[#This Row],[ProductCategory]]='Product Data'!A:A) * (Table1[[#This Row],[UnitPrice]]='Product Data'!E:E), 0))</calculatedColumnFormula>
    </tableColumn>
    <tableColumn id="16" xr3:uid="{7B6A1253-651E-471B-B8A9-5D91FF8A6D33}" name="Cost Price" dataDxfId="17">
      <calculatedColumnFormula array="1">INDEX('Product Data'!D:D, MATCH(1, (Table1[[#This Row],[ProductCategory]]='Product Data'!A:A) * (Table1[[#This Row],[Name of Product]]='Product Data'!B:B), 0))</calculatedColumnFormula>
    </tableColumn>
    <tableColumn id="12" xr3:uid="{375313E2-EF6C-492B-88F4-DB4A2024A3DF}" name="Profit" dataDxfId="16">
      <calculatedColumnFormula>Table1[[#This Row],[Total Sales]] - (Table1[[#This Row],[UnitsSold]]*Table1[[#This Row],[Cost Price]])</calculatedColumnFormula>
    </tableColumn>
    <tableColumn id="13" xr3:uid="{1078F869-933D-4CBF-98A8-074A389B6632}" name="Profit Margin" dataDxfId="15">
      <calculatedColumnFormula>(Table1[[#This Row],[Profit]] / Table1[[#This Row],[Total Sales]])*100</calculatedColumnFormula>
    </tableColumn>
    <tableColumn id="14" xr3:uid="{2DB96BBD-601D-49F1-BF5E-23C07EB86E77}" name="Margin Validation" dataDxfId="14">
      <calculatedColumnFormula>IF(Table1[[#This Row],[Profit Margin]] &lt; 20,"Bad", "Good")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0AD7A-EB3A-4B14-A556-7EB15DC008D7}" name="Table2" displayName="Table2" ref="A1:E6" totalsRowShown="0" headerRowDxfId="13" headerRowBorderDxfId="12" tableBorderDxfId="11">
  <autoFilter ref="A1:E6" xr:uid="{0770AD7A-EB3A-4B14-A556-7EB15DC008D7}"/>
  <tableColumns count="5">
    <tableColumn id="1" xr3:uid="{23BE38A7-098B-41BB-8BE7-2496DFC71092}" name="ID"/>
    <tableColumn id="2" xr3:uid="{5F4871FD-E15E-4F37-9565-727D623C6BC9}" name="Name"/>
    <tableColumn id="3" xr3:uid="{55EA1077-D75F-48AF-8049-88DF0E30F45B}" name="Region"/>
    <tableColumn id="4" xr3:uid="{9B05E90F-C6C6-48DE-A465-EC520BADE1EC}" name="JoinDate"/>
    <tableColumn id="5" xr3:uid="{048F6292-87B3-4968-9B1E-99BD90B96C2B}" name="AnnualTarg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AB2FA-374A-40B4-AE02-9E7501B0A03D}" name="Table3" displayName="Table3" ref="A1:E9" totalsRowShown="0" headerRowDxfId="10" headerRowBorderDxfId="9" tableBorderDxfId="8">
  <autoFilter ref="A1:E9" xr:uid="{D5FAB2FA-374A-40B4-AE02-9E7501B0A03D}"/>
  <tableColumns count="5">
    <tableColumn id="1" xr3:uid="{504CC41C-C3C7-42D1-8366-94374F8A09C5}" name="Category"/>
    <tableColumn id="2" xr3:uid="{CF3F2EDB-A659-4653-93B7-2FD19528BE81}" name="Name"/>
    <tableColumn id="3" xr3:uid="{A8049F47-4C9E-4AD5-AFE2-76547C756ECC}" name="Supplier"/>
    <tableColumn id="4" xr3:uid="{55D68ABB-D200-49FA-9B8D-19A982FA7178}" name="CostPrice"/>
    <tableColumn id="5" xr3:uid="{26CDE137-10B1-4378-A397-CC3262DE7ABA}" name="UnitPri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AEE3FB-E3E0-4236-B39B-68D2888F254B}" name="Table4" displayName="Table4" ref="A1:B5" totalsRowShown="0" headerRowDxfId="7" headerRowBorderDxfId="6" tableBorderDxfId="5">
  <autoFilter ref="A1:B5" xr:uid="{6DAEE3FB-E3E0-4236-B39B-68D2888F254B}"/>
  <tableColumns count="2">
    <tableColumn id="1" xr3:uid="{C6B45010-1231-4560-B8DC-5BAA9BE5EF24}" name="Metric"/>
    <tableColumn id="2" xr3:uid="{A74978C8-CF2B-43C4-8B0A-CA4F6361A4A3}" name="Target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AB69-E524-494E-BB8C-7ECF14417F14}">
  <dimension ref="A3:B8"/>
  <sheetViews>
    <sheetView workbookViewId="0">
      <selection activeCell="B6" sqref="B6"/>
    </sheetView>
  </sheetViews>
  <sheetFormatPr defaultRowHeight="14.5" x14ac:dyDescent="0.35"/>
  <cols>
    <col min="1" max="1" width="10.7265625" bestFit="1" customWidth="1"/>
    <col min="2" max="2" width="16.08984375" bestFit="1" customWidth="1"/>
  </cols>
  <sheetData>
    <row r="3" spans="1:2" x14ac:dyDescent="0.35">
      <c r="A3" s="4" t="s">
        <v>2</v>
      </c>
      <c r="B3" t="s">
        <v>163</v>
      </c>
    </row>
    <row r="4" spans="1:2" x14ac:dyDescent="0.35">
      <c r="A4" s="5" t="s">
        <v>16</v>
      </c>
      <c r="B4" s="6">
        <v>160137.5</v>
      </c>
    </row>
    <row r="5" spans="1:2" x14ac:dyDescent="0.35">
      <c r="A5" s="5" t="s">
        <v>26</v>
      </c>
      <c r="B5" s="6">
        <v>146707.1</v>
      </c>
    </row>
    <row r="6" spans="1:2" x14ac:dyDescent="0.35">
      <c r="A6" s="5" t="s">
        <v>36</v>
      </c>
      <c r="B6" s="6">
        <v>212853</v>
      </c>
    </row>
    <row r="7" spans="1:2" x14ac:dyDescent="0.35">
      <c r="A7" s="5" t="s">
        <v>9</v>
      </c>
      <c r="B7" s="6">
        <v>607991.05000000005</v>
      </c>
    </row>
    <row r="8" spans="1:2" x14ac:dyDescent="0.35">
      <c r="A8" s="5" t="s">
        <v>162</v>
      </c>
      <c r="B8">
        <v>1127688.6499999999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64AC-B872-450C-9FBE-4ADC93257316}">
  <dimension ref="A3:B14"/>
  <sheetViews>
    <sheetView workbookViewId="0">
      <selection activeCell="H13" sqref="H13"/>
    </sheetView>
  </sheetViews>
  <sheetFormatPr defaultRowHeight="14.5" x14ac:dyDescent="0.35"/>
  <cols>
    <col min="1" max="1" width="12.36328125" bestFit="1" customWidth="1"/>
    <col min="2" max="2" width="16.08984375" bestFit="1" customWidth="1"/>
  </cols>
  <sheetData>
    <row r="3" spans="1:2" x14ac:dyDescent="0.35">
      <c r="A3" s="4" t="s">
        <v>182</v>
      </c>
      <c r="B3" t="s">
        <v>163</v>
      </c>
    </row>
    <row r="4" spans="1:2" x14ac:dyDescent="0.35">
      <c r="A4" s="5" t="s">
        <v>164</v>
      </c>
      <c r="B4">
        <v>611567.65</v>
      </c>
    </row>
    <row r="5" spans="1:2" x14ac:dyDescent="0.35">
      <c r="A5" s="7" t="s">
        <v>166</v>
      </c>
      <c r="B5">
        <v>198223.59999999998</v>
      </c>
    </row>
    <row r="6" spans="1:2" x14ac:dyDescent="0.35">
      <c r="A6" s="7" t="s">
        <v>167</v>
      </c>
      <c r="B6">
        <v>192292.5</v>
      </c>
    </row>
    <row r="7" spans="1:2" x14ac:dyDescent="0.35">
      <c r="A7" s="7" t="s">
        <v>168</v>
      </c>
      <c r="B7">
        <v>152672.95000000001</v>
      </c>
    </row>
    <row r="8" spans="1:2" x14ac:dyDescent="0.35">
      <c r="A8" s="7" t="s">
        <v>169</v>
      </c>
      <c r="B8">
        <v>68378.600000000006</v>
      </c>
    </row>
    <row r="9" spans="1:2" x14ac:dyDescent="0.35">
      <c r="A9" s="5" t="s">
        <v>165</v>
      </c>
      <c r="B9">
        <v>516121</v>
      </c>
    </row>
    <row r="10" spans="1:2" x14ac:dyDescent="0.35">
      <c r="A10" s="7" t="s">
        <v>166</v>
      </c>
      <c r="B10">
        <v>211586.75</v>
      </c>
    </row>
    <row r="11" spans="1:2" x14ac:dyDescent="0.35">
      <c r="A11" s="7" t="s">
        <v>167</v>
      </c>
      <c r="B11">
        <v>94787.75</v>
      </c>
    </row>
    <row r="12" spans="1:2" x14ac:dyDescent="0.35">
      <c r="A12" s="7" t="s">
        <v>168</v>
      </c>
      <c r="B12">
        <v>130899</v>
      </c>
    </row>
    <row r="13" spans="1:2" x14ac:dyDescent="0.35">
      <c r="A13" s="7" t="s">
        <v>169</v>
      </c>
      <c r="B13">
        <v>78847.5</v>
      </c>
    </row>
    <row r="14" spans="1:2" x14ac:dyDescent="0.35">
      <c r="A14" s="5" t="s">
        <v>162</v>
      </c>
      <c r="B14">
        <v>1127688.6499999999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1DF3-2EFB-4189-B8EE-2A9A141B3879}">
  <dimension ref="A2:B14"/>
  <sheetViews>
    <sheetView workbookViewId="0">
      <selection activeCell="F11" sqref="F11"/>
    </sheetView>
  </sheetViews>
  <sheetFormatPr defaultRowHeight="14.5" x14ac:dyDescent="0.35"/>
  <cols>
    <col min="1" max="1" width="13.08984375" bestFit="1" customWidth="1"/>
    <col min="2" max="2" width="16.08984375" bestFit="1" customWidth="1"/>
  </cols>
  <sheetData>
    <row r="2" spans="1:2" ht="23.5" x14ac:dyDescent="0.55000000000000004">
      <c r="A2" s="8" t="s">
        <v>184</v>
      </c>
    </row>
    <row r="3" spans="1:2" x14ac:dyDescent="0.35">
      <c r="A3" s="4" t="s">
        <v>183</v>
      </c>
      <c r="B3" t="s">
        <v>163</v>
      </c>
    </row>
    <row r="4" spans="1:2" x14ac:dyDescent="0.35">
      <c r="A4" s="5" t="s">
        <v>10</v>
      </c>
    </row>
    <row r="5" spans="1:2" x14ac:dyDescent="0.35">
      <c r="A5" s="7" t="s">
        <v>129</v>
      </c>
      <c r="B5">
        <v>321622.5</v>
      </c>
    </row>
    <row r="6" spans="1:2" x14ac:dyDescent="0.35">
      <c r="A6" s="5" t="s">
        <v>13</v>
      </c>
    </row>
    <row r="7" spans="1:2" x14ac:dyDescent="0.35">
      <c r="A7" s="7" t="s">
        <v>133</v>
      </c>
      <c r="B7">
        <v>286368.55000000005</v>
      </c>
    </row>
    <row r="8" spans="1:2" x14ac:dyDescent="0.35">
      <c r="A8" s="5" t="s">
        <v>37</v>
      </c>
    </row>
    <row r="9" spans="1:2" x14ac:dyDescent="0.35">
      <c r="A9" s="7" t="s">
        <v>131</v>
      </c>
      <c r="B9">
        <v>212853</v>
      </c>
    </row>
    <row r="10" spans="1:2" x14ac:dyDescent="0.35">
      <c r="A10" s="5" t="s">
        <v>17</v>
      </c>
    </row>
    <row r="11" spans="1:2" x14ac:dyDescent="0.35">
      <c r="A11" s="7" t="s">
        <v>127</v>
      </c>
      <c r="B11">
        <v>160137.5</v>
      </c>
    </row>
    <row r="12" spans="1:2" x14ac:dyDescent="0.35">
      <c r="A12" s="5" t="s">
        <v>27</v>
      </c>
    </row>
    <row r="13" spans="1:2" x14ac:dyDescent="0.35">
      <c r="A13" s="7" t="s">
        <v>125</v>
      </c>
      <c r="B13">
        <v>146707.1</v>
      </c>
    </row>
    <row r="14" spans="1:2" x14ac:dyDescent="0.35">
      <c r="A14" s="5" t="s">
        <v>162</v>
      </c>
      <c r="B14">
        <v>1127688.6499999999</v>
      </c>
    </row>
  </sheetData>
  <conditionalFormatting sqref="A3">
    <cfRule type="top10" dxfId="4" priority="2" percent="1" rank="2"/>
  </conditionalFormatting>
  <conditionalFormatting sqref="A3:B13">
    <cfRule type="top10" dxfId="3" priority="1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DA7-F689-4AE8-B066-F02A1ED48C3C}">
  <dimension ref="A3:F9"/>
  <sheetViews>
    <sheetView workbookViewId="0">
      <selection activeCell="J10" sqref="J10"/>
    </sheetView>
  </sheetViews>
  <sheetFormatPr defaultRowHeight="14.5" x14ac:dyDescent="0.35"/>
  <cols>
    <col min="1" max="1" width="16.08984375" bestFit="1" customWidth="1"/>
    <col min="2" max="2" width="9.81640625" customWidth="1"/>
    <col min="3" max="3" width="8.81640625" bestFit="1" customWidth="1"/>
    <col min="4" max="4" width="8.453125" customWidth="1"/>
    <col min="5" max="5" width="9.81640625" bestFit="1" customWidth="1"/>
    <col min="6" max="6" width="10.81640625" bestFit="1" customWidth="1"/>
  </cols>
  <sheetData>
    <row r="3" spans="1:6" x14ac:dyDescent="0.35">
      <c r="A3" s="4" t="s">
        <v>163</v>
      </c>
      <c r="B3" s="4" t="s">
        <v>2</v>
      </c>
    </row>
    <row r="4" spans="1:6" x14ac:dyDescent="0.35">
      <c r="A4" s="4" t="s">
        <v>135</v>
      </c>
      <c r="B4" s="5" t="s">
        <v>16</v>
      </c>
      <c r="C4" t="s">
        <v>26</v>
      </c>
      <c r="D4" t="s">
        <v>36</v>
      </c>
      <c r="E4" t="s">
        <v>9</v>
      </c>
      <c r="F4" t="s">
        <v>162</v>
      </c>
    </row>
    <row r="5" spans="1:6" x14ac:dyDescent="0.35">
      <c r="A5" s="5" t="s">
        <v>23</v>
      </c>
      <c r="B5">
        <v>6517.5</v>
      </c>
      <c r="C5">
        <v>7852</v>
      </c>
      <c r="D5">
        <v>5789</v>
      </c>
      <c r="E5">
        <v>10197.5</v>
      </c>
      <c r="F5">
        <v>30356</v>
      </c>
    </row>
    <row r="6" spans="1:6" x14ac:dyDescent="0.35">
      <c r="A6" s="5" t="s">
        <v>14</v>
      </c>
      <c r="B6">
        <v>58005</v>
      </c>
      <c r="C6">
        <v>46905</v>
      </c>
      <c r="D6">
        <v>13600</v>
      </c>
      <c r="E6">
        <v>156342.5</v>
      </c>
      <c r="F6">
        <v>274852.5</v>
      </c>
    </row>
    <row r="7" spans="1:6" x14ac:dyDescent="0.35">
      <c r="A7" s="5" t="s">
        <v>11</v>
      </c>
      <c r="B7">
        <v>94875</v>
      </c>
      <c r="C7">
        <v>91500</v>
      </c>
      <c r="D7">
        <v>193275</v>
      </c>
      <c r="E7">
        <v>440460</v>
      </c>
      <c r="F7">
        <v>820110</v>
      </c>
    </row>
    <row r="8" spans="1:6" x14ac:dyDescent="0.35">
      <c r="A8" s="5" t="s">
        <v>19</v>
      </c>
      <c r="B8">
        <v>740</v>
      </c>
      <c r="C8">
        <v>450.1</v>
      </c>
      <c r="D8">
        <v>189</v>
      </c>
      <c r="E8">
        <v>991.05000000000007</v>
      </c>
      <c r="F8">
        <v>2370.15</v>
      </c>
    </row>
    <row r="9" spans="1:6" x14ac:dyDescent="0.35">
      <c r="A9" s="5" t="s">
        <v>162</v>
      </c>
      <c r="B9">
        <v>160137.5</v>
      </c>
      <c r="C9">
        <v>146707.1</v>
      </c>
      <c r="D9">
        <v>212853</v>
      </c>
      <c r="E9">
        <v>607991.05000000005</v>
      </c>
      <c r="F9">
        <v>1127688.6499999999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35CD-BAB0-4D08-91FD-A1F04769DA5A}">
  <dimension ref="A3:D17"/>
  <sheetViews>
    <sheetView topLeftCell="C1" workbookViewId="0">
      <selection activeCell="R9" sqref="R9"/>
    </sheetView>
  </sheetViews>
  <sheetFormatPr defaultRowHeight="14.5" x14ac:dyDescent="0.35"/>
  <cols>
    <col min="1" max="1" width="16.08984375" bestFit="1" customWidth="1"/>
    <col min="2" max="2" width="15.26953125" bestFit="1" customWidth="1"/>
    <col min="3" max="3" width="8.81640625" bestFit="1" customWidth="1"/>
    <col min="4" max="4" width="10.81640625" bestFit="1" customWidth="1"/>
  </cols>
  <sheetData>
    <row r="3" spans="1:4" x14ac:dyDescent="0.35">
      <c r="A3" s="4" t="s">
        <v>163</v>
      </c>
      <c r="B3" s="4" t="s">
        <v>185</v>
      </c>
    </row>
    <row r="4" spans="1:4" x14ac:dyDescent="0.35">
      <c r="A4" s="4" t="s">
        <v>190</v>
      </c>
      <c r="B4" t="s">
        <v>164</v>
      </c>
      <c r="C4" t="s">
        <v>165</v>
      </c>
      <c r="D4" t="s">
        <v>162</v>
      </c>
    </row>
    <row r="5" spans="1:4" x14ac:dyDescent="0.35">
      <c r="A5" s="5" t="s">
        <v>170</v>
      </c>
      <c r="B5">
        <v>64789</v>
      </c>
      <c r="C5">
        <v>123746.5</v>
      </c>
      <c r="D5">
        <v>188535.5</v>
      </c>
    </row>
    <row r="6" spans="1:4" x14ac:dyDescent="0.35">
      <c r="A6" s="5" t="s">
        <v>171</v>
      </c>
      <c r="B6">
        <v>39095.4</v>
      </c>
      <c r="C6">
        <v>76577.5</v>
      </c>
      <c r="D6">
        <v>115672.9</v>
      </c>
    </row>
    <row r="7" spans="1:4" x14ac:dyDescent="0.35">
      <c r="A7" s="5" t="s">
        <v>172</v>
      </c>
      <c r="B7">
        <v>94339.199999999997</v>
      </c>
      <c r="C7">
        <v>11262.75</v>
      </c>
      <c r="D7">
        <v>105601.95</v>
      </c>
    </row>
    <row r="8" spans="1:4" x14ac:dyDescent="0.35">
      <c r="A8" s="5" t="s">
        <v>173</v>
      </c>
      <c r="B8">
        <v>86357</v>
      </c>
      <c r="C8">
        <v>82787.75</v>
      </c>
      <c r="D8">
        <v>169144.75</v>
      </c>
    </row>
    <row r="9" spans="1:4" x14ac:dyDescent="0.35">
      <c r="A9" s="5" t="s">
        <v>174</v>
      </c>
      <c r="B9">
        <v>102928</v>
      </c>
      <c r="D9">
        <v>102928</v>
      </c>
    </row>
    <row r="10" spans="1:4" x14ac:dyDescent="0.35">
      <c r="A10" s="5" t="s">
        <v>175</v>
      </c>
      <c r="B10">
        <v>3007.5</v>
      </c>
      <c r="C10">
        <v>12000</v>
      </c>
      <c r="D10">
        <v>15007.5</v>
      </c>
    </row>
    <row r="11" spans="1:4" x14ac:dyDescent="0.35">
      <c r="A11" s="5" t="s">
        <v>176</v>
      </c>
      <c r="B11">
        <v>63048</v>
      </c>
      <c r="C11">
        <v>13608.5</v>
      </c>
      <c r="D11">
        <v>76656.5</v>
      </c>
    </row>
    <row r="12" spans="1:4" x14ac:dyDescent="0.35">
      <c r="A12" s="5" t="s">
        <v>177</v>
      </c>
      <c r="B12">
        <v>69929.600000000006</v>
      </c>
      <c r="C12">
        <v>45840.5</v>
      </c>
      <c r="D12">
        <v>115770.1</v>
      </c>
    </row>
    <row r="13" spans="1:4" x14ac:dyDescent="0.35">
      <c r="A13" s="5" t="s">
        <v>178</v>
      </c>
      <c r="B13">
        <v>19695.349999999999</v>
      </c>
      <c r="C13">
        <v>71450</v>
      </c>
      <c r="D13">
        <v>91145.35</v>
      </c>
    </row>
    <row r="14" spans="1:4" x14ac:dyDescent="0.35">
      <c r="A14" s="5" t="s">
        <v>179</v>
      </c>
      <c r="B14">
        <v>24</v>
      </c>
      <c r="C14">
        <v>36292.5</v>
      </c>
      <c r="D14">
        <v>36316.5</v>
      </c>
    </row>
    <row r="15" spans="1:4" x14ac:dyDescent="0.35">
      <c r="A15" s="5" t="s">
        <v>180</v>
      </c>
      <c r="B15">
        <v>65198.1</v>
      </c>
      <c r="C15">
        <v>42465</v>
      </c>
      <c r="D15">
        <v>107663.1</v>
      </c>
    </row>
    <row r="16" spans="1:4" x14ac:dyDescent="0.35">
      <c r="A16" s="5" t="s">
        <v>181</v>
      </c>
      <c r="B16">
        <v>3156.5</v>
      </c>
      <c r="C16">
        <v>90</v>
      </c>
      <c r="D16">
        <v>3246.5</v>
      </c>
    </row>
    <row r="17" spans="1:4" x14ac:dyDescent="0.35">
      <c r="A17" s="5" t="s">
        <v>162</v>
      </c>
      <c r="B17">
        <v>611567.64999999991</v>
      </c>
      <c r="C17">
        <v>516121</v>
      </c>
      <c r="D17">
        <v>1127688.6500000001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7EBA-CA4B-4574-825D-55963DB4F7D7}">
  <dimension ref="A3:B8"/>
  <sheetViews>
    <sheetView workbookViewId="0">
      <selection activeCell="B14" sqref="B14"/>
    </sheetView>
  </sheetViews>
  <sheetFormatPr defaultRowHeight="14.5" x14ac:dyDescent="0.35"/>
  <cols>
    <col min="1" max="1" width="10.7265625" bestFit="1" customWidth="1"/>
    <col min="2" max="2" width="16.08984375" bestFit="1" customWidth="1"/>
  </cols>
  <sheetData>
    <row r="3" spans="1:2" x14ac:dyDescent="0.35">
      <c r="A3" s="4" t="s">
        <v>193</v>
      </c>
      <c r="B3" t="s">
        <v>163</v>
      </c>
    </row>
    <row r="4" spans="1:2" x14ac:dyDescent="0.35">
      <c r="A4" s="5" t="s">
        <v>9</v>
      </c>
      <c r="B4">
        <v>607991.05000000005</v>
      </c>
    </row>
    <row r="5" spans="1:2" x14ac:dyDescent="0.35">
      <c r="A5" s="5" t="s">
        <v>36</v>
      </c>
      <c r="B5">
        <v>212853</v>
      </c>
    </row>
    <row r="6" spans="1:2" x14ac:dyDescent="0.35">
      <c r="A6" s="5" t="s">
        <v>16</v>
      </c>
      <c r="B6">
        <v>160137.5</v>
      </c>
    </row>
    <row r="7" spans="1:2" x14ac:dyDescent="0.35">
      <c r="A7" s="5" t="s">
        <v>26</v>
      </c>
      <c r="B7">
        <v>146707.1</v>
      </c>
    </row>
    <row r="8" spans="1:2" x14ac:dyDescent="0.35">
      <c r="A8" s="5" t="s">
        <v>162</v>
      </c>
      <c r="B8">
        <v>1127688.6499999999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D59C-476C-48C1-83FB-82DAF2AC0713}">
  <dimension ref="A3:B8"/>
  <sheetViews>
    <sheetView workbookViewId="0">
      <selection activeCell="M7" sqref="M7"/>
    </sheetView>
  </sheetViews>
  <sheetFormatPr defaultRowHeight="14.5" x14ac:dyDescent="0.35"/>
  <cols>
    <col min="1" max="1" width="12.36328125" bestFit="1" customWidth="1"/>
    <col min="2" max="2" width="16.08984375" bestFit="1" customWidth="1"/>
  </cols>
  <sheetData>
    <row r="3" spans="1:2" x14ac:dyDescent="0.35">
      <c r="A3" s="4" t="s">
        <v>135</v>
      </c>
      <c r="B3" t="s">
        <v>163</v>
      </c>
    </row>
    <row r="4" spans="1:2" x14ac:dyDescent="0.35">
      <c r="A4" s="5" t="s">
        <v>23</v>
      </c>
      <c r="B4">
        <v>30356</v>
      </c>
    </row>
    <row r="5" spans="1:2" x14ac:dyDescent="0.35">
      <c r="A5" s="5" t="s">
        <v>14</v>
      </c>
      <c r="B5">
        <v>274852.5</v>
      </c>
    </row>
    <row r="6" spans="1:2" x14ac:dyDescent="0.35">
      <c r="A6" s="5" t="s">
        <v>11</v>
      </c>
      <c r="B6">
        <v>820110</v>
      </c>
    </row>
    <row r="7" spans="1:2" x14ac:dyDescent="0.35">
      <c r="A7" s="5" t="s">
        <v>19</v>
      </c>
      <c r="B7">
        <v>2370.15</v>
      </c>
    </row>
    <row r="8" spans="1:2" x14ac:dyDescent="0.35">
      <c r="A8" s="5" t="s">
        <v>162</v>
      </c>
      <c r="B8">
        <v>1127688.6499999999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1442-C420-4CC9-8041-FB5979FD35DD}">
  <dimension ref="A3:B9"/>
  <sheetViews>
    <sheetView workbookViewId="0">
      <selection activeCell="B17" sqref="B17"/>
    </sheetView>
  </sheetViews>
  <sheetFormatPr defaultRowHeight="14.5" x14ac:dyDescent="0.35"/>
  <cols>
    <col min="1" max="1" width="15.453125" bestFit="1" customWidth="1"/>
    <col min="2" max="2" width="16.08984375" bestFit="1" customWidth="1"/>
  </cols>
  <sheetData>
    <row r="3" spans="1:2" x14ac:dyDescent="0.35">
      <c r="A3" s="4" t="s">
        <v>192</v>
      </c>
      <c r="B3" t="s">
        <v>163</v>
      </c>
    </row>
    <row r="4" spans="1:2" x14ac:dyDescent="0.35">
      <c r="A4" s="5" t="s">
        <v>125</v>
      </c>
      <c r="B4">
        <v>146707.1</v>
      </c>
    </row>
    <row r="5" spans="1:2" x14ac:dyDescent="0.35">
      <c r="A5" s="5" t="s">
        <v>127</v>
      </c>
      <c r="B5">
        <v>160137.5</v>
      </c>
    </row>
    <row r="6" spans="1:2" x14ac:dyDescent="0.35">
      <c r="A6" s="5" t="s">
        <v>131</v>
      </c>
      <c r="B6">
        <v>212853</v>
      </c>
    </row>
    <row r="7" spans="1:2" x14ac:dyDescent="0.35">
      <c r="A7" s="5" t="s">
        <v>133</v>
      </c>
      <c r="B7">
        <v>286368.55000000005</v>
      </c>
    </row>
    <row r="8" spans="1:2" x14ac:dyDescent="0.35">
      <c r="A8" s="5" t="s">
        <v>129</v>
      </c>
      <c r="B8">
        <v>321622.5</v>
      </c>
    </row>
    <row r="9" spans="1:2" x14ac:dyDescent="0.35">
      <c r="A9" s="5" t="s">
        <v>162</v>
      </c>
      <c r="B9">
        <v>1127688.6499999999</v>
      </c>
    </row>
  </sheetData>
  <conditionalFormatting sqref="A3">
    <cfRule type="top10" dxfId="2" priority="2" rank="2"/>
  </conditionalFormatting>
  <conditionalFormatting sqref="A3:B3 A5:A8">
    <cfRule type="top10" dxfId="1" priority="1" rank="2"/>
  </conditionalFormatting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opLeftCell="H87" workbookViewId="0">
      <selection activeCell="N103" sqref="N103"/>
    </sheetView>
  </sheetViews>
  <sheetFormatPr defaultRowHeight="14.5" x14ac:dyDescent="0.35"/>
  <cols>
    <col min="1" max="1" width="21.1796875" customWidth="1"/>
    <col min="2" max="2" width="17.26953125" customWidth="1"/>
    <col min="3" max="3" width="15.08984375" customWidth="1"/>
    <col min="4" max="4" width="20.7265625" customWidth="1"/>
    <col min="5" max="5" width="22" customWidth="1"/>
    <col min="6" max="6" width="14" customWidth="1"/>
    <col min="7" max="7" width="17.90625" customWidth="1"/>
    <col min="8" max="8" width="14.6328125" customWidth="1"/>
    <col min="9" max="9" width="23.26953125" customWidth="1"/>
    <col min="10" max="10" width="16.81640625" customWidth="1"/>
    <col min="11" max="12" width="20" customWidth="1"/>
    <col min="13" max="13" width="15.81640625" customWidth="1"/>
    <col min="14" max="14" width="17.1796875" customWidth="1"/>
    <col min="15" max="15" width="22.1796875" customWidth="1"/>
  </cols>
  <sheetData>
    <row r="1" spans="1:1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160</v>
      </c>
      <c r="J1" s="3" t="s">
        <v>161</v>
      </c>
      <c r="K1" s="3" t="s">
        <v>191</v>
      </c>
      <c r="L1" s="3" t="s">
        <v>186</v>
      </c>
      <c r="M1" s="2" t="s">
        <v>187</v>
      </c>
      <c r="N1" s="2" t="s">
        <v>188</v>
      </c>
      <c r="O1" s="2" t="s">
        <v>189</v>
      </c>
    </row>
    <row r="2" spans="1:15" x14ac:dyDescent="0.35">
      <c r="A2" t="s">
        <v>8</v>
      </c>
      <c r="B2" s="1">
        <v>44585</v>
      </c>
      <c r="C2" t="s">
        <v>9</v>
      </c>
      <c r="D2" t="s">
        <v>10</v>
      </c>
      <c r="E2" t="s">
        <v>11</v>
      </c>
      <c r="F2">
        <v>15</v>
      </c>
      <c r="G2">
        <v>1500</v>
      </c>
      <c r="H2">
        <v>0.5</v>
      </c>
      <c r="I2" t="str">
        <f>IF(AND(Table1[[#This Row],[Discount%]]&gt;=0,Table1[[#This Row],[Discount%]]&lt;=0.5),"Valid","Invalid")</f>
        <v>Valid</v>
      </c>
      <c r="J2" s="6">
        <f>(Table1[[#This Row],[UnitsSold]]*Table1[[#This Row],[UnitPrice]])*(1-Table1[[#This Row],[Discount%]])</f>
        <v>11250</v>
      </c>
      <c r="K2" t="str" cm="1">
        <f t="array" ref="K2">INDEX('Product Data'!B:B, MATCH(1, (Table1[[#This Row],[ProductCategory]]='Product Data'!A:A) * (Table1[[#This Row],[UnitPrice]]='Product Data'!E:E), 0))</f>
        <v>Table</v>
      </c>
      <c r="L2" cm="1">
        <f t="array" ref="L2">INDEX('Product Data'!D:D, MATCH(1, (Table1[[#This Row],[ProductCategory]]='Product Data'!A:A) * (Table1[[#This Row],[Name of Product]]='Product Data'!B:B), 0))</f>
        <v>1000</v>
      </c>
      <c r="M2" s="6">
        <f>Table1[[#This Row],[Total Sales]] - (Table1[[#This Row],[UnitsSold]]*Table1[[#This Row],[Cost Price]])</f>
        <v>-3750</v>
      </c>
      <c r="N2" s="9">
        <f>(Table1[[#This Row],[Profit]] / Table1[[#This Row],[Total Sales]])*100</f>
        <v>-33.333333333333329</v>
      </c>
      <c r="O2" t="str">
        <f>IF(Table1[[#This Row],[Profit Margin]] &lt; 20,"Bad", "Good")</f>
        <v>Bad</v>
      </c>
    </row>
    <row r="3" spans="1:15" x14ac:dyDescent="0.35">
      <c r="A3" t="s">
        <v>12</v>
      </c>
      <c r="B3" s="1">
        <v>44889</v>
      </c>
      <c r="C3" t="s">
        <v>9</v>
      </c>
      <c r="D3" t="s">
        <v>13</v>
      </c>
      <c r="E3" t="s">
        <v>14</v>
      </c>
      <c r="F3">
        <v>38</v>
      </c>
      <c r="G3">
        <v>450</v>
      </c>
      <c r="H3">
        <v>0.15</v>
      </c>
      <c r="I3" t="str">
        <f>IF(AND(Table1[[#This Row],[Discount%]]&gt;=0,Table1[[#This Row],[Discount%]]&lt;=0.5),"Valid","Invalid")</f>
        <v>Valid</v>
      </c>
      <c r="J3" s="6">
        <f>(Table1[[#This Row],[UnitsSold]]*Table1[[#This Row],[UnitPrice]])*(1-Table1[[#This Row],[Discount%]])</f>
        <v>14535</v>
      </c>
      <c r="K3" t="str" cm="1">
        <f t="array" ref="K3">INDEX('Product Data'!B:B, MATCH(1, (Table1[[#This Row],[ProductCategory]]='Product Data'!A:A) * (Table1[[#This Row],[UnitPrice]]='Product Data'!E:E), 0))</f>
        <v>Smartphone</v>
      </c>
      <c r="L3" cm="1">
        <f t="array" ref="L3">INDEX('Product Data'!D:D, MATCH(1, (Table1[[#This Row],[ProductCategory]]='Product Data'!A:A) * (Table1[[#This Row],[Name of Product]]='Product Data'!B:B), 0))</f>
        <v>300</v>
      </c>
      <c r="M3" s="6">
        <f>Table1[[#This Row],[Total Sales]] - (Table1[[#This Row],[UnitsSold]]*Table1[[#This Row],[Cost Price]])</f>
        <v>3135</v>
      </c>
      <c r="N3" s="9">
        <f>(Table1[[#This Row],[Profit]] / Table1[[#This Row],[Total Sales]])*100</f>
        <v>21.568627450980394</v>
      </c>
      <c r="O3" t="str">
        <f>IF(Table1[[#This Row],[Profit Margin]] &lt; 20,"Bad", "Good")</f>
        <v>Good</v>
      </c>
    </row>
    <row r="4" spans="1:15" x14ac:dyDescent="0.35">
      <c r="A4" t="s">
        <v>15</v>
      </c>
      <c r="B4" s="1">
        <v>44564</v>
      </c>
      <c r="C4" t="s">
        <v>16</v>
      </c>
      <c r="D4" t="s">
        <v>17</v>
      </c>
      <c r="E4" t="s">
        <v>11</v>
      </c>
      <c r="F4">
        <v>33</v>
      </c>
      <c r="G4">
        <v>1500</v>
      </c>
      <c r="H4">
        <v>0.2</v>
      </c>
      <c r="I4" t="str">
        <f>IF(AND(Table1[[#This Row],[Discount%]]&gt;=0,Table1[[#This Row],[Discount%]]&lt;=0.5),"Valid","Invalid")</f>
        <v>Valid</v>
      </c>
      <c r="J4" s="6">
        <f>(Table1[[#This Row],[UnitsSold]]*Table1[[#This Row],[UnitPrice]])*(1-Table1[[#This Row],[Discount%]])</f>
        <v>39600</v>
      </c>
      <c r="K4" t="str" cm="1">
        <f t="array" ref="K4">INDEX('Product Data'!B:B, MATCH(1, (Table1[[#This Row],[ProductCategory]]='Product Data'!A:A) * (Table1[[#This Row],[UnitPrice]]='Product Data'!E:E), 0))</f>
        <v>Table</v>
      </c>
      <c r="L4" cm="1">
        <f t="array" ref="L4">INDEX('Product Data'!D:D, MATCH(1, (Table1[[#This Row],[ProductCategory]]='Product Data'!A:A) * (Table1[[#This Row],[Name of Product]]='Product Data'!B:B), 0))</f>
        <v>1000</v>
      </c>
      <c r="M4" s="6">
        <f>Table1[[#This Row],[Total Sales]] - (Table1[[#This Row],[UnitsSold]]*Table1[[#This Row],[Cost Price]])</f>
        <v>6600</v>
      </c>
      <c r="N4" s="9">
        <f>(Table1[[#This Row],[Profit]] / Table1[[#This Row],[Total Sales]])*100</f>
        <v>16.666666666666664</v>
      </c>
      <c r="O4" t="str">
        <f>IF(Table1[[#This Row],[Profit Margin]] &lt; 20,"Bad", "Good")</f>
        <v>Bad</v>
      </c>
    </row>
    <row r="5" spans="1:15" x14ac:dyDescent="0.35">
      <c r="A5" t="s">
        <v>18</v>
      </c>
      <c r="B5" s="1">
        <v>44811</v>
      </c>
      <c r="C5" t="s">
        <v>9</v>
      </c>
      <c r="D5" t="s">
        <v>13</v>
      </c>
      <c r="E5" t="s">
        <v>19</v>
      </c>
      <c r="F5">
        <v>15</v>
      </c>
      <c r="G5">
        <v>5</v>
      </c>
      <c r="H5">
        <v>0.15</v>
      </c>
      <c r="I5" t="str">
        <f>IF(AND(Table1[[#This Row],[Discount%]]&gt;=0,Table1[[#This Row],[Discount%]]&lt;=0.5),"Valid","Invalid")</f>
        <v>Valid</v>
      </c>
      <c r="J5" s="6">
        <f>(Table1[[#This Row],[UnitsSold]]*Table1[[#This Row],[UnitPrice]])*(1-Table1[[#This Row],[Discount%]])</f>
        <v>63.75</v>
      </c>
      <c r="K5" t="str" cm="1">
        <f t="array" ref="K5">INDEX('Product Data'!B:B, MATCH(1, (Table1[[#This Row],[ProductCategory]]='Product Data'!A:A) * (Table1[[#This Row],[UnitPrice]]='Product Data'!E:E), 0))</f>
        <v>Rice</v>
      </c>
      <c r="L5" cm="1">
        <f t="array" ref="L5">INDEX('Product Data'!D:D, MATCH(1, (Table1[[#This Row],[ProductCategory]]='Product Data'!A:A) * (Table1[[#This Row],[Name of Product]]='Product Data'!B:B), 0))</f>
        <v>2</v>
      </c>
      <c r="M5" s="6">
        <f>Table1[[#This Row],[Total Sales]] - (Table1[[#This Row],[UnitsSold]]*Table1[[#This Row],[Cost Price]])</f>
        <v>33.75</v>
      </c>
      <c r="N5" s="9">
        <f>(Table1[[#This Row],[Profit]] / Table1[[#This Row],[Total Sales]])*100</f>
        <v>52.941176470588239</v>
      </c>
      <c r="O5" t="str">
        <f>IF(Table1[[#This Row],[Profit Margin]] &lt; 20,"Bad", "Good")</f>
        <v>Good</v>
      </c>
    </row>
    <row r="6" spans="1:15" x14ac:dyDescent="0.35">
      <c r="A6" t="s">
        <v>20</v>
      </c>
      <c r="B6" s="1">
        <v>44951</v>
      </c>
      <c r="C6" t="s">
        <v>16</v>
      </c>
      <c r="D6" t="s">
        <v>17</v>
      </c>
      <c r="E6" t="s">
        <v>19</v>
      </c>
      <c r="F6">
        <v>22</v>
      </c>
      <c r="G6">
        <v>5</v>
      </c>
      <c r="H6">
        <v>0.1</v>
      </c>
      <c r="I6" t="str">
        <f>IF(AND(Table1[[#This Row],[Discount%]]&gt;=0,Table1[[#This Row],[Discount%]]&lt;=0.5),"Valid","Invalid")</f>
        <v>Valid</v>
      </c>
      <c r="J6" s="6">
        <f>(Table1[[#This Row],[UnitsSold]]*Table1[[#This Row],[UnitPrice]])*(1-Table1[[#This Row],[Discount%]])</f>
        <v>99</v>
      </c>
      <c r="K6" t="str" cm="1">
        <f t="array" ref="K6">INDEX('Product Data'!B:B, MATCH(1, (Table1[[#This Row],[ProductCategory]]='Product Data'!A:A) * (Table1[[#This Row],[UnitPrice]]='Product Data'!E:E), 0))</f>
        <v>Rice</v>
      </c>
      <c r="L6" cm="1">
        <f t="array" ref="L6">INDEX('Product Data'!D:D, MATCH(1, (Table1[[#This Row],[ProductCategory]]='Product Data'!A:A) * (Table1[[#This Row],[Name of Product]]='Product Data'!B:B), 0))</f>
        <v>2</v>
      </c>
      <c r="M6" s="6">
        <f>Table1[[#This Row],[Total Sales]] - (Table1[[#This Row],[UnitsSold]]*Table1[[#This Row],[Cost Price]])</f>
        <v>55</v>
      </c>
      <c r="N6" s="9">
        <f>(Table1[[#This Row],[Profit]] / Table1[[#This Row],[Total Sales]])*100</f>
        <v>55.555555555555557</v>
      </c>
      <c r="O6" t="str">
        <f>IF(Table1[[#This Row],[Profit Margin]] &lt; 20,"Bad", "Good")</f>
        <v>Good</v>
      </c>
    </row>
    <row r="7" spans="1:15" x14ac:dyDescent="0.35">
      <c r="A7" t="s">
        <v>21</v>
      </c>
      <c r="B7" s="1">
        <v>44676</v>
      </c>
      <c r="C7" t="s">
        <v>9</v>
      </c>
      <c r="D7" t="s">
        <v>10</v>
      </c>
      <c r="E7" t="s">
        <v>14</v>
      </c>
      <c r="F7">
        <v>6</v>
      </c>
      <c r="G7">
        <v>450</v>
      </c>
      <c r="H7">
        <v>0.15</v>
      </c>
      <c r="I7" t="str">
        <f>IF(AND(Table1[[#This Row],[Discount%]]&gt;=0,Table1[[#This Row],[Discount%]]&lt;=0.5),"Valid","Invalid")</f>
        <v>Valid</v>
      </c>
      <c r="J7" s="6">
        <f>(Table1[[#This Row],[UnitsSold]]*Table1[[#This Row],[UnitPrice]])*(1-Table1[[#This Row],[Discount%]])</f>
        <v>2295</v>
      </c>
      <c r="K7" t="str" cm="1">
        <f t="array" ref="K7">INDEX('Product Data'!B:B, MATCH(1, (Table1[[#This Row],[ProductCategory]]='Product Data'!A:A) * (Table1[[#This Row],[UnitPrice]]='Product Data'!E:E), 0))</f>
        <v>Smartphone</v>
      </c>
      <c r="L7" cm="1">
        <f t="array" ref="L7">INDEX('Product Data'!D:D, MATCH(1, (Table1[[#This Row],[ProductCategory]]='Product Data'!A:A) * (Table1[[#This Row],[Name of Product]]='Product Data'!B:B), 0))</f>
        <v>300</v>
      </c>
      <c r="M7" s="6">
        <f>Table1[[#This Row],[Total Sales]] - (Table1[[#This Row],[UnitsSold]]*Table1[[#This Row],[Cost Price]])</f>
        <v>495</v>
      </c>
      <c r="N7" s="9">
        <f>(Table1[[#This Row],[Profit]] / Table1[[#This Row],[Total Sales]])*100</f>
        <v>21.568627450980394</v>
      </c>
      <c r="O7" t="str">
        <f>IF(Table1[[#This Row],[Profit Margin]] &lt; 20,"Bad", "Good")</f>
        <v>Good</v>
      </c>
    </row>
    <row r="8" spans="1:15" x14ac:dyDescent="0.35">
      <c r="A8" t="s">
        <v>22</v>
      </c>
      <c r="B8" s="1">
        <v>44740</v>
      </c>
      <c r="C8" t="s">
        <v>9</v>
      </c>
      <c r="D8" t="s">
        <v>10</v>
      </c>
      <c r="E8" t="s">
        <v>23</v>
      </c>
      <c r="F8">
        <v>3</v>
      </c>
      <c r="G8">
        <v>50</v>
      </c>
      <c r="H8">
        <v>0.15</v>
      </c>
      <c r="I8" t="str">
        <f>IF(AND(Table1[[#This Row],[Discount%]]&gt;=0,Table1[[#This Row],[Discount%]]&lt;=0.5),"Valid","Invalid")</f>
        <v>Valid</v>
      </c>
      <c r="J8" s="6">
        <f>(Table1[[#This Row],[UnitsSold]]*Table1[[#This Row],[UnitPrice]])*(1-Table1[[#This Row],[Discount%]])</f>
        <v>127.5</v>
      </c>
      <c r="K8" t="str" cm="1">
        <f t="array" ref="K8">INDEX('Product Data'!B:B, MATCH(1, (Table1[[#This Row],[ProductCategory]]='Product Data'!A:A) * (Table1[[#This Row],[UnitPrice]]='Product Data'!E:E), 0))</f>
        <v>Shirt</v>
      </c>
      <c r="L8" cm="1">
        <f t="array" ref="L8">INDEX('Product Data'!D:D, MATCH(1, (Table1[[#This Row],[ProductCategory]]='Product Data'!A:A) * (Table1[[#This Row],[Name of Product]]='Product Data'!B:B), 0))</f>
        <v>25</v>
      </c>
      <c r="M8" s="6">
        <f>Table1[[#This Row],[Total Sales]] - (Table1[[#This Row],[UnitsSold]]*Table1[[#This Row],[Cost Price]])</f>
        <v>52.5</v>
      </c>
      <c r="N8" s="9">
        <f>(Table1[[#This Row],[Profit]] / Table1[[#This Row],[Total Sales]])*100</f>
        <v>41.17647058823529</v>
      </c>
      <c r="O8" t="str">
        <f>IF(Table1[[#This Row],[Profit Margin]] &lt; 20,"Bad", "Good")</f>
        <v>Good</v>
      </c>
    </row>
    <row r="9" spans="1:15" x14ac:dyDescent="0.35">
      <c r="A9" t="s">
        <v>24</v>
      </c>
      <c r="B9" s="1">
        <v>44745</v>
      </c>
      <c r="C9" t="s">
        <v>9</v>
      </c>
      <c r="D9" t="s">
        <v>13</v>
      </c>
      <c r="E9" t="s">
        <v>23</v>
      </c>
      <c r="F9">
        <v>41</v>
      </c>
      <c r="G9">
        <v>50</v>
      </c>
      <c r="H9">
        <v>0.2</v>
      </c>
      <c r="I9" t="str">
        <f>IF(AND(Table1[[#This Row],[Discount%]]&gt;=0,Table1[[#This Row],[Discount%]]&lt;=0.5),"Valid","Invalid")</f>
        <v>Valid</v>
      </c>
      <c r="J9" s="6">
        <f>(Table1[[#This Row],[UnitsSold]]*Table1[[#This Row],[UnitPrice]])*(1-Table1[[#This Row],[Discount%]])</f>
        <v>1640</v>
      </c>
      <c r="K9" t="str" cm="1">
        <f t="array" ref="K9">INDEX('Product Data'!B:B, MATCH(1, (Table1[[#This Row],[ProductCategory]]='Product Data'!A:A) * (Table1[[#This Row],[UnitPrice]]='Product Data'!E:E), 0))</f>
        <v>Shirt</v>
      </c>
      <c r="L9" cm="1">
        <f t="array" ref="L9">INDEX('Product Data'!D:D, MATCH(1, (Table1[[#This Row],[ProductCategory]]='Product Data'!A:A) * (Table1[[#This Row],[Name of Product]]='Product Data'!B:B), 0))</f>
        <v>25</v>
      </c>
      <c r="M9" s="6">
        <f>Table1[[#This Row],[Total Sales]] - (Table1[[#This Row],[UnitsSold]]*Table1[[#This Row],[Cost Price]])</f>
        <v>615</v>
      </c>
      <c r="N9" s="9">
        <f>(Table1[[#This Row],[Profit]] / Table1[[#This Row],[Total Sales]])*100</f>
        <v>37.5</v>
      </c>
      <c r="O9" t="str">
        <f>IF(Table1[[#This Row],[Profit Margin]] &lt; 20,"Bad", "Good")</f>
        <v>Good</v>
      </c>
    </row>
    <row r="10" spans="1:15" x14ac:dyDescent="0.35">
      <c r="A10" t="s">
        <v>25</v>
      </c>
      <c r="B10" s="1">
        <v>45206</v>
      </c>
      <c r="C10" t="s">
        <v>26</v>
      </c>
      <c r="D10" t="s">
        <v>27</v>
      </c>
      <c r="E10" t="s">
        <v>14</v>
      </c>
      <c r="F10">
        <v>43</v>
      </c>
      <c r="G10">
        <v>500</v>
      </c>
      <c r="H10">
        <v>0.5</v>
      </c>
      <c r="I10" t="str">
        <f>IF(AND(Table1[[#This Row],[Discount%]]&gt;=0,Table1[[#This Row],[Discount%]]&lt;=0.5),"Valid","Invalid")</f>
        <v>Valid</v>
      </c>
      <c r="J10" s="6">
        <f>(Table1[[#This Row],[UnitsSold]]*Table1[[#This Row],[UnitPrice]])*(1-Table1[[#This Row],[Discount%]])</f>
        <v>10750</v>
      </c>
      <c r="K10" t="str" cm="1">
        <f t="array" ref="K10">INDEX('Product Data'!B:B, MATCH(1, (Table1[[#This Row],[ProductCategory]]='Product Data'!A:A) * (Table1[[#This Row],[UnitPrice]]='Product Data'!E:E), 0))</f>
        <v>Laptop</v>
      </c>
      <c r="L10" cm="1">
        <f t="array" ref="L10">INDEX('Product Data'!D:D, MATCH(1, (Table1[[#This Row],[ProductCategory]]='Product Data'!A:A) * (Table1[[#This Row],[Name of Product]]='Product Data'!B:B), 0))</f>
        <v>400</v>
      </c>
      <c r="M10" s="6">
        <f>Table1[[#This Row],[Total Sales]] - (Table1[[#This Row],[UnitsSold]]*Table1[[#This Row],[Cost Price]])</f>
        <v>-6450</v>
      </c>
      <c r="N10" s="9">
        <f>(Table1[[#This Row],[Profit]] / Table1[[#This Row],[Total Sales]])*100</f>
        <v>-60</v>
      </c>
      <c r="O10" t="str">
        <f>IF(Table1[[#This Row],[Profit Margin]] &lt; 20,"Bad", "Good")</f>
        <v>Bad</v>
      </c>
    </row>
    <row r="11" spans="1:15" x14ac:dyDescent="0.35">
      <c r="A11" t="s">
        <v>28</v>
      </c>
      <c r="B11" s="1">
        <v>44985</v>
      </c>
      <c r="C11" t="s">
        <v>16</v>
      </c>
      <c r="D11" t="s">
        <v>17</v>
      </c>
      <c r="E11" t="s">
        <v>14</v>
      </c>
      <c r="F11">
        <v>25</v>
      </c>
      <c r="G11">
        <v>450</v>
      </c>
      <c r="H11">
        <v>0.1</v>
      </c>
      <c r="I11" t="str">
        <f>IF(AND(Table1[[#This Row],[Discount%]]&gt;=0,Table1[[#This Row],[Discount%]]&lt;=0.5),"Valid","Invalid")</f>
        <v>Valid</v>
      </c>
      <c r="J11" s="6">
        <f>(Table1[[#This Row],[UnitsSold]]*Table1[[#This Row],[UnitPrice]])*(1-Table1[[#This Row],[Discount%]])</f>
        <v>10125</v>
      </c>
      <c r="K11" t="str" cm="1">
        <f t="array" ref="K11">INDEX('Product Data'!B:B, MATCH(1, (Table1[[#This Row],[ProductCategory]]='Product Data'!A:A) * (Table1[[#This Row],[UnitPrice]]='Product Data'!E:E), 0))</f>
        <v>Smartphone</v>
      </c>
      <c r="L11" cm="1">
        <f t="array" ref="L11">INDEX('Product Data'!D:D, MATCH(1, (Table1[[#This Row],[ProductCategory]]='Product Data'!A:A) * (Table1[[#This Row],[Name of Product]]='Product Data'!B:B), 0))</f>
        <v>300</v>
      </c>
      <c r="M11" s="6">
        <f>Table1[[#This Row],[Total Sales]] - (Table1[[#This Row],[UnitsSold]]*Table1[[#This Row],[Cost Price]])</f>
        <v>2625</v>
      </c>
      <c r="N11" s="9">
        <f>(Table1[[#This Row],[Profit]] / Table1[[#This Row],[Total Sales]])*100</f>
        <v>25.925925925925924</v>
      </c>
      <c r="O11" t="str">
        <f>IF(Table1[[#This Row],[Profit Margin]] &lt; 20,"Bad", "Good")</f>
        <v>Good</v>
      </c>
    </row>
    <row r="12" spans="1:15" x14ac:dyDescent="0.35">
      <c r="A12" t="s">
        <v>29</v>
      </c>
      <c r="B12" s="1">
        <v>45257</v>
      </c>
      <c r="C12" t="s">
        <v>9</v>
      </c>
      <c r="D12" t="s">
        <v>10</v>
      </c>
      <c r="E12" t="s">
        <v>11</v>
      </c>
      <c r="F12">
        <v>24</v>
      </c>
      <c r="G12">
        <v>1200</v>
      </c>
      <c r="H12">
        <v>0.1</v>
      </c>
      <c r="I12" t="str">
        <f>IF(AND(Table1[[#This Row],[Discount%]]&gt;=0,Table1[[#This Row],[Discount%]]&lt;=0.5),"Valid","Invalid")</f>
        <v>Valid</v>
      </c>
      <c r="J12" s="6">
        <f>(Table1[[#This Row],[UnitsSold]]*Table1[[#This Row],[UnitPrice]])*(1-Table1[[#This Row],[Discount%]])</f>
        <v>25920</v>
      </c>
      <c r="K12" t="str" cm="1">
        <f t="array" ref="K12">INDEX('Product Data'!B:B, MATCH(1, (Table1[[#This Row],[ProductCategory]]='Product Data'!A:A) * (Table1[[#This Row],[UnitPrice]]='Product Data'!E:E), 0))</f>
        <v>Chair</v>
      </c>
      <c r="L12" cm="1">
        <f t="array" ref="L12">INDEX('Product Data'!D:D, MATCH(1, (Table1[[#This Row],[ProductCategory]]='Product Data'!A:A) * (Table1[[#This Row],[Name of Product]]='Product Data'!B:B), 0))</f>
        <v>800</v>
      </c>
      <c r="M12" s="6">
        <f>Table1[[#This Row],[Total Sales]] - (Table1[[#This Row],[UnitsSold]]*Table1[[#This Row],[Cost Price]])</f>
        <v>6720</v>
      </c>
      <c r="N12" s="9">
        <f>(Table1[[#This Row],[Profit]] / Table1[[#This Row],[Total Sales]])*100</f>
        <v>25.925925925925924</v>
      </c>
      <c r="O12" t="str">
        <f>IF(Table1[[#This Row],[Profit Margin]] &lt; 20,"Bad", "Good")</f>
        <v>Good</v>
      </c>
    </row>
    <row r="13" spans="1:15" x14ac:dyDescent="0.35">
      <c r="A13" t="s">
        <v>30</v>
      </c>
      <c r="B13" s="1">
        <v>44874</v>
      </c>
      <c r="C13" t="s">
        <v>26</v>
      </c>
      <c r="D13" t="s">
        <v>27</v>
      </c>
      <c r="E13" t="s">
        <v>11</v>
      </c>
      <c r="F13">
        <v>35</v>
      </c>
      <c r="G13">
        <v>1200</v>
      </c>
      <c r="H13">
        <v>0.5</v>
      </c>
      <c r="I13" t="str">
        <f>IF(AND(Table1[[#This Row],[Discount%]]&gt;=0,Table1[[#This Row],[Discount%]]&lt;=0.5),"Valid","Invalid")</f>
        <v>Valid</v>
      </c>
      <c r="J13" s="6">
        <f>(Table1[[#This Row],[UnitsSold]]*Table1[[#This Row],[UnitPrice]])*(1-Table1[[#This Row],[Discount%]])</f>
        <v>21000</v>
      </c>
      <c r="K13" t="str" cm="1">
        <f t="array" ref="K13">INDEX('Product Data'!B:B, MATCH(1, (Table1[[#This Row],[ProductCategory]]='Product Data'!A:A) * (Table1[[#This Row],[UnitPrice]]='Product Data'!E:E), 0))</f>
        <v>Chair</v>
      </c>
      <c r="L13" cm="1">
        <f t="array" ref="L13">INDEX('Product Data'!D:D, MATCH(1, (Table1[[#This Row],[ProductCategory]]='Product Data'!A:A) * (Table1[[#This Row],[Name of Product]]='Product Data'!B:B), 0))</f>
        <v>800</v>
      </c>
      <c r="M13" s="6">
        <f>Table1[[#This Row],[Total Sales]] - (Table1[[#This Row],[UnitsSold]]*Table1[[#This Row],[Cost Price]])</f>
        <v>-7000</v>
      </c>
      <c r="N13" s="9">
        <f>(Table1[[#This Row],[Profit]] / Table1[[#This Row],[Total Sales]])*100</f>
        <v>-33.333333333333329</v>
      </c>
      <c r="O13" t="str">
        <f>IF(Table1[[#This Row],[Profit Margin]] &lt; 20,"Bad", "Good")</f>
        <v>Bad</v>
      </c>
    </row>
    <row r="14" spans="1:15" x14ac:dyDescent="0.35">
      <c r="A14" t="s">
        <v>31</v>
      </c>
      <c r="B14" s="1">
        <v>44786</v>
      </c>
      <c r="C14" t="s">
        <v>9</v>
      </c>
      <c r="D14" t="s">
        <v>10</v>
      </c>
      <c r="E14" t="s">
        <v>11</v>
      </c>
      <c r="F14">
        <v>44</v>
      </c>
      <c r="G14">
        <v>1500</v>
      </c>
      <c r="H14">
        <v>0.1</v>
      </c>
      <c r="I14" t="str">
        <f>IF(AND(Table1[[#This Row],[Discount%]]&gt;=0,Table1[[#This Row],[Discount%]]&lt;=0.5),"Valid","Invalid")</f>
        <v>Valid</v>
      </c>
      <c r="J14" s="6">
        <f>(Table1[[#This Row],[UnitsSold]]*Table1[[#This Row],[UnitPrice]])*(1-Table1[[#This Row],[Discount%]])</f>
        <v>59400</v>
      </c>
      <c r="K14" t="str" cm="1">
        <f t="array" ref="K14">INDEX('Product Data'!B:B, MATCH(1, (Table1[[#This Row],[ProductCategory]]='Product Data'!A:A) * (Table1[[#This Row],[UnitPrice]]='Product Data'!E:E), 0))</f>
        <v>Table</v>
      </c>
      <c r="L14" cm="1">
        <f t="array" ref="L14">INDEX('Product Data'!D:D, MATCH(1, (Table1[[#This Row],[ProductCategory]]='Product Data'!A:A) * (Table1[[#This Row],[Name of Product]]='Product Data'!B:B), 0))</f>
        <v>1000</v>
      </c>
      <c r="M14" s="6">
        <f>Table1[[#This Row],[Total Sales]] - (Table1[[#This Row],[UnitsSold]]*Table1[[#This Row],[Cost Price]])</f>
        <v>15400</v>
      </c>
      <c r="N14" s="9">
        <f>(Table1[[#This Row],[Profit]] / Table1[[#This Row],[Total Sales]])*100</f>
        <v>25.925925925925924</v>
      </c>
      <c r="O14" t="str">
        <f>IF(Table1[[#This Row],[Profit Margin]] &lt; 20,"Bad", "Good")</f>
        <v>Good</v>
      </c>
    </row>
    <row r="15" spans="1:15" x14ac:dyDescent="0.35">
      <c r="A15" t="s">
        <v>32</v>
      </c>
      <c r="B15" s="1">
        <v>44678</v>
      </c>
      <c r="C15" t="s">
        <v>26</v>
      </c>
      <c r="D15" t="s">
        <v>27</v>
      </c>
      <c r="E15" t="s">
        <v>23</v>
      </c>
      <c r="F15">
        <v>26</v>
      </c>
      <c r="G15">
        <v>80</v>
      </c>
      <c r="H15">
        <v>0.1</v>
      </c>
      <c r="I15" t="str">
        <f>IF(AND(Table1[[#This Row],[Discount%]]&gt;=0,Table1[[#This Row],[Discount%]]&lt;=0.5),"Valid","Invalid")</f>
        <v>Valid</v>
      </c>
      <c r="J15" s="6">
        <f>(Table1[[#This Row],[UnitsSold]]*Table1[[#This Row],[UnitPrice]])*(1-Table1[[#This Row],[Discount%]])</f>
        <v>1872</v>
      </c>
      <c r="K15" t="str" cm="1">
        <f t="array" ref="K15">INDEX('Product Data'!B:B, MATCH(1, (Table1[[#This Row],[ProductCategory]]='Product Data'!A:A) * (Table1[[#This Row],[UnitPrice]]='Product Data'!E:E), 0))</f>
        <v>Jeans</v>
      </c>
      <c r="L15" cm="1">
        <f t="array" ref="L15">INDEX('Product Data'!D:D, MATCH(1, (Table1[[#This Row],[ProductCategory]]='Product Data'!A:A) * (Table1[[#This Row],[Name of Product]]='Product Data'!B:B), 0))</f>
        <v>40</v>
      </c>
      <c r="M15" s="6">
        <f>Table1[[#This Row],[Total Sales]] - (Table1[[#This Row],[UnitsSold]]*Table1[[#This Row],[Cost Price]])</f>
        <v>832</v>
      </c>
      <c r="N15" s="9">
        <f>(Table1[[#This Row],[Profit]] / Table1[[#This Row],[Total Sales]])*100</f>
        <v>44.444444444444443</v>
      </c>
      <c r="O15" t="str">
        <f>IF(Table1[[#This Row],[Profit Margin]] &lt; 20,"Bad", "Good")</f>
        <v>Good</v>
      </c>
    </row>
    <row r="16" spans="1:15" x14ac:dyDescent="0.35">
      <c r="A16" t="s">
        <v>33</v>
      </c>
      <c r="B16" s="1">
        <v>44670</v>
      </c>
      <c r="C16" t="s">
        <v>9</v>
      </c>
      <c r="D16" t="s">
        <v>10</v>
      </c>
      <c r="E16" t="s">
        <v>11</v>
      </c>
      <c r="F16">
        <v>42</v>
      </c>
      <c r="G16">
        <v>1500</v>
      </c>
      <c r="H16">
        <v>0.15</v>
      </c>
      <c r="I16" t="str">
        <f>IF(AND(Table1[[#This Row],[Discount%]]&gt;=0,Table1[[#This Row],[Discount%]]&lt;=0.5),"Valid","Invalid")</f>
        <v>Valid</v>
      </c>
      <c r="J16" s="6">
        <f>(Table1[[#This Row],[UnitsSold]]*Table1[[#This Row],[UnitPrice]])*(1-Table1[[#This Row],[Discount%]])</f>
        <v>53550</v>
      </c>
      <c r="K16" t="str" cm="1">
        <f t="array" ref="K16">INDEX('Product Data'!B:B, MATCH(1, (Table1[[#This Row],[ProductCategory]]='Product Data'!A:A) * (Table1[[#This Row],[UnitPrice]]='Product Data'!E:E), 0))</f>
        <v>Table</v>
      </c>
      <c r="L16" cm="1">
        <f t="array" ref="L16">INDEX('Product Data'!D:D, MATCH(1, (Table1[[#This Row],[ProductCategory]]='Product Data'!A:A) * (Table1[[#This Row],[Name of Product]]='Product Data'!B:B), 0))</f>
        <v>1000</v>
      </c>
      <c r="M16" s="6">
        <f>Table1[[#This Row],[Total Sales]] - (Table1[[#This Row],[UnitsSold]]*Table1[[#This Row],[Cost Price]])</f>
        <v>11550</v>
      </c>
      <c r="N16" s="9">
        <f>(Table1[[#This Row],[Profit]] / Table1[[#This Row],[Total Sales]])*100</f>
        <v>21.568627450980394</v>
      </c>
      <c r="O16" t="str">
        <f>IF(Table1[[#This Row],[Profit Margin]] &lt; 20,"Bad", "Good")</f>
        <v>Good</v>
      </c>
    </row>
    <row r="17" spans="1:15" x14ac:dyDescent="0.35">
      <c r="A17" t="s">
        <v>34</v>
      </c>
      <c r="B17" s="1">
        <v>45245</v>
      </c>
      <c r="C17" t="s">
        <v>16</v>
      </c>
      <c r="D17" t="s">
        <v>17</v>
      </c>
      <c r="E17" t="s">
        <v>23</v>
      </c>
      <c r="F17">
        <v>9</v>
      </c>
      <c r="G17">
        <v>50</v>
      </c>
      <c r="H17">
        <v>0.5</v>
      </c>
      <c r="I17" t="str">
        <f>IF(AND(Table1[[#This Row],[Discount%]]&gt;=0,Table1[[#This Row],[Discount%]]&lt;=0.5),"Valid","Invalid")</f>
        <v>Valid</v>
      </c>
      <c r="J17" s="6">
        <f>(Table1[[#This Row],[UnitsSold]]*Table1[[#This Row],[UnitPrice]])*(1-Table1[[#This Row],[Discount%]])</f>
        <v>225</v>
      </c>
      <c r="K17" t="str" cm="1">
        <f t="array" ref="K17">INDEX('Product Data'!B:B, MATCH(1, (Table1[[#This Row],[ProductCategory]]='Product Data'!A:A) * (Table1[[#This Row],[UnitPrice]]='Product Data'!E:E), 0))</f>
        <v>Shirt</v>
      </c>
      <c r="L17" cm="1">
        <f t="array" ref="L17">INDEX('Product Data'!D:D, MATCH(1, (Table1[[#This Row],[ProductCategory]]='Product Data'!A:A) * (Table1[[#This Row],[Name of Product]]='Product Data'!B:B), 0))</f>
        <v>25</v>
      </c>
      <c r="M17" s="6">
        <f>Table1[[#This Row],[Total Sales]] - (Table1[[#This Row],[UnitsSold]]*Table1[[#This Row],[Cost Price]])</f>
        <v>0</v>
      </c>
      <c r="N17" s="9">
        <f>(Table1[[#This Row],[Profit]] / Table1[[#This Row],[Total Sales]])*100</f>
        <v>0</v>
      </c>
      <c r="O17" t="str">
        <f>IF(Table1[[#This Row],[Profit Margin]] &lt; 20,"Bad", "Good")</f>
        <v>Bad</v>
      </c>
    </row>
    <row r="18" spans="1:15" x14ac:dyDescent="0.35">
      <c r="A18" t="s">
        <v>35</v>
      </c>
      <c r="B18" s="1">
        <v>45279</v>
      </c>
      <c r="C18" t="s">
        <v>36</v>
      </c>
      <c r="D18" t="s">
        <v>37</v>
      </c>
      <c r="E18" t="s">
        <v>19</v>
      </c>
      <c r="F18">
        <v>24</v>
      </c>
      <c r="G18">
        <v>5</v>
      </c>
      <c r="H18">
        <v>0.5</v>
      </c>
      <c r="I18" t="str">
        <f>IF(AND(Table1[[#This Row],[Discount%]]&gt;=0,Table1[[#This Row],[Discount%]]&lt;=0.5),"Valid","Invalid")</f>
        <v>Valid</v>
      </c>
      <c r="J18" s="6">
        <f>(Table1[[#This Row],[UnitsSold]]*Table1[[#This Row],[UnitPrice]])*(1-Table1[[#This Row],[Discount%]])</f>
        <v>60</v>
      </c>
      <c r="K18" t="str" cm="1">
        <f t="array" ref="K18">INDEX('Product Data'!B:B, MATCH(1, (Table1[[#This Row],[ProductCategory]]='Product Data'!A:A) * (Table1[[#This Row],[UnitPrice]]='Product Data'!E:E), 0))</f>
        <v>Rice</v>
      </c>
      <c r="L18" cm="1">
        <f t="array" ref="L18">INDEX('Product Data'!D:D, MATCH(1, (Table1[[#This Row],[ProductCategory]]='Product Data'!A:A) * (Table1[[#This Row],[Name of Product]]='Product Data'!B:B), 0))</f>
        <v>2</v>
      </c>
      <c r="M18" s="6">
        <f>Table1[[#This Row],[Total Sales]] - (Table1[[#This Row],[UnitsSold]]*Table1[[#This Row],[Cost Price]])</f>
        <v>12</v>
      </c>
      <c r="N18" s="9">
        <f>(Table1[[#This Row],[Profit]] / Table1[[#This Row],[Total Sales]])*100</f>
        <v>20</v>
      </c>
      <c r="O18" t="str">
        <f>IF(Table1[[#This Row],[Profit Margin]] &lt; 20,"Bad", "Good")</f>
        <v>Good</v>
      </c>
    </row>
    <row r="19" spans="1:15" x14ac:dyDescent="0.35">
      <c r="A19" t="s">
        <v>38</v>
      </c>
      <c r="B19" s="1">
        <v>44820</v>
      </c>
      <c r="C19" t="s">
        <v>26</v>
      </c>
      <c r="D19" t="s">
        <v>27</v>
      </c>
      <c r="E19" t="s">
        <v>14</v>
      </c>
      <c r="F19">
        <v>8</v>
      </c>
      <c r="G19">
        <v>500</v>
      </c>
      <c r="H19">
        <v>0.5</v>
      </c>
      <c r="I19" t="str">
        <f>IF(AND(Table1[[#This Row],[Discount%]]&gt;=0,Table1[[#This Row],[Discount%]]&lt;=0.5),"Valid","Invalid")</f>
        <v>Valid</v>
      </c>
      <c r="J19" s="6">
        <f>(Table1[[#This Row],[UnitsSold]]*Table1[[#This Row],[UnitPrice]])*(1-Table1[[#This Row],[Discount%]])</f>
        <v>2000</v>
      </c>
      <c r="K19" t="str" cm="1">
        <f t="array" ref="K19">INDEX('Product Data'!B:B, MATCH(1, (Table1[[#This Row],[ProductCategory]]='Product Data'!A:A) * (Table1[[#This Row],[UnitPrice]]='Product Data'!E:E), 0))</f>
        <v>Laptop</v>
      </c>
      <c r="L19" cm="1">
        <f t="array" ref="L19">INDEX('Product Data'!D:D, MATCH(1, (Table1[[#This Row],[ProductCategory]]='Product Data'!A:A) * (Table1[[#This Row],[Name of Product]]='Product Data'!B:B), 0))</f>
        <v>400</v>
      </c>
      <c r="M19" s="6">
        <f>Table1[[#This Row],[Total Sales]] - (Table1[[#This Row],[UnitsSold]]*Table1[[#This Row],[Cost Price]])</f>
        <v>-1200</v>
      </c>
      <c r="N19" s="9">
        <f>(Table1[[#This Row],[Profit]] / Table1[[#This Row],[Total Sales]])*100</f>
        <v>-60</v>
      </c>
      <c r="O19" t="str">
        <f>IF(Table1[[#This Row],[Profit Margin]] &lt; 20,"Bad", "Good")</f>
        <v>Bad</v>
      </c>
    </row>
    <row r="20" spans="1:15" x14ac:dyDescent="0.35">
      <c r="A20" t="s">
        <v>39</v>
      </c>
      <c r="B20" s="1">
        <v>44879</v>
      </c>
      <c r="C20" t="s">
        <v>9</v>
      </c>
      <c r="D20" t="s">
        <v>13</v>
      </c>
      <c r="E20" t="s">
        <v>14</v>
      </c>
      <c r="F20">
        <v>25</v>
      </c>
      <c r="G20">
        <v>450</v>
      </c>
      <c r="H20">
        <v>0.15</v>
      </c>
      <c r="I20" t="str">
        <f>IF(AND(Table1[[#This Row],[Discount%]]&gt;=0,Table1[[#This Row],[Discount%]]&lt;=0.5),"Valid","Invalid")</f>
        <v>Valid</v>
      </c>
      <c r="J20" s="6">
        <f>(Table1[[#This Row],[UnitsSold]]*Table1[[#This Row],[UnitPrice]])*(1-Table1[[#This Row],[Discount%]])</f>
        <v>9562.5</v>
      </c>
      <c r="K20" t="str" cm="1">
        <f t="array" ref="K20">INDEX('Product Data'!B:B, MATCH(1, (Table1[[#This Row],[ProductCategory]]='Product Data'!A:A) * (Table1[[#This Row],[UnitPrice]]='Product Data'!E:E), 0))</f>
        <v>Smartphone</v>
      </c>
      <c r="L20" cm="1">
        <f t="array" ref="L20">INDEX('Product Data'!D:D, MATCH(1, (Table1[[#This Row],[ProductCategory]]='Product Data'!A:A) * (Table1[[#This Row],[Name of Product]]='Product Data'!B:B), 0))</f>
        <v>300</v>
      </c>
      <c r="M20" s="6">
        <f>Table1[[#This Row],[Total Sales]] - (Table1[[#This Row],[UnitsSold]]*Table1[[#This Row],[Cost Price]])</f>
        <v>2062.5</v>
      </c>
      <c r="N20" s="9">
        <f>(Table1[[#This Row],[Profit]] / Table1[[#This Row],[Total Sales]])*100</f>
        <v>21.568627450980394</v>
      </c>
      <c r="O20" t="str">
        <f>IF(Table1[[#This Row],[Profit Margin]] &lt; 20,"Bad", "Good")</f>
        <v>Good</v>
      </c>
    </row>
    <row r="21" spans="1:15" x14ac:dyDescent="0.35">
      <c r="A21" t="s">
        <v>40</v>
      </c>
      <c r="B21" s="1">
        <v>45178</v>
      </c>
      <c r="C21" t="s">
        <v>9</v>
      </c>
      <c r="D21" t="s">
        <v>13</v>
      </c>
      <c r="E21" t="s">
        <v>14</v>
      </c>
      <c r="F21">
        <v>44</v>
      </c>
      <c r="G21">
        <v>500</v>
      </c>
      <c r="H21">
        <v>0</v>
      </c>
      <c r="I21" t="str">
        <f>IF(AND(Table1[[#This Row],[Discount%]]&gt;=0,Table1[[#This Row],[Discount%]]&lt;=0.5),"Valid","Invalid")</f>
        <v>Valid</v>
      </c>
      <c r="J21" s="6">
        <f>(Table1[[#This Row],[UnitsSold]]*Table1[[#This Row],[UnitPrice]])*(1-Table1[[#This Row],[Discount%]])</f>
        <v>22000</v>
      </c>
      <c r="K21" t="str" cm="1">
        <f t="array" ref="K21">INDEX('Product Data'!B:B, MATCH(1, (Table1[[#This Row],[ProductCategory]]='Product Data'!A:A) * (Table1[[#This Row],[UnitPrice]]='Product Data'!E:E), 0))</f>
        <v>Laptop</v>
      </c>
      <c r="L21" cm="1">
        <f t="array" ref="L21">INDEX('Product Data'!D:D, MATCH(1, (Table1[[#This Row],[ProductCategory]]='Product Data'!A:A) * (Table1[[#This Row],[Name of Product]]='Product Data'!B:B), 0))</f>
        <v>400</v>
      </c>
      <c r="M21" s="6">
        <f>Table1[[#This Row],[Total Sales]] - (Table1[[#This Row],[UnitsSold]]*Table1[[#This Row],[Cost Price]])</f>
        <v>4400</v>
      </c>
      <c r="N21" s="9">
        <f>(Table1[[#This Row],[Profit]] / Table1[[#This Row],[Total Sales]])*100</f>
        <v>20</v>
      </c>
      <c r="O21" t="str">
        <f>IF(Table1[[#This Row],[Profit Margin]] &lt; 20,"Bad", "Good")</f>
        <v>Good</v>
      </c>
    </row>
    <row r="22" spans="1:15" x14ac:dyDescent="0.35">
      <c r="A22" t="s">
        <v>41</v>
      </c>
      <c r="B22" s="1">
        <v>45241</v>
      </c>
      <c r="C22" t="s">
        <v>26</v>
      </c>
      <c r="D22" t="s">
        <v>27</v>
      </c>
      <c r="E22" t="s">
        <v>23</v>
      </c>
      <c r="F22">
        <v>28</v>
      </c>
      <c r="G22">
        <v>50</v>
      </c>
      <c r="H22">
        <v>0.5</v>
      </c>
      <c r="I22" t="str">
        <f>IF(AND(Table1[[#This Row],[Discount%]]&gt;=0,Table1[[#This Row],[Discount%]]&lt;=0.5),"Valid","Invalid")</f>
        <v>Valid</v>
      </c>
      <c r="J22" s="6">
        <f>(Table1[[#This Row],[UnitsSold]]*Table1[[#This Row],[UnitPrice]])*(1-Table1[[#This Row],[Discount%]])</f>
        <v>700</v>
      </c>
      <c r="K22" t="str" cm="1">
        <f t="array" ref="K22">INDEX('Product Data'!B:B, MATCH(1, (Table1[[#This Row],[ProductCategory]]='Product Data'!A:A) * (Table1[[#This Row],[UnitPrice]]='Product Data'!E:E), 0))</f>
        <v>Shirt</v>
      </c>
      <c r="L22" cm="1">
        <f t="array" ref="L22">INDEX('Product Data'!D:D, MATCH(1, (Table1[[#This Row],[ProductCategory]]='Product Data'!A:A) * (Table1[[#This Row],[Name of Product]]='Product Data'!B:B), 0))</f>
        <v>25</v>
      </c>
      <c r="M22" s="6">
        <f>Table1[[#This Row],[Total Sales]] - (Table1[[#This Row],[UnitsSold]]*Table1[[#This Row],[Cost Price]])</f>
        <v>0</v>
      </c>
      <c r="N22" s="9">
        <f>(Table1[[#This Row],[Profit]] / Table1[[#This Row],[Total Sales]])*100</f>
        <v>0</v>
      </c>
      <c r="O22" t="str">
        <f>IF(Table1[[#This Row],[Profit Margin]] &lt; 20,"Bad", "Good")</f>
        <v>Bad</v>
      </c>
    </row>
    <row r="23" spans="1:15" x14ac:dyDescent="0.35">
      <c r="A23" t="s">
        <v>42</v>
      </c>
      <c r="B23" s="1">
        <v>44950</v>
      </c>
      <c r="C23" t="s">
        <v>9</v>
      </c>
      <c r="D23" t="s">
        <v>10</v>
      </c>
      <c r="E23" t="s">
        <v>11</v>
      </c>
      <c r="F23">
        <v>33</v>
      </c>
      <c r="G23">
        <v>1200</v>
      </c>
      <c r="H23">
        <v>0</v>
      </c>
      <c r="I23" t="str">
        <f>IF(AND(Table1[[#This Row],[Discount%]]&gt;=0,Table1[[#This Row],[Discount%]]&lt;=0.5),"Valid","Invalid")</f>
        <v>Valid</v>
      </c>
      <c r="J23" s="6">
        <f>(Table1[[#This Row],[UnitsSold]]*Table1[[#This Row],[UnitPrice]])*(1-Table1[[#This Row],[Discount%]])</f>
        <v>39600</v>
      </c>
      <c r="K23" t="str" cm="1">
        <f t="array" ref="K23">INDEX('Product Data'!B:B, MATCH(1, (Table1[[#This Row],[ProductCategory]]='Product Data'!A:A) * (Table1[[#This Row],[UnitPrice]]='Product Data'!E:E), 0))</f>
        <v>Chair</v>
      </c>
      <c r="L23" cm="1">
        <f t="array" ref="L23">INDEX('Product Data'!D:D, MATCH(1, (Table1[[#This Row],[ProductCategory]]='Product Data'!A:A) * (Table1[[#This Row],[Name of Product]]='Product Data'!B:B), 0))</f>
        <v>800</v>
      </c>
      <c r="M23" s="6">
        <f>Table1[[#This Row],[Total Sales]] - (Table1[[#This Row],[UnitsSold]]*Table1[[#This Row],[Cost Price]])</f>
        <v>13200</v>
      </c>
      <c r="N23" s="9">
        <f>(Table1[[#This Row],[Profit]] / Table1[[#This Row],[Total Sales]])*100</f>
        <v>33.333333333333329</v>
      </c>
      <c r="O23" t="str">
        <f>IF(Table1[[#This Row],[Profit Margin]] &lt; 20,"Bad", "Good")</f>
        <v>Good</v>
      </c>
    </row>
    <row r="24" spans="1:15" x14ac:dyDescent="0.35">
      <c r="A24" t="s">
        <v>43</v>
      </c>
      <c r="B24" s="1">
        <v>45247</v>
      </c>
      <c r="C24" t="s">
        <v>9</v>
      </c>
      <c r="D24" t="s">
        <v>13</v>
      </c>
      <c r="E24" t="s">
        <v>11</v>
      </c>
      <c r="F24">
        <v>10</v>
      </c>
      <c r="G24">
        <v>1500</v>
      </c>
      <c r="H24">
        <v>0.1</v>
      </c>
      <c r="I24" t="str">
        <f>IF(AND(Table1[[#This Row],[Discount%]]&gt;=0,Table1[[#This Row],[Discount%]]&lt;=0.5),"Valid","Invalid")</f>
        <v>Valid</v>
      </c>
      <c r="J24" s="6">
        <f>(Table1[[#This Row],[UnitsSold]]*Table1[[#This Row],[UnitPrice]])*(1-Table1[[#This Row],[Discount%]])</f>
        <v>13500</v>
      </c>
      <c r="K24" t="str" cm="1">
        <f t="array" ref="K24">INDEX('Product Data'!B:B, MATCH(1, (Table1[[#This Row],[ProductCategory]]='Product Data'!A:A) * (Table1[[#This Row],[UnitPrice]]='Product Data'!E:E), 0))</f>
        <v>Table</v>
      </c>
      <c r="L24" cm="1">
        <f t="array" ref="L24">INDEX('Product Data'!D:D, MATCH(1, (Table1[[#This Row],[ProductCategory]]='Product Data'!A:A) * (Table1[[#This Row],[Name of Product]]='Product Data'!B:B), 0))</f>
        <v>1000</v>
      </c>
      <c r="M24" s="6">
        <f>Table1[[#This Row],[Total Sales]] - (Table1[[#This Row],[UnitsSold]]*Table1[[#This Row],[Cost Price]])</f>
        <v>3500</v>
      </c>
      <c r="N24" s="9">
        <f>(Table1[[#This Row],[Profit]] / Table1[[#This Row],[Total Sales]])*100</f>
        <v>25.925925925925924</v>
      </c>
      <c r="O24" t="str">
        <f>IF(Table1[[#This Row],[Profit Margin]] &lt; 20,"Bad", "Good")</f>
        <v>Good</v>
      </c>
    </row>
    <row r="25" spans="1:15" x14ac:dyDescent="0.35">
      <c r="A25" t="s">
        <v>44</v>
      </c>
      <c r="B25" s="1">
        <v>44829</v>
      </c>
      <c r="C25" t="s">
        <v>9</v>
      </c>
      <c r="D25" t="s">
        <v>13</v>
      </c>
      <c r="E25" t="s">
        <v>14</v>
      </c>
      <c r="F25">
        <v>39</v>
      </c>
      <c r="G25">
        <v>500</v>
      </c>
      <c r="H25">
        <v>0.1</v>
      </c>
      <c r="I25" t="str">
        <f>IF(AND(Table1[[#This Row],[Discount%]]&gt;=0,Table1[[#This Row],[Discount%]]&lt;=0.5),"Valid","Invalid")</f>
        <v>Valid</v>
      </c>
      <c r="J25" s="6">
        <f>(Table1[[#This Row],[UnitsSold]]*Table1[[#This Row],[UnitPrice]])*(1-Table1[[#This Row],[Discount%]])</f>
        <v>17550</v>
      </c>
      <c r="K25" t="str" cm="1">
        <f t="array" ref="K25">INDEX('Product Data'!B:B, MATCH(1, (Table1[[#This Row],[ProductCategory]]='Product Data'!A:A) * (Table1[[#This Row],[UnitPrice]]='Product Data'!E:E), 0))</f>
        <v>Laptop</v>
      </c>
      <c r="L25" cm="1">
        <f t="array" ref="L25">INDEX('Product Data'!D:D, MATCH(1, (Table1[[#This Row],[ProductCategory]]='Product Data'!A:A) * (Table1[[#This Row],[Name of Product]]='Product Data'!B:B), 0))</f>
        <v>400</v>
      </c>
      <c r="M25" s="6">
        <f>Table1[[#This Row],[Total Sales]] - (Table1[[#This Row],[UnitsSold]]*Table1[[#This Row],[Cost Price]])</f>
        <v>1950</v>
      </c>
      <c r="N25" s="9">
        <f>(Table1[[#This Row],[Profit]] / Table1[[#This Row],[Total Sales]])*100</f>
        <v>11.111111111111111</v>
      </c>
      <c r="O25" t="str">
        <f>IF(Table1[[#This Row],[Profit Margin]] &lt; 20,"Bad", "Good")</f>
        <v>Bad</v>
      </c>
    </row>
    <row r="26" spans="1:15" x14ac:dyDescent="0.35">
      <c r="A26" t="s">
        <v>45</v>
      </c>
      <c r="B26" s="1">
        <v>44930</v>
      </c>
      <c r="C26" t="s">
        <v>9</v>
      </c>
      <c r="D26" t="s">
        <v>10</v>
      </c>
      <c r="E26" t="s">
        <v>23</v>
      </c>
      <c r="F26">
        <v>16</v>
      </c>
      <c r="G26">
        <v>50</v>
      </c>
      <c r="H26">
        <v>0</v>
      </c>
      <c r="I26" t="str">
        <f>IF(AND(Table1[[#This Row],[Discount%]]&gt;=0,Table1[[#This Row],[Discount%]]&lt;=0.5),"Valid","Invalid")</f>
        <v>Valid</v>
      </c>
      <c r="J26" s="6">
        <f>(Table1[[#This Row],[UnitsSold]]*Table1[[#This Row],[UnitPrice]])*(1-Table1[[#This Row],[Discount%]])</f>
        <v>800</v>
      </c>
      <c r="K26" t="str" cm="1">
        <f t="array" ref="K26">INDEX('Product Data'!B:B, MATCH(1, (Table1[[#This Row],[ProductCategory]]='Product Data'!A:A) * (Table1[[#This Row],[UnitPrice]]='Product Data'!E:E), 0))</f>
        <v>Shirt</v>
      </c>
      <c r="L26" cm="1">
        <f t="array" ref="L26">INDEX('Product Data'!D:D, MATCH(1, (Table1[[#This Row],[ProductCategory]]='Product Data'!A:A) * (Table1[[#This Row],[Name of Product]]='Product Data'!B:B), 0))</f>
        <v>25</v>
      </c>
      <c r="M26" s="6">
        <f>Table1[[#This Row],[Total Sales]] - (Table1[[#This Row],[UnitsSold]]*Table1[[#This Row],[Cost Price]])</f>
        <v>400</v>
      </c>
      <c r="N26" s="9">
        <f>(Table1[[#This Row],[Profit]] / Table1[[#This Row],[Total Sales]])*100</f>
        <v>50</v>
      </c>
      <c r="O26" t="str">
        <f>IF(Table1[[#This Row],[Profit Margin]] &lt; 20,"Bad", "Good")</f>
        <v>Good</v>
      </c>
    </row>
    <row r="27" spans="1:15" x14ac:dyDescent="0.35">
      <c r="A27" t="s">
        <v>46</v>
      </c>
      <c r="B27" s="1">
        <v>44837</v>
      </c>
      <c r="C27" t="s">
        <v>26</v>
      </c>
      <c r="D27" t="s">
        <v>27</v>
      </c>
      <c r="E27" t="s">
        <v>19</v>
      </c>
      <c r="F27">
        <v>5</v>
      </c>
      <c r="G27">
        <v>6</v>
      </c>
      <c r="H27">
        <v>0.2</v>
      </c>
      <c r="I27" t="str">
        <f>IF(AND(Table1[[#This Row],[Discount%]]&gt;=0,Table1[[#This Row],[Discount%]]&lt;=0.5),"Valid","Invalid")</f>
        <v>Valid</v>
      </c>
      <c r="J27" s="6">
        <f>(Table1[[#This Row],[UnitsSold]]*Table1[[#This Row],[UnitPrice]])*(1-Table1[[#This Row],[Discount%]])</f>
        <v>24</v>
      </c>
      <c r="K27" t="str" cm="1">
        <f t="array" ref="K27">INDEX('Product Data'!B:B, MATCH(1, (Table1[[#This Row],[ProductCategory]]='Product Data'!A:A) * (Table1[[#This Row],[UnitPrice]]='Product Data'!E:E), 0))</f>
        <v>Oil</v>
      </c>
      <c r="L27" cm="1">
        <f t="array" ref="L27">INDEX('Product Data'!D:D, MATCH(1, (Table1[[#This Row],[ProductCategory]]='Product Data'!A:A) * (Table1[[#This Row],[Name of Product]]='Product Data'!B:B), 0))</f>
        <v>3</v>
      </c>
      <c r="M27" s="6">
        <f>Table1[[#This Row],[Total Sales]] - (Table1[[#This Row],[UnitsSold]]*Table1[[#This Row],[Cost Price]])</f>
        <v>9</v>
      </c>
      <c r="N27" s="9">
        <f>(Table1[[#This Row],[Profit]] / Table1[[#This Row],[Total Sales]])*100</f>
        <v>37.5</v>
      </c>
      <c r="O27" t="str">
        <f>IF(Table1[[#This Row],[Profit Margin]] &lt; 20,"Bad", "Good")</f>
        <v>Good</v>
      </c>
    </row>
    <row r="28" spans="1:15" x14ac:dyDescent="0.35">
      <c r="A28" t="s">
        <v>47</v>
      </c>
      <c r="B28" s="1">
        <v>44642</v>
      </c>
      <c r="C28" t="s">
        <v>36</v>
      </c>
      <c r="D28" t="s">
        <v>37</v>
      </c>
      <c r="E28" t="s">
        <v>11</v>
      </c>
      <c r="F28">
        <v>17</v>
      </c>
      <c r="G28">
        <v>1200</v>
      </c>
      <c r="H28">
        <v>0.2</v>
      </c>
      <c r="I28" t="str">
        <f>IF(AND(Table1[[#This Row],[Discount%]]&gt;=0,Table1[[#This Row],[Discount%]]&lt;=0.5),"Valid","Invalid")</f>
        <v>Valid</v>
      </c>
      <c r="J28" s="6">
        <f>(Table1[[#This Row],[UnitsSold]]*Table1[[#This Row],[UnitPrice]])*(1-Table1[[#This Row],[Discount%]])</f>
        <v>16320</v>
      </c>
      <c r="K28" t="str" cm="1">
        <f t="array" ref="K28">INDEX('Product Data'!B:B, MATCH(1, (Table1[[#This Row],[ProductCategory]]='Product Data'!A:A) * (Table1[[#This Row],[UnitPrice]]='Product Data'!E:E), 0))</f>
        <v>Chair</v>
      </c>
      <c r="L28" cm="1">
        <f t="array" ref="L28">INDEX('Product Data'!D:D, MATCH(1, (Table1[[#This Row],[ProductCategory]]='Product Data'!A:A) * (Table1[[#This Row],[Name of Product]]='Product Data'!B:B), 0))</f>
        <v>800</v>
      </c>
      <c r="M28" s="6">
        <f>Table1[[#This Row],[Total Sales]] - (Table1[[#This Row],[UnitsSold]]*Table1[[#This Row],[Cost Price]])</f>
        <v>2720</v>
      </c>
      <c r="N28" s="9">
        <f>(Table1[[#This Row],[Profit]] / Table1[[#This Row],[Total Sales]])*100</f>
        <v>16.666666666666664</v>
      </c>
      <c r="O28" t="str">
        <f>IF(Table1[[#This Row],[Profit Margin]] &lt; 20,"Bad", "Good")</f>
        <v>Bad</v>
      </c>
    </row>
    <row r="29" spans="1:15" x14ac:dyDescent="0.35">
      <c r="A29" t="s">
        <v>48</v>
      </c>
      <c r="B29" s="1">
        <v>45034</v>
      </c>
      <c r="C29" t="s">
        <v>16</v>
      </c>
      <c r="D29" t="s">
        <v>17</v>
      </c>
      <c r="E29" t="s">
        <v>23</v>
      </c>
      <c r="F29">
        <v>26</v>
      </c>
      <c r="G29">
        <v>50</v>
      </c>
      <c r="H29">
        <v>0.1</v>
      </c>
      <c r="I29" t="str">
        <f>IF(AND(Table1[[#This Row],[Discount%]]&gt;=0,Table1[[#This Row],[Discount%]]&lt;=0.5),"Valid","Invalid")</f>
        <v>Valid</v>
      </c>
      <c r="J29" s="6">
        <f>(Table1[[#This Row],[UnitsSold]]*Table1[[#This Row],[UnitPrice]])*(1-Table1[[#This Row],[Discount%]])</f>
        <v>1170</v>
      </c>
      <c r="K29" t="str" cm="1">
        <f t="array" ref="K29">INDEX('Product Data'!B:B, MATCH(1, (Table1[[#This Row],[ProductCategory]]='Product Data'!A:A) * (Table1[[#This Row],[UnitPrice]]='Product Data'!E:E), 0))</f>
        <v>Shirt</v>
      </c>
      <c r="L29" cm="1">
        <f t="array" ref="L29">INDEX('Product Data'!D:D, MATCH(1, (Table1[[#This Row],[ProductCategory]]='Product Data'!A:A) * (Table1[[#This Row],[Name of Product]]='Product Data'!B:B), 0))</f>
        <v>25</v>
      </c>
      <c r="M29" s="6">
        <f>Table1[[#This Row],[Total Sales]] - (Table1[[#This Row],[UnitsSold]]*Table1[[#This Row],[Cost Price]])</f>
        <v>520</v>
      </c>
      <c r="N29" s="9">
        <f>(Table1[[#This Row],[Profit]] / Table1[[#This Row],[Total Sales]])*100</f>
        <v>44.444444444444443</v>
      </c>
      <c r="O29" t="str">
        <f>IF(Table1[[#This Row],[Profit Margin]] &lt; 20,"Bad", "Good")</f>
        <v>Good</v>
      </c>
    </row>
    <row r="30" spans="1:15" x14ac:dyDescent="0.35">
      <c r="A30" t="s">
        <v>49</v>
      </c>
      <c r="B30" s="1">
        <v>45184</v>
      </c>
      <c r="C30" t="s">
        <v>26</v>
      </c>
      <c r="D30" t="s">
        <v>27</v>
      </c>
      <c r="E30" t="s">
        <v>11</v>
      </c>
      <c r="F30">
        <v>15</v>
      </c>
      <c r="G30">
        <v>1500</v>
      </c>
      <c r="H30">
        <v>0</v>
      </c>
      <c r="I30" t="str">
        <f>IF(AND(Table1[[#This Row],[Discount%]]&gt;=0,Table1[[#This Row],[Discount%]]&lt;=0.5),"Valid","Invalid")</f>
        <v>Valid</v>
      </c>
      <c r="J30" s="6">
        <f>(Table1[[#This Row],[UnitsSold]]*Table1[[#This Row],[UnitPrice]])*(1-Table1[[#This Row],[Discount%]])</f>
        <v>22500</v>
      </c>
      <c r="K30" t="str" cm="1">
        <f t="array" ref="K30">INDEX('Product Data'!B:B, MATCH(1, (Table1[[#This Row],[ProductCategory]]='Product Data'!A:A) * (Table1[[#This Row],[UnitPrice]]='Product Data'!E:E), 0))</f>
        <v>Table</v>
      </c>
      <c r="L30" cm="1">
        <f t="array" ref="L30">INDEX('Product Data'!D:D, MATCH(1, (Table1[[#This Row],[ProductCategory]]='Product Data'!A:A) * (Table1[[#This Row],[Name of Product]]='Product Data'!B:B), 0))</f>
        <v>1000</v>
      </c>
      <c r="M30" s="6">
        <f>Table1[[#This Row],[Total Sales]] - (Table1[[#This Row],[UnitsSold]]*Table1[[#This Row],[Cost Price]])</f>
        <v>7500</v>
      </c>
      <c r="N30" s="9">
        <f>(Table1[[#This Row],[Profit]] / Table1[[#This Row],[Total Sales]])*100</f>
        <v>33.333333333333329</v>
      </c>
      <c r="O30" t="str">
        <f>IF(Table1[[#This Row],[Profit Margin]] &lt; 20,"Bad", "Good")</f>
        <v>Good</v>
      </c>
    </row>
    <row r="31" spans="1:15" x14ac:dyDescent="0.35">
      <c r="A31" t="s">
        <v>50</v>
      </c>
      <c r="B31" s="1">
        <v>44945</v>
      </c>
      <c r="C31" t="s">
        <v>9</v>
      </c>
      <c r="D31" t="s">
        <v>13</v>
      </c>
      <c r="E31" t="s">
        <v>11</v>
      </c>
      <c r="F31">
        <v>38</v>
      </c>
      <c r="G31">
        <v>1500</v>
      </c>
      <c r="H31">
        <v>0.5</v>
      </c>
      <c r="I31" t="str">
        <f>IF(AND(Table1[[#This Row],[Discount%]]&gt;=0,Table1[[#This Row],[Discount%]]&lt;=0.5),"Valid","Invalid")</f>
        <v>Valid</v>
      </c>
      <c r="J31" s="6">
        <f>(Table1[[#This Row],[UnitsSold]]*Table1[[#This Row],[UnitPrice]])*(1-Table1[[#This Row],[Discount%]])</f>
        <v>28500</v>
      </c>
      <c r="K31" t="str" cm="1">
        <f t="array" ref="K31">INDEX('Product Data'!B:B, MATCH(1, (Table1[[#This Row],[ProductCategory]]='Product Data'!A:A) * (Table1[[#This Row],[UnitPrice]]='Product Data'!E:E), 0))</f>
        <v>Table</v>
      </c>
      <c r="L31" cm="1">
        <f t="array" ref="L31">INDEX('Product Data'!D:D, MATCH(1, (Table1[[#This Row],[ProductCategory]]='Product Data'!A:A) * (Table1[[#This Row],[Name of Product]]='Product Data'!B:B), 0))</f>
        <v>1000</v>
      </c>
      <c r="M31" s="6">
        <f>Table1[[#This Row],[Total Sales]] - (Table1[[#This Row],[UnitsSold]]*Table1[[#This Row],[Cost Price]])</f>
        <v>-9500</v>
      </c>
      <c r="N31" s="9">
        <f>(Table1[[#This Row],[Profit]] / Table1[[#This Row],[Total Sales]])*100</f>
        <v>-33.333333333333329</v>
      </c>
      <c r="O31" t="str">
        <f>IF(Table1[[#This Row],[Profit Margin]] &lt; 20,"Bad", "Good")</f>
        <v>Bad</v>
      </c>
    </row>
    <row r="32" spans="1:15" x14ac:dyDescent="0.35">
      <c r="A32" t="s">
        <v>51</v>
      </c>
      <c r="B32" s="1">
        <v>44615</v>
      </c>
      <c r="C32" t="s">
        <v>26</v>
      </c>
      <c r="D32" t="s">
        <v>27</v>
      </c>
      <c r="E32" t="s">
        <v>11</v>
      </c>
      <c r="F32">
        <v>5</v>
      </c>
      <c r="G32">
        <v>1500</v>
      </c>
      <c r="H32">
        <v>0</v>
      </c>
      <c r="I32" t="str">
        <f>IF(AND(Table1[[#This Row],[Discount%]]&gt;=0,Table1[[#This Row],[Discount%]]&lt;=0.5),"Valid","Invalid")</f>
        <v>Valid</v>
      </c>
      <c r="J32" s="6">
        <f>(Table1[[#This Row],[UnitsSold]]*Table1[[#This Row],[UnitPrice]])*(1-Table1[[#This Row],[Discount%]])</f>
        <v>7500</v>
      </c>
      <c r="K32" t="str" cm="1">
        <f t="array" ref="K32">INDEX('Product Data'!B:B, MATCH(1, (Table1[[#This Row],[ProductCategory]]='Product Data'!A:A) * (Table1[[#This Row],[UnitPrice]]='Product Data'!E:E), 0))</f>
        <v>Table</v>
      </c>
      <c r="L32" cm="1">
        <f t="array" ref="L32">INDEX('Product Data'!D:D, MATCH(1, (Table1[[#This Row],[ProductCategory]]='Product Data'!A:A) * (Table1[[#This Row],[Name of Product]]='Product Data'!B:B), 0))</f>
        <v>1000</v>
      </c>
      <c r="M32" s="6">
        <f>Table1[[#This Row],[Total Sales]] - (Table1[[#This Row],[UnitsSold]]*Table1[[#This Row],[Cost Price]])</f>
        <v>2500</v>
      </c>
      <c r="N32" s="9">
        <f>(Table1[[#This Row],[Profit]] / Table1[[#This Row],[Total Sales]])*100</f>
        <v>33.333333333333329</v>
      </c>
      <c r="O32" t="str">
        <f>IF(Table1[[#This Row],[Profit Margin]] &lt; 20,"Bad", "Good")</f>
        <v>Good</v>
      </c>
    </row>
    <row r="33" spans="1:15" x14ac:dyDescent="0.35">
      <c r="A33" t="s">
        <v>52</v>
      </c>
      <c r="B33" s="1">
        <v>44974</v>
      </c>
      <c r="C33" t="s">
        <v>16</v>
      </c>
      <c r="D33" t="s">
        <v>17</v>
      </c>
      <c r="E33" t="s">
        <v>23</v>
      </c>
      <c r="F33">
        <v>43</v>
      </c>
      <c r="G33">
        <v>50</v>
      </c>
      <c r="H33">
        <v>0.15</v>
      </c>
      <c r="I33" t="str">
        <f>IF(AND(Table1[[#This Row],[Discount%]]&gt;=0,Table1[[#This Row],[Discount%]]&lt;=0.5),"Valid","Invalid")</f>
        <v>Valid</v>
      </c>
      <c r="J33" s="6">
        <f>(Table1[[#This Row],[UnitsSold]]*Table1[[#This Row],[UnitPrice]])*(1-Table1[[#This Row],[Discount%]])</f>
        <v>1827.5</v>
      </c>
      <c r="K33" t="str" cm="1">
        <f t="array" ref="K33">INDEX('Product Data'!B:B, MATCH(1, (Table1[[#This Row],[ProductCategory]]='Product Data'!A:A) * (Table1[[#This Row],[UnitPrice]]='Product Data'!E:E), 0))</f>
        <v>Shirt</v>
      </c>
      <c r="L33" cm="1">
        <f t="array" ref="L33">INDEX('Product Data'!D:D, MATCH(1, (Table1[[#This Row],[ProductCategory]]='Product Data'!A:A) * (Table1[[#This Row],[Name of Product]]='Product Data'!B:B), 0))</f>
        <v>25</v>
      </c>
      <c r="M33" s="6">
        <f>Table1[[#This Row],[Total Sales]] - (Table1[[#This Row],[UnitsSold]]*Table1[[#This Row],[Cost Price]])</f>
        <v>752.5</v>
      </c>
      <c r="N33" s="9">
        <f>(Table1[[#This Row],[Profit]] / Table1[[#This Row],[Total Sales]])*100</f>
        <v>41.17647058823529</v>
      </c>
      <c r="O33" t="str">
        <f>IF(Table1[[#This Row],[Profit Margin]] &lt; 20,"Bad", "Good")</f>
        <v>Good</v>
      </c>
    </row>
    <row r="34" spans="1:15" x14ac:dyDescent="0.35">
      <c r="A34" t="s">
        <v>53</v>
      </c>
      <c r="B34" s="1">
        <v>44809</v>
      </c>
      <c r="C34" t="s">
        <v>9</v>
      </c>
      <c r="D34" t="s">
        <v>13</v>
      </c>
      <c r="E34" t="s">
        <v>19</v>
      </c>
      <c r="F34">
        <v>16</v>
      </c>
      <c r="G34">
        <v>6</v>
      </c>
      <c r="H34">
        <v>0.15</v>
      </c>
      <c r="I34" t="str">
        <f>IF(AND(Table1[[#This Row],[Discount%]]&gt;=0,Table1[[#This Row],[Discount%]]&lt;=0.5),"Valid","Invalid")</f>
        <v>Valid</v>
      </c>
      <c r="J34" s="6">
        <f>(Table1[[#This Row],[UnitsSold]]*Table1[[#This Row],[UnitPrice]])*(1-Table1[[#This Row],[Discount%]])</f>
        <v>81.599999999999994</v>
      </c>
      <c r="K34" t="str" cm="1">
        <f t="array" ref="K34">INDEX('Product Data'!B:B, MATCH(1, (Table1[[#This Row],[ProductCategory]]='Product Data'!A:A) * (Table1[[#This Row],[UnitPrice]]='Product Data'!E:E), 0))</f>
        <v>Oil</v>
      </c>
      <c r="L34" cm="1">
        <f t="array" ref="L34">INDEX('Product Data'!D:D, MATCH(1, (Table1[[#This Row],[ProductCategory]]='Product Data'!A:A) * (Table1[[#This Row],[Name of Product]]='Product Data'!B:B), 0))</f>
        <v>3</v>
      </c>
      <c r="M34" s="6">
        <f>Table1[[#This Row],[Total Sales]] - (Table1[[#This Row],[UnitsSold]]*Table1[[#This Row],[Cost Price]])</f>
        <v>33.599999999999994</v>
      </c>
      <c r="N34" s="9">
        <f>(Table1[[#This Row],[Profit]] / Table1[[#This Row],[Total Sales]])*100</f>
        <v>41.17647058823529</v>
      </c>
      <c r="O34" t="str">
        <f>IF(Table1[[#This Row],[Profit Margin]] &lt; 20,"Bad", "Good")</f>
        <v>Good</v>
      </c>
    </row>
    <row r="35" spans="1:15" x14ac:dyDescent="0.35">
      <c r="A35" t="s">
        <v>54</v>
      </c>
      <c r="B35" s="1">
        <v>45020</v>
      </c>
      <c r="C35" t="s">
        <v>26</v>
      </c>
      <c r="D35" t="s">
        <v>27</v>
      </c>
      <c r="E35" t="s">
        <v>19</v>
      </c>
      <c r="F35">
        <v>23</v>
      </c>
      <c r="G35">
        <v>5</v>
      </c>
      <c r="H35">
        <v>0.15</v>
      </c>
      <c r="I35" t="str">
        <f>IF(AND(Table1[[#This Row],[Discount%]]&gt;=0,Table1[[#This Row],[Discount%]]&lt;=0.5),"Valid","Invalid")</f>
        <v>Valid</v>
      </c>
      <c r="J35" s="6">
        <f>(Table1[[#This Row],[UnitsSold]]*Table1[[#This Row],[UnitPrice]])*(1-Table1[[#This Row],[Discount%]])</f>
        <v>97.75</v>
      </c>
      <c r="K35" t="str" cm="1">
        <f t="array" ref="K35">INDEX('Product Data'!B:B, MATCH(1, (Table1[[#This Row],[ProductCategory]]='Product Data'!A:A) * (Table1[[#This Row],[UnitPrice]]='Product Data'!E:E), 0))</f>
        <v>Rice</v>
      </c>
      <c r="L35" cm="1">
        <f t="array" ref="L35">INDEX('Product Data'!D:D, MATCH(1, (Table1[[#This Row],[ProductCategory]]='Product Data'!A:A) * (Table1[[#This Row],[Name of Product]]='Product Data'!B:B), 0))</f>
        <v>2</v>
      </c>
      <c r="M35" s="6">
        <f>Table1[[#This Row],[Total Sales]] - (Table1[[#This Row],[UnitsSold]]*Table1[[#This Row],[Cost Price]])</f>
        <v>51.75</v>
      </c>
      <c r="N35" s="9">
        <f>(Table1[[#This Row],[Profit]] / Table1[[#This Row],[Total Sales]])*100</f>
        <v>52.941176470588239</v>
      </c>
      <c r="O35" t="str">
        <f>IF(Table1[[#This Row],[Profit Margin]] &lt; 20,"Bad", "Good")</f>
        <v>Good</v>
      </c>
    </row>
    <row r="36" spans="1:15" x14ac:dyDescent="0.35">
      <c r="A36" t="s">
        <v>55</v>
      </c>
      <c r="B36" s="1">
        <v>45166</v>
      </c>
      <c r="C36" t="s">
        <v>26</v>
      </c>
      <c r="D36" t="s">
        <v>27</v>
      </c>
      <c r="E36" t="s">
        <v>14</v>
      </c>
      <c r="F36">
        <v>4</v>
      </c>
      <c r="G36">
        <v>450</v>
      </c>
      <c r="H36">
        <v>0.15</v>
      </c>
      <c r="I36" t="str">
        <f>IF(AND(Table1[[#This Row],[Discount%]]&gt;=0,Table1[[#This Row],[Discount%]]&lt;=0.5),"Valid","Invalid")</f>
        <v>Valid</v>
      </c>
      <c r="J36" s="6">
        <f>(Table1[[#This Row],[UnitsSold]]*Table1[[#This Row],[UnitPrice]])*(1-Table1[[#This Row],[Discount%]])</f>
        <v>1530</v>
      </c>
      <c r="K36" t="str" cm="1">
        <f t="array" ref="K36">INDEX('Product Data'!B:B, MATCH(1, (Table1[[#This Row],[ProductCategory]]='Product Data'!A:A) * (Table1[[#This Row],[UnitPrice]]='Product Data'!E:E), 0))</f>
        <v>Smartphone</v>
      </c>
      <c r="L36" cm="1">
        <f t="array" ref="L36">INDEX('Product Data'!D:D, MATCH(1, (Table1[[#This Row],[ProductCategory]]='Product Data'!A:A) * (Table1[[#This Row],[Name of Product]]='Product Data'!B:B), 0))</f>
        <v>300</v>
      </c>
      <c r="M36" s="6">
        <f>Table1[[#This Row],[Total Sales]] - (Table1[[#This Row],[UnitsSold]]*Table1[[#This Row],[Cost Price]])</f>
        <v>330</v>
      </c>
      <c r="N36" s="9">
        <f>(Table1[[#This Row],[Profit]] / Table1[[#This Row],[Total Sales]])*100</f>
        <v>21.568627450980394</v>
      </c>
      <c r="O36" t="str">
        <f>IF(Table1[[#This Row],[Profit Margin]] &lt; 20,"Bad", "Good")</f>
        <v>Good</v>
      </c>
    </row>
    <row r="37" spans="1:15" x14ac:dyDescent="0.35">
      <c r="A37" t="s">
        <v>56</v>
      </c>
      <c r="B37" s="1">
        <v>44965</v>
      </c>
      <c r="C37" t="s">
        <v>16</v>
      </c>
      <c r="D37" t="s">
        <v>17</v>
      </c>
      <c r="E37" t="s">
        <v>11</v>
      </c>
      <c r="F37">
        <v>35</v>
      </c>
      <c r="G37">
        <v>1500</v>
      </c>
      <c r="H37">
        <v>0.15</v>
      </c>
      <c r="I37" t="str">
        <f>IF(AND(Table1[[#This Row],[Discount%]]&gt;=0,Table1[[#This Row],[Discount%]]&lt;=0.5),"Valid","Invalid")</f>
        <v>Valid</v>
      </c>
      <c r="J37" s="6">
        <f>(Table1[[#This Row],[UnitsSold]]*Table1[[#This Row],[UnitPrice]])*(1-Table1[[#This Row],[Discount%]])</f>
        <v>44625</v>
      </c>
      <c r="K37" t="str" cm="1">
        <f t="array" ref="K37">INDEX('Product Data'!B:B, MATCH(1, (Table1[[#This Row],[ProductCategory]]='Product Data'!A:A) * (Table1[[#This Row],[UnitPrice]]='Product Data'!E:E), 0))</f>
        <v>Table</v>
      </c>
      <c r="L37" cm="1">
        <f t="array" ref="L37">INDEX('Product Data'!D:D, MATCH(1, (Table1[[#This Row],[ProductCategory]]='Product Data'!A:A) * (Table1[[#This Row],[Name of Product]]='Product Data'!B:B), 0))</f>
        <v>1000</v>
      </c>
      <c r="M37" s="6">
        <f>Table1[[#This Row],[Total Sales]] - (Table1[[#This Row],[UnitsSold]]*Table1[[#This Row],[Cost Price]])</f>
        <v>9625</v>
      </c>
      <c r="N37" s="9">
        <f>(Table1[[#This Row],[Profit]] / Table1[[#This Row],[Total Sales]])*100</f>
        <v>21.568627450980394</v>
      </c>
      <c r="O37" t="str">
        <f>IF(Table1[[#This Row],[Profit Margin]] &lt; 20,"Bad", "Good")</f>
        <v>Good</v>
      </c>
    </row>
    <row r="38" spans="1:15" x14ac:dyDescent="0.35">
      <c r="A38" t="s">
        <v>57</v>
      </c>
      <c r="B38" s="1">
        <v>44748</v>
      </c>
      <c r="C38" t="s">
        <v>9</v>
      </c>
      <c r="D38" t="s">
        <v>10</v>
      </c>
      <c r="E38" t="s">
        <v>19</v>
      </c>
      <c r="F38">
        <v>16</v>
      </c>
      <c r="G38">
        <v>6</v>
      </c>
      <c r="H38">
        <v>0</v>
      </c>
      <c r="I38" t="str">
        <f>IF(AND(Table1[[#This Row],[Discount%]]&gt;=0,Table1[[#This Row],[Discount%]]&lt;=0.5),"Valid","Invalid")</f>
        <v>Valid</v>
      </c>
      <c r="J38" s="6">
        <f>(Table1[[#This Row],[UnitsSold]]*Table1[[#This Row],[UnitPrice]])*(1-Table1[[#This Row],[Discount%]])</f>
        <v>96</v>
      </c>
      <c r="K38" t="str" cm="1">
        <f t="array" ref="K38">INDEX('Product Data'!B:B, MATCH(1, (Table1[[#This Row],[ProductCategory]]='Product Data'!A:A) * (Table1[[#This Row],[UnitPrice]]='Product Data'!E:E), 0))</f>
        <v>Oil</v>
      </c>
      <c r="L38" cm="1">
        <f t="array" ref="L38">INDEX('Product Data'!D:D, MATCH(1, (Table1[[#This Row],[ProductCategory]]='Product Data'!A:A) * (Table1[[#This Row],[Name of Product]]='Product Data'!B:B), 0))</f>
        <v>3</v>
      </c>
      <c r="M38" s="6">
        <f>Table1[[#This Row],[Total Sales]] - (Table1[[#This Row],[UnitsSold]]*Table1[[#This Row],[Cost Price]])</f>
        <v>48</v>
      </c>
      <c r="N38" s="9">
        <f>(Table1[[#This Row],[Profit]] / Table1[[#This Row],[Total Sales]])*100</f>
        <v>50</v>
      </c>
      <c r="O38" t="str">
        <f>IF(Table1[[#This Row],[Profit Margin]] &lt; 20,"Bad", "Good")</f>
        <v>Good</v>
      </c>
    </row>
    <row r="39" spans="1:15" x14ac:dyDescent="0.35">
      <c r="A39" t="s">
        <v>58</v>
      </c>
      <c r="B39" s="1">
        <v>45173</v>
      </c>
      <c r="C39" t="s">
        <v>26</v>
      </c>
      <c r="D39" t="s">
        <v>27</v>
      </c>
      <c r="E39" t="s">
        <v>14</v>
      </c>
      <c r="F39">
        <v>6</v>
      </c>
      <c r="G39">
        <v>500</v>
      </c>
      <c r="H39">
        <v>0.5</v>
      </c>
      <c r="I39" t="str">
        <f>IF(AND(Table1[[#This Row],[Discount%]]&gt;=0,Table1[[#This Row],[Discount%]]&lt;=0.5),"Valid","Invalid")</f>
        <v>Valid</v>
      </c>
      <c r="J39" s="6">
        <f>(Table1[[#This Row],[UnitsSold]]*Table1[[#This Row],[UnitPrice]])*(1-Table1[[#This Row],[Discount%]])</f>
        <v>1500</v>
      </c>
      <c r="K39" t="str" cm="1">
        <f t="array" ref="K39">INDEX('Product Data'!B:B, MATCH(1, (Table1[[#This Row],[ProductCategory]]='Product Data'!A:A) * (Table1[[#This Row],[UnitPrice]]='Product Data'!E:E), 0))</f>
        <v>Laptop</v>
      </c>
      <c r="L39" cm="1">
        <f t="array" ref="L39">INDEX('Product Data'!D:D, MATCH(1, (Table1[[#This Row],[ProductCategory]]='Product Data'!A:A) * (Table1[[#This Row],[Name of Product]]='Product Data'!B:B), 0))</f>
        <v>400</v>
      </c>
      <c r="M39" s="6">
        <f>Table1[[#This Row],[Total Sales]] - (Table1[[#This Row],[UnitsSold]]*Table1[[#This Row],[Cost Price]])</f>
        <v>-900</v>
      </c>
      <c r="N39" s="9">
        <f>(Table1[[#This Row],[Profit]] / Table1[[#This Row],[Total Sales]])*100</f>
        <v>-60</v>
      </c>
      <c r="O39" t="str">
        <f>IF(Table1[[#This Row],[Profit Margin]] &lt; 20,"Bad", "Good")</f>
        <v>Bad</v>
      </c>
    </row>
    <row r="40" spans="1:15" x14ac:dyDescent="0.35">
      <c r="A40" t="s">
        <v>59</v>
      </c>
      <c r="B40" s="1">
        <v>44758</v>
      </c>
      <c r="C40" t="s">
        <v>36</v>
      </c>
      <c r="D40" t="s">
        <v>37</v>
      </c>
      <c r="E40" t="s">
        <v>11</v>
      </c>
      <c r="F40">
        <v>26</v>
      </c>
      <c r="G40">
        <v>1500</v>
      </c>
      <c r="H40">
        <v>0</v>
      </c>
      <c r="I40" t="str">
        <f>IF(AND(Table1[[#This Row],[Discount%]]&gt;=0,Table1[[#This Row],[Discount%]]&lt;=0.5),"Valid","Invalid")</f>
        <v>Valid</v>
      </c>
      <c r="J40" s="6">
        <f>(Table1[[#This Row],[UnitsSold]]*Table1[[#This Row],[UnitPrice]])*(1-Table1[[#This Row],[Discount%]])</f>
        <v>39000</v>
      </c>
      <c r="K40" t="str" cm="1">
        <f t="array" ref="K40">INDEX('Product Data'!B:B, MATCH(1, (Table1[[#This Row],[ProductCategory]]='Product Data'!A:A) * (Table1[[#This Row],[UnitPrice]]='Product Data'!E:E), 0))</f>
        <v>Table</v>
      </c>
      <c r="L40" cm="1">
        <f t="array" ref="L40">INDEX('Product Data'!D:D, MATCH(1, (Table1[[#This Row],[ProductCategory]]='Product Data'!A:A) * (Table1[[#This Row],[Name of Product]]='Product Data'!B:B), 0))</f>
        <v>1000</v>
      </c>
      <c r="M40" s="6">
        <f>Table1[[#This Row],[Total Sales]] - (Table1[[#This Row],[UnitsSold]]*Table1[[#This Row],[Cost Price]])</f>
        <v>13000</v>
      </c>
      <c r="N40" s="9">
        <f>(Table1[[#This Row],[Profit]] / Table1[[#This Row],[Total Sales]])*100</f>
        <v>33.333333333333329</v>
      </c>
      <c r="O40" t="str">
        <f>IF(Table1[[#This Row],[Profit Margin]] &lt; 20,"Bad", "Good")</f>
        <v>Good</v>
      </c>
    </row>
    <row r="41" spans="1:15" x14ac:dyDescent="0.35">
      <c r="A41" t="s">
        <v>60</v>
      </c>
      <c r="B41" s="1">
        <v>44743</v>
      </c>
      <c r="C41" t="s">
        <v>36</v>
      </c>
      <c r="D41" t="s">
        <v>37</v>
      </c>
      <c r="E41" t="s">
        <v>23</v>
      </c>
      <c r="F41">
        <v>30</v>
      </c>
      <c r="G41">
        <v>50</v>
      </c>
      <c r="H41">
        <v>0.1</v>
      </c>
      <c r="I41" t="str">
        <f>IF(AND(Table1[[#This Row],[Discount%]]&gt;=0,Table1[[#This Row],[Discount%]]&lt;=0.5),"Valid","Invalid")</f>
        <v>Valid</v>
      </c>
      <c r="J41" s="6">
        <f>(Table1[[#This Row],[UnitsSold]]*Table1[[#This Row],[UnitPrice]])*(1-Table1[[#This Row],[Discount%]])</f>
        <v>1350</v>
      </c>
      <c r="K41" t="str" cm="1">
        <f t="array" ref="K41">INDEX('Product Data'!B:B, MATCH(1, (Table1[[#This Row],[ProductCategory]]='Product Data'!A:A) * (Table1[[#This Row],[UnitPrice]]='Product Data'!E:E), 0))</f>
        <v>Shirt</v>
      </c>
      <c r="L41" cm="1">
        <f t="array" ref="L41">INDEX('Product Data'!D:D, MATCH(1, (Table1[[#This Row],[ProductCategory]]='Product Data'!A:A) * (Table1[[#This Row],[Name of Product]]='Product Data'!B:B), 0))</f>
        <v>25</v>
      </c>
      <c r="M41" s="6">
        <f>Table1[[#This Row],[Total Sales]] - (Table1[[#This Row],[UnitsSold]]*Table1[[#This Row],[Cost Price]])</f>
        <v>600</v>
      </c>
      <c r="N41" s="9">
        <f>(Table1[[#This Row],[Profit]] / Table1[[#This Row],[Total Sales]])*100</f>
        <v>44.444444444444443</v>
      </c>
      <c r="O41" t="str">
        <f>IF(Table1[[#This Row],[Profit Margin]] &lt; 20,"Bad", "Good")</f>
        <v>Good</v>
      </c>
    </row>
    <row r="42" spans="1:15" x14ac:dyDescent="0.35">
      <c r="A42" t="s">
        <v>61</v>
      </c>
      <c r="B42" s="1">
        <v>45284</v>
      </c>
      <c r="C42" t="s">
        <v>9</v>
      </c>
      <c r="D42" t="s">
        <v>13</v>
      </c>
      <c r="E42" t="s">
        <v>19</v>
      </c>
      <c r="F42">
        <v>10</v>
      </c>
      <c r="G42">
        <v>6</v>
      </c>
      <c r="H42">
        <v>0.5</v>
      </c>
      <c r="I42" t="str">
        <f>IF(AND(Table1[[#This Row],[Discount%]]&gt;=0,Table1[[#This Row],[Discount%]]&lt;=0.5),"Valid","Invalid")</f>
        <v>Valid</v>
      </c>
      <c r="J42" s="6">
        <f>(Table1[[#This Row],[UnitsSold]]*Table1[[#This Row],[UnitPrice]])*(1-Table1[[#This Row],[Discount%]])</f>
        <v>30</v>
      </c>
      <c r="K42" t="str" cm="1">
        <f t="array" ref="K42">INDEX('Product Data'!B:B, MATCH(1, (Table1[[#This Row],[ProductCategory]]='Product Data'!A:A) * (Table1[[#This Row],[UnitPrice]]='Product Data'!E:E), 0))</f>
        <v>Oil</v>
      </c>
      <c r="L42" cm="1">
        <f t="array" ref="L42">INDEX('Product Data'!D:D, MATCH(1, (Table1[[#This Row],[ProductCategory]]='Product Data'!A:A) * (Table1[[#This Row],[Name of Product]]='Product Data'!B:B), 0))</f>
        <v>3</v>
      </c>
      <c r="M42" s="6">
        <f>Table1[[#This Row],[Total Sales]] - (Table1[[#This Row],[UnitsSold]]*Table1[[#This Row],[Cost Price]])</f>
        <v>0</v>
      </c>
      <c r="N42" s="9">
        <f>(Table1[[#This Row],[Profit]] / Table1[[#This Row],[Total Sales]])*100</f>
        <v>0</v>
      </c>
      <c r="O42" t="str">
        <f>IF(Table1[[#This Row],[Profit Margin]] &lt; 20,"Bad", "Good")</f>
        <v>Bad</v>
      </c>
    </row>
    <row r="43" spans="1:15" x14ac:dyDescent="0.35">
      <c r="A43" t="s">
        <v>62</v>
      </c>
      <c r="B43" s="1">
        <v>45018</v>
      </c>
      <c r="C43" t="s">
        <v>9</v>
      </c>
      <c r="D43" t="s">
        <v>13</v>
      </c>
      <c r="E43" t="s">
        <v>14</v>
      </c>
      <c r="F43">
        <v>48</v>
      </c>
      <c r="G43">
        <v>500</v>
      </c>
      <c r="H43">
        <v>0.1</v>
      </c>
      <c r="I43" t="str">
        <f>IF(AND(Table1[[#This Row],[Discount%]]&gt;=0,Table1[[#This Row],[Discount%]]&lt;=0.5),"Valid","Invalid")</f>
        <v>Valid</v>
      </c>
      <c r="J43" s="6">
        <f>(Table1[[#This Row],[UnitsSold]]*Table1[[#This Row],[UnitPrice]])*(1-Table1[[#This Row],[Discount%]])</f>
        <v>21600</v>
      </c>
      <c r="K43" t="str" cm="1">
        <f t="array" ref="K43">INDEX('Product Data'!B:B, MATCH(1, (Table1[[#This Row],[ProductCategory]]='Product Data'!A:A) * (Table1[[#This Row],[UnitPrice]]='Product Data'!E:E), 0))</f>
        <v>Laptop</v>
      </c>
      <c r="L43" cm="1">
        <f t="array" ref="L43">INDEX('Product Data'!D:D, MATCH(1, (Table1[[#This Row],[ProductCategory]]='Product Data'!A:A) * (Table1[[#This Row],[Name of Product]]='Product Data'!B:B), 0))</f>
        <v>400</v>
      </c>
      <c r="M43" s="6">
        <f>Table1[[#This Row],[Total Sales]] - (Table1[[#This Row],[UnitsSold]]*Table1[[#This Row],[Cost Price]])</f>
        <v>2400</v>
      </c>
      <c r="N43" s="9">
        <f>(Table1[[#This Row],[Profit]] / Table1[[#This Row],[Total Sales]])*100</f>
        <v>11.111111111111111</v>
      </c>
      <c r="O43" t="str">
        <f>IF(Table1[[#This Row],[Profit Margin]] &lt; 20,"Bad", "Good")</f>
        <v>Bad</v>
      </c>
    </row>
    <row r="44" spans="1:15" x14ac:dyDescent="0.35">
      <c r="A44" t="s">
        <v>63</v>
      </c>
      <c r="B44" s="1">
        <v>44580</v>
      </c>
      <c r="C44" t="s">
        <v>36</v>
      </c>
      <c r="D44" t="s">
        <v>37</v>
      </c>
      <c r="E44" t="s">
        <v>11</v>
      </c>
      <c r="F44">
        <v>4</v>
      </c>
      <c r="G44">
        <v>1200</v>
      </c>
      <c r="H44">
        <v>0.2</v>
      </c>
      <c r="I44" t="str">
        <f>IF(AND(Table1[[#This Row],[Discount%]]&gt;=0,Table1[[#This Row],[Discount%]]&lt;=0.5),"Valid","Invalid")</f>
        <v>Valid</v>
      </c>
      <c r="J44" s="6">
        <f>(Table1[[#This Row],[UnitsSold]]*Table1[[#This Row],[UnitPrice]])*(1-Table1[[#This Row],[Discount%]])</f>
        <v>3840</v>
      </c>
      <c r="K44" t="str" cm="1">
        <f t="array" ref="K44">INDEX('Product Data'!B:B, MATCH(1, (Table1[[#This Row],[ProductCategory]]='Product Data'!A:A) * (Table1[[#This Row],[UnitPrice]]='Product Data'!E:E), 0))</f>
        <v>Chair</v>
      </c>
      <c r="L44" cm="1">
        <f t="array" ref="L44">INDEX('Product Data'!D:D, MATCH(1, (Table1[[#This Row],[ProductCategory]]='Product Data'!A:A) * (Table1[[#This Row],[Name of Product]]='Product Data'!B:B), 0))</f>
        <v>800</v>
      </c>
      <c r="M44" s="6">
        <f>Table1[[#This Row],[Total Sales]] - (Table1[[#This Row],[UnitsSold]]*Table1[[#This Row],[Cost Price]])</f>
        <v>640</v>
      </c>
      <c r="N44" s="9">
        <f>(Table1[[#This Row],[Profit]] / Table1[[#This Row],[Total Sales]])*100</f>
        <v>16.666666666666664</v>
      </c>
      <c r="O44" t="str">
        <f>IF(Table1[[#This Row],[Profit Margin]] &lt; 20,"Bad", "Good")</f>
        <v>Bad</v>
      </c>
    </row>
    <row r="45" spans="1:15" x14ac:dyDescent="0.35">
      <c r="A45" t="s">
        <v>64</v>
      </c>
      <c r="B45" s="1">
        <v>44623</v>
      </c>
      <c r="C45" t="s">
        <v>9</v>
      </c>
      <c r="D45" t="s">
        <v>13</v>
      </c>
      <c r="E45" t="s">
        <v>14</v>
      </c>
      <c r="F45">
        <v>44</v>
      </c>
      <c r="G45">
        <v>450</v>
      </c>
      <c r="H45">
        <v>0.5</v>
      </c>
      <c r="I45" t="str">
        <f>IF(AND(Table1[[#This Row],[Discount%]]&gt;=0,Table1[[#This Row],[Discount%]]&lt;=0.5),"Valid","Invalid")</f>
        <v>Valid</v>
      </c>
      <c r="J45" s="6">
        <f>(Table1[[#This Row],[UnitsSold]]*Table1[[#This Row],[UnitPrice]])*(1-Table1[[#This Row],[Discount%]])</f>
        <v>9900</v>
      </c>
      <c r="K45" t="str" cm="1">
        <f t="array" ref="K45">INDEX('Product Data'!B:B, MATCH(1, (Table1[[#This Row],[ProductCategory]]='Product Data'!A:A) * (Table1[[#This Row],[UnitPrice]]='Product Data'!E:E), 0))</f>
        <v>Smartphone</v>
      </c>
      <c r="L45" cm="1">
        <f t="array" ref="L45">INDEX('Product Data'!D:D, MATCH(1, (Table1[[#This Row],[ProductCategory]]='Product Data'!A:A) * (Table1[[#This Row],[Name of Product]]='Product Data'!B:B), 0))</f>
        <v>300</v>
      </c>
      <c r="M45" s="6">
        <f>Table1[[#This Row],[Total Sales]] - (Table1[[#This Row],[UnitsSold]]*Table1[[#This Row],[Cost Price]])</f>
        <v>-3300</v>
      </c>
      <c r="N45" s="9">
        <f>(Table1[[#This Row],[Profit]] / Table1[[#This Row],[Total Sales]])*100</f>
        <v>-33.333333333333329</v>
      </c>
      <c r="O45" t="str">
        <f>IF(Table1[[#This Row],[Profit Margin]] &lt; 20,"Bad", "Good")</f>
        <v>Bad</v>
      </c>
    </row>
    <row r="46" spans="1:15" x14ac:dyDescent="0.35">
      <c r="A46" t="s">
        <v>65</v>
      </c>
      <c r="B46" s="1">
        <v>44976</v>
      </c>
      <c r="C46" t="s">
        <v>16</v>
      </c>
      <c r="D46" t="s">
        <v>17</v>
      </c>
      <c r="E46" t="s">
        <v>14</v>
      </c>
      <c r="F46">
        <v>40</v>
      </c>
      <c r="G46">
        <v>500</v>
      </c>
      <c r="H46">
        <v>0</v>
      </c>
      <c r="I46" t="str">
        <f>IF(AND(Table1[[#This Row],[Discount%]]&gt;=0,Table1[[#This Row],[Discount%]]&lt;=0.5),"Valid","Invalid")</f>
        <v>Valid</v>
      </c>
      <c r="J46" s="6">
        <f>(Table1[[#This Row],[UnitsSold]]*Table1[[#This Row],[UnitPrice]])*(1-Table1[[#This Row],[Discount%]])</f>
        <v>20000</v>
      </c>
      <c r="K46" t="str" cm="1">
        <f t="array" ref="K46">INDEX('Product Data'!B:B, MATCH(1, (Table1[[#This Row],[ProductCategory]]='Product Data'!A:A) * (Table1[[#This Row],[UnitPrice]]='Product Data'!E:E), 0))</f>
        <v>Laptop</v>
      </c>
      <c r="L46" cm="1">
        <f t="array" ref="L46">INDEX('Product Data'!D:D, MATCH(1, (Table1[[#This Row],[ProductCategory]]='Product Data'!A:A) * (Table1[[#This Row],[Name of Product]]='Product Data'!B:B), 0))</f>
        <v>400</v>
      </c>
      <c r="M46" s="6">
        <f>Table1[[#This Row],[Total Sales]] - (Table1[[#This Row],[UnitsSold]]*Table1[[#This Row],[Cost Price]])</f>
        <v>4000</v>
      </c>
      <c r="N46" s="9">
        <f>(Table1[[#This Row],[Profit]] / Table1[[#This Row],[Total Sales]])*100</f>
        <v>20</v>
      </c>
      <c r="O46" t="str">
        <f>IF(Table1[[#This Row],[Profit Margin]] &lt; 20,"Bad", "Good")</f>
        <v>Good</v>
      </c>
    </row>
    <row r="47" spans="1:15" x14ac:dyDescent="0.35">
      <c r="A47" t="s">
        <v>66</v>
      </c>
      <c r="B47" s="1">
        <v>45249</v>
      </c>
      <c r="C47" t="s">
        <v>9</v>
      </c>
      <c r="D47" t="s">
        <v>13</v>
      </c>
      <c r="E47" t="s">
        <v>23</v>
      </c>
      <c r="F47">
        <v>17</v>
      </c>
      <c r="G47">
        <v>80</v>
      </c>
      <c r="H47">
        <v>0.5</v>
      </c>
      <c r="I47" t="str">
        <f>IF(AND(Table1[[#This Row],[Discount%]]&gt;=0,Table1[[#This Row],[Discount%]]&lt;=0.5),"Valid","Invalid")</f>
        <v>Valid</v>
      </c>
      <c r="J47" s="6">
        <f>(Table1[[#This Row],[UnitsSold]]*Table1[[#This Row],[UnitPrice]])*(1-Table1[[#This Row],[Discount%]])</f>
        <v>680</v>
      </c>
      <c r="K47" t="str" cm="1">
        <f t="array" ref="K47">INDEX('Product Data'!B:B, MATCH(1, (Table1[[#This Row],[ProductCategory]]='Product Data'!A:A) * (Table1[[#This Row],[UnitPrice]]='Product Data'!E:E), 0))</f>
        <v>Jeans</v>
      </c>
      <c r="L47" cm="1">
        <f t="array" ref="L47">INDEX('Product Data'!D:D, MATCH(1, (Table1[[#This Row],[ProductCategory]]='Product Data'!A:A) * (Table1[[#This Row],[Name of Product]]='Product Data'!B:B), 0))</f>
        <v>40</v>
      </c>
      <c r="M47" s="6">
        <f>Table1[[#This Row],[Total Sales]] - (Table1[[#This Row],[UnitsSold]]*Table1[[#This Row],[Cost Price]])</f>
        <v>0</v>
      </c>
      <c r="N47" s="9">
        <f>(Table1[[#This Row],[Profit]] / Table1[[#This Row],[Total Sales]])*100</f>
        <v>0</v>
      </c>
      <c r="O47" t="str">
        <f>IF(Table1[[#This Row],[Profit Margin]] &lt; 20,"Bad", "Good")</f>
        <v>Bad</v>
      </c>
    </row>
    <row r="48" spans="1:15" x14ac:dyDescent="0.35">
      <c r="A48" t="s">
        <v>67</v>
      </c>
      <c r="B48" s="1">
        <v>45025</v>
      </c>
      <c r="C48" t="s">
        <v>36</v>
      </c>
      <c r="D48" t="s">
        <v>37</v>
      </c>
      <c r="E48" t="s">
        <v>11</v>
      </c>
      <c r="F48">
        <v>43</v>
      </c>
      <c r="G48">
        <v>1200</v>
      </c>
      <c r="H48">
        <v>0.1</v>
      </c>
      <c r="I48" t="str">
        <f>IF(AND(Table1[[#This Row],[Discount%]]&gt;=0,Table1[[#This Row],[Discount%]]&lt;=0.5),"Valid","Invalid")</f>
        <v>Valid</v>
      </c>
      <c r="J48" s="6">
        <f>(Table1[[#This Row],[UnitsSold]]*Table1[[#This Row],[UnitPrice]])*(1-Table1[[#This Row],[Discount%]])</f>
        <v>46440</v>
      </c>
      <c r="K48" t="str" cm="1">
        <f t="array" ref="K48">INDEX('Product Data'!B:B, MATCH(1, (Table1[[#This Row],[ProductCategory]]='Product Data'!A:A) * (Table1[[#This Row],[UnitPrice]]='Product Data'!E:E), 0))</f>
        <v>Chair</v>
      </c>
      <c r="L48" cm="1">
        <f t="array" ref="L48">INDEX('Product Data'!D:D, MATCH(1, (Table1[[#This Row],[ProductCategory]]='Product Data'!A:A) * (Table1[[#This Row],[Name of Product]]='Product Data'!B:B), 0))</f>
        <v>800</v>
      </c>
      <c r="M48" s="6">
        <f>Table1[[#This Row],[Total Sales]] - (Table1[[#This Row],[UnitsSold]]*Table1[[#This Row],[Cost Price]])</f>
        <v>12040</v>
      </c>
      <c r="N48" s="9">
        <f>(Table1[[#This Row],[Profit]] / Table1[[#This Row],[Total Sales]])*100</f>
        <v>25.925925925925924</v>
      </c>
      <c r="O48" t="str">
        <f>IF(Table1[[#This Row],[Profit Margin]] &lt; 20,"Bad", "Good")</f>
        <v>Good</v>
      </c>
    </row>
    <row r="49" spans="1:15" x14ac:dyDescent="0.35">
      <c r="A49" t="s">
        <v>68</v>
      </c>
      <c r="B49" s="1">
        <v>45102</v>
      </c>
      <c r="C49" t="s">
        <v>26</v>
      </c>
      <c r="D49" t="s">
        <v>27</v>
      </c>
      <c r="E49" t="s">
        <v>14</v>
      </c>
      <c r="F49">
        <v>30</v>
      </c>
      <c r="G49">
        <v>500</v>
      </c>
      <c r="H49">
        <v>0.2</v>
      </c>
      <c r="I49" t="str">
        <f>IF(AND(Table1[[#This Row],[Discount%]]&gt;=0,Table1[[#This Row],[Discount%]]&lt;=0.5),"Valid","Invalid")</f>
        <v>Valid</v>
      </c>
      <c r="J49" s="6">
        <f>(Table1[[#This Row],[UnitsSold]]*Table1[[#This Row],[UnitPrice]])*(1-Table1[[#This Row],[Discount%]])</f>
        <v>12000</v>
      </c>
      <c r="K49" t="str" cm="1">
        <f t="array" ref="K49">INDEX('Product Data'!B:B, MATCH(1, (Table1[[#This Row],[ProductCategory]]='Product Data'!A:A) * (Table1[[#This Row],[UnitPrice]]='Product Data'!E:E), 0))</f>
        <v>Laptop</v>
      </c>
      <c r="L49" cm="1">
        <f t="array" ref="L49">INDEX('Product Data'!D:D, MATCH(1, (Table1[[#This Row],[ProductCategory]]='Product Data'!A:A) * (Table1[[#This Row],[Name of Product]]='Product Data'!B:B), 0))</f>
        <v>400</v>
      </c>
      <c r="M49" s="6">
        <f>Table1[[#This Row],[Total Sales]] - (Table1[[#This Row],[UnitsSold]]*Table1[[#This Row],[Cost Price]])</f>
        <v>0</v>
      </c>
      <c r="N49" s="9">
        <f>(Table1[[#This Row],[Profit]] / Table1[[#This Row],[Total Sales]])*100</f>
        <v>0</v>
      </c>
      <c r="O49" t="str">
        <f>IF(Table1[[#This Row],[Profit Margin]] &lt; 20,"Bad", "Good")</f>
        <v>Bad</v>
      </c>
    </row>
    <row r="50" spans="1:15" x14ac:dyDescent="0.35">
      <c r="A50" t="s">
        <v>69</v>
      </c>
      <c r="B50" s="1">
        <v>44610</v>
      </c>
      <c r="C50" t="s">
        <v>16</v>
      </c>
      <c r="D50" t="s">
        <v>17</v>
      </c>
      <c r="E50" t="s">
        <v>23</v>
      </c>
      <c r="F50">
        <v>9</v>
      </c>
      <c r="G50">
        <v>50</v>
      </c>
      <c r="H50">
        <v>0.1</v>
      </c>
      <c r="I50" t="str">
        <f>IF(AND(Table1[[#This Row],[Discount%]]&gt;=0,Table1[[#This Row],[Discount%]]&lt;=0.5),"Valid","Invalid")</f>
        <v>Valid</v>
      </c>
      <c r="J50" s="6">
        <f>(Table1[[#This Row],[UnitsSold]]*Table1[[#This Row],[UnitPrice]])*(1-Table1[[#This Row],[Discount%]])</f>
        <v>405</v>
      </c>
      <c r="K50" t="str" cm="1">
        <f t="array" ref="K50">INDEX('Product Data'!B:B, MATCH(1, (Table1[[#This Row],[ProductCategory]]='Product Data'!A:A) * (Table1[[#This Row],[UnitPrice]]='Product Data'!E:E), 0))</f>
        <v>Shirt</v>
      </c>
      <c r="L50" cm="1">
        <f t="array" ref="L50">INDEX('Product Data'!D:D, MATCH(1, (Table1[[#This Row],[ProductCategory]]='Product Data'!A:A) * (Table1[[#This Row],[Name of Product]]='Product Data'!B:B), 0))</f>
        <v>25</v>
      </c>
      <c r="M50" s="6">
        <f>Table1[[#This Row],[Total Sales]] - (Table1[[#This Row],[UnitsSold]]*Table1[[#This Row],[Cost Price]])</f>
        <v>180</v>
      </c>
      <c r="N50" s="9">
        <f>(Table1[[#This Row],[Profit]] / Table1[[#This Row],[Total Sales]])*100</f>
        <v>44.444444444444443</v>
      </c>
      <c r="O50" t="str">
        <f>IF(Table1[[#This Row],[Profit Margin]] &lt; 20,"Bad", "Good")</f>
        <v>Good</v>
      </c>
    </row>
    <row r="51" spans="1:15" x14ac:dyDescent="0.35">
      <c r="A51" t="s">
        <v>70</v>
      </c>
      <c r="B51" s="1">
        <v>44663</v>
      </c>
      <c r="C51" t="s">
        <v>9</v>
      </c>
      <c r="D51" t="s">
        <v>10</v>
      </c>
      <c r="E51" t="s">
        <v>11</v>
      </c>
      <c r="F51">
        <v>29</v>
      </c>
      <c r="G51">
        <v>1200</v>
      </c>
      <c r="H51">
        <v>0.2</v>
      </c>
      <c r="I51" t="str">
        <f>IF(AND(Table1[[#This Row],[Discount%]]&gt;=0,Table1[[#This Row],[Discount%]]&lt;=0.5),"Valid","Invalid")</f>
        <v>Valid</v>
      </c>
      <c r="J51" s="6">
        <f>(Table1[[#This Row],[UnitsSold]]*Table1[[#This Row],[UnitPrice]])*(1-Table1[[#This Row],[Discount%]])</f>
        <v>27840</v>
      </c>
      <c r="K51" t="str" cm="1">
        <f t="array" ref="K51">INDEX('Product Data'!B:B, MATCH(1, (Table1[[#This Row],[ProductCategory]]='Product Data'!A:A) * (Table1[[#This Row],[UnitPrice]]='Product Data'!E:E), 0))</f>
        <v>Chair</v>
      </c>
      <c r="L51" cm="1">
        <f t="array" ref="L51">INDEX('Product Data'!D:D, MATCH(1, (Table1[[#This Row],[ProductCategory]]='Product Data'!A:A) * (Table1[[#This Row],[Name of Product]]='Product Data'!B:B), 0))</f>
        <v>800</v>
      </c>
      <c r="M51" s="6">
        <f>Table1[[#This Row],[Total Sales]] - (Table1[[#This Row],[UnitsSold]]*Table1[[#This Row],[Cost Price]])</f>
        <v>4640</v>
      </c>
      <c r="N51" s="9">
        <f>(Table1[[#This Row],[Profit]] / Table1[[#This Row],[Total Sales]])*100</f>
        <v>16.666666666666664</v>
      </c>
      <c r="O51" t="str">
        <f>IF(Table1[[#This Row],[Profit Margin]] &lt; 20,"Bad", "Good")</f>
        <v>Bad</v>
      </c>
    </row>
    <row r="52" spans="1:15" x14ac:dyDescent="0.35">
      <c r="A52" t="s">
        <v>71</v>
      </c>
      <c r="B52" s="1">
        <v>45225</v>
      </c>
      <c r="C52" t="s">
        <v>9</v>
      </c>
      <c r="D52" t="s">
        <v>13</v>
      </c>
      <c r="E52" t="s">
        <v>14</v>
      </c>
      <c r="F52">
        <v>43</v>
      </c>
      <c r="G52">
        <v>500</v>
      </c>
      <c r="H52">
        <v>0.2</v>
      </c>
      <c r="I52" t="str">
        <f>IF(AND(Table1[[#This Row],[Discount%]]&gt;=0,Table1[[#This Row],[Discount%]]&lt;=0.5),"Valid","Invalid")</f>
        <v>Valid</v>
      </c>
      <c r="J52" s="6">
        <f>(Table1[[#This Row],[UnitsSold]]*Table1[[#This Row],[UnitPrice]])*(1-Table1[[#This Row],[Discount%]])</f>
        <v>17200</v>
      </c>
      <c r="K52" t="str" cm="1">
        <f t="array" ref="K52">INDEX('Product Data'!B:B, MATCH(1, (Table1[[#This Row],[ProductCategory]]='Product Data'!A:A) * (Table1[[#This Row],[UnitPrice]]='Product Data'!E:E), 0))</f>
        <v>Laptop</v>
      </c>
      <c r="L52" cm="1">
        <f t="array" ref="L52">INDEX('Product Data'!D:D, MATCH(1, (Table1[[#This Row],[ProductCategory]]='Product Data'!A:A) * (Table1[[#This Row],[Name of Product]]='Product Data'!B:B), 0))</f>
        <v>400</v>
      </c>
      <c r="M52" s="6">
        <f>Table1[[#This Row],[Total Sales]] - (Table1[[#This Row],[UnitsSold]]*Table1[[#This Row],[Cost Price]])</f>
        <v>0</v>
      </c>
      <c r="N52" s="9">
        <f>(Table1[[#This Row],[Profit]] / Table1[[#This Row],[Total Sales]])*100</f>
        <v>0</v>
      </c>
      <c r="O52" t="str">
        <f>IF(Table1[[#This Row],[Profit Margin]] &lt; 20,"Bad", "Good")</f>
        <v>Bad</v>
      </c>
    </row>
    <row r="53" spans="1:15" x14ac:dyDescent="0.35">
      <c r="A53" t="s">
        <v>72</v>
      </c>
      <c r="B53" s="1">
        <v>45234</v>
      </c>
      <c r="C53" t="s">
        <v>16</v>
      </c>
      <c r="D53" t="s">
        <v>17</v>
      </c>
      <c r="E53" t="s">
        <v>23</v>
      </c>
      <c r="F53">
        <v>8</v>
      </c>
      <c r="G53">
        <v>50</v>
      </c>
      <c r="H53">
        <v>0</v>
      </c>
      <c r="I53" t="str">
        <f>IF(AND(Table1[[#This Row],[Discount%]]&gt;=0,Table1[[#This Row],[Discount%]]&lt;=0.5),"Valid","Invalid")</f>
        <v>Valid</v>
      </c>
      <c r="J53" s="6">
        <f>(Table1[[#This Row],[UnitsSold]]*Table1[[#This Row],[UnitPrice]])*(1-Table1[[#This Row],[Discount%]])</f>
        <v>400</v>
      </c>
      <c r="K53" t="str" cm="1">
        <f t="array" ref="K53">INDEX('Product Data'!B:B, MATCH(1, (Table1[[#This Row],[ProductCategory]]='Product Data'!A:A) * (Table1[[#This Row],[UnitPrice]]='Product Data'!E:E), 0))</f>
        <v>Shirt</v>
      </c>
      <c r="L53" cm="1">
        <f t="array" ref="L53">INDEX('Product Data'!D:D, MATCH(1, (Table1[[#This Row],[ProductCategory]]='Product Data'!A:A) * (Table1[[#This Row],[Name of Product]]='Product Data'!B:B), 0))</f>
        <v>25</v>
      </c>
      <c r="M53" s="6">
        <f>Table1[[#This Row],[Total Sales]] - (Table1[[#This Row],[UnitsSold]]*Table1[[#This Row],[Cost Price]])</f>
        <v>200</v>
      </c>
      <c r="N53" s="9">
        <f>(Table1[[#This Row],[Profit]] / Table1[[#This Row],[Total Sales]])*100</f>
        <v>50</v>
      </c>
      <c r="O53" t="str">
        <f>IF(Table1[[#This Row],[Profit Margin]] &lt; 20,"Bad", "Good")</f>
        <v>Good</v>
      </c>
    </row>
    <row r="54" spans="1:15" x14ac:dyDescent="0.35">
      <c r="A54" t="s">
        <v>73</v>
      </c>
      <c r="B54" s="1">
        <v>44691</v>
      </c>
      <c r="C54" t="s">
        <v>9</v>
      </c>
      <c r="D54" t="s">
        <v>13</v>
      </c>
      <c r="E54" t="s">
        <v>11</v>
      </c>
      <c r="F54">
        <v>46</v>
      </c>
      <c r="G54">
        <v>1500</v>
      </c>
      <c r="H54">
        <v>0.1</v>
      </c>
      <c r="I54" t="str">
        <f>IF(AND(Table1[[#This Row],[Discount%]]&gt;=0,Table1[[#This Row],[Discount%]]&lt;=0.5),"Valid","Invalid")</f>
        <v>Valid</v>
      </c>
      <c r="J54" s="6">
        <f>(Table1[[#This Row],[UnitsSold]]*Table1[[#This Row],[UnitPrice]])*(1-Table1[[#This Row],[Discount%]])</f>
        <v>62100</v>
      </c>
      <c r="K54" t="str" cm="1">
        <f t="array" ref="K54">INDEX('Product Data'!B:B, MATCH(1, (Table1[[#This Row],[ProductCategory]]='Product Data'!A:A) * (Table1[[#This Row],[UnitPrice]]='Product Data'!E:E), 0))</f>
        <v>Table</v>
      </c>
      <c r="L54" cm="1">
        <f t="array" ref="L54">INDEX('Product Data'!D:D, MATCH(1, (Table1[[#This Row],[ProductCategory]]='Product Data'!A:A) * (Table1[[#This Row],[Name of Product]]='Product Data'!B:B), 0))</f>
        <v>1000</v>
      </c>
      <c r="M54" s="6">
        <f>Table1[[#This Row],[Total Sales]] - (Table1[[#This Row],[UnitsSold]]*Table1[[#This Row],[Cost Price]])</f>
        <v>16100</v>
      </c>
      <c r="N54" s="9">
        <f>(Table1[[#This Row],[Profit]] / Table1[[#This Row],[Total Sales]])*100</f>
        <v>25.925925925925924</v>
      </c>
      <c r="O54" t="str">
        <f>IF(Table1[[#This Row],[Profit Margin]] &lt; 20,"Bad", "Good")</f>
        <v>Good</v>
      </c>
    </row>
    <row r="55" spans="1:15" x14ac:dyDescent="0.35">
      <c r="A55" t="s">
        <v>74</v>
      </c>
      <c r="B55" s="1">
        <v>44886</v>
      </c>
      <c r="C55" t="s">
        <v>9</v>
      </c>
      <c r="D55" t="s">
        <v>10</v>
      </c>
      <c r="E55" t="s">
        <v>19</v>
      </c>
      <c r="F55">
        <v>17</v>
      </c>
      <c r="G55">
        <v>6</v>
      </c>
      <c r="H55">
        <v>0</v>
      </c>
      <c r="I55" t="str">
        <f>IF(AND(Table1[[#This Row],[Discount%]]&gt;=0,Table1[[#This Row],[Discount%]]&lt;=0.5),"Valid","Invalid")</f>
        <v>Valid</v>
      </c>
      <c r="J55" s="6">
        <f>(Table1[[#This Row],[UnitsSold]]*Table1[[#This Row],[UnitPrice]])*(1-Table1[[#This Row],[Discount%]])</f>
        <v>102</v>
      </c>
      <c r="K55" t="str" cm="1">
        <f t="array" ref="K55">INDEX('Product Data'!B:B, MATCH(1, (Table1[[#This Row],[ProductCategory]]='Product Data'!A:A) * (Table1[[#This Row],[UnitPrice]]='Product Data'!E:E), 0))</f>
        <v>Oil</v>
      </c>
      <c r="L55" cm="1">
        <f t="array" ref="L55">INDEX('Product Data'!D:D, MATCH(1, (Table1[[#This Row],[ProductCategory]]='Product Data'!A:A) * (Table1[[#This Row],[Name of Product]]='Product Data'!B:B), 0))</f>
        <v>3</v>
      </c>
      <c r="M55" s="6">
        <f>Table1[[#This Row],[Total Sales]] - (Table1[[#This Row],[UnitsSold]]*Table1[[#This Row],[Cost Price]])</f>
        <v>51</v>
      </c>
      <c r="N55" s="9">
        <f>(Table1[[#This Row],[Profit]] / Table1[[#This Row],[Total Sales]])*100</f>
        <v>50</v>
      </c>
      <c r="O55" t="str">
        <f>IF(Table1[[#This Row],[Profit Margin]] &lt; 20,"Bad", "Good")</f>
        <v>Good</v>
      </c>
    </row>
    <row r="56" spans="1:15" x14ac:dyDescent="0.35">
      <c r="A56" t="s">
        <v>75</v>
      </c>
      <c r="B56" s="1">
        <v>44879</v>
      </c>
      <c r="C56" t="s">
        <v>9</v>
      </c>
      <c r="D56" t="s">
        <v>10</v>
      </c>
      <c r="E56" t="s">
        <v>14</v>
      </c>
      <c r="F56">
        <v>1</v>
      </c>
      <c r="G56">
        <v>500</v>
      </c>
      <c r="H56">
        <v>0.1</v>
      </c>
      <c r="I56" t="str">
        <f>IF(AND(Table1[[#This Row],[Discount%]]&gt;=0,Table1[[#This Row],[Discount%]]&lt;=0.5),"Valid","Invalid")</f>
        <v>Valid</v>
      </c>
      <c r="J56" s="6">
        <f>(Table1[[#This Row],[UnitsSold]]*Table1[[#This Row],[UnitPrice]])*(1-Table1[[#This Row],[Discount%]])</f>
        <v>450</v>
      </c>
      <c r="K56" t="str" cm="1">
        <f t="array" ref="K56">INDEX('Product Data'!B:B, MATCH(1, (Table1[[#This Row],[ProductCategory]]='Product Data'!A:A) * (Table1[[#This Row],[UnitPrice]]='Product Data'!E:E), 0))</f>
        <v>Laptop</v>
      </c>
      <c r="L56" cm="1">
        <f t="array" ref="L56">INDEX('Product Data'!D:D, MATCH(1, (Table1[[#This Row],[ProductCategory]]='Product Data'!A:A) * (Table1[[#This Row],[Name of Product]]='Product Data'!B:B), 0))</f>
        <v>400</v>
      </c>
      <c r="M56" s="6">
        <f>Table1[[#This Row],[Total Sales]] - (Table1[[#This Row],[UnitsSold]]*Table1[[#This Row],[Cost Price]])</f>
        <v>50</v>
      </c>
      <c r="N56" s="9">
        <f>(Table1[[#This Row],[Profit]] / Table1[[#This Row],[Total Sales]])*100</f>
        <v>11.111111111111111</v>
      </c>
      <c r="O56" t="str">
        <f>IF(Table1[[#This Row],[Profit Margin]] &lt; 20,"Bad", "Good")</f>
        <v>Bad</v>
      </c>
    </row>
    <row r="57" spans="1:15" x14ac:dyDescent="0.35">
      <c r="A57" t="s">
        <v>76</v>
      </c>
      <c r="B57" s="1">
        <v>44874</v>
      </c>
      <c r="C57" t="s">
        <v>16</v>
      </c>
      <c r="D57" t="s">
        <v>17</v>
      </c>
      <c r="E57" t="s">
        <v>19</v>
      </c>
      <c r="F57">
        <v>36</v>
      </c>
      <c r="G57">
        <v>6</v>
      </c>
      <c r="H57">
        <v>0.15</v>
      </c>
      <c r="I57" t="str">
        <f>IF(AND(Table1[[#This Row],[Discount%]]&gt;=0,Table1[[#This Row],[Discount%]]&lt;=0.5),"Valid","Invalid")</f>
        <v>Valid</v>
      </c>
      <c r="J57" s="6">
        <f>(Table1[[#This Row],[UnitsSold]]*Table1[[#This Row],[UnitPrice]])*(1-Table1[[#This Row],[Discount%]])</f>
        <v>183.6</v>
      </c>
      <c r="K57" t="str" cm="1">
        <f t="array" ref="K57">INDEX('Product Data'!B:B, MATCH(1, (Table1[[#This Row],[ProductCategory]]='Product Data'!A:A) * (Table1[[#This Row],[UnitPrice]]='Product Data'!E:E), 0))</f>
        <v>Oil</v>
      </c>
      <c r="L57" cm="1">
        <f t="array" ref="L57">INDEX('Product Data'!D:D, MATCH(1, (Table1[[#This Row],[ProductCategory]]='Product Data'!A:A) * (Table1[[#This Row],[Name of Product]]='Product Data'!B:B), 0))</f>
        <v>3</v>
      </c>
      <c r="M57" s="6">
        <f>Table1[[#This Row],[Total Sales]] - (Table1[[#This Row],[UnitsSold]]*Table1[[#This Row],[Cost Price]])</f>
        <v>75.599999999999994</v>
      </c>
      <c r="N57" s="9">
        <f>(Table1[[#This Row],[Profit]] / Table1[[#This Row],[Total Sales]])*100</f>
        <v>41.17647058823529</v>
      </c>
      <c r="O57" t="str">
        <f>IF(Table1[[#This Row],[Profit Margin]] &lt; 20,"Bad", "Good")</f>
        <v>Good</v>
      </c>
    </row>
    <row r="58" spans="1:15" x14ac:dyDescent="0.35">
      <c r="A58" t="s">
        <v>77</v>
      </c>
      <c r="B58" s="1">
        <v>44595</v>
      </c>
      <c r="C58" t="s">
        <v>16</v>
      </c>
      <c r="D58" t="s">
        <v>17</v>
      </c>
      <c r="E58" t="s">
        <v>14</v>
      </c>
      <c r="F58">
        <v>24</v>
      </c>
      <c r="G58">
        <v>500</v>
      </c>
      <c r="H58">
        <v>0.2</v>
      </c>
      <c r="I58" t="str">
        <f>IF(AND(Table1[[#This Row],[Discount%]]&gt;=0,Table1[[#This Row],[Discount%]]&lt;=0.5),"Valid","Invalid")</f>
        <v>Valid</v>
      </c>
      <c r="J58" s="6">
        <f>(Table1[[#This Row],[UnitsSold]]*Table1[[#This Row],[UnitPrice]])*(1-Table1[[#This Row],[Discount%]])</f>
        <v>9600</v>
      </c>
      <c r="K58" t="str" cm="1">
        <f t="array" ref="K58">INDEX('Product Data'!B:B, MATCH(1, (Table1[[#This Row],[ProductCategory]]='Product Data'!A:A) * (Table1[[#This Row],[UnitPrice]]='Product Data'!E:E), 0))</f>
        <v>Laptop</v>
      </c>
      <c r="L58" cm="1">
        <f t="array" ref="L58">INDEX('Product Data'!D:D, MATCH(1, (Table1[[#This Row],[ProductCategory]]='Product Data'!A:A) * (Table1[[#This Row],[Name of Product]]='Product Data'!B:B), 0))</f>
        <v>400</v>
      </c>
      <c r="M58" s="6">
        <f>Table1[[#This Row],[Total Sales]] - (Table1[[#This Row],[UnitsSold]]*Table1[[#This Row],[Cost Price]])</f>
        <v>0</v>
      </c>
      <c r="N58" s="9">
        <f>(Table1[[#This Row],[Profit]] / Table1[[#This Row],[Total Sales]])*100</f>
        <v>0</v>
      </c>
      <c r="O58" t="str">
        <f>IF(Table1[[#This Row],[Profit Margin]] &lt; 20,"Bad", "Good")</f>
        <v>Bad</v>
      </c>
    </row>
    <row r="59" spans="1:15" x14ac:dyDescent="0.35">
      <c r="A59" t="s">
        <v>78</v>
      </c>
      <c r="B59" s="1">
        <v>44747</v>
      </c>
      <c r="C59" t="s">
        <v>26</v>
      </c>
      <c r="D59" t="s">
        <v>27</v>
      </c>
      <c r="E59" t="s">
        <v>23</v>
      </c>
      <c r="F59">
        <v>24</v>
      </c>
      <c r="G59">
        <v>50</v>
      </c>
      <c r="H59">
        <v>0</v>
      </c>
      <c r="I59" t="str">
        <f>IF(AND(Table1[[#This Row],[Discount%]]&gt;=0,Table1[[#This Row],[Discount%]]&lt;=0.5),"Valid","Invalid")</f>
        <v>Valid</v>
      </c>
      <c r="J59" s="6">
        <f>(Table1[[#This Row],[UnitsSold]]*Table1[[#This Row],[UnitPrice]])*(1-Table1[[#This Row],[Discount%]])</f>
        <v>1200</v>
      </c>
      <c r="K59" t="str" cm="1">
        <f t="array" ref="K59">INDEX('Product Data'!B:B, MATCH(1, (Table1[[#This Row],[ProductCategory]]='Product Data'!A:A) * (Table1[[#This Row],[UnitPrice]]='Product Data'!E:E), 0))</f>
        <v>Shirt</v>
      </c>
      <c r="L59" cm="1">
        <f t="array" ref="L59">INDEX('Product Data'!D:D, MATCH(1, (Table1[[#This Row],[ProductCategory]]='Product Data'!A:A) * (Table1[[#This Row],[Name of Product]]='Product Data'!B:B), 0))</f>
        <v>25</v>
      </c>
      <c r="M59" s="6">
        <f>Table1[[#This Row],[Total Sales]] - (Table1[[#This Row],[UnitsSold]]*Table1[[#This Row],[Cost Price]])</f>
        <v>600</v>
      </c>
      <c r="N59" s="9">
        <f>(Table1[[#This Row],[Profit]] / Table1[[#This Row],[Total Sales]])*100</f>
        <v>50</v>
      </c>
      <c r="O59" t="str">
        <f>IF(Table1[[#This Row],[Profit Margin]] &lt; 20,"Bad", "Good")</f>
        <v>Good</v>
      </c>
    </row>
    <row r="60" spans="1:15" x14ac:dyDescent="0.35">
      <c r="A60" t="s">
        <v>79</v>
      </c>
      <c r="B60" s="1">
        <v>45038</v>
      </c>
      <c r="C60" t="s">
        <v>16</v>
      </c>
      <c r="D60" t="s">
        <v>17</v>
      </c>
      <c r="E60" t="s">
        <v>14</v>
      </c>
      <c r="F60">
        <v>23</v>
      </c>
      <c r="G60">
        <v>450</v>
      </c>
      <c r="H60">
        <v>0.2</v>
      </c>
      <c r="I60" t="str">
        <f>IF(AND(Table1[[#This Row],[Discount%]]&gt;=0,Table1[[#This Row],[Discount%]]&lt;=0.5),"Valid","Invalid")</f>
        <v>Valid</v>
      </c>
      <c r="J60" s="6">
        <f>(Table1[[#This Row],[UnitsSold]]*Table1[[#This Row],[UnitPrice]])*(1-Table1[[#This Row],[Discount%]])</f>
        <v>8280</v>
      </c>
      <c r="K60" t="str" cm="1">
        <f t="array" ref="K60">INDEX('Product Data'!B:B, MATCH(1, (Table1[[#This Row],[ProductCategory]]='Product Data'!A:A) * (Table1[[#This Row],[UnitPrice]]='Product Data'!E:E), 0))</f>
        <v>Smartphone</v>
      </c>
      <c r="L60" cm="1">
        <f t="array" ref="L60">INDEX('Product Data'!D:D, MATCH(1, (Table1[[#This Row],[ProductCategory]]='Product Data'!A:A) * (Table1[[#This Row],[Name of Product]]='Product Data'!B:B), 0))</f>
        <v>300</v>
      </c>
      <c r="M60" s="6">
        <f>Table1[[#This Row],[Total Sales]] - (Table1[[#This Row],[UnitsSold]]*Table1[[#This Row],[Cost Price]])</f>
        <v>1380</v>
      </c>
      <c r="N60" s="9">
        <f>(Table1[[#This Row],[Profit]] / Table1[[#This Row],[Total Sales]])*100</f>
        <v>16.666666666666664</v>
      </c>
      <c r="O60" t="str">
        <f>IF(Table1[[#This Row],[Profit Margin]] &lt; 20,"Bad", "Good")</f>
        <v>Bad</v>
      </c>
    </row>
    <row r="61" spans="1:15" x14ac:dyDescent="0.35">
      <c r="A61" t="s">
        <v>80</v>
      </c>
      <c r="B61" s="1">
        <v>45223</v>
      </c>
      <c r="C61" t="s">
        <v>16</v>
      </c>
      <c r="D61" t="s">
        <v>17</v>
      </c>
      <c r="E61" t="s">
        <v>11</v>
      </c>
      <c r="F61">
        <v>11</v>
      </c>
      <c r="G61">
        <v>1500</v>
      </c>
      <c r="H61">
        <v>0.5</v>
      </c>
      <c r="I61" t="str">
        <f>IF(AND(Table1[[#This Row],[Discount%]]&gt;=0,Table1[[#This Row],[Discount%]]&lt;=0.5),"Valid","Invalid")</f>
        <v>Valid</v>
      </c>
      <c r="J61" s="6">
        <f>(Table1[[#This Row],[UnitsSold]]*Table1[[#This Row],[UnitPrice]])*(1-Table1[[#This Row],[Discount%]])</f>
        <v>8250</v>
      </c>
      <c r="K61" t="str" cm="1">
        <f t="array" ref="K61">INDEX('Product Data'!B:B, MATCH(1, (Table1[[#This Row],[ProductCategory]]='Product Data'!A:A) * (Table1[[#This Row],[UnitPrice]]='Product Data'!E:E), 0))</f>
        <v>Table</v>
      </c>
      <c r="L61" cm="1">
        <f t="array" ref="L61">INDEX('Product Data'!D:D, MATCH(1, (Table1[[#This Row],[ProductCategory]]='Product Data'!A:A) * (Table1[[#This Row],[Name of Product]]='Product Data'!B:B), 0))</f>
        <v>1000</v>
      </c>
      <c r="M61" s="6">
        <f>Table1[[#This Row],[Total Sales]] - (Table1[[#This Row],[UnitsSold]]*Table1[[#This Row],[Cost Price]])</f>
        <v>-2750</v>
      </c>
      <c r="N61" s="9">
        <f>(Table1[[#This Row],[Profit]] / Table1[[#This Row],[Total Sales]])*100</f>
        <v>-33.333333333333329</v>
      </c>
      <c r="O61" t="str">
        <f>IF(Table1[[#This Row],[Profit Margin]] &lt; 20,"Bad", "Good")</f>
        <v>Bad</v>
      </c>
    </row>
    <row r="62" spans="1:15" x14ac:dyDescent="0.35">
      <c r="A62" t="s">
        <v>81</v>
      </c>
      <c r="B62" s="1">
        <v>44932</v>
      </c>
      <c r="C62" t="s">
        <v>9</v>
      </c>
      <c r="D62" t="s">
        <v>10</v>
      </c>
      <c r="E62" t="s">
        <v>19</v>
      </c>
      <c r="F62">
        <v>43</v>
      </c>
      <c r="G62">
        <v>5</v>
      </c>
      <c r="H62">
        <v>0.5</v>
      </c>
      <c r="I62" t="str">
        <f>IF(AND(Table1[[#This Row],[Discount%]]&gt;=0,Table1[[#This Row],[Discount%]]&lt;=0.5),"Valid","Invalid")</f>
        <v>Valid</v>
      </c>
      <c r="J62" s="6">
        <f>(Table1[[#This Row],[UnitsSold]]*Table1[[#This Row],[UnitPrice]])*(1-Table1[[#This Row],[Discount%]])</f>
        <v>107.5</v>
      </c>
      <c r="K62" t="str" cm="1">
        <f t="array" ref="K62">INDEX('Product Data'!B:B, MATCH(1, (Table1[[#This Row],[ProductCategory]]='Product Data'!A:A) * (Table1[[#This Row],[UnitPrice]]='Product Data'!E:E), 0))</f>
        <v>Rice</v>
      </c>
      <c r="L62" cm="1">
        <f t="array" ref="L62">INDEX('Product Data'!D:D, MATCH(1, (Table1[[#This Row],[ProductCategory]]='Product Data'!A:A) * (Table1[[#This Row],[Name of Product]]='Product Data'!B:B), 0))</f>
        <v>2</v>
      </c>
      <c r="M62" s="6">
        <f>Table1[[#This Row],[Total Sales]] - (Table1[[#This Row],[UnitsSold]]*Table1[[#This Row],[Cost Price]])</f>
        <v>21.5</v>
      </c>
      <c r="N62" s="9">
        <f>(Table1[[#This Row],[Profit]] / Table1[[#This Row],[Total Sales]])*100</f>
        <v>20</v>
      </c>
      <c r="O62" t="str">
        <f>IF(Table1[[#This Row],[Profit Margin]] &lt; 20,"Bad", "Good")</f>
        <v>Good</v>
      </c>
    </row>
    <row r="63" spans="1:15" x14ac:dyDescent="0.35">
      <c r="A63" t="s">
        <v>82</v>
      </c>
      <c r="B63" s="1">
        <v>45011</v>
      </c>
      <c r="C63" t="s">
        <v>26</v>
      </c>
      <c r="D63" t="s">
        <v>27</v>
      </c>
      <c r="E63" t="s">
        <v>19</v>
      </c>
      <c r="F63">
        <v>3</v>
      </c>
      <c r="G63">
        <v>5</v>
      </c>
      <c r="H63">
        <v>0.15</v>
      </c>
      <c r="I63" t="str">
        <f>IF(AND(Table1[[#This Row],[Discount%]]&gt;=0,Table1[[#This Row],[Discount%]]&lt;=0.5),"Valid","Invalid")</f>
        <v>Valid</v>
      </c>
      <c r="J63" s="6">
        <f>(Table1[[#This Row],[UnitsSold]]*Table1[[#This Row],[UnitPrice]])*(1-Table1[[#This Row],[Discount%]])</f>
        <v>12.75</v>
      </c>
      <c r="K63" t="str" cm="1">
        <f t="array" ref="K63">INDEX('Product Data'!B:B, MATCH(1, (Table1[[#This Row],[ProductCategory]]='Product Data'!A:A) * (Table1[[#This Row],[UnitPrice]]='Product Data'!E:E), 0))</f>
        <v>Rice</v>
      </c>
      <c r="L63" cm="1">
        <f t="array" ref="L63">INDEX('Product Data'!D:D, MATCH(1, (Table1[[#This Row],[ProductCategory]]='Product Data'!A:A) * (Table1[[#This Row],[Name of Product]]='Product Data'!B:B), 0))</f>
        <v>2</v>
      </c>
      <c r="M63" s="6">
        <f>Table1[[#This Row],[Total Sales]] - (Table1[[#This Row],[UnitsSold]]*Table1[[#This Row],[Cost Price]])</f>
        <v>6.75</v>
      </c>
      <c r="N63" s="9">
        <f>(Table1[[#This Row],[Profit]] / Table1[[#This Row],[Total Sales]])*100</f>
        <v>52.941176470588239</v>
      </c>
      <c r="O63" t="str">
        <f>IF(Table1[[#This Row],[Profit Margin]] &lt; 20,"Bad", "Good")</f>
        <v>Good</v>
      </c>
    </row>
    <row r="64" spans="1:15" x14ac:dyDescent="0.35">
      <c r="A64" t="s">
        <v>83</v>
      </c>
      <c r="B64" s="1">
        <v>44678</v>
      </c>
      <c r="C64" t="s">
        <v>36</v>
      </c>
      <c r="D64" t="s">
        <v>37</v>
      </c>
      <c r="E64" t="s">
        <v>23</v>
      </c>
      <c r="F64">
        <v>20</v>
      </c>
      <c r="G64">
        <v>80</v>
      </c>
      <c r="H64">
        <v>0.5</v>
      </c>
      <c r="I64" t="str">
        <f>IF(AND(Table1[[#This Row],[Discount%]]&gt;=0,Table1[[#This Row],[Discount%]]&lt;=0.5),"Valid","Invalid")</f>
        <v>Valid</v>
      </c>
      <c r="J64" s="6">
        <f>(Table1[[#This Row],[UnitsSold]]*Table1[[#This Row],[UnitPrice]])*(1-Table1[[#This Row],[Discount%]])</f>
        <v>800</v>
      </c>
      <c r="K64" t="str" cm="1">
        <f t="array" ref="K64">INDEX('Product Data'!B:B, MATCH(1, (Table1[[#This Row],[ProductCategory]]='Product Data'!A:A) * (Table1[[#This Row],[UnitPrice]]='Product Data'!E:E), 0))</f>
        <v>Jeans</v>
      </c>
      <c r="L64" cm="1">
        <f t="array" ref="L64">INDEX('Product Data'!D:D, MATCH(1, (Table1[[#This Row],[ProductCategory]]='Product Data'!A:A) * (Table1[[#This Row],[Name of Product]]='Product Data'!B:B), 0))</f>
        <v>40</v>
      </c>
      <c r="M64" s="6">
        <f>Table1[[#This Row],[Total Sales]] - (Table1[[#This Row],[UnitsSold]]*Table1[[#This Row],[Cost Price]])</f>
        <v>0</v>
      </c>
      <c r="N64" s="9">
        <f>(Table1[[#This Row],[Profit]] / Table1[[#This Row],[Total Sales]])*100</f>
        <v>0</v>
      </c>
      <c r="O64" t="str">
        <f>IF(Table1[[#This Row],[Profit Margin]] &lt; 20,"Bad", "Good")</f>
        <v>Bad</v>
      </c>
    </row>
    <row r="65" spans="1:15" x14ac:dyDescent="0.35">
      <c r="A65" t="s">
        <v>84</v>
      </c>
      <c r="B65" s="1">
        <v>44583</v>
      </c>
      <c r="C65" t="s">
        <v>16</v>
      </c>
      <c r="D65" t="s">
        <v>17</v>
      </c>
      <c r="E65" t="s">
        <v>19</v>
      </c>
      <c r="F65">
        <v>22</v>
      </c>
      <c r="G65">
        <v>5</v>
      </c>
      <c r="H65">
        <v>0.1</v>
      </c>
      <c r="I65" t="str">
        <f>IF(AND(Table1[[#This Row],[Discount%]]&gt;=0,Table1[[#This Row],[Discount%]]&lt;=0.5),"Valid","Invalid")</f>
        <v>Valid</v>
      </c>
      <c r="J65" s="6">
        <f>(Table1[[#This Row],[UnitsSold]]*Table1[[#This Row],[UnitPrice]])*(1-Table1[[#This Row],[Discount%]])</f>
        <v>99</v>
      </c>
      <c r="K65" t="str" cm="1">
        <f t="array" ref="K65">INDEX('Product Data'!B:B, MATCH(1, (Table1[[#This Row],[ProductCategory]]='Product Data'!A:A) * (Table1[[#This Row],[UnitPrice]]='Product Data'!E:E), 0))</f>
        <v>Rice</v>
      </c>
      <c r="L65" cm="1">
        <f t="array" ref="L65">INDEX('Product Data'!D:D, MATCH(1, (Table1[[#This Row],[ProductCategory]]='Product Data'!A:A) * (Table1[[#This Row],[Name of Product]]='Product Data'!B:B), 0))</f>
        <v>2</v>
      </c>
      <c r="M65" s="6">
        <f>Table1[[#This Row],[Total Sales]] - (Table1[[#This Row],[UnitsSold]]*Table1[[#This Row],[Cost Price]])</f>
        <v>55</v>
      </c>
      <c r="N65" s="9">
        <f>(Table1[[#This Row],[Profit]] / Table1[[#This Row],[Total Sales]])*100</f>
        <v>55.555555555555557</v>
      </c>
      <c r="O65" t="str">
        <f>IF(Table1[[#This Row],[Profit Margin]] &lt; 20,"Bad", "Good")</f>
        <v>Good</v>
      </c>
    </row>
    <row r="66" spans="1:15" x14ac:dyDescent="0.35">
      <c r="A66" t="s">
        <v>85</v>
      </c>
      <c r="B66" s="1">
        <v>44693</v>
      </c>
      <c r="C66" t="s">
        <v>9</v>
      </c>
      <c r="D66" t="s">
        <v>13</v>
      </c>
      <c r="E66" t="s">
        <v>19</v>
      </c>
      <c r="F66">
        <v>44</v>
      </c>
      <c r="G66">
        <v>5</v>
      </c>
      <c r="H66">
        <v>0.2</v>
      </c>
      <c r="I66" t="str">
        <f>IF(AND(Table1[[#This Row],[Discount%]]&gt;=0,Table1[[#This Row],[Discount%]]&lt;=0.5),"Valid","Invalid")</f>
        <v>Valid</v>
      </c>
      <c r="J66" s="6">
        <f>(Table1[[#This Row],[UnitsSold]]*Table1[[#This Row],[UnitPrice]])*(1-Table1[[#This Row],[Discount%]])</f>
        <v>176</v>
      </c>
      <c r="K66" t="str" cm="1">
        <f t="array" ref="K66">INDEX('Product Data'!B:B, MATCH(1, (Table1[[#This Row],[ProductCategory]]='Product Data'!A:A) * (Table1[[#This Row],[UnitPrice]]='Product Data'!E:E), 0))</f>
        <v>Rice</v>
      </c>
      <c r="L66" cm="1">
        <f t="array" ref="L66">INDEX('Product Data'!D:D, MATCH(1, (Table1[[#This Row],[ProductCategory]]='Product Data'!A:A) * (Table1[[#This Row],[Name of Product]]='Product Data'!B:B), 0))</f>
        <v>2</v>
      </c>
      <c r="M66" s="6">
        <f>Table1[[#This Row],[Total Sales]] - (Table1[[#This Row],[UnitsSold]]*Table1[[#This Row],[Cost Price]])</f>
        <v>88</v>
      </c>
      <c r="N66" s="9">
        <f>(Table1[[#This Row],[Profit]] / Table1[[#This Row],[Total Sales]])*100</f>
        <v>50</v>
      </c>
      <c r="O66" t="str">
        <f>IF(Table1[[#This Row],[Profit Margin]] &lt; 20,"Bad", "Good")</f>
        <v>Good</v>
      </c>
    </row>
    <row r="67" spans="1:15" x14ac:dyDescent="0.35">
      <c r="A67" t="s">
        <v>86</v>
      </c>
      <c r="B67" s="1">
        <v>44930</v>
      </c>
      <c r="C67" t="s">
        <v>9</v>
      </c>
      <c r="D67" t="s">
        <v>10</v>
      </c>
      <c r="E67" t="s">
        <v>11</v>
      </c>
      <c r="F67">
        <v>38</v>
      </c>
      <c r="G67">
        <v>1200</v>
      </c>
      <c r="H67">
        <v>0.1</v>
      </c>
      <c r="I67" t="str">
        <f>IF(AND(Table1[[#This Row],[Discount%]]&gt;=0,Table1[[#This Row],[Discount%]]&lt;=0.5),"Valid","Invalid")</f>
        <v>Valid</v>
      </c>
      <c r="J67" s="6">
        <f>(Table1[[#This Row],[UnitsSold]]*Table1[[#This Row],[UnitPrice]])*(1-Table1[[#This Row],[Discount%]])</f>
        <v>41040</v>
      </c>
      <c r="K67" t="str" cm="1">
        <f t="array" ref="K67">INDEX('Product Data'!B:B, MATCH(1, (Table1[[#This Row],[ProductCategory]]='Product Data'!A:A) * (Table1[[#This Row],[UnitPrice]]='Product Data'!E:E), 0))</f>
        <v>Chair</v>
      </c>
      <c r="L67" cm="1">
        <f t="array" ref="L67">INDEX('Product Data'!D:D, MATCH(1, (Table1[[#This Row],[ProductCategory]]='Product Data'!A:A) * (Table1[[#This Row],[Name of Product]]='Product Data'!B:B), 0))</f>
        <v>800</v>
      </c>
      <c r="M67" s="6">
        <f>Table1[[#This Row],[Total Sales]] - (Table1[[#This Row],[UnitsSold]]*Table1[[#This Row],[Cost Price]])</f>
        <v>10640</v>
      </c>
      <c r="N67" s="9">
        <f>(Table1[[#This Row],[Profit]] / Table1[[#This Row],[Total Sales]])*100</f>
        <v>25.925925925925924</v>
      </c>
      <c r="O67" t="str">
        <f>IF(Table1[[#This Row],[Profit Margin]] &lt; 20,"Bad", "Good")</f>
        <v>Good</v>
      </c>
    </row>
    <row r="68" spans="1:15" x14ac:dyDescent="0.35">
      <c r="A68" t="s">
        <v>87</v>
      </c>
      <c r="B68" s="1">
        <v>44612</v>
      </c>
      <c r="C68" t="s">
        <v>36</v>
      </c>
      <c r="D68" t="s">
        <v>37</v>
      </c>
      <c r="E68" t="s">
        <v>23</v>
      </c>
      <c r="F68">
        <v>47</v>
      </c>
      <c r="G68">
        <v>80</v>
      </c>
      <c r="H68">
        <v>0.1</v>
      </c>
      <c r="I68" t="str">
        <f>IF(AND(Table1[[#This Row],[Discount%]]&gt;=0,Table1[[#This Row],[Discount%]]&lt;=0.5),"Valid","Invalid")</f>
        <v>Valid</v>
      </c>
      <c r="J68" s="6">
        <f>(Table1[[#This Row],[UnitsSold]]*Table1[[#This Row],[UnitPrice]])*(1-Table1[[#This Row],[Discount%]])</f>
        <v>3384</v>
      </c>
      <c r="K68" t="str" cm="1">
        <f t="array" ref="K68">INDEX('Product Data'!B:B, MATCH(1, (Table1[[#This Row],[ProductCategory]]='Product Data'!A:A) * (Table1[[#This Row],[UnitPrice]]='Product Data'!E:E), 0))</f>
        <v>Jeans</v>
      </c>
      <c r="L68" cm="1">
        <f t="array" ref="L68">INDEX('Product Data'!D:D, MATCH(1, (Table1[[#This Row],[ProductCategory]]='Product Data'!A:A) * (Table1[[#This Row],[Name of Product]]='Product Data'!B:B), 0))</f>
        <v>40</v>
      </c>
      <c r="M68" s="6">
        <f>Table1[[#This Row],[Total Sales]] - (Table1[[#This Row],[UnitsSold]]*Table1[[#This Row],[Cost Price]])</f>
        <v>1504</v>
      </c>
      <c r="N68" s="9">
        <f>(Table1[[#This Row],[Profit]] / Table1[[#This Row],[Total Sales]])*100</f>
        <v>44.444444444444443</v>
      </c>
      <c r="O68" t="str">
        <f>IF(Table1[[#This Row],[Profit Margin]] &lt; 20,"Bad", "Good")</f>
        <v>Good</v>
      </c>
    </row>
    <row r="69" spans="1:15" x14ac:dyDescent="0.35">
      <c r="A69" t="s">
        <v>88</v>
      </c>
      <c r="B69" s="1">
        <v>45216</v>
      </c>
      <c r="C69" t="s">
        <v>26</v>
      </c>
      <c r="D69" t="s">
        <v>27</v>
      </c>
      <c r="E69" t="s">
        <v>19</v>
      </c>
      <c r="F69">
        <v>37</v>
      </c>
      <c r="G69">
        <v>5</v>
      </c>
      <c r="H69">
        <v>0.5</v>
      </c>
      <c r="I69" t="str">
        <f>IF(AND(Table1[[#This Row],[Discount%]]&gt;=0,Table1[[#This Row],[Discount%]]&lt;=0.5),"Valid","Invalid")</f>
        <v>Valid</v>
      </c>
      <c r="J69" s="6">
        <f>(Table1[[#This Row],[UnitsSold]]*Table1[[#This Row],[UnitPrice]])*(1-Table1[[#This Row],[Discount%]])</f>
        <v>92.5</v>
      </c>
      <c r="K69" t="str" cm="1">
        <f t="array" ref="K69">INDEX('Product Data'!B:B, MATCH(1, (Table1[[#This Row],[ProductCategory]]='Product Data'!A:A) * (Table1[[#This Row],[UnitPrice]]='Product Data'!E:E), 0))</f>
        <v>Rice</v>
      </c>
      <c r="L69" cm="1">
        <f t="array" ref="L69">INDEX('Product Data'!D:D, MATCH(1, (Table1[[#This Row],[ProductCategory]]='Product Data'!A:A) * (Table1[[#This Row],[Name of Product]]='Product Data'!B:B), 0))</f>
        <v>2</v>
      </c>
      <c r="M69" s="6">
        <f>Table1[[#This Row],[Total Sales]] - (Table1[[#This Row],[UnitsSold]]*Table1[[#This Row],[Cost Price]])</f>
        <v>18.5</v>
      </c>
      <c r="N69" s="9">
        <f>(Table1[[#This Row],[Profit]] / Table1[[#This Row],[Total Sales]])*100</f>
        <v>20</v>
      </c>
      <c r="O69" t="str">
        <f>IF(Table1[[#This Row],[Profit Margin]] &lt; 20,"Bad", "Good")</f>
        <v>Good</v>
      </c>
    </row>
    <row r="70" spans="1:15" x14ac:dyDescent="0.35">
      <c r="A70" t="s">
        <v>89</v>
      </c>
      <c r="B70" s="1">
        <v>44949</v>
      </c>
      <c r="C70" t="s">
        <v>36</v>
      </c>
      <c r="D70" t="s">
        <v>37</v>
      </c>
      <c r="E70" t="s">
        <v>14</v>
      </c>
      <c r="F70">
        <v>34</v>
      </c>
      <c r="G70">
        <v>500</v>
      </c>
      <c r="H70">
        <v>0.2</v>
      </c>
      <c r="I70" t="str">
        <f>IF(AND(Table1[[#This Row],[Discount%]]&gt;=0,Table1[[#This Row],[Discount%]]&lt;=0.5),"Valid","Invalid")</f>
        <v>Valid</v>
      </c>
      <c r="J70" s="6">
        <f>(Table1[[#This Row],[UnitsSold]]*Table1[[#This Row],[UnitPrice]])*(1-Table1[[#This Row],[Discount%]])</f>
        <v>13600</v>
      </c>
      <c r="K70" t="str" cm="1">
        <f t="array" ref="K70">INDEX('Product Data'!B:B, MATCH(1, (Table1[[#This Row],[ProductCategory]]='Product Data'!A:A) * (Table1[[#This Row],[UnitPrice]]='Product Data'!E:E), 0))</f>
        <v>Laptop</v>
      </c>
      <c r="L70" cm="1">
        <f t="array" ref="L70">INDEX('Product Data'!D:D, MATCH(1, (Table1[[#This Row],[ProductCategory]]='Product Data'!A:A) * (Table1[[#This Row],[Name of Product]]='Product Data'!B:B), 0))</f>
        <v>400</v>
      </c>
      <c r="M70" s="6">
        <f>Table1[[#This Row],[Total Sales]] - (Table1[[#This Row],[UnitsSold]]*Table1[[#This Row],[Cost Price]])</f>
        <v>0</v>
      </c>
      <c r="N70" s="9">
        <f>(Table1[[#This Row],[Profit]] / Table1[[#This Row],[Total Sales]])*100</f>
        <v>0</v>
      </c>
      <c r="O70" t="str">
        <f>IF(Table1[[#This Row],[Profit Margin]] &lt; 20,"Bad", "Good")</f>
        <v>Bad</v>
      </c>
    </row>
    <row r="71" spans="1:15" x14ac:dyDescent="0.35">
      <c r="A71" t="s">
        <v>90</v>
      </c>
      <c r="B71" s="1">
        <v>44726</v>
      </c>
      <c r="C71" t="s">
        <v>26</v>
      </c>
      <c r="D71" t="s">
        <v>27</v>
      </c>
      <c r="E71" t="s">
        <v>23</v>
      </c>
      <c r="F71">
        <v>40</v>
      </c>
      <c r="G71">
        <v>80</v>
      </c>
      <c r="H71">
        <v>0.1</v>
      </c>
      <c r="I71" t="str">
        <f>IF(AND(Table1[[#This Row],[Discount%]]&gt;=0,Table1[[#This Row],[Discount%]]&lt;=0.5),"Valid","Invalid")</f>
        <v>Valid</v>
      </c>
      <c r="J71" s="6">
        <f>(Table1[[#This Row],[UnitsSold]]*Table1[[#This Row],[UnitPrice]])*(1-Table1[[#This Row],[Discount%]])</f>
        <v>2880</v>
      </c>
      <c r="K71" t="str" cm="1">
        <f t="array" ref="K71">INDEX('Product Data'!B:B, MATCH(1, (Table1[[#This Row],[ProductCategory]]='Product Data'!A:A) * (Table1[[#This Row],[UnitPrice]]='Product Data'!E:E), 0))</f>
        <v>Jeans</v>
      </c>
      <c r="L71" cm="1">
        <f t="array" ref="L71">INDEX('Product Data'!D:D, MATCH(1, (Table1[[#This Row],[ProductCategory]]='Product Data'!A:A) * (Table1[[#This Row],[Name of Product]]='Product Data'!B:B), 0))</f>
        <v>40</v>
      </c>
      <c r="M71" s="6">
        <f>Table1[[#This Row],[Total Sales]] - (Table1[[#This Row],[UnitsSold]]*Table1[[#This Row],[Cost Price]])</f>
        <v>1280</v>
      </c>
      <c r="N71" s="9">
        <f>(Table1[[#This Row],[Profit]] / Table1[[#This Row],[Total Sales]])*100</f>
        <v>44.444444444444443</v>
      </c>
      <c r="O71" t="str">
        <f>IF(Table1[[#This Row],[Profit Margin]] &lt; 20,"Bad", "Good")</f>
        <v>Good</v>
      </c>
    </row>
    <row r="72" spans="1:15" x14ac:dyDescent="0.35">
      <c r="A72" t="s">
        <v>91</v>
      </c>
      <c r="B72" s="1">
        <v>44905</v>
      </c>
      <c r="C72" t="s">
        <v>9</v>
      </c>
      <c r="D72" t="s">
        <v>13</v>
      </c>
      <c r="E72" t="s">
        <v>23</v>
      </c>
      <c r="F72">
        <v>43</v>
      </c>
      <c r="G72">
        <v>50</v>
      </c>
      <c r="H72">
        <v>0.15</v>
      </c>
      <c r="I72" t="str">
        <f>IF(AND(Table1[[#This Row],[Discount%]]&gt;=0,Table1[[#This Row],[Discount%]]&lt;=0.5),"Valid","Invalid")</f>
        <v>Valid</v>
      </c>
      <c r="J72" s="6">
        <f>(Table1[[#This Row],[UnitsSold]]*Table1[[#This Row],[UnitPrice]])*(1-Table1[[#This Row],[Discount%]])</f>
        <v>1827.5</v>
      </c>
      <c r="K72" t="str" cm="1">
        <f t="array" ref="K72">INDEX('Product Data'!B:B, MATCH(1, (Table1[[#This Row],[ProductCategory]]='Product Data'!A:A) * (Table1[[#This Row],[UnitPrice]]='Product Data'!E:E), 0))</f>
        <v>Shirt</v>
      </c>
      <c r="L72" cm="1">
        <f t="array" ref="L72">INDEX('Product Data'!D:D, MATCH(1, (Table1[[#This Row],[ProductCategory]]='Product Data'!A:A) * (Table1[[#This Row],[Name of Product]]='Product Data'!B:B), 0))</f>
        <v>25</v>
      </c>
      <c r="M72" s="6">
        <f>Table1[[#This Row],[Total Sales]] - (Table1[[#This Row],[UnitsSold]]*Table1[[#This Row],[Cost Price]])</f>
        <v>752.5</v>
      </c>
      <c r="N72" s="9">
        <f>(Table1[[#This Row],[Profit]] / Table1[[#This Row],[Total Sales]])*100</f>
        <v>41.17647058823529</v>
      </c>
      <c r="O72" t="str">
        <f>IF(Table1[[#This Row],[Profit Margin]] &lt; 20,"Bad", "Good")</f>
        <v>Good</v>
      </c>
    </row>
    <row r="73" spans="1:15" x14ac:dyDescent="0.35">
      <c r="A73" t="s">
        <v>92</v>
      </c>
      <c r="B73" s="1">
        <v>45130</v>
      </c>
      <c r="C73" t="s">
        <v>9</v>
      </c>
      <c r="D73" t="s">
        <v>10</v>
      </c>
      <c r="E73" t="s">
        <v>11</v>
      </c>
      <c r="F73">
        <v>13</v>
      </c>
      <c r="G73">
        <v>1200</v>
      </c>
      <c r="H73">
        <v>0.15</v>
      </c>
      <c r="I73" t="str">
        <f>IF(AND(Table1[[#This Row],[Discount%]]&gt;=0,Table1[[#This Row],[Discount%]]&lt;=0.5),"Valid","Invalid")</f>
        <v>Valid</v>
      </c>
      <c r="J73" s="6">
        <f>(Table1[[#This Row],[UnitsSold]]*Table1[[#This Row],[UnitPrice]])*(1-Table1[[#This Row],[Discount%]])</f>
        <v>13260</v>
      </c>
      <c r="K73" t="str" cm="1">
        <f t="array" ref="K73">INDEX('Product Data'!B:B, MATCH(1, (Table1[[#This Row],[ProductCategory]]='Product Data'!A:A) * (Table1[[#This Row],[UnitPrice]]='Product Data'!E:E), 0))</f>
        <v>Chair</v>
      </c>
      <c r="L73" cm="1">
        <f t="array" ref="L73">INDEX('Product Data'!D:D, MATCH(1, (Table1[[#This Row],[ProductCategory]]='Product Data'!A:A) * (Table1[[#This Row],[Name of Product]]='Product Data'!B:B), 0))</f>
        <v>800</v>
      </c>
      <c r="M73" s="6">
        <f>Table1[[#This Row],[Total Sales]] - (Table1[[#This Row],[UnitsSold]]*Table1[[#This Row],[Cost Price]])</f>
        <v>2860</v>
      </c>
      <c r="N73" s="9">
        <f>(Table1[[#This Row],[Profit]] / Table1[[#This Row],[Total Sales]])*100</f>
        <v>21.568627450980394</v>
      </c>
      <c r="O73" t="str">
        <f>IF(Table1[[#This Row],[Profit Margin]] &lt; 20,"Bad", "Good")</f>
        <v>Good</v>
      </c>
    </row>
    <row r="74" spans="1:15" x14ac:dyDescent="0.35">
      <c r="A74" t="s">
        <v>93</v>
      </c>
      <c r="B74" s="1">
        <v>45254</v>
      </c>
      <c r="C74" t="s">
        <v>16</v>
      </c>
      <c r="D74" t="s">
        <v>17</v>
      </c>
      <c r="E74" t="s">
        <v>23</v>
      </c>
      <c r="F74">
        <v>26</v>
      </c>
      <c r="G74">
        <v>50</v>
      </c>
      <c r="H74">
        <v>0.2</v>
      </c>
      <c r="I74" t="str">
        <f>IF(AND(Table1[[#This Row],[Discount%]]&gt;=0,Table1[[#This Row],[Discount%]]&lt;=0.5),"Valid","Invalid")</f>
        <v>Valid</v>
      </c>
      <c r="J74" s="6">
        <f>(Table1[[#This Row],[UnitsSold]]*Table1[[#This Row],[UnitPrice]])*(1-Table1[[#This Row],[Discount%]])</f>
        <v>1040</v>
      </c>
      <c r="K74" t="str" cm="1">
        <f t="array" ref="K74">INDEX('Product Data'!B:B, MATCH(1, (Table1[[#This Row],[ProductCategory]]='Product Data'!A:A) * (Table1[[#This Row],[UnitPrice]]='Product Data'!E:E), 0))</f>
        <v>Shirt</v>
      </c>
      <c r="L74" cm="1">
        <f t="array" ref="L74">INDEX('Product Data'!D:D, MATCH(1, (Table1[[#This Row],[ProductCategory]]='Product Data'!A:A) * (Table1[[#This Row],[Name of Product]]='Product Data'!B:B), 0))</f>
        <v>25</v>
      </c>
      <c r="M74" s="6">
        <f>Table1[[#This Row],[Total Sales]] - (Table1[[#This Row],[UnitsSold]]*Table1[[#This Row],[Cost Price]])</f>
        <v>390</v>
      </c>
      <c r="N74" s="9">
        <f>(Table1[[#This Row],[Profit]] / Table1[[#This Row],[Total Sales]])*100</f>
        <v>37.5</v>
      </c>
      <c r="O74" t="str">
        <f>IF(Table1[[#This Row],[Profit Margin]] &lt; 20,"Bad", "Good")</f>
        <v>Good</v>
      </c>
    </row>
    <row r="75" spans="1:15" x14ac:dyDescent="0.35">
      <c r="A75" t="s">
        <v>94</v>
      </c>
      <c r="B75" s="1">
        <v>44691</v>
      </c>
      <c r="C75" t="s">
        <v>16</v>
      </c>
      <c r="D75" t="s">
        <v>17</v>
      </c>
      <c r="E75" t="s">
        <v>19</v>
      </c>
      <c r="F75">
        <v>38</v>
      </c>
      <c r="G75">
        <v>5</v>
      </c>
      <c r="H75">
        <v>0.2</v>
      </c>
      <c r="I75" t="str">
        <f>IF(AND(Table1[[#This Row],[Discount%]]&gt;=0,Table1[[#This Row],[Discount%]]&lt;=0.5),"Valid","Invalid")</f>
        <v>Valid</v>
      </c>
      <c r="J75" s="6">
        <f>(Table1[[#This Row],[UnitsSold]]*Table1[[#This Row],[UnitPrice]])*(1-Table1[[#This Row],[Discount%]])</f>
        <v>152</v>
      </c>
      <c r="K75" t="str" cm="1">
        <f t="array" ref="K75">INDEX('Product Data'!B:B, MATCH(1, (Table1[[#This Row],[ProductCategory]]='Product Data'!A:A) * (Table1[[#This Row],[UnitPrice]]='Product Data'!E:E), 0))</f>
        <v>Rice</v>
      </c>
      <c r="L75" cm="1">
        <f t="array" ref="L75">INDEX('Product Data'!D:D, MATCH(1, (Table1[[#This Row],[ProductCategory]]='Product Data'!A:A) * (Table1[[#This Row],[Name of Product]]='Product Data'!B:B), 0))</f>
        <v>2</v>
      </c>
      <c r="M75" s="6">
        <f>Table1[[#This Row],[Total Sales]] - (Table1[[#This Row],[UnitsSold]]*Table1[[#This Row],[Cost Price]])</f>
        <v>76</v>
      </c>
      <c r="N75" s="9">
        <f>(Table1[[#This Row],[Profit]] / Table1[[#This Row],[Total Sales]])*100</f>
        <v>50</v>
      </c>
      <c r="O75" t="str">
        <f>IF(Table1[[#This Row],[Profit Margin]] &lt; 20,"Bad", "Good")</f>
        <v>Good</v>
      </c>
    </row>
    <row r="76" spans="1:15" x14ac:dyDescent="0.35">
      <c r="A76" t="s">
        <v>95</v>
      </c>
      <c r="B76" s="1">
        <v>45153</v>
      </c>
      <c r="C76" t="s">
        <v>36</v>
      </c>
      <c r="D76" t="s">
        <v>37</v>
      </c>
      <c r="E76" t="s">
        <v>11</v>
      </c>
      <c r="F76">
        <v>33</v>
      </c>
      <c r="G76">
        <v>1500</v>
      </c>
      <c r="H76">
        <v>0.15</v>
      </c>
      <c r="I76" t="str">
        <f>IF(AND(Table1[[#This Row],[Discount%]]&gt;=0,Table1[[#This Row],[Discount%]]&lt;=0.5),"Valid","Invalid")</f>
        <v>Valid</v>
      </c>
      <c r="J76" s="6">
        <f>(Table1[[#This Row],[UnitsSold]]*Table1[[#This Row],[UnitPrice]])*(1-Table1[[#This Row],[Discount%]])</f>
        <v>42075</v>
      </c>
      <c r="K76" t="str" cm="1">
        <f t="array" ref="K76">INDEX('Product Data'!B:B, MATCH(1, (Table1[[#This Row],[ProductCategory]]='Product Data'!A:A) * (Table1[[#This Row],[UnitPrice]]='Product Data'!E:E), 0))</f>
        <v>Table</v>
      </c>
      <c r="L76" cm="1">
        <f t="array" ref="L76">INDEX('Product Data'!D:D, MATCH(1, (Table1[[#This Row],[ProductCategory]]='Product Data'!A:A) * (Table1[[#This Row],[Name of Product]]='Product Data'!B:B), 0))</f>
        <v>1000</v>
      </c>
      <c r="M76" s="6">
        <f>Table1[[#This Row],[Total Sales]] - (Table1[[#This Row],[UnitsSold]]*Table1[[#This Row],[Cost Price]])</f>
        <v>9075</v>
      </c>
      <c r="N76" s="9">
        <f>(Table1[[#This Row],[Profit]] / Table1[[#This Row],[Total Sales]])*100</f>
        <v>21.568627450980394</v>
      </c>
      <c r="O76" t="str">
        <f>IF(Table1[[#This Row],[Profit Margin]] &lt; 20,"Bad", "Good")</f>
        <v>Good</v>
      </c>
    </row>
    <row r="77" spans="1:15" x14ac:dyDescent="0.35">
      <c r="A77" t="s">
        <v>96</v>
      </c>
      <c r="B77" s="1">
        <v>44868</v>
      </c>
      <c r="C77" t="s">
        <v>9</v>
      </c>
      <c r="D77" t="s">
        <v>10</v>
      </c>
      <c r="E77" t="s">
        <v>23</v>
      </c>
      <c r="F77">
        <v>6</v>
      </c>
      <c r="G77">
        <v>80</v>
      </c>
      <c r="H77">
        <v>0.5</v>
      </c>
      <c r="I77" t="str">
        <f>IF(AND(Table1[[#This Row],[Discount%]]&gt;=0,Table1[[#This Row],[Discount%]]&lt;=0.5),"Valid","Invalid")</f>
        <v>Valid</v>
      </c>
      <c r="J77" s="6">
        <f>(Table1[[#This Row],[UnitsSold]]*Table1[[#This Row],[UnitPrice]])*(1-Table1[[#This Row],[Discount%]])</f>
        <v>240</v>
      </c>
      <c r="K77" t="str" cm="1">
        <f t="array" ref="K77">INDEX('Product Data'!B:B, MATCH(1, (Table1[[#This Row],[ProductCategory]]='Product Data'!A:A) * (Table1[[#This Row],[UnitPrice]]='Product Data'!E:E), 0))</f>
        <v>Jeans</v>
      </c>
      <c r="L77" cm="1">
        <f t="array" ref="L77">INDEX('Product Data'!D:D, MATCH(1, (Table1[[#This Row],[ProductCategory]]='Product Data'!A:A) * (Table1[[#This Row],[Name of Product]]='Product Data'!B:B), 0))</f>
        <v>40</v>
      </c>
      <c r="M77" s="6">
        <f>Table1[[#This Row],[Total Sales]] - (Table1[[#This Row],[UnitsSold]]*Table1[[#This Row],[Cost Price]])</f>
        <v>0</v>
      </c>
      <c r="N77" s="9">
        <f>(Table1[[#This Row],[Profit]] / Table1[[#This Row],[Total Sales]])*100</f>
        <v>0</v>
      </c>
      <c r="O77" t="str">
        <f>IF(Table1[[#This Row],[Profit Margin]] &lt; 20,"Bad", "Good")</f>
        <v>Bad</v>
      </c>
    </row>
    <row r="78" spans="1:15" x14ac:dyDescent="0.35">
      <c r="A78" t="s">
        <v>97</v>
      </c>
      <c r="B78" s="1">
        <v>45042</v>
      </c>
      <c r="C78" t="s">
        <v>16</v>
      </c>
      <c r="D78" t="s">
        <v>17</v>
      </c>
      <c r="E78" t="s">
        <v>11</v>
      </c>
      <c r="F78">
        <v>2</v>
      </c>
      <c r="G78">
        <v>1200</v>
      </c>
      <c r="H78">
        <v>0</v>
      </c>
      <c r="I78" t="str">
        <f>IF(AND(Table1[[#This Row],[Discount%]]&gt;=0,Table1[[#This Row],[Discount%]]&lt;=0.5),"Valid","Invalid")</f>
        <v>Valid</v>
      </c>
      <c r="J78" s="6">
        <f>(Table1[[#This Row],[UnitsSold]]*Table1[[#This Row],[UnitPrice]])*(1-Table1[[#This Row],[Discount%]])</f>
        <v>2400</v>
      </c>
      <c r="K78" t="str" cm="1">
        <f t="array" ref="K78">INDEX('Product Data'!B:B, MATCH(1, (Table1[[#This Row],[ProductCategory]]='Product Data'!A:A) * (Table1[[#This Row],[UnitPrice]]='Product Data'!E:E), 0))</f>
        <v>Chair</v>
      </c>
      <c r="L78" cm="1">
        <f t="array" ref="L78">INDEX('Product Data'!D:D, MATCH(1, (Table1[[#This Row],[ProductCategory]]='Product Data'!A:A) * (Table1[[#This Row],[Name of Product]]='Product Data'!B:B), 0))</f>
        <v>800</v>
      </c>
      <c r="M78" s="6">
        <f>Table1[[#This Row],[Total Sales]] - (Table1[[#This Row],[UnitsSold]]*Table1[[#This Row],[Cost Price]])</f>
        <v>800</v>
      </c>
      <c r="N78" s="9">
        <f>(Table1[[#This Row],[Profit]] / Table1[[#This Row],[Total Sales]])*100</f>
        <v>33.333333333333329</v>
      </c>
      <c r="O78" t="str">
        <f>IF(Table1[[#This Row],[Profit Margin]] &lt; 20,"Bad", "Good")</f>
        <v>Good</v>
      </c>
    </row>
    <row r="79" spans="1:15" x14ac:dyDescent="0.35">
      <c r="A79" t="s">
        <v>98</v>
      </c>
      <c r="B79" s="1">
        <v>44793</v>
      </c>
      <c r="C79" t="s">
        <v>26</v>
      </c>
      <c r="D79" t="s">
        <v>27</v>
      </c>
      <c r="E79" t="s">
        <v>19</v>
      </c>
      <c r="F79">
        <v>27</v>
      </c>
      <c r="G79">
        <v>6</v>
      </c>
      <c r="H79">
        <v>0.2</v>
      </c>
      <c r="I79" t="str">
        <f>IF(AND(Table1[[#This Row],[Discount%]]&gt;=0,Table1[[#This Row],[Discount%]]&lt;=0.5),"Valid","Invalid")</f>
        <v>Valid</v>
      </c>
      <c r="J79" s="6">
        <f>(Table1[[#This Row],[UnitsSold]]*Table1[[#This Row],[UnitPrice]])*(1-Table1[[#This Row],[Discount%]])</f>
        <v>129.6</v>
      </c>
      <c r="K79" t="str" cm="1">
        <f t="array" ref="K79">INDEX('Product Data'!B:B, MATCH(1, (Table1[[#This Row],[ProductCategory]]='Product Data'!A:A) * (Table1[[#This Row],[UnitPrice]]='Product Data'!E:E), 0))</f>
        <v>Oil</v>
      </c>
      <c r="L79" cm="1">
        <f t="array" ref="L79">INDEX('Product Data'!D:D, MATCH(1, (Table1[[#This Row],[ProductCategory]]='Product Data'!A:A) * (Table1[[#This Row],[Name of Product]]='Product Data'!B:B), 0))</f>
        <v>3</v>
      </c>
      <c r="M79" s="6">
        <f>Table1[[#This Row],[Total Sales]] - (Table1[[#This Row],[UnitsSold]]*Table1[[#This Row],[Cost Price]])</f>
        <v>48.599999999999994</v>
      </c>
      <c r="N79" s="9">
        <f>(Table1[[#This Row],[Profit]] / Table1[[#This Row],[Total Sales]])*100</f>
        <v>37.5</v>
      </c>
      <c r="O79" t="str">
        <f>IF(Table1[[#This Row],[Profit Margin]] &lt; 20,"Bad", "Good")</f>
        <v>Good</v>
      </c>
    </row>
    <row r="80" spans="1:15" x14ac:dyDescent="0.35">
      <c r="A80" t="s">
        <v>99</v>
      </c>
      <c r="B80" s="1">
        <v>44918</v>
      </c>
      <c r="C80" t="s">
        <v>36</v>
      </c>
      <c r="D80" t="s">
        <v>37</v>
      </c>
      <c r="E80" t="s">
        <v>19</v>
      </c>
      <c r="F80">
        <v>26</v>
      </c>
      <c r="G80">
        <v>6</v>
      </c>
      <c r="H80">
        <v>0.5</v>
      </c>
      <c r="I80" t="str">
        <f>IF(AND(Table1[[#This Row],[Discount%]]&gt;=0,Table1[[#This Row],[Discount%]]&lt;=0.5),"Valid","Invalid")</f>
        <v>Valid</v>
      </c>
      <c r="J80" s="6">
        <f>(Table1[[#This Row],[UnitsSold]]*Table1[[#This Row],[UnitPrice]])*(1-Table1[[#This Row],[Discount%]])</f>
        <v>78</v>
      </c>
      <c r="K80" t="str" cm="1">
        <f t="array" ref="K80">INDEX('Product Data'!B:B, MATCH(1, (Table1[[#This Row],[ProductCategory]]='Product Data'!A:A) * (Table1[[#This Row],[UnitPrice]]='Product Data'!E:E), 0))</f>
        <v>Oil</v>
      </c>
      <c r="L80" cm="1">
        <f t="array" ref="L80">INDEX('Product Data'!D:D, MATCH(1, (Table1[[#This Row],[ProductCategory]]='Product Data'!A:A) * (Table1[[#This Row],[Name of Product]]='Product Data'!B:B), 0))</f>
        <v>3</v>
      </c>
      <c r="M80" s="6">
        <f>Table1[[#This Row],[Total Sales]] - (Table1[[#This Row],[UnitsSold]]*Table1[[#This Row],[Cost Price]])</f>
        <v>0</v>
      </c>
      <c r="N80" s="9">
        <f>(Table1[[#This Row],[Profit]] / Table1[[#This Row],[Total Sales]])*100</f>
        <v>0</v>
      </c>
      <c r="O80" t="str">
        <f>IF(Table1[[#This Row],[Profit Margin]] &lt; 20,"Bad", "Good")</f>
        <v>Bad</v>
      </c>
    </row>
    <row r="81" spans="1:15" x14ac:dyDescent="0.35">
      <c r="A81" t="s">
        <v>100</v>
      </c>
      <c r="B81" s="1">
        <v>44888</v>
      </c>
      <c r="C81" t="s">
        <v>26</v>
      </c>
      <c r="D81" t="s">
        <v>27</v>
      </c>
      <c r="E81" t="s">
        <v>14</v>
      </c>
      <c r="F81">
        <v>50</v>
      </c>
      <c r="G81">
        <v>450</v>
      </c>
      <c r="H81">
        <v>0.15</v>
      </c>
      <c r="I81" t="str">
        <f>IF(AND(Table1[[#This Row],[Discount%]]&gt;=0,Table1[[#This Row],[Discount%]]&lt;=0.5),"Valid","Invalid")</f>
        <v>Valid</v>
      </c>
      <c r="J81" s="6">
        <f>(Table1[[#This Row],[UnitsSold]]*Table1[[#This Row],[UnitPrice]])*(1-Table1[[#This Row],[Discount%]])</f>
        <v>19125</v>
      </c>
      <c r="K81" t="str" cm="1">
        <f t="array" ref="K81">INDEX('Product Data'!B:B, MATCH(1, (Table1[[#This Row],[ProductCategory]]='Product Data'!A:A) * (Table1[[#This Row],[UnitPrice]]='Product Data'!E:E), 0))</f>
        <v>Smartphone</v>
      </c>
      <c r="L81" cm="1">
        <f t="array" ref="L81">INDEX('Product Data'!D:D, MATCH(1, (Table1[[#This Row],[ProductCategory]]='Product Data'!A:A) * (Table1[[#This Row],[Name of Product]]='Product Data'!B:B), 0))</f>
        <v>300</v>
      </c>
      <c r="M81" s="6">
        <f>Table1[[#This Row],[Total Sales]] - (Table1[[#This Row],[UnitsSold]]*Table1[[#This Row],[Cost Price]])</f>
        <v>4125</v>
      </c>
      <c r="N81" s="9">
        <f>(Table1[[#This Row],[Profit]] / Table1[[#This Row],[Total Sales]])*100</f>
        <v>21.568627450980394</v>
      </c>
      <c r="O81" t="str">
        <f>IF(Table1[[#This Row],[Profit Margin]] &lt; 20,"Bad", "Good")</f>
        <v>Good</v>
      </c>
    </row>
    <row r="82" spans="1:15" x14ac:dyDescent="0.35">
      <c r="A82" t="s">
        <v>101</v>
      </c>
      <c r="B82" s="1">
        <v>44646</v>
      </c>
      <c r="C82" t="s">
        <v>9</v>
      </c>
      <c r="D82" t="s">
        <v>13</v>
      </c>
      <c r="E82" t="s">
        <v>19</v>
      </c>
      <c r="F82">
        <v>4</v>
      </c>
      <c r="G82">
        <v>6</v>
      </c>
      <c r="H82">
        <v>0.2</v>
      </c>
      <c r="I82" t="str">
        <f>IF(AND(Table1[[#This Row],[Discount%]]&gt;=0,Table1[[#This Row],[Discount%]]&lt;=0.5),"Valid","Invalid")</f>
        <v>Valid</v>
      </c>
      <c r="J82" s="6">
        <f>(Table1[[#This Row],[UnitsSold]]*Table1[[#This Row],[UnitPrice]])*(1-Table1[[#This Row],[Discount%]])</f>
        <v>19.200000000000003</v>
      </c>
      <c r="K82" t="str" cm="1">
        <f t="array" ref="K82">INDEX('Product Data'!B:B, MATCH(1, (Table1[[#This Row],[ProductCategory]]='Product Data'!A:A) * (Table1[[#This Row],[UnitPrice]]='Product Data'!E:E), 0))</f>
        <v>Oil</v>
      </c>
      <c r="L82" cm="1">
        <f t="array" ref="L82">INDEX('Product Data'!D:D, MATCH(1, (Table1[[#This Row],[ProductCategory]]='Product Data'!A:A) * (Table1[[#This Row],[Name of Product]]='Product Data'!B:B), 0))</f>
        <v>3</v>
      </c>
      <c r="M82" s="6">
        <f>Table1[[#This Row],[Total Sales]] - (Table1[[#This Row],[UnitsSold]]*Table1[[#This Row],[Cost Price]])</f>
        <v>7.2000000000000028</v>
      </c>
      <c r="N82" s="9">
        <f>(Table1[[#This Row],[Profit]] / Table1[[#This Row],[Total Sales]])*100</f>
        <v>37.500000000000014</v>
      </c>
      <c r="O82" t="str">
        <f>IF(Table1[[#This Row],[Profit Margin]] &lt; 20,"Bad", "Good")</f>
        <v>Good</v>
      </c>
    </row>
    <row r="83" spans="1:15" x14ac:dyDescent="0.35">
      <c r="A83" t="s">
        <v>102</v>
      </c>
      <c r="B83" s="1">
        <v>44607</v>
      </c>
      <c r="C83" t="s">
        <v>16</v>
      </c>
      <c r="D83" t="s">
        <v>17</v>
      </c>
      <c r="E83" t="s">
        <v>19</v>
      </c>
      <c r="F83">
        <v>43</v>
      </c>
      <c r="G83">
        <v>6</v>
      </c>
      <c r="H83">
        <v>0.2</v>
      </c>
      <c r="I83" t="str">
        <f>IF(AND(Table1[[#This Row],[Discount%]]&gt;=0,Table1[[#This Row],[Discount%]]&lt;=0.5),"Valid","Invalid")</f>
        <v>Valid</v>
      </c>
      <c r="J83" s="6">
        <f>(Table1[[#This Row],[UnitsSold]]*Table1[[#This Row],[UnitPrice]])*(1-Table1[[#This Row],[Discount%]])</f>
        <v>206.4</v>
      </c>
      <c r="K83" t="str" cm="1">
        <f t="array" ref="K83">INDEX('Product Data'!B:B, MATCH(1, (Table1[[#This Row],[ProductCategory]]='Product Data'!A:A) * (Table1[[#This Row],[UnitPrice]]='Product Data'!E:E), 0))</f>
        <v>Oil</v>
      </c>
      <c r="L83" cm="1">
        <f t="array" ref="L83">INDEX('Product Data'!D:D, MATCH(1, (Table1[[#This Row],[ProductCategory]]='Product Data'!A:A) * (Table1[[#This Row],[Name of Product]]='Product Data'!B:B), 0))</f>
        <v>3</v>
      </c>
      <c r="M83" s="6">
        <f>Table1[[#This Row],[Total Sales]] - (Table1[[#This Row],[UnitsSold]]*Table1[[#This Row],[Cost Price]])</f>
        <v>77.400000000000006</v>
      </c>
      <c r="N83" s="9">
        <f>(Table1[[#This Row],[Profit]] / Table1[[#This Row],[Total Sales]])*100</f>
        <v>37.5</v>
      </c>
      <c r="O83" t="str">
        <f>IF(Table1[[#This Row],[Profit Margin]] &lt; 20,"Bad", "Good")</f>
        <v>Good</v>
      </c>
    </row>
    <row r="84" spans="1:15" x14ac:dyDescent="0.35">
      <c r="A84" t="s">
        <v>103</v>
      </c>
      <c r="B84" s="1">
        <v>45158</v>
      </c>
      <c r="C84" t="s">
        <v>9</v>
      </c>
      <c r="D84" t="s">
        <v>13</v>
      </c>
      <c r="E84" t="s">
        <v>19</v>
      </c>
      <c r="F84">
        <v>36</v>
      </c>
      <c r="G84">
        <v>5</v>
      </c>
      <c r="H84">
        <v>0.15</v>
      </c>
      <c r="I84" t="str">
        <f>IF(AND(Table1[[#This Row],[Discount%]]&gt;=0,Table1[[#This Row],[Discount%]]&lt;=0.5),"Valid","Invalid")</f>
        <v>Valid</v>
      </c>
      <c r="J84" s="6">
        <f>(Table1[[#This Row],[UnitsSold]]*Table1[[#This Row],[UnitPrice]])*(1-Table1[[#This Row],[Discount%]])</f>
        <v>153</v>
      </c>
      <c r="K84" t="str" cm="1">
        <f t="array" ref="K84">INDEX('Product Data'!B:B, MATCH(1, (Table1[[#This Row],[ProductCategory]]='Product Data'!A:A) * (Table1[[#This Row],[UnitPrice]]='Product Data'!E:E), 0))</f>
        <v>Rice</v>
      </c>
      <c r="L84" cm="1">
        <f t="array" ref="L84">INDEX('Product Data'!D:D, MATCH(1, (Table1[[#This Row],[ProductCategory]]='Product Data'!A:A) * (Table1[[#This Row],[Name of Product]]='Product Data'!B:B), 0))</f>
        <v>2</v>
      </c>
      <c r="M84" s="6">
        <f>Table1[[#This Row],[Total Sales]] - (Table1[[#This Row],[UnitsSold]]*Table1[[#This Row],[Cost Price]])</f>
        <v>81</v>
      </c>
      <c r="N84" s="9">
        <f>(Table1[[#This Row],[Profit]] / Table1[[#This Row],[Total Sales]])*100</f>
        <v>52.941176470588239</v>
      </c>
      <c r="O84" t="str">
        <f>IF(Table1[[#This Row],[Profit Margin]] &lt; 20,"Bad", "Good")</f>
        <v>Good</v>
      </c>
    </row>
    <row r="85" spans="1:15" x14ac:dyDescent="0.35">
      <c r="A85" t="s">
        <v>104</v>
      </c>
      <c r="B85" s="1">
        <v>44923</v>
      </c>
      <c r="C85" t="s">
        <v>36</v>
      </c>
      <c r="D85" t="s">
        <v>37</v>
      </c>
      <c r="E85" t="s">
        <v>19</v>
      </c>
      <c r="F85">
        <v>17</v>
      </c>
      <c r="G85">
        <v>6</v>
      </c>
      <c r="H85">
        <v>0.5</v>
      </c>
      <c r="I85" t="str">
        <f>IF(AND(Table1[[#This Row],[Discount%]]&gt;=0,Table1[[#This Row],[Discount%]]&lt;=0.5),"Valid","Invalid")</f>
        <v>Valid</v>
      </c>
      <c r="J85" s="6">
        <f>(Table1[[#This Row],[UnitsSold]]*Table1[[#This Row],[UnitPrice]])*(1-Table1[[#This Row],[Discount%]])</f>
        <v>51</v>
      </c>
      <c r="K85" t="str" cm="1">
        <f t="array" ref="K85">INDEX('Product Data'!B:B, MATCH(1, (Table1[[#This Row],[ProductCategory]]='Product Data'!A:A) * (Table1[[#This Row],[UnitPrice]]='Product Data'!E:E), 0))</f>
        <v>Oil</v>
      </c>
      <c r="L85" cm="1">
        <f t="array" ref="L85">INDEX('Product Data'!D:D, MATCH(1, (Table1[[#This Row],[ProductCategory]]='Product Data'!A:A) * (Table1[[#This Row],[Name of Product]]='Product Data'!B:B), 0))</f>
        <v>3</v>
      </c>
      <c r="M85" s="6">
        <f>Table1[[#This Row],[Total Sales]] - (Table1[[#This Row],[UnitsSold]]*Table1[[#This Row],[Cost Price]])</f>
        <v>0</v>
      </c>
      <c r="N85" s="9">
        <f>(Table1[[#This Row],[Profit]] / Table1[[#This Row],[Total Sales]])*100</f>
        <v>0</v>
      </c>
      <c r="O85" t="str">
        <f>IF(Table1[[#This Row],[Profit Margin]] &lt; 20,"Bad", "Good")</f>
        <v>Bad</v>
      </c>
    </row>
    <row r="86" spans="1:15" x14ac:dyDescent="0.35">
      <c r="A86" t="s">
        <v>105</v>
      </c>
      <c r="B86" s="1">
        <v>45185</v>
      </c>
      <c r="C86" t="s">
        <v>16</v>
      </c>
      <c r="D86" t="s">
        <v>17</v>
      </c>
      <c r="E86" t="s">
        <v>23</v>
      </c>
      <c r="F86">
        <v>29</v>
      </c>
      <c r="G86">
        <v>50</v>
      </c>
      <c r="H86">
        <v>0</v>
      </c>
      <c r="I86" t="str">
        <f>IF(AND(Table1[[#This Row],[Discount%]]&gt;=0,Table1[[#This Row],[Discount%]]&lt;=0.5),"Valid","Invalid")</f>
        <v>Valid</v>
      </c>
      <c r="J86" s="6">
        <f>(Table1[[#This Row],[UnitsSold]]*Table1[[#This Row],[UnitPrice]])*(1-Table1[[#This Row],[Discount%]])</f>
        <v>1450</v>
      </c>
      <c r="K86" t="str" cm="1">
        <f t="array" ref="K86">INDEX('Product Data'!B:B, MATCH(1, (Table1[[#This Row],[ProductCategory]]='Product Data'!A:A) * (Table1[[#This Row],[UnitPrice]]='Product Data'!E:E), 0))</f>
        <v>Shirt</v>
      </c>
      <c r="L86" cm="1">
        <f t="array" ref="L86">INDEX('Product Data'!D:D, MATCH(1, (Table1[[#This Row],[ProductCategory]]='Product Data'!A:A) * (Table1[[#This Row],[Name of Product]]='Product Data'!B:B), 0))</f>
        <v>25</v>
      </c>
      <c r="M86" s="6">
        <f>Table1[[#This Row],[Total Sales]] - (Table1[[#This Row],[UnitsSold]]*Table1[[#This Row],[Cost Price]])</f>
        <v>725</v>
      </c>
      <c r="N86" s="9">
        <f>(Table1[[#This Row],[Profit]] / Table1[[#This Row],[Total Sales]])*100</f>
        <v>50</v>
      </c>
      <c r="O86" t="str">
        <f>IF(Table1[[#This Row],[Profit Margin]] &lt; 20,"Bad", "Good")</f>
        <v>Good</v>
      </c>
    </row>
    <row r="87" spans="1:15" x14ac:dyDescent="0.35">
      <c r="A87" t="s">
        <v>106</v>
      </c>
      <c r="B87" s="1">
        <v>45025</v>
      </c>
      <c r="C87" t="s">
        <v>9</v>
      </c>
      <c r="D87" t="s">
        <v>10</v>
      </c>
      <c r="E87" t="s">
        <v>23</v>
      </c>
      <c r="F87">
        <v>35</v>
      </c>
      <c r="G87">
        <v>80</v>
      </c>
      <c r="H87">
        <v>0</v>
      </c>
      <c r="I87" t="str">
        <f>IF(AND(Table1[[#This Row],[Discount%]]&gt;=0,Table1[[#This Row],[Discount%]]&lt;=0.5),"Valid","Invalid")</f>
        <v>Valid</v>
      </c>
      <c r="J87" s="6">
        <f>(Table1[[#This Row],[UnitsSold]]*Table1[[#This Row],[UnitPrice]])*(1-Table1[[#This Row],[Discount%]])</f>
        <v>2800</v>
      </c>
      <c r="K87" t="str" cm="1">
        <f t="array" ref="K87">INDEX('Product Data'!B:B, MATCH(1, (Table1[[#This Row],[ProductCategory]]='Product Data'!A:A) * (Table1[[#This Row],[UnitPrice]]='Product Data'!E:E), 0))</f>
        <v>Jeans</v>
      </c>
      <c r="L87" cm="1">
        <f t="array" ref="L87">INDEX('Product Data'!D:D, MATCH(1, (Table1[[#This Row],[ProductCategory]]='Product Data'!A:A) * (Table1[[#This Row],[Name of Product]]='Product Data'!B:B), 0))</f>
        <v>40</v>
      </c>
      <c r="M87" s="6">
        <f>Table1[[#This Row],[Total Sales]] - (Table1[[#This Row],[UnitsSold]]*Table1[[#This Row],[Cost Price]])</f>
        <v>1400</v>
      </c>
      <c r="N87" s="9">
        <f>(Table1[[#This Row],[Profit]] / Table1[[#This Row],[Total Sales]])*100</f>
        <v>50</v>
      </c>
      <c r="O87" t="str">
        <f>IF(Table1[[#This Row],[Profit Margin]] &lt; 20,"Bad", "Good")</f>
        <v>Good</v>
      </c>
    </row>
    <row r="88" spans="1:15" x14ac:dyDescent="0.35">
      <c r="A88" t="s">
        <v>107</v>
      </c>
      <c r="B88" s="1">
        <v>44628</v>
      </c>
      <c r="C88" t="s">
        <v>36</v>
      </c>
      <c r="D88" t="s">
        <v>37</v>
      </c>
      <c r="E88" t="s">
        <v>11</v>
      </c>
      <c r="F88">
        <v>46</v>
      </c>
      <c r="G88">
        <v>1200</v>
      </c>
      <c r="H88">
        <v>0.5</v>
      </c>
      <c r="I88" t="str">
        <f>IF(AND(Table1[[#This Row],[Discount%]]&gt;=0,Table1[[#This Row],[Discount%]]&lt;=0.5),"Valid","Invalid")</f>
        <v>Valid</v>
      </c>
      <c r="J88" s="6">
        <f>(Table1[[#This Row],[UnitsSold]]*Table1[[#This Row],[UnitPrice]])*(1-Table1[[#This Row],[Discount%]])</f>
        <v>27600</v>
      </c>
      <c r="K88" t="str" cm="1">
        <f t="array" ref="K88">INDEX('Product Data'!B:B, MATCH(1, (Table1[[#This Row],[ProductCategory]]='Product Data'!A:A) * (Table1[[#This Row],[UnitPrice]]='Product Data'!E:E), 0))</f>
        <v>Chair</v>
      </c>
      <c r="L88" cm="1">
        <f t="array" ref="L88">INDEX('Product Data'!D:D, MATCH(1, (Table1[[#This Row],[ProductCategory]]='Product Data'!A:A) * (Table1[[#This Row],[Name of Product]]='Product Data'!B:B), 0))</f>
        <v>800</v>
      </c>
      <c r="M88" s="6">
        <f>Table1[[#This Row],[Total Sales]] - (Table1[[#This Row],[UnitsSold]]*Table1[[#This Row],[Cost Price]])</f>
        <v>-9200</v>
      </c>
      <c r="N88" s="9">
        <f>(Table1[[#This Row],[Profit]] / Table1[[#This Row],[Total Sales]])*100</f>
        <v>-33.333333333333329</v>
      </c>
      <c r="O88" t="str">
        <f>IF(Table1[[#This Row],[Profit Margin]] &lt; 20,"Bad", "Good")</f>
        <v>Bad</v>
      </c>
    </row>
    <row r="89" spans="1:15" x14ac:dyDescent="0.35">
      <c r="A89" t="s">
        <v>108</v>
      </c>
      <c r="B89" s="1">
        <v>44756</v>
      </c>
      <c r="C89" t="s">
        <v>9</v>
      </c>
      <c r="D89" t="s">
        <v>10</v>
      </c>
      <c r="E89" t="s">
        <v>19</v>
      </c>
      <c r="F89">
        <v>27</v>
      </c>
      <c r="G89">
        <v>6</v>
      </c>
      <c r="H89">
        <v>0</v>
      </c>
      <c r="I89" t="str">
        <f>IF(AND(Table1[[#This Row],[Discount%]]&gt;=0,Table1[[#This Row],[Discount%]]&lt;=0.5),"Valid","Invalid")</f>
        <v>Valid</v>
      </c>
      <c r="J89" s="6">
        <f>(Table1[[#This Row],[UnitsSold]]*Table1[[#This Row],[UnitPrice]])*(1-Table1[[#This Row],[Discount%]])</f>
        <v>162</v>
      </c>
      <c r="K89" t="str" cm="1">
        <f t="array" ref="K89">INDEX('Product Data'!B:B, MATCH(1, (Table1[[#This Row],[ProductCategory]]='Product Data'!A:A) * (Table1[[#This Row],[UnitPrice]]='Product Data'!E:E), 0))</f>
        <v>Oil</v>
      </c>
      <c r="L89" cm="1">
        <f t="array" ref="L89">INDEX('Product Data'!D:D, MATCH(1, (Table1[[#This Row],[ProductCategory]]='Product Data'!A:A) * (Table1[[#This Row],[Name of Product]]='Product Data'!B:B), 0))</f>
        <v>3</v>
      </c>
      <c r="M89" s="6">
        <f>Table1[[#This Row],[Total Sales]] - (Table1[[#This Row],[UnitsSold]]*Table1[[#This Row],[Cost Price]])</f>
        <v>81</v>
      </c>
      <c r="N89" s="9">
        <f>(Table1[[#This Row],[Profit]] / Table1[[#This Row],[Total Sales]])*100</f>
        <v>50</v>
      </c>
      <c r="O89" t="str">
        <f>IF(Table1[[#This Row],[Profit Margin]] &lt; 20,"Bad", "Good")</f>
        <v>Good</v>
      </c>
    </row>
    <row r="90" spans="1:15" x14ac:dyDescent="0.35">
      <c r="A90" t="s">
        <v>109</v>
      </c>
      <c r="B90" s="1">
        <v>44755</v>
      </c>
      <c r="C90" t="s">
        <v>9</v>
      </c>
      <c r="D90" t="s">
        <v>13</v>
      </c>
      <c r="E90" t="s">
        <v>14</v>
      </c>
      <c r="F90">
        <v>49</v>
      </c>
      <c r="G90">
        <v>500</v>
      </c>
      <c r="H90">
        <v>0.2</v>
      </c>
      <c r="I90" t="str">
        <f>IF(AND(Table1[[#This Row],[Discount%]]&gt;=0,Table1[[#This Row],[Discount%]]&lt;=0.5),"Valid","Invalid")</f>
        <v>Valid</v>
      </c>
      <c r="J90" s="6">
        <f>(Table1[[#This Row],[UnitsSold]]*Table1[[#This Row],[UnitPrice]])*(1-Table1[[#This Row],[Discount%]])</f>
        <v>19600</v>
      </c>
      <c r="K90" t="str" cm="1">
        <f t="array" ref="K90">INDEX('Product Data'!B:B, MATCH(1, (Table1[[#This Row],[ProductCategory]]='Product Data'!A:A) * (Table1[[#This Row],[UnitPrice]]='Product Data'!E:E), 0))</f>
        <v>Laptop</v>
      </c>
      <c r="L90" cm="1">
        <f t="array" ref="L90">INDEX('Product Data'!D:D, MATCH(1, (Table1[[#This Row],[ProductCategory]]='Product Data'!A:A) * (Table1[[#This Row],[Name of Product]]='Product Data'!B:B), 0))</f>
        <v>400</v>
      </c>
      <c r="M90" s="6">
        <f>Table1[[#This Row],[Total Sales]] - (Table1[[#This Row],[UnitsSold]]*Table1[[#This Row],[Cost Price]])</f>
        <v>0</v>
      </c>
      <c r="N90" s="9">
        <f>(Table1[[#This Row],[Profit]] / Table1[[#This Row],[Total Sales]])*100</f>
        <v>0</v>
      </c>
      <c r="O90" t="str">
        <f>IF(Table1[[#This Row],[Profit Margin]] &lt; 20,"Bad", "Good")</f>
        <v>Bad</v>
      </c>
    </row>
    <row r="91" spans="1:15" x14ac:dyDescent="0.35">
      <c r="A91" t="s">
        <v>110</v>
      </c>
      <c r="B91" s="1">
        <v>45139</v>
      </c>
      <c r="C91" t="s">
        <v>9</v>
      </c>
      <c r="D91" t="s">
        <v>10</v>
      </c>
      <c r="E91" t="s">
        <v>23</v>
      </c>
      <c r="F91">
        <v>49</v>
      </c>
      <c r="G91">
        <v>50</v>
      </c>
      <c r="H91">
        <v>0.15</v>
      </c>
      <c r="I91" t="str">
        <f>IF(AND(Table1[[#This Row],[Discount%]]&gt;=0,Table1[[#This Row],[Discount%]]&lt;=0.5),"Valid","Invalid")</f>
        <v>Valid</v>
      </c>
      <c r="J91" s="6">
        <f>(Table1[[#This Row],[UnitsSold]]*Table1[[#This Row],[UnitPrice]])*(1-Table1[[#This Row],[Discount%]])</f>
        <v>2082.5</v>
      </c>
      <c r="K91" t="str" cm="1">
        <f t="array" ref="K91">INDEX('Product Data'!B:B, MATCH(1, (Table1[[#This Row],[ProductCategory]]='Product Data'!A:A) * (Table1[[#This Row],[UnitPrice]]='Product Data'!E:E), 0))</f>
        <v>Shirt</v>
      </c>
      <c r="L91" cm="1">
        <f t="array" ref="L91">INDEX('Product Data'!D:D, MATCH(1, (Table1[[#This Row],[ProductCategory]]='Product Data'!A:A) * (Table1[[#This Row],[Name of Product]]='Product Data'!B:B), 0))</f>
        <v>25</v>
      </c>
      <c r="M91" s="6">
        <f>Table1[[#This Row],[Total Sales]] - (Table1[[#This Row],[UnitsSold]]*Table1[[#This Row],[Cost Price]])</f>
        <v>857.5</v>
      </c>
      <c r="N91" s="9">
        <f>(Table1[[#This Row],[Profit]] / Table1[[#This Row],[Total Sales]])*100</f>
        <v>41.17647058823529</v>
      </c>
      <c r="O91" t="str">
        <f>IF(Table1[[#This Row],[Profit Margin]] &lt; 20,"Bad", "Good")</f>
        <v>Good</v>
      </c>
    </row>
    <row r="92" spans="1:15" x14ac:dyDescent="0.35">
      <c r="A92" t="s">
        <v>111</v>
      </c>
      <c r="B92" s="1">
        <v>45193</v>
      </c>
      <c r="C92" t="s">
        <v>9</v>
      </c>
      <c r="D92" t="s">
        <v>13</v>
      </c>
      <c r="E92" t="s">
        <v>11</v>
      </c>
      <c r="F92">
        <v>32</v>
      </c>
      <c r="G92">
        <v>1500</v>
      </c>
      <c r="H92">
        <v>0.5</v>
      </c>
      <c r="I92" t="str">
        <f>IF(AND(Table1[[#This Row],[Discount%]]&gt;=0,Table1[[#This Row],[Discount%]]&lt;=0.5),"Valid","Invalid")</f>
        <v>Valid</v>
      </c>
      <c r="J92" s="6">
        <f>(Table1[[#This Row],[UnitsSold]]*Table1[[#This Row],[UnitPrice]])*(1-Table1[[#This Row],[Discount%]])</f>
        <v>24000</v>
      </c>
      <c r="K92" t="str" cm="1">
        <f t="array" ref="K92">INDEX('Product Data'!B:B, MATCH(1, (Table1[[#This Row],[ProductCategory]]='Product Data'!A:A) * (Table1[[#This Row],[UnitPrice]]='Product Data'!E:E), 0))</f>
        <v>Table</v>
      </c>
      <c r="L92" cm="1">
        <f t="array" ref="L92">INDEX('Product Data'!D:D, MATCH(1, (Table1[[#This Row],[ProductCategory]]='Product Data'!A:A) * (Table1[[#This Row],[Name of Product]]='Product Data'!B:B), 0))</f>
        <v>1000</v>
      </c>
      <c r="M92" s="6">
        <f>Table1[[#This Row],[Total Sales]] - (Table1[[#This Row],[UnitsSold]]*Table1[[#This Row],[Cost Price]])</f>
        <v>-8000</v>
      </c>
      <c r="N92" s="9">
        <f>(Table1[[#This Row],[Profit]] / Table1[[#This Row],[Total Sales]])*100</f>
        <v>-33.333333333333329</v>
      </c>
      <c r="O92" t="str">
        <f>IF(Table1[[#This Row],[Profit Margin]] &lt; 20,"Bad", "Good")</f>
        <v>Bad</v>
      </c>
    </row>
    <row r="93" spans="1:15" x14ac:dyDescent="0.35">
      <c r="A93" t="s">
        <v>112</v>
      </c>
      <c r="B93" s="1">
        <v>45123</v>
      </c>
      <c r="C93" t="s">
        <v>26</v>
      </c>
      <c r="D93" t="s">
        <v>27</v>
      </c>
      <c r="E93" t="s">
        <v>19</v>
      </c>
      <c r="F93">
        <v>22</v>
      </c>
      <c r="G93">
        <v>5</v>
      </c>
      <c r="H93">
        <v>0.15</v>
      </c>
      <c r="I93" t="str">
        <f>IF(AND(Table1[[#This Row],[Discount%]]&gt;=0,Table1[[#This Row],[Discount%]]&lt;=0.5),"Valid","Invalid")</f>
        <v>Valid</v>
      </c>
      <c r="J93" s="6">
        <f>(Table1[[#This Row],[UnitsSold]]*Table1[[#This Row],[UnitPrice]])*(1-Table1[[#This Row],[Discount%]])</f>
        <v>93.5</v>
      </c>
      <c r="K93" t="str" cm="1">
        <f t="array" ref="K93">INDEX('Product Data'!B:B, MATCH(1, (Table1[[#This Row],[ProductCategory]]='Product Data'!A:A) * (Table1[[#This Row],[UnitPrice]]='Product Data'!E:E), 0))</f>
        <v>Rice</v>
      </c>
      <c r="L93" cm="1">
        <f t="array" ref="L93">INDEX('Product Data'!D:D, MATCH(1, (Table1[[#This Row],[ProductCategory]]='Product Data'!A:A) * (Table1[[#This Row],[Name of Product]]='Product Data'!B:B), 0))</f>
        <v>2</v>
      </c>
      <c r="M93" s="6">
        <f>Table1[[#This Row],[Total Sales]] - (Table1[[#This Row],[UnitsSold]]*Table1[[#This Row],[Cost Price]])</f>
        <v>49.5</v>
      </c>
      <c r="N93" s="9">
        <f>(Table1[[#This Row],[Profit]] / Table1[[#This Row],[Total Sales]])*100</f>
        <v>52.941176470588239</v>
      </c>
      <c r="O93" t="str">
        <f>IF(Table1[[#This Row],[Profit Margin]] &lt; 20,"Bad", "Good")</f>
        <v>Good</v>
      </c>
    </row>
    <row r="94" spans="1:15" x14ac:dyDescent="0.35">
      <c r="A94" t="s">
        <v>113</v>
      </c>
      <c r="B94" s="1">
        <v>44778</v>
      </c>
      <c r="C94" t="s">
        <v>9</v>
      </c>
      <c r="D94" t="s">
        <v>13</v>
      </c>
      <c r="E94" t="s">
        <v>14</v>
      </c>
      <c r="F94">
        <v>26</v>
      </c>
      <c r="G94">
        <v>500</v>
      </c>
      <c r="H94">
        <v>0.2</v>
      </c>
      <c r="I94" t="str">
        <f>IF(AND(Table1[[#This Row],[Discount%]]&gt;=0,Table1[[#This Row],[Discount%]]&lt;=0.5),"Valid","Invalid")</f>
        <v>Valid</v>
      </c>
      <c r="J94" s="6">
        <f>(Table1[[#This Row],[UnitsSold]]*Table1[[#This Row],[UnitPrice]])*(1-Table1[[#This Row],[Discount%]])</f>
        <v>10400</v>
      </c>
      <c r="K94" t="str" cm="1">
        <f t="array" ref="K94">INDEX('Product Data'!B:B, MATCH(1, (Table1[[#This Row],[ProductCategory]]='Product Data'!A:A) * (Table1[[#This Row],[UnitPrice]]='Product Data'!E:E), 0))</f>
        <v>Laptop</v>
      </c>
      <c r="L94" cm="1">
        <f t="array" ref="L94">INDEX('Product Data'!D:D, MATCH(1, (Table1[[#This Row],[ProductCategory]]='Product Data'!A:A) * (Table1[[#This Row],[Name of Product]]='Product Data'!B:B), 0))</f>
        <v>400</v>
      </c>
      <c r="M94" s="6">
        <f>Table1[[#This Row],[Total Sales]] - (Table1[[#This Row],[UnitsSold]]*Table1[[#This Row],[Cost Price]])</f>
        <v>0</v>
      </c>
      <c r="N94" s="9">
        <f>(Table1[[#This Row],[Profit]] / Table1[[#This Row],[Total Sales]])*100</f>
        <v>0</v>
      </c>
      <c r="O94" t="str">
        <f>IF(Table1[[#This Row],[Profit Margin]] &lt; 20,"Bad", "Good")</f>
        <v>Bad</v>
      </c>
    </row>
    <row r="95" spans="1:15" x14ac:dyDescent="0.35">
      <c r="A95" t="s">
        <v>114</v>
      </c>
      <c r="B95" s="1">
        <v>44613</v>
      </c>
      <c r="C95" t="s">
        <v>36</v>
      </c>
      <c r="D95" t="s">
        <v>37</v>
      </c>
      <c r="E95" t="s">
        <v>11</v>
      </c>
      <c r="F95">
        <v>30</v>
      </c>
      <c r="G95">
        <v>1200</v>
      </c>
      <c r="H95">
        <v>0.5</v>
      </c>
      <c r="I95" t="str">
        <f>IF(AND(Table1[[#This Row],[Discount%]]&gt;=0,Table1[[#This Row],[Discount%]]&lt;=0.5),"Valid","Invalid")</f>
        <v>Valid</v>
      </c>
      <c r="J95" s="6">
        <f>(Table1[[#This Row],[UnitsSold]]*Table1[[#This Row],[UnitPrice]])*(1-Table1[[#This Row],[Discount%]])</f>
        <v>18000</v>
      </c>
      <c r="K95" t="str" cm="1">
        <f t="array" ref="K95">INDEX('Product Data'!B:B, MATCH(1, (Table1[[#This Row],[ProductCategory]]='Product Data'!A:A) * (Table1[[#This Row],[UnitPrice]]='Product Data'!E:E), 0))</f>
        <v>Chair</v>
      </c>
      <c r="L95" cm="1">
        <f t="array" ref="L95">INDEX('Product Data'!D:D, MATCH(1, (Table1[[#This Row],[ProductCategory]]='Product Data'!A:A) * (Table1[[#This Row],[Name of Product]]='Product Data'!B:B), 0))</f>
        <v>800</v>
      </c>
      <c r="M95" s="6">
        <f>Table1[[#This Row],[Total Sales]] - (Table1[[#This Row],[UnitsSold]]*Table1[[#This Row],[Cost Price]])</f>
        <v>-6000</v>
      </c>
      <c r="N95" s="9">
        <f>(Table1[[#This Row],[Profit]] / Table1[[#This Row],[Total Sales]])*100</f>
        <v>-33.333333333333329</v>
      </c>
      <c r="O95" t="str">
        <f>IF(Table1[[#This Row],[Profit Margin]] &lt; 20,"Bad", "Good")</f>
        <v>Bad</v>
      </c>
    </row>
    <row r="96" spans="1:15" x14ac:dyDescent="0.35">
      <c r="A96" t="s">
        <v>115</v>
      </c>
      <c r="B96" s="1">
        <v>44694</v>
      </c>
      <c r="C96" t="s">
        <v>9</v>
      </c>
      <c r="D96" t="s">
        <v>10</v>
      </c>
      <c r="E96" t="s">
        <v>11</v>
      </c>
      <c r="F96">
        <v>30</v>
      </c>
      <c r="G96">
        <v>1500</v>
      </c>
      <c r="H96">
        <v>0.1</v>
      </c>
      <c r="I96" t="str">
        <f>IF(AND(Table1[[#This Row],[Discount%]]&gt;=0,Table1[[#This Row],[Discount%]]&lt;=0.5),"Valid","Invalid")</f>
        <v>Valid</v>
      </c>
      <c r="J96" s="6">
        <f>(Table1[[#This Row],[UnitsSold]]*Table1[[#This Row],[UnitPrice]])*(1-Table1[[#This Row],[Discount%]])</f>
        <v>40500</v>
      </c>
      <c r="K96" t="str" cm="1">
        <f t="array" ref="K96">INDEX('Product Data'!B:B, MATCH(1, (Table1[[#This Row],[ProductCategory]]='Product Data'!A:A) * (Table1[[#This Row],[UnitPrice]]='Product Data'!E:E), 0))</f>
        <v>Table</v>
      </c>
      <c r="L96" cm="1">
        <f t="array" ref="L96">INDEX('Product Data'!D:D, MATCH(1, (Table1[[#This Row],[ProductCategory]]='Product Data'!A:A) * (Table1[[#This Row],[Name of Product]]='Product Data'!B:B), 0))</f>
        <v>1000</v>
      </c>
      <c r="M96" s="6">
        <f>Table1[[#This Row],[Total Sales]] - (Table1[[#This Row],[UnitsSold]]*Table1[[#This Row],[Cost Price]])</f>
        <v>10500</v>
      </c>
      <c r="N96" s="9">
        <f>(Table1[[#This Row],[Profit]] / Table1[[#This Row],[Total Sales]])*100</f>
        <v>25.925925925925924</v>
      </c>
      <c r="O96" t="str">
        <f>IF(Table1[[#This Row],[Profit Margin]] &lt; 20,"Bad", "Good")</f>
        <v>Good</v>
      </c>
    </row>
    <row r="97" spans="1:15" x14ac:dyDescent="0.35">
      <c r="A97" t="s">
        <v>116</v>
      </c>
      <c r="B97" s="1">
        <v>45116</v>
      </c>
      <c r="C97" t="s">
        <v>36</v>
      </c>
      <c r="D97" t="s">
        <v>37</v>
      </c>
      <c r="E97" t="s">
        <v>23</v>
      </c>
      <c r="F97">
        <v>6</v>
      </c>
      <c r="G97">
        <v>50</v>
      </c>
      <c r="H97">
        <v>0.15</v>
      </c>
      <c r="I97" t="str">
        <f>IF(AND(Table1[[#This Row],[Discount%]]&gt;=0,Table1[[#This Row],[Discount%]]&lt;=0.5),"Valid","Invalid")</f>
        <v>Valid</v>
      </c>
      <c r="J97" s="6">
        <f>(Table1[[#This Row],[UnitsSold]]*Table1[[#This Row],[UnitPrice]])*(1-Table1[[#This Row],[Discount%]])</f>
        <v>255</v>
      </c>
      <c r="K97" t="str" cm="1">
        <f t="array" ref="K97">INDEX('Product Data'!B:B, MATCH(1, (Table1[[#This Row],[ProductCategory]]='Product Data'!A:A) * (Table1[[#This Row],[UnitPrice]]='Product Data'!E:E), 0))</f>
        <v>Shirt</v>
      </c>
      <c r="L97" cm="1">
        <f t="array" ref="L97">INDEX('Product Data'!D:D, MATCH(1, (Table1[[#This Row],[ProductCategory]]='Product Data'!A:A) * (Table1[[#This Row],[Name of Product]]='Product Data'!B:B), 0))</f>
        <v>25</v>
      </c>
      <c r="M97" s="6">
        <f>Table1[[#This Row],[Total Sales]] - (Table1[[#This Row],[UnitsSold]]*Table1[[#This Row],[Cost Price]])</f>
        <v>105</v>
      </c>
      <c r="N97" s="9">
        <f>(Table1[[#This Row],[Profit]] / Table1[[#This Row],[Total Sales]])*100</f>
        <v>41.17647058823529</v>
      </c>
      <c r="O97" t="str">
        <f>IF(Table1[[#This Row],[Profit Margin]] &lt; 20,"Bad", "Good")</f>
        <v>Good</v>
      </c>
    </row>
    <row r="98" spans="1:15" x14ac:dyDescent="0.35">
      <c r="A98" t="s">
        <v>117</v>
      </c>
      <c r="B98" s="1">
        <v>44913</v>
      </c>
      <c r="C98" t="s">
        <v>26</v>
      </c>
      <c r="D98" t="s">
        <v>27</v>
      </c>
      <c r="E98" t="s">
        <v>23</v>
      </c>
      <c r="F98">
        <v>15</v>
      </c>
      <c r="G98">
        <v>80</v>
      </c>
      <c r="H98">
        <v>0</v>
      </c>
      <c r="I98" t="str">
        <f>IF(AND(Table1[[#This Row],[Discount%]]&gt;=0,Table1[[#This Row],[Discount%]]&lt;=0.5),"Valid","Invalid")</f>
        <v>Valid</v>
      </c>
      <c r="J98" s="6">
        <f>(Table1[[#This Row],[UnitsSold]]*Table1[[#This Row],[UnitPrice]])*(1-Table1[[#This Row],[Discount%]])</f>
        <v>1200</v>
      </c>
      <c r="K98" t="str" cm="1">
        <f t="array" ref="K98">INDEX('Product Data'!B:B, MATCH(1, (Table1[[#This Row],[ProductCategory]]='Product Data'!A:A) * (Table1[[#This Row],[UnitPrice]]='Product Data'!E:E), 0))</f>
        <v>Jeans</v>
      </c>
      <c r="L98" cm="1">
        <f t="array" ref="L98">INDEX('Product Data'!D:D, MATCH(1, (Table1[[#This Row],[ProductCategory]]='Product Data'!A:A) * (Table1[[#This Row],[Name of Product]]='Product Data'!B:B), 0))</f>
        <v>40</v>
      </c>
      <c r="M98" s="6">
        <f>Table1[[#This Row],[Total Sales]] - (Table1[[#This Row],[UnitsSold]]*Table1[[#This Row],[Cost Price]])</f>
        <v>600</v>
      </c>
      <c r="N98" s="9">
        <f>(Table1[[#This Row],[Profit]] / Table1[[#This Row],[Total Sales]])*100</f>
        <v>50</v>
      </c>
      <c r="O98" t="str">
        <f>IF(Table1[[#This Row],[Profit Margin]] &lt; 20,"Bad", "Good")</f>
        <v>Good</v>
      </c>
    </row>
    <row r="99" spans="1:15" x14ac:dyDescent="0.35">
      <c r="A99" t="s">
        <v>118</v>
      </c>
      <c r="B99" s="1">
        <v>44569</v>
      </c>
      <c r="C99" t="s">
        <v>16</v>
      </c>
      <c r="D99" t="s">
        <v>17</v>
      </c>
      <c r="E99" t="s">
        <v>14</v>
      </c>
      <c r="F99">
        <v>40</v>
      </c>
      <c r="G99">
        <v>500</v>
      </c>
      <c r="H99">
        <v>0.5</v>
      </c>
      <c r="I99" t="str">
        <f>IF(AND(Table1[[#This Row],[Discount%]]&gt;=0,Table1[[#This Row],[Discount%]]&lt;=0.5),"Valid","Invalid")</f>
        <v>Valid</v>
      </c>
      <c r="J99" s="6">
        <f>(Table1[[#This Row],[UnitsSold]]*Table1[[#This Row],[UnitPrice]])*(1-Table1[[#This Row],[Discount%]])</f>
        <v>10000</v>
      </c>
      <c r="K99" t="str" cm="1">
        <f t="array" ref="K99">INDEX('Product Data'!B:B, MATCH(1, (Table1[[#This Row],[ProductCategory]]='Product Data'!A:A) * (Table1[[#This Row],[UnitPrice]]='Product Data'!E:E), 0))</f>
        <v>Laptop</v>
      </c>
      <c r="L99" cm="1">
        <f t="array" ref="L99">INDEX('Product Data'!D:D, MATCH(1, (Table1[[#This Row],[ProductCategory]]='Product Data'!A:A) * (Table1[[#This Row],[Name of Product]]='Product Data'!B:B), 0))</f>
        <v>400</v>
      </c>
      <c r="M99" s="6">
        <f>Table1[[#This Row],[Total Sales]] - (Table1[[#This Row],[UnitsSold]]*Table1[[#This Row],[Cost Price]])</f>
        <v>-6000</v>
      </c>
      <c r="N99" s="9">
        <f>(Table1[[#This Row],[Profit]] / Table1[[#This Row],[Total Sales]])*100</f>
        <v>-60</v>
      </c>
      <c r="O99" t="str">
        <f>IF(Table1[[#This Row],[Profit Margin]] &lt; 20,"Bad", "Good")</f>
        <v>Bad</v>
      </c>
    </row>
    <row r="100" spans="1:15" x14ac:dyDescent="0.35">
      <c r="A100" t="s">
        <v>119</v>
      </c>
      <c r="B100" s="1">
        <v>44636</v>
      </c>
      <c r="C100" t="s">
        <v>26</v>
      </c>
      <c r="D100" t="s">
        <v>27</v>
      </c>
      <c r="E100" t="s">
        <v>11</v>
      </c>
      <c r="F100">
        <v>30</v>
      </c>
      <c r="G100">
        <v>1500</v>
      </c>
      <c r="H100">
        <v>0.1</v>
      </c>
      <c r="I100" t="str">
        <f>IF(AND(Table1[[#This Row],[Discount%]]&gt;=0,Table1[[#This Row],[Discount%]]&lt;=0.5),"Valid","Invalid")</f>
        <v>Valid</v>
      </c>
      <c r="J100" s="6">
        <f>(Table1[[#This Row],[UnitsSold]]*Table1[[#This Row],[UnitPrice]])*(1-Table1[[#This Row],[Discount%]])</f>
        <v>40500</v>
      </c>
      <c r="K100" t="str" cm="1">
        <f t="array" ref="K100">INDEX('Product Data'!B:B, MATCH(1, (Table1[[#This Row],[ProductCategory]]='Product Data'!A:A) * (Table1[[#This Row],[UnitPrice]]='Product Data'!E:E), 0))</f>
        <v>Table</v>
      </c>
      <c r="L100" cm="1">
        <f t="array" ref="L100">INDEX('Product Data'!D:D, MATCH(1, (Table1[[#This Row],[ProductCategory]]='Product Data'!A:A) * (Table1[[#This Row],[Name of Product]]='Product Data'!B:B), 0))</f>
        <v>1000</v>
      </c>
      <c r="M100" s="6">
        <f>Table1[[#This Row],[Total Sales]] - (Table1[[#This Row],[UnitsSold]]*Table1[[#This Row],[Cost Price]])</f>
        <v>10500</v>
      </c>
      <c r="N100" s="9">
        <f>(Table1[[#This Row],[Profit]] / Table1[[#This Row],[Total Sales]])*100</f>
        <v>25.925925925925924</v>
      </c>
      <c r="O100" t="str">
        <f>IF(Table1[[#This Row],[Profit Margin]] &lt; 20,"Bad", "Good")</f>
        <v>Good</v>
      </c>
    </row>
    <row r="101" spans="1:15" x14ac:dyDescent="0.35">
      <c r="A101" t="s">
        <v>120</v>
      </c>
      <c r="B101" s="1">
        <v>45005</v>
      </c>
      <c r="C101" t="s">
        <v>9</v>
      </c>
      <c r="D101" t="s">
        <v>13</v>
      </c>
      <c r="E101" t="s">
        <v>14</v>
      </c>
      <c r="F101">
        <v>50</v>
      </c>
      <c r="G101">
        <v>450</v>
      </c>
      <c r="H101">
        <v>0.5</v>
      </c>
      <c r="I101" t="str">
        <f>IF(AND(Table1[[#This Row],[Discount%]]&gt;=0,Table1[[#This Row],[Discount%]]&lt;=0.5),"Valid","Invalid")</f>
        <v>Valid</v>
      </c>
      <c r="J101" s="6">
        <f>(Table1[[#This Row],[UnitsSold]]*Table1[[#This Row],[UnitPrice]])*(1-Table1[[#This Row],[Discount%]])</f>
        <v>11250</v>
      </c>
      <c r="K101" t="str" cm="1">
        <f t="array" ref="K101">INDEX('Product Data'!B:B, MATCH(1, (Table1[[#This Row],[ProductCategory]]='Product Data'!A:A) * (Table1[[#This Row],[UnitPrice]]='Product Data'!E:E), 0))</f>
        <v>Smartphone</v>
      </c>
      <c r="L101" cm="1">
        <f t="array" ref="L101">INDEX('Product Data'!D:D, MATCH(1, (Table1[[#This Row],[ProductCategory]]='Product Data'!A:A) * (Table1[[#This Row],[Name of Product]]='Product Data'!B:B), 0))</f>
        <v>300</v>
      </c>
      <c r="M101" s="6">
        <f>Table1[[#This Row],[Total Sales]] - (Table1[[#This Row],[UnitsSold]]*Table1[[#This Row],[Cost Price]])</f>
        <v>-3750</v>
      </c>
      <c r="N101" s="9">
        <f>(Table1[[#This Row],[Profit]] / Table1[[#This Row],[Total Sales]])*100</f>
        <v>-33.333333333333329</v>
      </c>
      <c r="O101" t="str">
        <f>IF(Table1[[#This Row],[Profit Margin]] &lt; 20,"Bad", "Good")</f>
        <v>Bad</v>
      </c>
    </row>
    <row r="103" spans="1:15" x14ac:dyDescent="0.35">
      <c r="J103" s="6">
        <f>SUM(Table1[Total Sales])</f>
        <v>1127688.6499999999</v>
      </c>
      <c r="N103" s="9">
        <f>AVERAGE(Table1[Profit Margin])</f>
        <v>19.765032679738564</v>
      </c>
    </row>
  </sheetData>
  <conditionalFormatting sqref="A1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6"/>
    </sheetView>
  </sheetViews>
  <sheetFormatPr defaultRowHeight="14.5" x14ac:dyDescent="0.35"/>
  <cols>
    <col min="1" max="1" width="13.6328125" customWidth="1"/>
    <col min="2" max="2" width="14.36328125" customWidth="1"/>
    <col min="3" max="3" width="14" customWidth="1"/>
    <col min="4" max="4" width="15.26953125" customWidth="1"/>
    <col min="5" max="5" width="16.7265625" customWidth="1"/>
  </cols>
  <sheetData>
    <row r="1" spans="1:5" x14ac:dyDescent="0.35">
      <c r="A1" s="2" t="s">
        <v>121</v>
      </c>
      <c r="B1" s="2" t="s">
        <v>122</v>
      </c>
      <c r="C1" s="2" t="s">
        <v>2</v>
      </c>
      <c r="D1" s="2" t="s">
        <v>123</v>
      </c>
      <c r="E1" s="2" t="s">
        <v>124</v>
      </c>
    </row>
    <row r="2" spans="1:5" x14ac:dyDescent="0.35">
      <c r="A2" t="s">
        <v>27</v>
      </c>
      <c r="B2" t="s">
        <v>125</v>
      </c>
      <c r="C2" t="s">
        <v>26</v>
      </c>
      <c r="D2" t="s">
        <v>126</v>
      </c>
      <c r="E2">
        <v>250000</v>
      </c>
    </row>
    <row r="3" spans="1:5" x14ac:dyDescent="0.35">
      <c r="A3" t="s">
        <v>17</v>
      </c>
      <c r="B3" t="s">
        <v>127</v>
      </c>
      <c r="C3" t="s">
        <v>16</v>
      </c>
      <c r="D3" t="s">
        <v>128</v>
      </c>
      <c r="E3">
        <v>200000</v>
      </c>
    </row>
    <row r="4" spans="1:5" x14ac:dyDescent="0.35">
      <c r="A4" t="s">
        <v>10</v>
      </c>
      <c r="B4" t="s">
        <v>129</v>
      </c>
      <c r="C4" t="s">
        <v>9</v>
      </c>
      <c r="D4" t="s">
        <v>130</v>
      </c>
      <c r="E4">
        <v>180000</v>
      </c>
    </row>
    <row r="5" spans="1:5" x14ac:dyDescent="0.35">
      <c r="A5" t="s">
        <v>37</v>
      </c>
      <c r="B5" t="s">
        <v>131</v>
      </c>
      <c r="C5" t="s">
        <v>36</v>
      </c>
      <c r="D5" t="s">
        <v>132</v>
      </c>
      <c r="E5">
        <v>220000</v>
      </c>
    </row>
    <row r="6" spans="1:5" x14ac:dyDescent="0.35">
      <c r="A6" t="s">
        <v>13</v>
      </c>
      <c r="B6" t="s">
        <v>133</v>
      </c>
      <c r="C6" t="s">
        <v>9</v>
      </c>
      <c r="D6" t="s">
        <v>134</v>
      </c>
      <c r="E6">
        <v>210000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F14" sqref="F14"/>
    </sheetView>
  </sheetViews>
  <sheetFormatPr defaultRowHeight="14.5" x14ac:dyDescent="0.35"/>
  <cols>
    <col min="1" max="1" width="17.36328125" customWidth="1"/>
    <col min="2" max="2" width="15.54296875" customWidth="1"/>
    <col min="3" max="3" width="13.90625" customWidth="1"/>
    <col min="4" max="4" width="16.453125" customWidth="1"/>
    <col min="5" max="5" width="14.36328125" customWidth="1"/>
  </cols>
  <sheetData>
    <row r="1" spans="1:5" x14ac:dyDescent="0.35">
      <c r="A1" s="2" t="s">
        <v>135</v>
      </c>
      <c r="B1" s="2" t="s">
        <v>122</v>
      </c>
      <c r="C1" s="2" t="s">
        <v>136</v>
      </c>
      <c r="D1" s="2" t="s">
        <v>137</v>
      </c>
      <c r="E1" s="2" t="s">
        <v>6</v>
      </c>
    </row>
    <row r="2" spans="1:5" x14ac:dyDescent="0.35">
      <c r="A2" t="s">
        <v>14</v>
      </c>
      <c r="B2" t="s">
        <v>138</v>
      </c>
      <c r="C2" t="s">
        <v>139</v>
      </c>
      <c r="D2">
        <v>400</v>
      </c>
      <c r="E2">
        <v>500</v>
      </c>
    </row>
    <row r="3" spans="1:5" x14ac:dyDescent="0.35">
      <c r="A3" t="s">
        <v>14</v>
      </c>
      <c r="B3" t="s">
        <v>140</v>
      </c>
      <c r="C3" t="s">
        <v>141</v>
      </c>
      <c r="D3">
        <v>300</v>
      </c>
      <c r="E3">
        <v>450</v>
      </c>
    </row>
    <row r="4" spans="1:5" x14ac:dyDescent="0.35">
      <c r="A4" t="s">
        <v>11</v>
      </c>
      <c r="B4" t="s">
        <v>142</v>
      </c>
      <c r="C4" t="s">
        <v>143</v>
      </c>
      <c r="D4">
        <v>800</v>
      </c>
      <c r="E4">
        <v>1200</v>
      </c>
    </row>
    <row r="5" spans="1:5" x14ac:dyDescent="0.35">
      <c r="A5" t="s">
        <v>11</v>
      </c>
      <c r="B5" t="s">
        <v>144</v>
      </c>
      <c r="C5" t="s">
        <v>145</v>
      </c>
      <c r="D5">
        <v>1000</v>
      </c>
      <c r="E5">
        <v>1500</v>
      </c>
    </row>
    <row r="6" spans="1:5" x14ac:dyDescent="0.35">
      <c r="A6" t="s">
        <v>23</v>
      </c>
      <c r="B6" t="s">
        <v>146</v>
      </c>
      <c r="C6" t="s">
        <v>147</v>
      </c>
      <c r="D6">
        <v>25</v>
      </c>
      <c r="E6">
        <v>50</v>
      </c>
    </row>
    <row r="7" spans="1:5" x14ac:dyDescent="0.35">
      <c r="A7" t="s">
        <v>23</v>
      </c>
      <c r="B7" t="s">
        <v>148</v>
      </c>
      <c r="C7" t="s">
        <v>149</v>
      </c>
      <c r="D7">
        <v>40</v>
      </c>
      <c r="E7">
        <v>80</v>
      </c>
    </row>
    <row r="8" spans="1:5" x14ac:dyDescent="0.35">
      <c r="A8" t="s">
        <v>19</v>
      </c>
      <c r="B8" t="s">
        <v>150</v>
      </c>
      <c r="C8" t="s">
        <v>151</v>
      </c>
      <c r="D8">
        <v>2</v>
      </c>
      <c r="E8">
        <v>5</v>
      </c>
    </row>
    <row r="9" spans="1:5" x14ac:dyDescent="0.35">
      <c r="A9" t="s">
        <v>19</v>
      </c>
      <c r="B9" t="s">
        <v>152</v>
      </c>
      <c r="C9" t="s">
        <v>153</v>
      </c>
      <c r="D9">
        <v>3</v>
      </c>
      <c r="E9">
        <v>6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5"/>
    </sheetView>
  </sheetViews>
  <sheetFormatPr defaultRowHeight="14.5" x14ac:dyDescent="0.35"/>
  <cols>
    <col min="1" max="1" width="27.54296875" customWidth="1"/>
    <col min="2" max="2" width="19.453125" customWidth="1"/>
  </cols>
  <sheetData>
    <row r="1" spans="1:2" x14ac:dyDescent="0.35">
      <c r="A1" s="2" t="s">
        <v>154</v>
      </c>
      <c r="B1" s="2" t="s">
        <v>155</v>
      </c>
    </row>
    <row r="2" spans="1:2" x14ac:dyDescent="0.35">
      <c r="A2" t="s">
        <v>156</v>
      </c>
      <c r="B2">
        <v>500000</v>
      </c>
    </row>
    <row r="3" spans="1:2" x14ac:dyDescent="0.35">
      <c r="A3" t="s">
        <v>157</v>
      </c>
      <c r="B3">
        <v>10</v>
      </c>
    </row>
    <row r="4" spans="1:2" x14ac:dyDescent="0.35">
      <c r="A4" t="s">
        <v>158</v>
      </c>
      <c r="B4">
        <v>20</v>
      </c>
    </row>
    <row r="5" spans="1:2" x14ac:dyDescent="0.35">
      <c r="A5" t="s">
        <v>159</v>
      </c>
      <c r="B5" t="s">
        <v>14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ADC-5B88-4040-B417-76AE73518C61}">
  <dimension ref="A1"/>
  <sheetViews>
    <sheetView showGridLines="0" tabSelected="1" view="pageBreakPreview" zoomScale="50" zoomScaleNormal="100" zoomScaleSheetLayoutView="50" workbookViewId="0">
      <selection activeCell="AD26" sqref="AD26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PV1</vt:lpstr>
      <vt:lpstr>PV2</vt:lpstr>
      <vt:lpstr>PV3</vt:lpstr>
      <vt:lpstr>PV4</vt:lpstr>
      <vt:lpstr>Visual1</vt:lpstr>
      <vt:lpstr>Visual2</vt:lpstr>
      <vt:lpstr>Visual3</vt:lpstr>
      <vt:lpstr>PV5</vt:lpstr>
      <vt:lpstr>Sales Transactions</vt:lpstr>
      <vt:lpstr>Salesperson Data</vt:lpstr>
      <vt:lpstr>Product Data</vt:lpstr>
      <vt:lpstr>Company Benchmarks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PAYAL LAKRA</cp:lastModifiedBy>
  <dcterms:created xsi:type="dcterms:W3CDTF">2025-09-19T08:07:14Z</dcterms:created>
  <dcterms:modified xsi:type="dcterms:W3CDTF">2025-09-20T16:34:30Z</dcterms:modified>
</cp:coreProperties>
</file>