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"/>
  </bookViews>
  <sheets>
    <sheet name="Single Station" sheetId="1" state="visible" r:id="rId2"/>
    <sheet name="Multiple Sta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<sst xmlns="http://schemas.openxmlformats.org/spreadsheetml/2006/main" count="52" uniqueCount="45">
  <si>
    <t xml:space="preserve">Item</t>
  </si>
  <si>
    <t xml:space="preserve">Price Per Item</t>
  </si>
  <si>
    <t xml:space="preserve">Number Needed</t>
  </si>
  <si>
    <t xml:space="preserve">Total Price</t>
  </si>
  <si>
    <t xml:space="preserve">Order Link</t>
  </si>
  <si>
    <t xml:space="preserve">Description</t>
  </si>
  <si>
    <t xml:space="preserve">1/2’’ 4-40 Screws</t>
  </si>
  <si>
    <t xml:space="preserve">https://www.mcmaster.com/90272A110</t>
  </si>
  <si>
    <t xml:space="preserve">Attaching charging PCB to mounting.</t>
  </si>
  <si>
    <t xml:space="preserve">3/4'' 4-40 Flathead Screws</t>
  </si>
  <si>
    <t xml:space="preserve">https://www.mcmaster.com/90273A113</t>
  </si>
  <si>
    <t xml:space="preserve">Attaching mounting plate to charging plate.</t>
  </si>
  <si>
    <t xml:space="preserve">3'' 4-40 Screws</t>
  </si>
  <si>
    <t xml:space="preserve">https://www.mcmaster.com/90272A287</t>
  </si>
  <si>
    <t xml:space="preserve">Screw to attach charger to the wall.</t>
  </si>
  <si>
    <t xml:space="preserve">4-40 Washer</t>
  </si>
  <si>
    <t xml:space="preserve">https://www.mcmaster.com/92141A005</t>
  </si>
  <si>
    <t xml:space="preserve">Washer for mounting plate to charging plate connection.</t>
  </si>
  <si>
    <t xml:space="preserve">3/16'' Aluminum F-F Threaded Hex Standoff</t>
  </si>
  <si>
    <t xml:space="preserve">https://www.mcmaster.com/91780A523</t>
  </si>
  <si>
    <t xml:space="preserve">Spacer between acryllic mounting and PCB.</t>
  </si>
  <si>
    <t xml:space="preserve">1/4'' Aluminum F-F Threaded Hex Standoff</t>
  </si>
  <si>
    <t xml:space="preserve">https://www.mcmaster.com/91780A525</t>
  </si>
  <si>
    <t xml:space="preserve">Spacer between acryllic charging plate and mounting.</t>
  </si>
  <si>
    <t xml:space="preserve">4-40 Nylon Lock Nut</t>
  </si>
  <si>
    <t xml:space="preserve">https://www.mcmaster.com/94909A005</t>
  </si>
  <si>
    <t xml:space="preserve">Lock nuts to secure charging plate and rub against mounting wall.</t>
  </si>
  <si>
    <t xml:space="preserve">4-40 Metal Lock Nut</t>
  </si>
  <si>
    <t xml:space="preserve">https://www.mcmaster.com/90631A005</t>
  </si>
  <si>
    <t xml:space="preserve">Lock nuts to secure PCB and mouting plate.</t>
  </si>
  <si>
    <t xml:space="preserve">24’’ x 36’’ - 1/8’’ Thick Clear Acrylic Sheet</t>
  </si>
  <si>
    <t xml:space="preserve">http://a.co/d/gHgLLsl </t>
  </si>
  <si>
    <t xml:space="preserve">Acrylic sheet to laster cut for charging plate.</t>
  </si>
  <si>
    <t xml:space="preserve">24’’ x 24’’ - 1/16’’ Thick Clear Acrylic Sheet</t>
  </si>
  <si>
    <t xml:space="preserve">http://a.co/d/isk6QyS </t>
  </si>
  <si>
    <t xml:space="preserve">Acrylic sheet to be laser cut for and charging plate.</t>
  </si>
  <si>
    <t xml:space="preserve">USB Cord</t>
  </si>
  <si>
    <t xml:space="preserve">http://a.co/d/faIFx2a </t>
  </si>
  <si>
    <t xml:space="preserve">USB cord to connect to power source.</t>
  </si>
  <si>
    <t xml:space="preserve">Universal Qi Wireless Transmitter</t>
  </si>
  <si>
    <t xml:space="preserve">https://www.adafruit.com/product/2162</t>
  </si>
  <si>
    <t xml:space="preserve">Qi wireless charger.</t>
  </si>
  <si>
    <t xml:space="preserve">Total</t>
  </si>
  <si>
    <t xml:space="preserve">Number of Stations Required</t>
  </si>
  <si>
    <t xml:space="preserve">Order Location Color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</si>
</sst>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Arial"/>
      <family val="2"/>
      <charset val="1"/>
    </font>
    <font>
      <sz val="12"/>
      <name val="Ubuntu"/>
      <family val="0"/>
      <charset val="1"/>
    </font>
    <font>
      <u val="single"/>
      <sz val="10"/>
      <color rgb="FF0563C1"/>
      <name val="Arial"/>
      <family val="2"/>
      <charset val="1"/>
    </font>
    <font>
      <sz val="36"/>
      <name val="Arial"/>
      <family val="2"/>
      <charset val="1"/>
    </font>
    <font>
      <sz val="24"/>
      <name val="Arial"/>
      <family val="2"/>
      <charset val="1"/>
    </font>
    <font>
      <sz val="24"/>
      <color rgb="FF0000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3333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7030A0"/>
        <bgColor rgb="FF993366"/>
      </patternFill>
    </fill>
    <fill>
      <patternFill patternType="solid">
        <fgColor rgb="FFFF0000"/>
        <bgColor rgb="FFFF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6"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cmaster.com/90272A110" TargetMode="External"/><Relationship Id="rId2" Type="http://schemas.openxmlformats.org/officeDocument/2006/relationships/hyperlink" Target="https://www.mcmaster.com/90273A113" TargetMode="External"/><Relationship Id="rId3" Type="http://schemas.openxmlformats.org/officeDocument/2006/relationships/hyperlink" Target="https://www.mcmaster.com/90272A287" TargetMode="External"/><Relationship Id="rId4" Type="http://schemas.openxmlformats.org/officeDocument/2006/relationships/hyperlink" Target="https://www.mcmaster.com/92141A005" TargetMode="External"/><Relationship Id="rId5" Type="http://schemas.openxmlformats.org/officeDocument/2006/relationships/hyperlink" Target="https://www.mcmaster.com/91780A523" TargetMode="External"/><Relationship Id="rId6" Type="http://schemas.openxmlformats.org/officeDocument/2006/relationships/hyperlink" Target="https://www.mcmaster.com/91780A525" TargetMode="External"/><Relationship Id="rId7" Type="http://schemas.openxmlformats.org/officeDocument/2006/relationships/hyperlink" Target="https://www.mcmaster.com/94909A005" TargetMode="External"/><Relationship Id="rId8" Type="http://schemas.openxmlformats.org/officeDocument/2006/relationships/hyperlink" Target="https://www.mcmaster.com/90631A005" TargetMode="External"/><Relationship Id="rId9" Type="http://schemas.openxmlformats.org/officeDocument/2006/relationships/hyperlink" Target="http://a.co/d/gHgLLsl" TargetMode="External"/><Relationship Id="rId10" Type="http://schemas.openxmlformats.org/officeDocument/2006/relationships/hyperlink" Target="http://a.co/d/isk6QyS" TargetMode="External"/><Relationship Id="rId11" Type="http://schemas.openxmlformats.org/officeDocument/2006/relationships/hyperlink" Target="http://a.co/d/faIFx2a" TargetMode="External"/><Relationship Id="rId12" Type="http://schemas.openxmlformats.org/officeDocument/2006/relationships/hyperlink" Target="https://www.adafruit.com/product/216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5"/>
  <cols>
    <col collapsed="false" hidden="false" max="1" min="1" style="1" width="44.0051020408163"/>
    <col collapsed="false" hidden="false" max="2" min="2" style="2" width="30.9132653061224"/>
    <col collapsed="false" hidden="false" max="3" min="3" style="1" width="35.234693877551"/>
    <col collapsed="false" hidden="false" max="4" min="4" style="2" width="23.7602040816327"/>
    <col collapsed="false" hidden="false" max="5" min="5" style="1" width="43.3316326530612"/>
    <col collapsed="false" hidden="false" max="6" min="6" style="3" width="49.9489795918367"/>
    <col collapsed="false" hidden="false" max="1025" min="7" style="0" width="25.2448979591837"/>
  </cols>
  <sheetData>
    <row r="1" customFormat="false" ht="31" hidden="false" customHeight="tru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  <c r="F1" s="6" t="s">
        <v>5</v>
      </c>
    </row>
    <row r="2" customFormat="false" ht="31" hidden="false" customHeight="true" outlineLevel="0" collapsed="false">
      <c r="A2" s="7" t="s">
        <v>6</v>
      </c>
      <c r="B2" s="8" t="n">
        <f aca="false">1.75</f>
        <v>1.75</v>
      </c>
      <c r="C2" s="7" t="n">
        <f aca="false">4/100</f>
        <v>0.04</v>
      </c>
      <c r="D2" s="8" t="n">
        <f aca="false">B2*C2</f>
        <v>0.07</v>
      </c>
      <c r="E2" s="9" t="s">
        <v>7</v>
      </c>
      <c r="F2" s="10" t="s">
        <v>8</v>
      </c>
      <c r="G2" s="11"/>
    </row>
    <row r="3" customFormat="false" ht="31" hidden="false" customHeight="true" outlineLevel="0" collapsed="false">
      <c r="A3" s="7" t="s">
        <v>9</v>
      </c>
      <c r="B3" s="8" t="n">
        <v>4.08</v>
      </c>
      <c r="C3" s="7" t="n">
        <f aca="false">2/100</f>
        <v>0.02</v>
      </c>
      <c r="D3" s="8" t="n">
        <f aca="false">B3*C3</f>
        <v>0.0816</v>
      </c>
      <c r="E3" s="9" t="s">
        <v>10</v>
      </c>
      <c r="F3" s="10" t="s">
        <v>11</v>
      </c>
      <c r="G3" s="11"/>
    </row>
    <row r="4" customFormat="false" ht="31" hidden="false" customHeight="true" outlineLevel="0" collapsed="false">
      <c r="A4" s="7" t="s">
        <v>12</v>
      </c>
      <c r="B4" s="8" t="n">
        <v>8.71</v>
      </c>
      <c r="C4" s="7" t="n">
        <f aca="false">2/50</f>
        <v>0.04</v>
      </c>
      <c r="D4" s="8" t="n">
        <f aca="false">B4*C4</f>
        <v>0.3484</v>
      </c>
      <c r="E4" s="9" t="s">
        <v>13</v>
      </c>
      <c r="F4" s="10" t="s">
        <v>14</v>
      </c>
      <c r="G4" s="11"/>
    </row>
    <row r="5" customFormat="false" ht="31" hidden="false" customHeight="true" outlineLevel="0" collapsed="false">
      <c r="A5" s="7" t="s">
        <v>15</v>
      </c>
      <c r="B5" s="8" t="n">
        <v>1.4</v>
      </c>
      <c r="C5" s="7" t="n">
        <f aca="false">4/100</f>
        <v>0.04</v>
      </c>
      <c r="D5" s="8" t="n">
        <f aca="false">B5*C5</f>
        <v>0.056</v>
      </c>
      <c r="E5" s="9" t="s">
        <v>16</v>
      </c>
      <c r="F5" s="10" t="s">
        <v>17</v>
      </c>
      <c r="G5" s="11"/>
    </row>
    <row r="6" customFormat="false" ht="31" hidden="false" customHeight="true" outlineLevel="0" collapsed="false">
      <c r="A6" s="7" t="s">
        <v>18</v>
      </c>
      <c r="B6" s="8" t="n">
        <v>0.46</v>
      </c>
      <c r="C6" s="7" t="n">
        <v>4</v>
      </c>
      <c r="D6" s="8" t="n">
        <f aca="false">B6*C6</f>
        <v>1.84</v>
      </c>
      <c r="E6" s="9" t="s">
        <v>19</v>
      </c>
      <c r="F6" s="10" t="s">
        <v>20</v>
      </c>
      <c r="G6" s="11"/>
    </row>
    <row r="7" customFormat="false" ht="31" hidden="false" customHeight="true" outlineLevel="0" collapsed="false">
      <c r="A7" s="7" t="s">
        <v>21</v>
      </c>
      <c r="B7" s="8" t="n">
        <v>0.5</v>
      </c>
      <c r="C7" s="7" t="n">
        <v>4</v>
      </c>
      <c r="D7" s="8" t="n">
        <f aca="false">B7*C7</f>
        <v>2</v>
      </c>
      <c r="E7" s="9" t="s">
        <v>22</v>
      </c>
      <c r="F7" s="10" t="s">
        <v>23</v>
      </c>
      <c r="G7" s="11"/>
    </row>
    <row r="8" customFormat="false" ht="31" hidden="false" customHeight="true" outlineLevel="0" collapsed="false">
      <c r="A8" s="12" t="s">
        <v>24</v>
      </c>
      <c r="B8" s="13" t="n">
        <v>12.87</v>
      </c>
      <c r="C8" s="12" t="n">
        <f aca="false">4/100</f>
        <v>0.04</v>
      </c>
      <c r="D8" s="13" t="n">
        <f aca="false">B8*C8</f>
        <v>0.5148</v>
      </c>
      <c r="E8" s="9" t="s">
        <v>25</v>
      </c>
      <c r="F8" s="14" t="s">
        <v>26</v>
      </c>
      <c r="G8" s="11"/>
    </row>
    <row r="9" customFormat="false" ht="31" hidden="false" customHeight="true" outlineLevel="0" collapsed="false">
      <c r="A9" s="12" t="s">
        <v>27</v>
      </c>
      <c r="B9" s="13" t="n">
        <v>2.79</v>
      </c>
      <c r="C9" s="12" t="n">
        <f aca="false">6/100</f>
        <v>0.06</v>
      </c>
      <c r="D9" s="13" t="n">
        <f aca="false">B9*C9</f>
        <v>0.1674</v>
      </c>
      <c r="E9" s="9" t="s">
        <v>28</v>
      </c>
      <c r="F9" s="14" t="s">
        <v>29</v>
      </c>
      <c r="G9" s="11"/>
    </row>
    <row r="10" customFormat="false" ht="31" hidden="false" customHeight="true" outlineLevel="0" collapsed="false">
      <c r="A10" s="12" t="s">
        <v>30</v>
      </c>
      <c r="B10" s="13" t="n">
        <v>27.8</v>
      </c>
      <c r="C10" s="12" t="n">
        <f aca="false">1/170</f>
        <v>0.00588235294117647</v>
      </c>
      <c r="D10" s="13" t="n">
        <f aca="false">B10*C10</f>
        <v>0.163529411764706</v>
      </c>
      <c r="E10" s="9" t="s">
        <v>31</v>
      </c>
      <c r="F10" s="14" t="s">
        <v>32</v>
      </c>
      <c r="G10" s="15"/>
    </row>
    <row r="11" customFormat="false" ht="31" hidden="false" customHeight="true" outlineLevel="0" collapsed="false">
      <c r="A11" s="12" t="s">
        <v>33</v>
      </c>
      <c r="B11" s="13" t="n">
        <v>19.99</v>
      </c>
      <c r="C11" s="12" t="n">
        <f aca="false">1/17</f>
        <v>0.0588235294117647</v>
      </c>
      <c r="D11" s="13" t="n">
        <f aca="false">B11*C11</f>
        <v>1.17588235294118</v>
      </c>
      <c r="E11" s="9" t="s">
        <v>34</v>
      </c>
      <c r="F11" s="14" t="s">
        <v>35</v>
      </c>
      <c r="G11" s="15"/>
    </row>
    <row r="12" customFormat="false" ht="31" hidden="false" customHeight="true" outlineLevel="0" collapsed="false">
      <c r="A12" s="7" t="s">
        <v>36</v>
      </c>
      <c r="B12" s="8" t="n">
        <v>4.99</v>
      </c>
      <c r="C12" s="7" t="n">
        <v>1</v>
      </c>
      <c r="D12" s="8" t="n">
        <f aca="false">B12*C12</f>
        <v>4.99</v>
      </c>
      <c r="E12" s="9" t="s">
        <v>37</v>
      </c>
      <c r="F12" s="10" t="s">
        <v>38</v>
      </c>
      <c r="G12" s="15"/>
    </row>
    <row r="13" customFormat="false" ht="31" hidden="false" customHeight="true" outlineLevel="0" collapsed="false">
      <c r="A13" s="7" t="s">
        <v>39</v>
      </c>
      <c r="B13" s="8" t="n">
        <v>26.95</v>
      </c>
      <c r="C13" s="7" t="n">
        <v>1</v>
      </c>
      <c r="D13" s="8" t="n">
        <f aca="false">B13*C13</f>
        <v>26.95</v>
      </c>
      <c r="E13" s="9" t="s">
        <v>40</v>
      </c>
      <c r="F13" s="10" t="s">
        <v>41</v>
      </c>
      <c r="G13" s="16"/>
    </row>
    <row r="14" customFormat="false" ht="31" hidden="false" customHeight="true" outlineLevel="0" collapsed="false">
      <c r="A14" s="7" t="s">
        <v>42</v>
      </c>
      <c r="B14" s="8"/>
      <c r="C14" s="7"/>
      <c r="D14" s="8" t="n">
        <f aca="false">SUM(D2:D13)</f>
        <v>38.3576117647059</v>
      </c>
      <c r="E14" s="7"/>
      <c r="F14" s="10"/>
    </row>
  </sheetData>
  <conditionalFormatting sqref="A1:F4,A12:F14">
    <cfRule type="expression" priority="2" aboveAverage="0" equalAverage="0" bottom="0" percent="0" rank="0" text="" dxfId="0">
      <formula>MOD(ROW(),2)</formula>
    </cfRule>
  </conditionalFormatting>
  <conditionalFormatting sqref="A6:F6">
    <cfRule type="expression" priority="3" aboveAverage="0" equalAverage="0" bottom="0" percent="0" rank="0" text="" dxfId="1">
      <formula>MOD(ROW(),2)</formula>
    </cfRule>
  </conditionalFormatting>
  <conditionalFormatting sqref="A10:F11">
    <cfRule type="expression" priority="4" aboveAverage="0" equalAverage="0" bottom="0" percent="0" rank="0" text="" dxfId="2">
      <formula>MOD(ROW(),2)</formula>
    </cfRule>
  </conditionalFormatting>
  <conditionalFormatting sqref="A7:F7,A5:F5">
    <cfRule type="expression" priority="5" aboveAverage="0" equalAverage="0" bottom="0" percent="0" rank="0" text="" dxfId="3">
      <formula>MOD(ROW(),2)</formula>
    </cfRule>
  </conditionalFormatting>
  <conditionalFormatting sqref="A8:F9">
    <cfRule type="expression" priority="6" aboveAverage="0" equalAverage="0" bottom="0" percent="0" rank="0" text="" dxfId="4">
      <formula>MOD(ROW(),2)</formula>
    </cfRule>
  </conditionalFormatting>
  <hyperlinks>
    <hyperlink ref="E2" r:id="rId1" display="https://www.mcmaster.com/90272A110"/>
    <hyperlink ref="E3" r:id="rId2" display="https://www.mcmaster.com/90273A113"/>
    <hyperlink ref="E4" r:id="rId3" display="https://www.mcmaster.com/90272A287"/>
    <hyperlink ref="E5" r:id="rId4" display="https://www.mcmaster.com/92141A005"/>
    <hyperlink ref="E6" r:id="rId5" display="https://www.mcmaster.com/91780A523"/>
    <hyperlink ref="E7" r:id="rId6" display="https://www.mcmaster.com/91780A525"/>
    <hyperlink ref="E8" r:id="rId7" display="https://www.mcmaster.com/94909A005"/>
    <hyperlink ref="E9" r:id="rId8" display="https://www.mcmaster.com/90631A005"/>
    <hyperlink ref="E10" r:id="rId9" display="http://a.co/d/gHgLLsl "/>
    <hyperlink ref="E11" r:id="rId10" display="http://a.co/d/isk6QyS "/>
    <hyperlink ref="E12" r:id="rId11" display="http://a.co/d/faIFx2a "/>
    <hyperlink ref="E13" r:id="rId12" display="https://www.adafruit.com/product/2162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F67" activeCellId="0" sqref="F67"/>
    </sheetView>
  </sheetViews>
  <sheetFormatPr defaultRowHeight="12.5"/>
  <cols>
    <col collapsed="false" hidden="false" max="1" min="1" style="0" width="164.688775510204"/>
    <col collapsed="false" hidden="false" max="2" min="2" style="0" width="29.6989795918367"/>
    <col collapsed="false" hidden="false" max="3" min="3" style="0" width="34.5561224489796"/>
    <col collapsed="false" hidden="false" max="4" min="4" style="0" width="22.6785714285714"/>
    <col collapsed="false" hidden="false" max="5" min="5" style="0" width="88.4183673469388"/>
    <col collapsed="false" hidden="false" max="6" min="6" style="0" width="144.576530612245"/>
    <col collapsed="false" hidden="false" max="7" min="7" style="0" width="43.1989795918367"/>
    <col collapsed="false" hidden="false" max="1025" min="8" style="0" width="11.2040816326531"/>
  </cols>
  <sheetData>
    <row r="1" customFormat="false" ht="44.5" hidden="false" customHeight="false" outlineLevel="0" collapsed="false">
      <c r="A1" s="17" t="s">
        <v>43</v>
      </c>
      <c r="B1" s="17" t="n">
        <v>36</v>
      </c>
    </row>
    <row r="2" customFormat="false" ht="31" hidden="false" customHeight="true" outlineLevel="0" collapsed="false">
      <c r="A2" s="18" t="s">
        <v>0</v>
      </c>
      <c r="B2" s="19" t="s">
        <v>1</v>
      </c>
      <c r="C2" s="18" t="s">
        <v>2</v>
      </c>
      <c r="D2" s="19" t="s">
        <v>3</v>
      </c>
      <c r="E2" s="18" t="s">
        <v>4</v>
      </c>
      <c r="F2" s="20" t="s">
        <v>5</v>
      </c>
      <c r="G2" s="21" t="s">
        <v>44</v>
      </c>
    </row>
    <row r="3" customFormat="false" ht="31" hidden="false" customHeight="true" outlineLevel="0" collapsed="false">
      <c r="A3" s="22" t="str">
        <f aca="false">'Single Station'!A2</f>
        <v>1/2’’ 4-40 Screws</v>
      </c>
      <c r="B3" s="23" t="n">
        <f aca="false">'Single Station'!B2</f>
        <v>1.75</v>
      </c>
      <c r="C3" s="22" t="n">
        <f aca="false">_xlfn.CEILING.MATH('Single Station'!C2*'Multiple Stations'!$B$1)</f>
        <v>2</v>
      </c>
      <c r="D3" s="23" t="n">
        <f aca="false">B3*C3</f>
        <v>3.5</v>
      </c>
      <c r="E3" s="24" t="str">
        <f aca="false">'Single Station'!E2</f>
        <v>https://www.mcmaster.com/90272A110</v>
      </c>
      <c r="F3" s="25" t="str">
        <f aca="false">'Single Station'!F2</f>
        <v>Attaching charging PCB to mounting.</v>
      </c>
      <c r="G3" s="26"/>
    </row>
    <row r="4" customFormat="false" ht="31" hidden="false" customHeight="true" outlineLevel="0" collapsed="false">
      <c r="A4" s="22" t="str">
        <f aca="false">'Single Station'!A3</f>
        <v>3/4'' 4-40 Flathead Screws</v>
      </c>
      <c r="B4" s="23" t="n">
        <f aca="false">'Single Station'!B3</f>
        <v>4.08</v>
      </c>
      <c r="C4" s="22" t="n">
        <f aca="false">_xlfn.CEILING.MATH('Single Station'!C3*'Multiple Stations'!$B$1)</f>
        <v>1</v>
      </c>
      <c r="D4" s="23" t="n">
        <f aca="false">B4*C4</f>
        <v>4.08</v>
      </c>
      <c r="E4" s="24" t="str">
        <f aca="false">'Single Station'!E3</f>
        <v>https://www.mcmaster.com/90273A113</v>
      </c>
      <c r="F4" s="25" t="str">
        <f aca="false">'Single Station'!F3</f>
        <v>Attaching mounting plate to charging plate.</v>
      </c>
      <c r="G4" s="26"/>
    </row>
    <row r="5" customFormat="false" ht="31" hidden="false" customHeight="true" outlineLevel="0" collapsed="false">
      <c r="A5" s="22" t="str">
        <f aca="false">'Single Station'!A4</f>
        <v>3'' 4-40 Screws</v>
      </c>
      <c r="B5" s="23" t="n">
        <f aca="false">'Single Station'!B4</f>
        <v>8.71</v>
      </c>
      <c r="C5" s="22" t="n">
        <f aca="false">_xlfn.CEILING.MATH('Single Station'!C4*'Multiple Stations'!$B$1)</f>
        <v>2</v>
      </c>
      <c r="D5" s="23" t="n">
        <f aca="false">B5*C5</f>
        <v>17.42</v>
      </c>
      <c r="E5" s="24" t="str">
        <f aca="false">'Single Station'!E4</f>
        <v>https://www.mcmaster.com/90272A287</v>
      </c>
      <c r="F5" s="25" t="str">
        <f aca="false">'Single Station'!F4</f>
        <v>Screw to attach charger to the wall.</v>
      </c>
      <c r="G5" s="26"/>
    </row>
    <row r="6" customFormat="false" ht="31" hidden="false" customHeight="true" outlineLevel="0" collapsed="false">
      <c r="A6" s="22" t="str">
        <f aca="false">'Single Station'!A5</f>
        <v>4-40 Washer</v>
      </c>
      <c r="B6" s="23" t="n">
        <f aca="false">'Single Station'!B5</f>
        <v>1.4</v>
      </c>
      <c r="C6" s="22" t="n">
        <f aca="false">_xlfn.CEILING.MATH('Single Station'!C5*'Multiple Stations'!$B$1)</f>
        <v>2</v>
      </c>
      <c r="D6" s="23" t="n">
        <f aca="false">B6*C6</f>
        <v>2.8</v>
      </c>
      <c r="E6" s="24" t="str">
        <f aca="false">'Single Station'!E5</f>
        <v>https://www.mcmaster.com/92141A005</v>
      </c>
      <c r="F6" s="25" t="str">
        <f aca="false">'Single Station'!F5</f>
        <v>Washer for mounting plate to charging plate connection.</v>
      </c>
      <c r="G6" s="26"/>
    </row>
    <row r="7" customFormat="false" ht="31" hidden="false" customHeight="true" outlineLevel="0" collapsed="false">
      <c r="A7" s="22" t="str">
        <f aca="false">'Single Station'!A6</f>
        <v>3/16'' Aluminum F-F Threaded Hex Standoff</v>
      </c>
      <c r="B7" s="23" t="n">
        <f aca="false">'Single Station'!B6</f>
        <v>0.46</v>
      </c>
      <c r="C7" s="22" t="n">
        <f aca="false">_xlfn.CEILING.MATH('Single Station'!C6*'Multiple Stations'!$B$1)</f>
        <v>144</v>
      </c>
      <c r="D7" s="23" t="n">
        <f aca="false">B7*C7</f>
        <v>66.24</v>
      </c>
      <c r="E7" s="24" t="str">
        <f aca="false">'Single Station'!E6</f>
        <v>https://www.mcmaster.com/91780A523</v>
      </c>
      <c r="F7" s="25" t="str">
        <f aca="false">'Single Station'!F6</f>
        <v>Spacer between acryllic mounting and PCB.</v>
      </c>
      <c r="G7" s="26"/>
    </row>
    <row r="8" customFormat="false" ht="31" hidden="false" customHeight="true" outlineLevel="0" collapsed="false">
      <c r="A8" s="22" t="str">
        <f aca="false">'Single Station'!A7</f>
        <v>1/4'' Aluminum F-F Threaded Hex Standoff</v>
      </c>
      <c r="B8" s="23" t="n">
        <f aca="false">'Single Station'!B7</f>
        <v>0.5</v>
      </c>
      <c r="C8" s="22" t="n">
        <f aca="false">_xlfn.CEILING.MATH('Single Station'!C7*'Multiple Stations'!$B$1)</f>
        <v>144</v>
      </c>
      <c r="D8" s="23" t="n">
        <f aca="false">B8*C8</f>
        <v>72</v>
      </c>
      <c r="E8" s="24" t="str">
        <f aca="false">'Single Station'!E7</f>
        <v>https://www.mcmaster.com/91780A525</v>
      </c>
      <c r="F8" s="25" t="str">
        <f aca="false">'Single Station'!F7</f>
        <v>Spacer between acryllic charging plate and mounting.</v>
      </c>
      <c r="G8" s="26"/>
    </row>
    <row r="9" customFormat="false" ht="31" hidden="false" customHeight="true" outlineLevel="0" collapsed="false">
      <c r="A9" s="22" t="str">
        <f aca="false">'Single Station'!A8</f>
        <v>4-40 Nylon Lock Nut</v>
      </c>
      <c r="B9" s="23" t="n">
        <f aca="false">'Single Station'!B8</f>
        <v>12.87</v>
      </c>
      <c r="C9" s="22" t="n">
        <f aca="false">_xlfn.CEILING.MATH('Single Station'!C8*'Multiple Stations'!$B$1)</f>
        <v>2</v>
      </c>
      <c r="D9" s="23" t="n">
        <f aca="false">B9*C9</f>
        <v>25.74</v>
      </c>
      <c r="E9" s="24" t="str">
        <f aca="false">'Single Station'!E8</f>
        <v>https://www.mcmaster.com/94909A005</v>
      </c>
      <c r="F9" s="25" t="str">
        <f aca="false">'Single Station'!F8</f>
        <v>Lock nuts to secure charging plate and rub against mounting wall.</v>
      </c>
      <c r="G9" s="26"/>
    </row>
    <row r="10" customFormat="false" ht="31" hidden="false" customHeight="true" outlineLevel="0" collapsed="false">
      <c r="A10" s="22" t="str">
        <f aca="false">'Single Station'!A9</f>
        <v>4-40 Metal Lock Nut</v>
      </c>
      <c r="B10" s="23" t="n">
        <f aca="false">'Single Station'!B9</f>
        <v>2.79</v>
      </c>
      <c r="C10" s="22" t="n">
        <f aca="false">_xlfn.CEILING.MATH('Single Station'!C9*'Multiple Stations'!$B$1)</f>
        <v>3</v>
      </c>
      <c r="D10" s="23" t="n">
        <f aca="false">B10*C10</f>
        <v>8.37</v>
      </c>
      <c r="E10" s="24" t="str">
        <f aca="false">'Single Station'!E9</f>
        <v>https://www.mcmaster.com/90631A005</v>
      </c>
      <c r="F10" s="25" t="str">
        <f aca="false">'Single Station'!F9</f>
        <v>Lock nuts to secure PCB and mouting plate.</v>
      </c>
      <c r="G10" s="26"/>
    </row>
    <row r="11" customFormat="false" ht="31" hidden="false" customHeight="true" outlineLevel="0" collapsed="false">
      <c r="A11" s="22" t="str">
        <f aca="false">'Single Station'!A10</f>
        <v>24’’ x 36’’ - 1/8’’ Thick Clear Acrylic Sheet</v>
      </c>
      <c r="B11" s="23" t="n">
        <f aca="false">'Single Station'!B10</f>
        <v>27.8</v>
      </c>
      <c r="C11" s="22" t="n">
        <f aca="false">_xlfn.CEILING.MATH('Single Station'!C10*'Multiple Stations'!$B$1)</f>
        <v>1</v>
      </c>
      <c r="D11" s="23" t="n">
        <f aca="false">B11*C11</f>
        <v>27.8</v>
      </c>
      <c r="E11" s="24" t="str">
        <f aca="false">'Single Station'!E10</f>
        <v>http://a.co/d/gHgLLsl </v>
      </c>
      <c r="F11" s="25" t="str">
        <f aca="false">'Single Station'!F10</f>
        <v>Acrylic sheet to laster cut for charging plate.</v>
      </c>
      <c r="G11" s="15"/>
    </row>
    <row r="12" customFormat="false" ht="31" hidden="false" customHeight="true" outlineLevel="0" collapsed="false">
      <c r="A12" s="22" t="str">
        <f aca="false">'Single Station'!A11</f>
        <v>24’’ x 24’’ - 1/16’’ Thick Clear Acrylic Sheet</v>
      </c>
      <c r="B12" s="23" t="n">
        <f aca="false">'Single Station'!B11</f>
        <v>19.99</v>
      </c>
      <c r="C12" s="22" t="n">
        <f aca="false">_xlfn.CEILING.MATH('Single Station'!C11*'Multiple Stations'!$B$1)</f>
        <v>3</v>
      </c>
      <c r="D12" s="23" t="n">
        <f aca="false">B12*C12</f>
        <v>59.97</v>
      </c>
      <c r="E12" s="24" t="str">
        <f aca="false">'Single Station'!E11</f>
        <v>http://a.co/d/isk6QyS </v>
      </c>
      <c r="F12" s="25" t="str">
        <f aca="false">'Single Station'!F11</f>
        <v>Acrylic sheet to be laser cut for and charging plate.</v>
      </c>
      <c r="G12" s="15"/>
    </row>
    <row r="13" customFormat="false" ht="31" hidden="false" customHeight="true" outlineLevel="0" collapsed="false">
      <c r="A13" s="22" t="str">
        <f aca="false">'Single Station'!A12</f>
        <v>USB Cord</v>
      </c>
      <c r="B13" s="23" t="n">
        <f aca="false">'Single Station'!B12</f>
        <v>4.99</v>
      </c>
      <c r="C13" s="22" t="n">
        <f aca="false">_xlfn.CEILING.MATH('Single Station'!C12*'Multiple Stations'!$B$1)</f>
        <v>36</v>
      </c>
      <c r="D13" s="23" t="n">
        <f aca="false">B13*C13</f>
        <v>179.64</v>
      </c>
      <c r="E13" s="24" t="str">
        <f aca="false">'Single Station'!E12</f>
        <v>http://a.co/d/faIFx2a </v>
      </c>
      <c r="F13" s="25" t="str">
        <f aca="false">'Single Station'!F12</f>
        <v>USB cord to connect to power source.</v>
      </c>
      <c r="G13" s="15"/>
    </row>
    <row r="14" customFormat="false" ht="31" hidden="false" customHeight="true" outlineLevel="0" collapsed="false">
      <c r="A14" s="22" t="str">
        <f aca="false">'Single Station'!A13</f>
        <v>Universal Qi Wireless Transmitter</v>
      </c>
      <c r="B14" s="23" t="n">
        <f aca="false">'Single Station'!B13</f>
        <v>26.95</v>
      </c>
      <c r="C14" s="22" t="n">
        <f aca="false">_xlfn.CEILING.MATH('Single Station'!C13*'Multiple Stations'!$B$1)</f>
        <v>36</v>
      </c>
      <c r="D14" s="23" t="n">
        <f aca="false">B14*C14</f>
        <v>970.2</v>
      </c>
      <c r="E14" s="24" t="str">
        <f aca="false">'Single Station'!E13</f>
        <v>https://www.adafruit.com/product/2162</v>
      </c>
      <c r="F14" s="25" t="str">
        <f aca="false">'Single Station'!F13</f>
        <v>Qi wireless charger.</v>
      </c>
      <c r="G14" s="16"/>
    </row>
    <row r="15" customFormat="false" ht="31" hidden="false" customHeight="true" outlineLevel="0" collapsed="false">
      <c r="A15" s="18" t="s">
        <v>42</v>
      </c>
      <c r="B15" s="19"/>
      <c r="C15" s="18"/>
      <c r="D15" s="19" t="n">
        <f aca="false">SUM(D3:D14)</f>
        <v>1437.76</v>
      </c>
      <c r="E15" s="18"/>
      <c r="F15" s="20"/>
    </row>
  </sheetData>
  <conditionalFormatting sqref="A2:F15">
    <cfRule type="expression" priority="2" aboveAverage="0" equalAverage="0" bottom="0" percent="0" rank="0" text="" dxfId="0">
      <formula>MOD(ROW(),2)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2018-09-29T11:28:18Z</dcterms:created>
  <dc:creator/>
  <dc:description/>
  <dc:language>en-US</dc:language>
  <cp:lastModifiedBy/>
  <dcterms:modified xsi:type="dcterms:W3CDTF">2019-03-06T10:32:28Z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