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gritsbotx\gritsbotx\componentList\"/>
    </mc:Choice>
  </mc:AlternateContent>
  <xr:revisionPtr revIDLastSave="0" documentId="13_ncr:1_{AFAE1C59-0DC6-421F-A58A-2919B453DEA8}" xr6:coauthVersionLast="38" xr6:coauthVersionMax="38" xr10:uidLastSave="{00000000-0000-0000-0000-000000000000}"/>
  <bookViews>
    <workbookView xWindow="0" yWindow="0" windowWidth="16380" windowHeight="8190" tabRatio="993" xr2:uid="{00000000-000D-0000-FFFF-FFFF00000000}"/>
  </bookViews>
  <sheets>
    <sheet name="Single GRITSBotX" sheetId="1" r:id="rId1"/>
    <sheet name="Multiple GRITSBotX" sheetId="2" r:id="rId2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8" i="2" l="1"/>
  <c r="E8" i="2"/>
  <c r="C8" i="2"/>
  <c r="D8" i="2" s="1"/>
  <c r="B8" i="2"/>
  <c r="A8" i="2"/>
  <c r="C8" i="1"/>
  <c r="C7" i="1" l="1"/>
  <c r="B7" i="1"/>
  <c r="D7" i="1" s="1"/>
  <c r="F29" i="2" l="1"/>
  <c r="E29" i="2"/>
  <c r="C29" i="2"/>
  <c r="B29" i="2"/>
  <c r="D29" i="2" s="1"/>
  <c r="A29" i="2"/>
  <c r="F28" i="2"/>
  <c r="E28" i="2"/>
  <c r="C28" i="2"/>
  <c r="B28" i="2"/>
  <c r="A28" i="2"/>
  <c r="F27" i="2"/>
  <c r="E27" i="2"/>
  <c r="C27" i="2"/>
  <c r="B27" i="2"/>
  <c r="A27" i="2"/>
  <c r="F26" i="2"/>
  <c r="E26" i="2"/>
  <c r="C26" i="2"/>
  <c r="B26" i="2"/>
  <c r="A26" i="2"/>
  <c r="F25" i="2"/>
  <c r="E25" i="2"/>
  <c r="C25" i="2"/>
  <c r="D25" i="2" s="1"/>
  <c r="B25" i="2"/>
  <c r="A25" i="2"/>
  <c r="F24" i="2"/>
  <c r="E24" i="2"/>
  <c r="C24" i="2"/>
  <c r="B24" i="2"/>
  <c r="D24" i="2" s="1"/>
  <c r="A24" i="2"/>
  <c r="F23" i="2"/>
  <c r="E23" i="2"/>
  <c r="C23" i="2"/>
  <c r="B23" i="2"/>
  <c r="D23" i="2" s="1"/>
  <c r="A23" i="2"/>
  <c r="F22" i="2"/>
  <c r="E22" i="2"/>
  <c r="C22" i="2"/>
  <c r="B22" i="2"/>
  <c r="A22" i="2"/>
  <c r="F21" i="2"/>
  <c r="E21" i="2"/>
  <c r="C21" i="2"/>
  <c r="B21" i="2"/>
  <c r="D21" i="2" s="1"/>
  <c r="A21" i="2"/>
  <c r="F20" i="2"/>
  <c r="E20" i="2"/>
  <c r="C20" i="2"/>
  <c r="B20" i="2"/>
  <c r="D20" i="2" s="1"/>
  <c r="A20" i="2"/>
  <c r="F19" i="2"/>
  <c r="E19" i="2"/>
  <c r="C19" i="2"/>
  <c r="B19" i="2"/>
  <c r="D19" i="2" s="1"/>
  <c r="A19" i="2"/>
  <c r="F18" i="2"/>
  <c r="E18" i="2"/>
  <c r="C18" i="2"/>
  <c r="B18" i="2"/>
  <c r="A18" i="2"/>
  <c r="F17" i="2"/>
  <c r="E17" i="2"/>
  <c r="C17" i="2"/>
  <c r="B17" i="2"/>
  <c r="D17" i="2" s="1"/>
  <c r="A17" i="2"/>
  <c r="F16" i="2"/>
  <c r="E16" i="2"/>
  <c r="C16" i="2"/>
  <c r="B16" i="2"/>
  <c r="D16" i="2" s="1"/>
  <c r="A16" i="2"/>
  <c r="F15" i="2"/>
  <c r="E15" i="2"/>
  <c r="C15" i="2"/>
  <c r="D15" i="2" s="1"/>
  <c r="B15" i="2"/>
  <c r="A15" i="2"/>
  <c r="F14" i="2"/>
  <c r="E14" i="2"/>
  <c r="B14" i="2"/>
  <c r="A14" i="2"/>
  <c r="F13" i="2"/>
  <c r="E13" i="2"/>
  <c r="B13" i="2"/>
  <c r="A13" i="2"/>
  <c r="F12" i="2"/>
  <c r="E12" i="2"/>
  <c r="B12" i="2"/>
  <c r="A12" i="2"/>
  <c r="F11" i="2"/>
  <c r="E11" i="2"/>
  <c r="B11" i="2"/>
  <c r="A11" i="2"/>
  <c r="F10" i="2"/>
  <c r="E10" i="2"/>
  <c r="C10" i="2"/>
  <c r="B10" i="2"/>
  <c r="D10" i="2" s="1"/>
  <c r="A10" i="2"/>
  <c r="F9" i="2"/>
  <c r="E9" i="2"/>
  <c r="B9" i="2"/>
  <c r="A9" i="2"/>
  <c r="F7" i="2"/>
  <c r="E7" i="2"/>
  <c r="A7" i="2"/>
  <c r="F6" i="2"/>
  <c r="E6" i="2"/>
  <c r="C6" i="2"/>
  <c r="B6" i="2"/>
  <c r="D6" i="2" s="1"/>
  <c r="A6" i="2"/>
  <c r="F5" i="2"/>
  <c r="E5" i="2"/>
  <c r="C5" i="2"/>
  <c r="B5" i="2"/>
  <c r="A5" i="2"/>
  <c r="F4" i="2"/>
  <c r="E4" i="2"/>
  <c r="C4" i="2"/>
  <c r="B4" i="2"/>
  <c r="D4" i="2" s="1"/>
  <c r="A4" i="2"/>
  <c r="F3" i="2"/>
  <c r="E3" i="2"/>
  <c r="C3" i="2"/>
  <c r="B3" i="2"/>
  <c r="A3" i="2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C13" i="1"/>
  <c r="D13" i="1" s="1"/>
  <c r="D12" i="1"/>
  <c r="C12" i="1"/>
  <c r="C13" i="2" s="1"/>
  <c r="D13" i="2" s="1"/>
  <c r="C11" i="1"/>
  <c r="D11" i="1" s="1"/>
  <c r="D10" i="1"/>
  <c r="C10" i="1"/>
  <c r="C11" i="2" s="1"/>
  <c r="D11" i="2" s="1"/>
  <c r="D9" i="1"/>
  <c r="C9" i="2"/>
  <c r="D9" i="2" s="1"/>
  <c r="C6" i="1"/>
  <c r="C7" i="2" s="1"/>
  <c r="B6" i="1"/>
  <c r="D6" i="1" s="1"/>
  <c r="D5" i="1"/>
  <c r="D4" i="1"/>
  <c r="D3" i="1"/>
  <c r="D2" i="1"/>
  <c r="D27" i="2" l="1"/>
  <c r="D3" i="2"/>
  <c r="D22" i="2"/>
  <c r="D28" i="2"/>
  <c r="D5" i="2"/>
  <c r="D18" i="2"/>
  <c r="D26" i="2"/>
  <c r="B7" i="2"/>
  <c r="D7" i="2" s="1"/>
  <c r="D29" i="1"/>
  <c r="C12" i="2"/>
  <c r="D12" i="2" s="1"/>
  <c r="C14" i="2"/>
  <c r="D14" i="2" s="1"/>
  <c r="D30" i="2" l="1"/>
</calcChain>
</file>

<file path=xl/sharedStrings.xml><?xml version="1.0" encoding="utf-8"?>
<sst xmlns="http://schemas.openxmlformats.org/spreadsheetml/2006/main" count="97" uniqueCount="90">
  <si>
    <t>Item</t>
  </si>
  <si>
    <t>Price Per Item</t>
  </si>
  <si>
    <t>Number Needed</t>
  </si>
  <si>
    <t>Total Price</t>
  </si>
  <si>
    <t>Order Link</t>
  </si>
  <si>
    <t>Description</t>
  </si>
  <si>
    <t>5/16’’Aluminum  M-F Threaded Hex Standoff</t>
  </si>
  <si>
    <t>https://www.mcmaster.com/93505A466</t>
  </si>
  <si>
    <t>Aluminum stand off for attaching bottom acrylic to battery holder acrylic</t>
  </si>
  <si>
    <t>5/16’’ Aluminum F-F Threaded Hex Standoff</t>
  </si>
  <si>
    <t>https://www.mcmaster.com/91780A527</t>
  </si>
  <si>
    <t>Aluminum stand off spacing the battery holder.</t>
  </si>
  <si>
    <t>3/16’’ Nylon M-F Threaded Hex Standoff</t>
  </si>
  <si>
    <t>https://www.mcmaster.com/92745A460</t>
  </si>
  <si>
    <t>Nylon stand off for attaching main PCB to battery holder.</t>
  </si>
  <si>
    <t>3/4’’ Nylon M-F Threaded Hex Standoff</t>
  </si>
  <si>
    <t>https://www.mcmaster.com/92745A380</t>
  </si>
  <si>
    <t>Nylon stand off for attaching main PCB to top acrylic.</t>
  </si>
  <si>
    <t>1/4’’ 4-40 Screws</t>
  </si>
  <si>
    <t>https://www.mcmaster.com/90272A106</t>
  </si>
  <si>
    <t>Attaching bottom acrylic to standoff. Screws come in 100 pack bags</t>
  </si>
  <si>
    <t>1/2’’ 4-40 Screws</t>
  </si>
  <si>
    <t>https://www.mcmaster.com/90272A110</t>
  </si>
  <si>
    <t>Attaching Raspberry Pi to top acrylic. Screws come in 100 pack bags</t>
  </si>
  <si>
    <t>3/16’’ Aluminum F-F Threaded Hex Standoff</t>
  </si>
  <si>
    <t>https://www.mcmaster.com/91780A523</t>
  </si>
  <si>
    <t>Aluminum stand off for attaching Raspberry Pi to top acrylic.</t>
  </si>
  <si>
    <t>1/2’’ M3 Screws</t>
  </si>
  <si>
    <t>https://www.mcmaster.com/92005A124</t>
  </si>
  <si>
    <t>Screws for attaching caster to chassis</t>
  </si>
  <si>
    <t>M3 Nylon Lock Nuts</t>
  </si>
  <si>
    <t>https://www.mcmaster.com/90576A102</t>
  </si>
  <si>
    <t>Lock nuts for attaching caster to chassis</t>
  </si>
  <si>
    <t>24’’ x 36’’ - 1/8’’ Thick Clear Acrylic Sheet</t>
  </si>
  <si>
    <t xml:space="preserve">http://a.co/d/gHgLLsl </t>
  </si>
  <si>
    <t>Acrylic sheet to laster cut for robot chassis.</t>
  </si>
  <si>
    <t>24’’ x 24’’ - 1/16’’ Thick Clear Acrylic Sheet</t>
  </si>
  <si>
    <t xml:space="preserve">http://a.co/d/isk6QyS </t>
  </si>
  <si>
    <t>Acrylic sheet to be laser cut for battery holder and charging plate.</t>
  </si>
  <si>
    <t>8’’ M-M Micro USB to Micro USB</t>
  </si>
  <si>
    <t>http://a.co/d/02ey9tC</t>
  </si>
  <si>
    <t>USB to connect the Raspberry Pi Zero to Teensy</t>
  </si>
  <si>
    <t>DiGiYes Wireless Charging Receiver</t>
  </si>
  <si>
    <t xml:space="preserve">http://a.co/d/eJUInFT </t>
  </si>
  <si>
    <t>Wireless charging receiver (optional for non Robotarium use)</t>
  </si>
  <si>
    <t>Lithium Ion Polymer Battery - 3.7v 2500mAh</t>
  </si>
  <si>
    <t>https://www.adafruit.com/product/328</t>
  </si>
  <si>
    <t>Battery to power the robot.</t>
  </si>
  <si>
    <t>Teensy 3.2 Microcontroller</t>
  </si>
  <si>
    <t>https://www.adafruit.com/product/2756</t>
  </si>
  <si>
    <t>Low level micro-controller</t>
  </si>
  <si>
    <t>Raspberry Pi Zero W Basic Pack</t>
  </si>
  <si>
    <t>https://www.adafruit.com/product/3409</t>
  </si>
  <si>
    <t>High Level Processor</t>
  </si>
  <si>
    <t>JST PH 2-Pin Cable - Female Connector 100mm</t>
  </si>
  <si>
    <t>https://www.adafruit.com/product/261</t>
  </si>
  <si>
    <t>Power Cable Jumper for Raspberry Pi</t>
  </si>
  <si>
    <t>Micro Metal Gear Motor with Encoder (100:1 gearing)</t>
  </si>
  <si>
    <t>https://www.dfrobot.com/product-1433.html</t>
  </si>
  <si>
    <t>Motors for the robot.</t>
  </si>
  <si>
    <t>Pololu Micro Metal Gearmotor Bracket Pair – Black</t>
  </si>
  <si>
    <t>https://www.pololu.com/product/989</t>
  </si>
  <si>
    <t>Mount for securing motors to acrylic chassis</t>
  </si>
  <si>
    <t>Pololu Wheel 32×7mm Pair – Black</t>
  </si>
  <si>
    <t>https://www.pololu.com/product/1087</t>
  </si>
  <si>
    <t>Wheels that attach to the motors.</t>
  </si>
  <si>
    <t>Pololu Carrier with Sharp GP2Y0A60SZLF Analog Distance Sensor 10-150cm, 5V</t>
  </si>
  <si>
    <t>https://www.pololu.com/product/2474</t>
  </si>
  <si>
    <t>IR Range Sensors</t>
  </si>
  <si>
    <t>Tamiya Caster Ball</t>
  </si>
  <si>
    <t>https://www.sparkfun.com/products/320</t>
  </si>
  <si>
    <t>Caster Ball to Balance Robot</t>
  </si>
  <si>
    <t xml:space="preserve">SWITCH SLIDE SPST 500MA 125V </t>
  </si>
  <si>
    <t>https://www.digikey.com/short/jfcbcq</t>
  </si>
  <si>
    <t>Main Power Switch for Robot</t>
  </si>
  <si>
    <t>CONN HEADER PH TOP 2POS 2MM</t>
  </si>
  <si>
    <t>https://www.digikey.com/short/jfcjf3</t>
  </si>
  <si>
    <t>Power Jumper for Pi to Main Board</t>
  </si>
  <si>
    <t>BERGSTIK HDR 14POS .100" DR SMT</t>
  </si>
  <si>
    <t>https://www.digikey.com/short/jbdd3f</t>
  </si>
  <si>
    <t>Header pins for underside of Teensy 3.2</t>
  </si>
  <si>
    <t>Compression Spring</t>
  </si>
  <si>
    <t>https://www.springsfast.com/part_detail_compression.php?part=C05-014-008</t>
  </si>
  <si>
    <t>Spring for pseudo suspension on the caster ball of the robot (avoids rattle)</t>
  </si>
  <si>
    <t>Total</t>
  </si>
  <si>
    <t>Number of Robots Required</t>
  </si>
  <si>
    <t>Order Location Color</t>
  </si>
  <si>
    <t>4-40 Metal Lock Nut</t>
  </si>
  <si>
    <t>https://www.mcmaster.com/90631A005</t>
  </si>
  <si>
    <t>Lock nuts to secure Raspberry Pi and top mouting 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</si>
</sst>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>
    <font>
      <sz val="10"/>
      <name val="Arial"/>
      <family val="2"/>
      <charset val="1"/>
    </font>
    <font>
      <b/>
      <sz val="24"/>
      <name val="Ubuntu"/>
      <charset val="1"/>
    </font>
    <font>
      <sz val="12"/>
      <name val="Ubuntu"/>
      <charset val="1"/>
    </font>
    <font>
      <u/>
      <sz val="14"/>
      <color rgb="FF0563C1"/>
      <name val="Arial"/>
      <family val="2"/>
      <charset val="1"/>
    </font>
    <font>
      <u/>
      <sz val="10"/>
      <color rgb="FF0563C1"/>
      <name val="Arial"/>
      <family val="2"/>
      <charset val="1"/>
    </font>
    <font>
      <sz val="12"/>
      <color rgb="FF0000FF"/>
      <name val="Ubuntu"/>
      <charset val="1"/>
    </font>
    <font>
      <sz val="14"/>
      <name val="Ubuntu"/>
      <charset val="1"/>
    </font>
    <font>
      <sz val="36"/>
      <name val="Arial"/>
      <family val="2"/>
      <charset val="1"/>
    </font>
    <font>
      <sz val="2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00FF00"/>
      </patternFill>
    </fill>
    <fill>
      <patternFill patternType="solid">
        <fgColor rgb="FFCC00CC"/>
        <bgColor rgb="FFFF00FF"/>
      </patternFill>
    </fill>
    <fill>
      <patternFill patternType="solid">
        <fgColor rgb="FF3333FF"/>
        <bgColor rgb="FF3366FF"/>
      </patternFill>
    </fill>
    <fill>
      <patternFill patternType="solid">
        <fgColor rgb="FF66FFFF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FF6600"/>
        <bgColor rgb="FFFF990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1" applyFont="1" applyBorder="1" applyAlignment="1" applyProtection="1"/>
    <xf numFmtId="0" fontId="2" fillId="0" borderId="1" xfId="0" applyFont="1" applyBorder="1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1" xfId="0" applyFont="1" applyBorder="1"/>
    <xf numFmtId="0" fontId="0" fillId="9" borderId="0" xfId="0" applyFill="1"/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164" fontId="8" fillId="0" borderId="1" xfId="0" applyNumberFormat="1" applyFont="1" applyBorder="1"/>
    <xf numFmtId="0" fontId="8" fillId="0" borderId="1" xfId="0" applyFont="1" applyBorder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ill>
        <patternFill>
          <bgColor rgb="FFBFBFBF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0576A102" TargetMode="External"/><Relationship Id="rId13" Type="http://schemas.openxmlformats.org/officeDocument/2006/relationships/hyperlink" Target="https://www.adafruit.com/product/328" TargetMode="External"/><Relationship Id="rId18" Type="http://schemas.openxmlformats.org/officeDocument/2006/relationships/hyperlink" Target="https://www.pololu.com/product/989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92745A460" TargetMode="External"/><Relationship Id="rId21" Type="http://schemas.openxmlformats.org/officeDocument/2006/relationships/hyperlink" Target="https://www.sparkfun.com/products/320" TargetMode="External"/><Relationship Id="rId7" Type="http://schemas.openxmlformats.org/officeDocument/2006/relationships/hyperlink" Target="https://www.mcmaster.com/92005A124" TargetMode="External"/><Relationship Id="rId12" Type="http://schemas.openxmlformats.org/officeDocument/2006/relationships/hyperlink" Target="http://a.co/d/eJUInFT" TargetMode="External"/><Relationship Id="rId17" Type="http://schemas.openxmlformats.org/officeDocument/2006/relationships/hyperlink" Target="https://www.dfrobot.com/product-1433.html" TargetMode="External"/><Relationship Id="rId25" Type="http://schemas.openxmlformats.org/officeDocument/2006/relationships/hyperlink" Target="https://www.mcmaster.com/90272A110" TargetMode="External"/><Relationship Id="rId2" Type="http://schemas.openxmlformats.org/officeDocument/2006/relationships/hyperlink" Target="https://www.mcmaster.com/91780A527" TargetMode="External"/><Relationship Id="rId16" Type="http://schemas.openxmlformats.org/officeDocument/2006/relationships/hyperlink" Target="https://www.adafruit.com/product/261" TargetMode="External"/><Relationship Id="rId20" Type="http://schemas.openxmlformats.org/officeDocument/2006/relationships/hyperlink" Target="https://www.pololu.com/product/2474" TargetMode="External"/><Relationship Id="rId1" Type="http://schemas.openxmlformats.org/officeDocument/2006/relationships/hyperlink" Target="https://www.mcmaster.com/93505A466" TargetMode="External"/><Relationship Id="rId6" Type="http://schemas.openxmlformats.org/officeDocument/2006/relationships/hyperlink" Target="https://www.mcmaster.com/91780A523" TargetMode="External"/><Relationship Id="rId11" Type="http://schemas.openxmlformats.org/officeDocument/2006/relationships/hyperlink" Target="http://a.co/d/02ey9tC" TargetMode="External"/><Relationship Id="rId24" Type="http://schemas.openxmlformats.org/officeDocument/2006/relationships/hyperlink" Target="https://www.digikey.com/short/jbdd3f" TargetMode="External"/><Relationship Id="rId5" Type="http://schemas.openxmlformats.org/officeDocument/2006/relationships/hyperlink" Target="https://www.mcmaster.com/90272A106" TargetMode="External"/><Relationship Id="rId15" Type="http://schemas.openxmlformats.org/officeDocument/2006/relationships/hyperlink" Target="https://www.adafruit.com/product/3409" TargetMode="External"/><Relationship Id="rId23" Type="http://schemas.openxmlformats.org/officeDocument/2006/relationships/hyperlink" Target="https://www.digikey.com/short/jfcjf3" TargetMode="External"/><Relationship Id="rId10" Type="http://schemas.openxmlformats.org/officeDocument/2006/relationships/hyperlink" Target="http://a.co/d/isk6QyS" TargetMode="External"/><Relationship Id="rId19" Type="http://schemas.openxmlformats.org/officeDocument/2006/relationships/hyperlink" Target="https://www.pololu.com/product/1087" TargetMode="External"/><Relationship Id="rId4" Type="http://schemas.openxmlformats.org/officeDocument/2006/relationships/hyperlink" Target="https://www.mcmaster.com/92745A380" TargetMode="External"/><Relationship Id="rId9" Type="http://schemas.openxmlformats.org/officeDocument/2006/relationships/hyperlink" Target="http://a.co/d/gHgLLsl" TargetMode="External"/><Relationship Id="rId14" Type="http://schemas.openxmlformats.org/officeDocument/2006/relationships/hyperlink" Target="https://www.adafruit.com/product/2756" TargetMode="External"/><Relationship Id="rId22" Type="http://schemas.openxmlformats.org/officeDocument/2006/relationships/hyperlink" Target="https://www.digikey.com/short/jfcb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50" zoomScaleNormal="50" workbookViewId="0">
      <selection activeCell="F8" sqref="F8"/>
    </sheetView>
  </sheetViews>
  <sheetFormatPr defaultRowHeight="12.5"/>
  <cols>
    <col min="1" max="1" width="83.54296875" style="1"/>
    <col min="2" max="2" width="31.1796875" style="2"/>
    <col min="3" max="3" width="35.6328125" style="1"/>
    <col min="4" max="4" width="24.54296875" style="2"/>
    <col min="5" max="5" width="44.36328125" style="1"/>
    <col min="6" max="6" width="71.90625" style="3"/>
    <col min="7" max="1025" width="25.26953125"/>
  </cols>
  <sheetData>
    <row r="1" spans="1:7" ht="31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7" ht="31" customHeight="1">
      <c r="A2" s="7" t="s">
        <v>6</v>
      </c>
      <c r="B2" s="8">
        <v>0.8</v>
      </c>
      <c r="C2" s="7">
        <v>4</v>
      </c>
      <c r="D2" s="8">
        <f t="shared" ref="D2:D28" si="0">B2*C2</f>
        <v>3.2</v>
      </c>
      <c r="E2" s="9" t="s">
        <v>7</v>
      </c>
      <c r="F2" s="10" t="s">
        <v>8</v>
      </c>
      <c r="G2" s="11"/>
    </row>
    <row r="3" spans="1:7" ht="31" customHeight="1">
      <c r="A3" s="7" t="s">
        <v>9</v>
      </c>
      <c r="B3" s="8">
        <v>0.52</v>
      </c>
      <c r="C3" s="7">
        <v>4</v>
      </c>
      <c r="D3" s="8">
        <f t="shared" si="0"/>
        <v>2.08</v>
      </c>
      <c r="E3" s="9" t="s">
        <v>10</v>
      </c>
      <c r="F3" s="10" t="s">
        <v>11</v>
      </c>
      <c r="G3" s="11"/>
    </row>
    <row r="4" spans="1:7" ht="31" customHeight="1">
      <c r="A4" s="7" t="s">
        <v>12</v>
      </c>
      <c r="B4" s="8">
        <v>2.7</v>
      </c>
      <c r="C4" s="7">
        <v>4</v>
      </c>
      <c r="D4" s="8">
        <f t="shared" si="0"/>
        <v>10.8</v>
      </c>
      <c r="E4" s="9" t="s">
        <v>13</v>
      </c>
      <c r="F4" s="10" t="s">
        <v>14</v>
      </c>
      <c r="G4" s="11"/>
    </row>
    <row r="5" spans="1:7" ht="31" customHeight="1">
      <c r="A5" s="12" t="s">
        <v>15</v>
      </c>
      <c r="B5" s="8">
        <v>2.97</v>
      </c>
      <c r="C5" s="7">
        <v>4</v>
      </c>
      <c r="D5" s="8">
        <f t="shared" si="0"/>
        <v>11.88</v>
      </c>
      <c r="E5" s="9" t="s">
        <v>16</v>
      </c>
      <c r="F5" s="10" t="s">
        <v>17</v>
      </c>
      <c r="G5" s="11"/>
    </row>
    <row r="6" spans="1:7" ht="31" customHeight="1">
      <c r="A6" s="7" t="s">
        <v>18</v>
      </c>
      <c r="B6" s="8">
        <f>1.46</f>
        <v>1.46</v>
      </c>
      <c r="C6" s="7">
        <f>8/100</f>
        <v>0.08</v>
      </c>
      <c r="D6" s="8">
        <f t="shared" si="0"/>
        <v>0.1168</v>
      </c>
      <c r="E6" s="9" t="s">
        <v>19</v>
      </c>
      <c r="F6" s="10" t="s">
        <v>20</v>
      </c>
      <c r="G6" s="11"/>
    </row>
    <row r="7" spans="1:7" ht="31" customHeight="1">
      <c r="A7" s="7" t="s">
        <v>21</v>
      </c>
      <c r="B7" s="8">
        <f>1.75</f>
        <v>1.75</v>
      </c>
      <c r="C7" s="7">
        <f>4/100</f>
        <v>0.04</v>
      </c>
      <c r="D7" s="8">
        <f t="shared" ref="D7" si="1">B7*C7</f>
        <v>7.0000000000000007E-2</v>
      </c>
      <c r="E7" s="9" t="s">
        <v>22</v>
      </c>
      <c r="F7" s="10" t="s">
        <v>23</v>
      </c>
      <c r="G7" s="11"/>
    </row>
    <row r="8" spans="1:7" ht="31" customHeight="1">
      <c r="A8" s="7" t="s">
        <v>87</v>
      </c>
      <c r="B8" s="8">
        <v>2.79</v>
      </c>
      <c r="C8" s="7">
        <f>4/100</f>
        <v>0.04</v>
      </c>
      <c r="D8" s="8">
        <v>0.17</v>
      </c>
      <c r="E8" s="9" t="s">
        <v>88</v>
      </c>
      <c r="F8" s="10" t="s">
        <v>89</v>
      </c>
      <c r="G8" s="11"/>
    </row>
    <row r="9" spans="1:7" ht="31" customHeight="1">
      <c r="A9" s="7" t="s">
        <v>24</v>
      </c>
      <c r="B9" s="8">
        <v>0.46</v>
      </c>
      <c r="C9" s="7">
        <v>4</v>
      </c>
      <c r="D9" s="8">
        <f t="shared" si="0"/>
        <v>1.84</v>
      </c>
      <c r="E9" s="9" t="s">
        <v>25</v>
      </c>
      <c r="F9" s="10" t="s">
        <v>26</v>
      </c>
      <c r="G9" s="11"/>
    </row>
    <row r="10" spans="1:7" ht="31" customHeight="1">
      <c r="A10" s="7" t="s">
        <v>27</v>
      </c>
      <c r="B10" s="8">
        <v>4.37</v>
      </c>
      <c r="C10" s="7">
        <f>3/100</f>
        <v>0.03</v>
      </c>
      <c r="D10" s="8">
        <f t="shared" si="0"/>
        <v>0.13109999999999999</v>
      </c>
      <c r="E10" s="9" t="s">
        <v>28</v>
      </c>
      <c r="F10" s="10" t="s">
        <v>29</v>
      </c>
      <c r="G10" s="11"/>
    </row>
    <row r="11" spans="1:7" ht="31" customHeight="1">
      <c r="A11" s="7" t="s">
        <v>30</v>
      </c>
      <c r="B11" s="8">
        <v>3.45</v>
      </c>
      <c r="C11" s="7">
        <f>3/100</f>
        <v>0.03</v>
      </c>
      <c r="D11" s="8">
        <f t="shared" si="0"/>
        <v>0.10349999999999999</v>
      </c>
      <c r="E11" s="9" t="s">
        <v>31</v>
      </c>
      <c r="F11" s="10" t="s">
        <v>32</v>
      </c>
      <c r="G11" s="11"/>
    </row>
    <row r="12" spans="1:7" ht="31" customHeight="1">
      <c r="A12" s="7" t="s">
        <v>33</v>
      </c>
      <c r="B12" s="8">
        <v>27.8</v>
      </c>
      <c r="C12" s="7">
        <f>1/12</f>
        <v>8.3333333333333329E-2</v>
      </c>
      <c r="D12" s="8">
        <f t="shared" si="0"/>
        <v>2.3166666666666664</v>
      </c>
      <c r="E12" s="9" t="s">
        <v>34</v>
      </c>
      <c r="F12" s="10" t="s">
        <v>35</v>
      </c>
      <c r="G12" s="13"/>
    </row>
    <row r="13" spans="1:7" ht="31" customHeight="1">
      <c r="A13" s="7" t="s">
        <v>36</v>
      </c>
      <c r="B13" s="8">
        <v>19.989999999999998</v>
      </c>
      <c r="C13" s="7">
        <f>1/8</f>
        <v>0.125</v>
      </c>
      <c r="D13" s="8">
        <f t="shared" si="0"/>
        <v>2.4987499999999998</v>
      </c>
      <c r="E13" s="9" t="s">
        <v>37</v>
      </c>
      <c r="F13" s="10" t="s">
        <v>38</v>
      </c>
      <c r="G13" s="13"/>
    </row>
    <row r="14" spans="1:7" ht="31" customHeight="1">
      <c r="A14" s="7" t="s">
        <v>39</v>
      </c>
      <c r="B14" s="8">
        <v>5.0599999999999996</v>
      </c>
      <c r="C14" s="7">
        <v>1</v>
      </c>
      <c r="D14" s="8">
        <f t="shared" si="0"/>
        <v>5.0599999999999996</v>
      </c>
      <c r="E14" s="9" t="s">
        <v>40</v>
      </c>
      <c r="F14" s="10" t="s">
        <v>41</v>
      </c>
      <c r="G14" s="13"/>
    </row>
    <row r="15" spans="1:7" ht="31" customHeight="1">
      <c r="A15" s="7" t="s">
        <v>42</v>
      </c>
      <c r="B15" s="8">
        <v>10</v>
      </c>
      <c r="C15" s="7">
        <v>1</v>
      </c>
      <c r="D15" s="8">
        <f t="shared" si="0"/>
        <v>10</v>
      </c>
      <c r="E15" s="9" t="s">
        <v>43</v>
      </c>
      <c r="F15" s="10" t="s">
        <v>44</v>
      </c>
      <c r="G15" s="13"/>
    </row>
    <row r="16" spans="1:7" ht="31" customHeight="1">
      <c r="A16" s="7" t="s">
        <v>45</v>
      </c>
      <c r="B16" s="8">
        <v>14.95</v>
      </c>
      <c r="C16" s="7">
        <v>1</v>
      </c>
      <c r="D16" s="8">
        <f t="shared" si="0"/>
        <v>14.95</v>
      </c>
      <c r="E16" s="9" t="s">
        <v>46</v>
      </c>
      <c r="F16" s="10" t="s">
        <v>47</v>
      </c>
      <c r="G16" s="14"/>
    </row>
    <row r="17" spans="1:7" ht="31" customHeight="1">
      <c r="A17" s="7" t="s">
        <v>48</v>
      </c>
      <c r="B17" s="8">
        <v>19.95</v>
      </c>
      <c r="C17" s="7">
        <v>1</v>
      </c>
      <c r="D17" s="8">
        <f t="shared" si="0"/>
        <v>19.95</v>
      </c>
      <c r="E17" s="9" t="s">
        <v>49</v>
      </c>
      <c r="F17" s="10" t="s">
        <v>50</v>
      </c>
      <c r="G17" s="14"/>
    </row>
    <row r="18" spans="1:7" ht="31" customHeight="1">
      <c r="A18" s="7" t="s">
        <v>51</v>
      </c>
      <c r="B18" s="8">
        <v>24.5</v>
      </c>
      <c r="C18" s="7">
        <v>1</v>
      </c>
      <c r="D18" s="8">
        <f t="shared" si="0"/>
        <v>24.5</v>
      </c>
      <c r="E18" s="9" t="s">
        <v>52</v>
      </c>
      <c r="F18" s="10" t="s">
        <v>53</v>
      </c>
      <c r="G18" s="14"/>
    </row>
    <row r="19" spans="1:7" ht="31" customHeight="1">
      <c r="A19" s="7" t="s">
        <v>54</v>
      </c>
      <c r="B19" s="8">
        <v>0.75</v>
      </c>
      <c r="C19" s="7">
        <v>1</v>
      </c>
      <c r="D19" s="8">
        <f t="shared" si="0"/>
        <v>0.75</v>
      </c>
      <c r="E19" s="9" t="s">
        <v>55</v>
      </c>
      <c r="F19" s="10" t="s">
        <v>56</v>
      </c>
      <c r="G19" s="14"/>
    </row>
    <row r="20" spans="1:7" ht="31" customHeight="1">
      <c r="A20" s="7" t="s">
        <v>57</v>
      </c>
      <c r="B20" s="8">
        <v>11.5</v>
      </c>
      <c r="C20" s="7">
        <v>2</v>
      </c>
      <c r="D20" s="8">
        <f t="shared" si="0"/>
        <v>23</v>
      </c>
      <c r="E20" s="9" t="s">
        <v>58</v>
      </c>
      <c r="F20" s="10" t="s">
        <v>59</v>
      </c>
      <c r="G20" s="15"/>
    </row>
    <row r="21" spans="1:7" ht="31" customHeight="1">
      <c r="A21" s="7" t="s">
        <v>60</v>
      </c>
      <c r="B21" s="8">
        <v>4.99</v>
      </c>
      <c r="C21" s="7">
        <v>1</v>
      </c>
      <c r="D21" s="8">
        <f t="shared" si="0"/>
        <v>4.99</v>
      </c>
      <c r="E21" s="9" t="s">
        <v>61</v>
      </c>
      <c r="F21" s="10" t="s">
        <v>62</v>
      </c>
      <c r="G21" s="16"/>
    </row>
    <row r="22" spans="1:7" ht="31" customHeight="1">
      <c r="A22" s="7" t="s">
        <v>63</v>
      </c>
      <c r="B22" s="8">
        <v>4.9800000000000004</v>
      </c>
      <c r="C22" s="7">
        <v>1</v>
      </c>
      <c r="D22" s="8">
        <f t="shared" si="0"/>
        <v>4.9800000000000004</v>
      </c>
      <c r="E22" s="9" t="s">
        <v>64</v>
      </c>
      <c r="F22" s="10" t="s">
        <v>65</v>
      </c>
      <c r="G22" s="16"/>
    </row>
    <row r="23" spans="1:7" ht="31" customHeight="1">
      <c r="A23" s="10" t="s">
        <v>66</v>
      </c>
      <c r="B23" s="8">
        <v>12.17</v>
      </c>
      <c r="C23" s="7">
        <v>7</v>
      </c>
      <c r="D23" s="8">
        <f t="shared" si="0"/>
        <v>85.19</v>
      </c>
      <c r="E23" s="9" t="s">
        <v>67</v>
      </c>
      <c r="F23" s="10" t="s">
        <v>68</v>
      </c>
      <c r="G23" s="16"/>
    </row>
    <row r="24" spans="1:7" ht="31" customHeight="1">
      <c r="A24" s="7" t="s">
        <v>69</v>
      </c>
      <c r="B24" s="8">
        <v>5.95</v>
      </c>
      <c r="C24" s="7">
        <v>0.5</v>
      </c>
      <c r="D24" s="8">
        <f t="shared" si="0"/>
        <v>2.9750000000000001</v>
      </c>
      <c r="E24" s="9" t="s">
        <v>70</v>
      </c>
      <c r="F24" s="10" t="s">
        <v>71</v>
      </c>
      <c r="G24" s="17"/>
    </row>
    <row r="25" spans="1:7" ht="31" customHeight="1">
      <c r="A25" s="7" t="s">
        <v>72</v>
      </c>
      <c r="B25" s="8">
        <v>1.3</v>
      </c>
      <c r="C25" s="7">
        <v>1</v>
      </c>
      <c r="D25" s="8">
        <f t="shared" si="0"/>
        <v>1.3</v>
      </c>
      <c r="E25" s="9" t="s">
        <v>73</v>
      </c>
      <c r="F25" s="10" t="s">
        <v>74</v>
      </c>
      <c r="G25" s="18"/>
    </row>
    <row r="26" spans="1:7" ht="31" customHeight="1">
      <c r="A26" s="7" t="s">
        <v>75</v>
      </c>
      <c r="B26" s="8">
        <v>0.17</v>
      </c>
      <c r="C26" s="7">
        <v>1</v>
      </c>
      <c r="D26" s="8">
        <f t="shared" si="0"/>
        <v>0.17</v>
      </c>
      <c r="E26" s="9" t="s">
        <v>76</v>
      </c>
      <c r="F26" s="10" t="s">
        <v>77</v>
      </c>
      <c r="G26" s="18"/>
    </row>
    <row r="27" spans="1:7" ht="31" customHeight="1">
      <c r="A27" s="7" t="s">
        <v>78</v>
      </c>
      <c r="B27" s="8">
        <v>1.44</v>
      </c>
      <c r="C27" s="7">
        <v>1</v>
      </c>
      <c r="D27" s="8">
        <f t="shared" si="0"/>
        <v>1.44</v>
      </c>
      <c r="E27" s="9" t="s">
        <v>79</v>
      </c>
      <c r="F27" s="10" t="s">
        <v>80</v>
      </c>
      <c r="G27" s="18"/>
    </row>
    <row r="28" spans="1:7" ht="31" customHeight="1">
      <c r="A28" s="7" t="s">
        <v>81</v>
      </c>
      <c r="B28" s="8">
        <v>2</v>
      </c>
      <c r="C28" s="7">
        <v>3</v>
      </c>
      <c r="D28" s="8">
        <f t="shared" si="0"/>
        <v>6</v>
      </c>
      <c r="E28" s="19" t="s">
        <v>82</v>
      </c>
      <c r="F28" s="10" t="s">
        <v>83</v>
      </c>
      <c r="G28" s="20"/>
    </row>
    <row r="29" spans="1:7" ht="31" customHeight="1">
      <c r="A29" s="7" t="s">
        <v>84</v>
      </c>
      <c r="B29" s="8"/>
      <c r="C29" s="7"/>
      <c r="D29" s="8">
        <f>SUM(D2:D27)</f>
        <v>234.46181666666666</v>
      </c>
      <c r="E29" s="21"/>
      <c r="F29" s="10"/>
    </row>
  </sheetData>
  <conditionalFormatting sqref="A1:F28">
    <cfRule type="expression" dxfId="1" priority="1">
      <formula>MOD(ROW(),2)</formula>
    </cfRule>
  </conditionalFormatting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9" r:id="rId6" xr:uid="{00000000-0004-0000-0000-000006000000}"/>
    <hyperlink ref="E10" r:id="rId7" xr:uid="{00000000-0004-0000-0000-000007000000}"/>
    <hyperlink ref="E11" r:id="rId8" xr:uid="{00000000-0004-0000-0000-000008000000}"/>
    <hyperlink ref="E12" r:id="rId9" xr:uid="{00000000-0004-0000-0000-000009000000}"/>
    <hyperlink ref="E13" r:id="rId10" xr:uid="{00000000-0004-0000-0000-00000A000000}"/>
    <hyperlink ref="E14" r:id="rId11" xr:uid="{00000000-0004-0000-0000-00000B000000}"/>
    <hyperlink ref="E15" r:id="rId12" xr:uid="{00000000-0004-0000-0000-00000C000000}"/>
    <hyperlink ref="E16" r:id="rId13" xr:uid="{00000000-0004-0000-0000-00000D000000}"/>
    <hyperlink ref="E17" r:id="rId14" xr:uid="{00000000-0004-0000-0000-00000E000000}"/>
    <hyperlink ref="E18" r:id="rId15" xr:uid="{00000000-0004-0000-0000-00000F000000}"/>
    <hyperlink ref="E19" r:id="rId16" xr:uid="{00000000-0004-0000-0000-000010000000}"/>
    <hyperlink ref="E20" r:id="rId17" xr:uid="{00000000-0004-0000-0000-000011000000}"/>
    <hyperlink ref="E21" r:id="rId18" xr:uid="{00000000-0004-0000-0000-000012000000}"/>
    <hyperlink ref="E22" r:id="rId19" xr:uid="{00000000-0004-0000-0000-000013000000}"/>
    <hyperlink ref="E23" r:id="rId20" xr:uid="{00000000-0004-0000-0000-000014000000}"/>
    <hyperlink ref="E24" r:id="rId21" xr:uid="{00000000-0004-0000-0000-000015000000}"/>
    <hyperlink ref="E25" r:id="rId22" xr:uid="{00000000-0004-0000-0000-000016000000}"/>
    <hyperlink ref="E26" r:id="rId23" xr:uid="{00000000-0004-0000-0000-000017000000}"/>
    <hyperlink ref="E27" r:id="rId24" xr:uid="{00000000-0004-0000-0000-000018000000}"/>
    <hyperlink ref="E7" r:id="rId25" xr:uid="{E10BFB58-51A5-4388-B554-846DA9EFDB28}"/>
  </hyperlinks>
  <pageMargins left="0.78749999999999998" right="0.78749999999999998" top="1.0249999999999999" bottom="1.0249999999999999" header="0.78749999999999998" footer="0.78749999999999998"/>
  <pageSetup orientation="portrait" useFirstPageNumber="1" r:id="rId26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zoomScale="50" zoomScaleNormal="50" workbookViewId="0">
      <selection activeCell="A8" sqref="A8"/>
    </sheetView>
  </sheetViews>
  <sheetFormatPr defaultRowHeight="12.5"/>
  <cols>
    <col min="1" max="1" width="98.90625"/>
    <col min="2" max="2" width="29.7265625"/>
    <col min="3" max="3" width="34.54296875"/>
    <col min="4" max="4" width="22.6328125"/>
    <col min="5" max="5" width="79.36328125"/>
    <col min="6" max="6" width="144.54296875"/>
    <col min="7" max="7" width="56.54296875"/>
    <col min="8" max="1025" width="11.1796875"/>
  </cols>
  <sheetData>
    <row r="1" spans="1:7" ht="44.5">
      <c r="A1" s="22" t="s">
        <v>85</v>
      </c>
      <c r="B1" s="22">
        <v>55</v>
      </c>
    </row>
    <row r="2" spans="1:7" ht="31" customHeight="1">
      <c r="A2" s="23" t="s">
        <v>0</v>
      </c>
      <c r="B2" s="24" t="s">
        <v>1</v>
      </c>
      <c r="C2" s="23" t="s">
        <v>2</v>
      </c>
      <c r="D2" s="24" t="s">
        <v>3</v>
      </c>
      <c r="E2" s="23" t="s">
        <v>4</v>
      </c>
      <c r="F2" s="25" t="s">
        <v>5</v>
      </c>
      <c r="G2" s="26" t="s">
        <v>86</v>
      </c>
    </row>
    <row r="3" spans="1:7" ht="31" customHeight="1">
      <c r="A3" s="7" t="str">
        <f>'Single GRITSBotX'!A2</f>
        <v>5/16’’Aluminum  M-F Threaded Hex Standoff</v>
      </c>
      <c r="B3" s="8">
        <f>'Single GRITSBotX'!B2</f>
        <v>0.8</v>
      </c>
      <c r="C3" s="7">
        <f>_xlfn.CEILING.MATH('Single GRITSBotX'!C2*$B$1)</f>
        <v>220</v>
      </c>
      <c r="D3" s="8">
        <f t="shared" ref="D3:D29" si="0">B3*C3</f>
        <v>176</v>
      </c>
      <c r="E3" s="19" t="str">
        <f>'Single GRITSBotX'!E2</f>
        <v>https://www.mcmaster.com/93505A466</v>
      </c>
      <c r="F3" s="10" t="str">
        <f>'Single GRITSBotX'!F2</f>
        <v>Aluminum stand off for attaching bottom acrylic to battery holder acrylic</v>
      </c>
      <c r="G3" s="11"/>
    </row>
    <row r="4" spans="1:7" ht="31" customHeight="1">
      <c r="A4" s="7" t="str">
        <f>'Single GRITSBotX'!A3</f>
        <v>5/16’’ Aluminum F-F Threaded Hex Standoff</v>
      </c>
      <c r="B4" s="8">
        <f>'Single GRITSBotX'!B3</f>
        <v>0.52</v>
      </c>
      <c r="C4" s="7">
        <f>_xlfn.CEILING.MATH('Single GRITSBotX'!C3*$B$1)</f>
        <v>220</v>
      </c>
      <c r="D4" s="8">
        <f t="shared" si="0"/>
        <v>114.4</v>
      </c>
      <c r="E4" s="19" t="str">
        <f>'Single GRITSBotX'!E3</f>
        <v>https://www.mcmaster.com/91780A527</v>
      </c>
      <c r="F4" s="10" t="str">
        <f>'Single GRITSBotX'!F3</f>
        <v>Aluminum stand off spacing the battery holder.</v>
      </c>
      <c r="G4" s="11"/>
    </row>
    <row r="5" spans="1:7" ht="31" customHeight="1">
      <c r="A5" s="7" t="str">
        <f>'Single GRITSBotX'!A4</f>
        <v>3/16’’ Nylon M-F Threaded Hex Standoff</v>
      </c>
      <c r="B5" s="8">
        <f>'Single GRITSBotX'!B4</f>
        <v>2.7</v>
      </c>
      <c r="C5" s="7">
        <f>_xlfn.CEILING.MATH('Single GRITSBotX'!C4*$B$1)</f>
        <v>220</v>
      </c>
      <c r="D5" s="8">
        <f t="shared" si="0"/>
        <v>594</v>
      </c>
      <c r="E5" s="19" t="str">
        <f>'Single GRITSBotX'!E4</f>
        <v>https://www.mcmaster.com/92745A460</v>
      </c>
      <c r="F5" s="10" t="str">
        <f>'Single GRITSBotX'!F4</f>
        <v>Nylon stand off for attaching main PCB to battery holder.</v>
      </c>
      <c r="G5" s="11"/>
    </row>
    <row r="6" spans="1:7" ht="31" customHeight="1">
      <c r="A6" s="7" t="str">
        <f>'Single GRITSBotX'!A5</f>
        <v>3/4’’ Nylon M-F Threaded Hex Standoff</v>
      </c>
      <c r="B6" s="8">
        <f>'Single GRITSBotX'!B5</f>
        <v>2.97</v>
      </c>
      <c r="C6" s="7">
        <f>_xlfn.CEILING.MATH('Single GRITSBotX'!C5*$B$1)</f>
        <v>220</v>
      </c>
      <c r="D6" s="8">
        <f t="shared" si="0"/>
        <v>653.40000000000009</v>
      </c>
      <c r="E6" s="19" t="str">
        <f>'Single GRITSBotX'!E5</f>
        <v>https://www.mcmaster.com/92745A380</v>
      </c>
      <c r="F6" s="10" t="str">
        <f>'Single GRITSBotX'!F5</f>
        <v>Nylon stand off for attaching main PCB to top acrylic.</v>
      </c>
      <c r="G6" s="11"/>
    </row>
    <row r="7" spans="1:7" ht="31" customHeight="1">
      <c r="A7" s="7" t="str">
        <f>'Single GRITSBotX'!A6</f>
        <v>1/4’’ 4-40 Screws</v>
      </c>
      <c r="B7" s="8">
        <f>'Single GRITSBotX'!B6</f>
        <v>1.46</v>
      </c>
      <c r="C7" s="7">
        <f>_xlfn.CEILING.MATH('Single GRITSBotX'!C6*$B$1)</f>
        <v>5</v>
      </c>
      <c r="D7" s="8">
        <f t="shared" si="0"/>
        <v>7.3</v>
      </c>
      <c r="E7" s="19" t="str">
        <f>'Single GRITSBotX'!E6</f>
        <v>https://www.mcmaster.com/90272A106</v>
      </c>
      <c r="F7" s="10" t="str">
        <f>'Single GRITSBotX'!F6</f>
        <v>Attaching bottom acrylic to standoff. Screws come in 100 pack bags</v>
      </c>
      <c r="G7" s="11"/>
    </row>
    <row r="8" spans="1:7" ht="31" customHeight="1">
      <c r="A8" s="7" t="str">
        <f>'Single GRITSBotX'!A7</f>
        <v>1/2’’ 4-40 Screws</v>
      </c>
      <c r="B8" s="8">
        <f>'Single GRITSBotX'!B7</f>
        <v>1.75</v>
      </c>
      <c r="C8" s="7">
        <f>_xlfn.CEILING.MATH('Single GRITSBotX'!C7*$B$1)</f>
        <v>3</v>
      </c>
      <c r="D8" s="8">
        <f t="shared" ref="D8" si="1">B8*C8</f>
        <v>5.25</v>
      </c>
      <c r="E8" s="19" t="str">
        <f>'Single GRITSBotX'!E7</f>
        <v>https://www.mcmaster.com/90272A110</v>
      </c>
      <c r="F8" s="10" t="str">
        <f>'Single GRITSBotX'!F7</f>
        <v>Attaching Raspberry Pi to top acrylic. Screws come in 100 pack bags</v>
      </c>
      <c r="G8" s="11"/>
    </row>
    <row r="9" spans="1:7" ht="31" customHeight="1">
      <c r="A9" s="7" t="str">
        <f>'Single GRITSBotX'!A8</f>
        <v>4-40 Metal Lock Nut</v>
      </c>
      <c r="B9" s="8">
        <f>'Single GRITSBotX'!B8</f>
        <v>2.79</v>
      </c>
      <c r="C9" s="7">
        <f>_xlfn.CEILING.MATH('Single GRITSBotX'!C8*$B$1)</f>
        <v>3</v>
      </c>
      <c r="D9" s="8">
        <f t="shared" si="0"/>
        <v>8.370000000000001</v>
      </c>
      <c r="E9" s="19" t="str">
        <f>'Single GRITSBotX'!E8</f>
        <v>https://www.mcmaster.com/90631A005</v>
      </c>
      <c r="F9" s="10" t="str">
        <f>'Single GRITSBotX'!F8</f>
        <v>Lock nuts to secure Raspberry Pi and top mouting plate.</v>
      </c>
      <c r="G9" s="11"/>
    </row>
    <row r="10" spans="1:7" ht="31" customHeight="1">
      <c r="A10" s="7" t="str">
        <f>'Single GRITSBotX'!A9</f>
        <v>3/16’’ Aluminum F-F Threaded Hex Standoff</v>
      </c>
      <c r="B10" s="8">
        <f>'Single GRITSBotX'!B9</f>
        <v>0.46</v>
      </c>
      <c r="C10" s="7">
        <f>_xlfn.CEILING.MATH('Single GRITSBotX'!C9*$B$1)</f>
        <v>220</v>
      </c>
      <c r="D10" s="8">
        <f t="shared" si="0"/>
        <v>101.2</v>
      </c>
      <c r="E10" s="19" t="str">
        <f>'Single GRITSBotX'!E9</f>
        <v>https://www.mcmaster.com/91780A523</v>
      </c>
      <c r="F10" s="10" t="str">
        <f>'Single GRITSBotX'!F9</f>
        <v>Aluminum stand off for attaching Raspberry Pi to top acrylic.</v>
      </c>
      <c r="G10" s="11"/>
    </row>
    <row r="11" spans="1:7" ht="31" customHeight="1">
      <c r="A11" s="7" t="str">
        <f>'Single GRITSBotX'!A10</f>
        <v>1/2’’ M3 Screws</v>
      </c>
      <c r="B11" s="8">
        <f>'Single GRITSBotX'!B10</f>
        <v>4.37</v>
      </c>
      <c r="C11" s="7">
        <f>_xlfn.CEILING.MATH('Single GRITSBotX'!C10*$B$1)</f>
        <v>2</v>
      </c>
      <c r="D11" s="8">
        <f t="shared" si="0"/>
        <v>8.74</v>
      </c>
      <c r="E11" s="19" t="str">
        <f>'Single GRITSBotX'!E10</f>
        <v>https://www.mcmaster.com/92005A124</v>
      </c>
      <c r="F11" s="10" t="str">
        <f>'Single GRITSBotX'!F10</f>
        <v>Screws for attaching caster to chassis</v>
      </c>
      <c r="G11" s="11"/>
    </row>
    <row r="12" spans="1:7" ht="31" customHeight="1">
      <c r="A12" s="7" t="str">
        <f>'Single GRITSBotX'!A11</f>
        <v>M3 Nylon Lock Nuts</v>
      </c>
      <c r="B12" s="8">
        <f>'Single GRITSBotX'!B11</f>
        <v>3.45</v>
      </c>
      <c r="C12" s="7">
        <f>_xlfn.CEILING.MATH('Single GRITSBotX'!C11*$B$1)</f>
        <v>2</v>
      </c>
      <c r="D12" s="8">
        <f t="shared" si="0"/>
        <v>6.9</v>
      </c>
      <c r="E12" s="19" t="str">
        <f>'Single GRITSBotX'!E11</f>
        <v>https://www.mcmaster.com/90576A102</v>
      </c>
      <c r="F12" s="10" t="str">
        <f>'Single GRITSBotX'!F11</f>
        <v>Lock nuts for attaching caster to chassis</v>
      </c>
      <c r="G12" s="11"/>
    </row>
    <row r="13" spans="1:7" ht="31" customHeight="1">
      <c r="A13" s="7" t="str">
        <f>'Single GRITSBotX'!A12</f>
        <v>24’’ x 36’’ - 1/8’’ Thick Clear Acrylic Sheet</v>
      </c>
      <c r="B13" s="8">
        <f>'Single GRITSBotX'!B12</f>
        <v>27.8</v>
      </c>
      <c r="C13" s="7">
        <f>_xlfn.CEILING.MATH('Single GRITSBotX'!C12*$B$1)</f>
        <v>5</v>
      </c>
      <c r="D13" s="8">
        <f t="shared" si="0"/>
        <v>139</v>
      </c>
      <c r="E13" s="19" t="str">
        <f>'Single GRITSBotX'!E12</f>
        <v xml:space="preserve">http://a.co/d/gHgLLsl </v>
      </c>
      <c r="F13" s="10" t="str">
        <f>'Single GRITSBotX'!F12</f>
        <v>Acrylic sheet to laster cut for robot chassis.</v>
      </c>
      <c r="G13" s="13"/>
    </row>
    <row r="14" spans="1:7" ht="31" customHeight="1">
      <c r="A14" s="7" t="str">
        <f>'Single GRITSBotX'!A13</f>
        <v>24’’ x 24’’ - 1/16’’ Thick Clear Acrylic Sheet</v>
      </c>
      <c r="B14" s="8">
        <f>'Single GRITSBotX'!B13</f>
        <v>19.989999999999998</v>
      </c>
      <c r="C14" s="7">
        <f>_xlfn.CEILING.MATH('Single GRITSBotX'!C13*$B$1)</f>
        <v>7</v>
      </c>
      <c r="D14" s="8">
        <f t="shared" si="0"/>
        <v>139.92999999999998</v>
      </c>
      <c r="E14" s="19" t="str">
        <f>'Single GRITSBotX'!E13</f>
        <v xml:space="preserve">http://a.co/d/isk6QyS </v>
      </c>
      <c r="F14" s="10" t="str">
        <f>'Single GRITSBotX'!F13</f>
        <v>Acrylic sheet to be laser cut for battery holder and charging plate.</v>
      </c>
      <c r="G14" s="13"/>
    </row>
    <row r="15" spans="1:7" ht="31" customHeight="1">
      <c r="A15" s="7" t="str">
        <f>'Single GRITSBotX'!A14</f>
        <v>8’’ M-M Micro USB to Micro USB</v>
      </c>
      <c r="B15" s="8">
        <f>'Single GRITSBotX'!B14</f>
        <v>5.0599999999999996</v>
      </c>
      <c r="C15" s="7">
        <f>_xlfn.CEILING.MATH('Single GRITSBotX'!C14*$B$1)</f>
        <v>55</v>
      </c>
      <c r="D15" s="8">
        <f t="shared" si="0"/>
        <v>278.29999999999995</v>
      </c>
      <c r="E15" s="19" t="str">
        <f>'Single GRITSBotX'!E14</f>
        <v>http://a.co/d/02ey9tC</v>
      </c>
      <c r="F15" s="10" t="str">
        <f>'Single GRITSBotX'!F14</f>
        <v>USB to connect the Raspberry Pi Zero to Teensy</v>
      </c>
      <c r="G15" s="13"/>
    </row>
    <row r="16" spans="1:7" ht="31" customHeight="1">
      <c r="A16" s="7" t="str">
        <f>'Single GRITSBotX'!A15</f>
        <v>DiGiYes Wireless Charging Receiver</v>
      </c>
      <c r="B16" s="8">
        <f>'Single GRITSBotX'!B15</f>
        <v>10</v>
      </c>
      <c r="C16" s="7">
        <f>_xlfn.CEILING.MATH('Single GRITSBotX'!C15*$B$1)</f>
        <v>55</v>
      </c>
      <c r="D16" s="8">
        <f t="shared" si="0"/>
        <v>550</v>
      </c>
      <c r="E16" s="19" t="str">
        <f>'Single GRITSBotX'!E15</f>
        <v xml:space="preserve">http://a.co/d/eJUInFT </v>
      </c>
      <c r="F16" s="10" t="str">
        <f>'Single GRITSBotX'!F15</f>
        <v>Wireless charging receiver (optional for non Robotarium use)</v>
      </c>
      <c r="G16" s="13"/>
    </row>
    <row r="17" spans="1:7" ht="31" customHeight="1">
      <c r="A17" s="7" t="str">
        <f>'Single GRITSBotX'!A16</f>
        <v>Lithium Ion Polymer Battery - 3.7v 2500mAh</v>
      </c>
      <c r="B17" s="8">
        <f>'Single GRITSBotX'!B16</f>
        <v>14.95</v>
      </c>
      <c r="C17" s="7">
        <f>_xlfn.CEILING.MATH('Single GRITSBotX'!C16*$B$1)</f>
        <v>55</v>
      </c>
      <c r="D17" s="8">
        <f t="shared" si="0"/>
        <v>822.25</v>
      </c>
      <c r="E17" s="19" t="str">
        <f>'Single GRITSBotX'!E16</f>
        <v>https://www.adafruit.com/product/328</v>
      </c>
      <c r="F17" s="10" t="str">
        <f>'Single GRITSBotX'!F16</f>
        <v>Battery to power the robot.</v>
      </c>
      <c r="G17" s="14"/>
    </row>
    <row r="18" spans="1:7" ht="31" customHeight="1">
      <c r="A18" s="7" t="str">
        <f>'Single GRITSBotX'!A17</f>
        <v>Teensy 3.2 Microcontroller</v>
      </c>
      <c r="B18" s="8">
        <f>'Single GRITSBotX'!B17</f>
        <v>19.95</v>
      </c>
      <c r="C18" s="7">
        <f>_xlfn.CEILING.MATH('Single GRITSBotX'!C17*$B$1)</f>
        <v>55</v>
      </c>
      <c r="D18" s="8">
        <f t="shared" si="0"/>
        <v>1097.25</v>
      </c>
      <c r="E18" s="19" t="str">
        <f>'Single GRITSBotX'!E17</f>
        <v>https://www.adafruit.com/product/2756</v>
      </c>
      <c r="F18" s="10" t="str">
        <f>'Single GRITSBotX'!F17</f>
        <v>Low level micro-controller</v>
      </c>
      <c r="G18" s="14"/>
    </row>
    <row r="19" spans="1:7" ht="31" customHeight="1">
      <c r="A19" s="7" t="str">
        <f>'Single GRITSBotX'!A18</f>
        <v>Raspberry Pi Zero W Basic Pack</v>
      </c>
      <c r="B19" s="8">
        <f>'Single GRITSBotX'!B18</f>
        <v>24.5</v>
      </c>
      <c r="C19" s="7">
        <f>_xlfn.CEILING.MATH('Single GRITSBotX'!C18*$B$1)</f>
        <v>55</v>
      </c>
      <c r="D19" s="8">
        <f t="shared" si="0"/>
        <v>1347.5</v>
      </c>
      <c r="E19" s="19" t="str">
        <f>'Single GRITSBotX'!E18</f>
        <v>https://www.adafruit.com/product/3409</v>
      </c>
      <c r="F19" s="10" t="str">
        <f>'Single GRITSBotX'!F18</f>
        <v>High Level Processor</v>
      </c>
      <c r="G19" s="14"/>
    </row>
    <row r="20" spans="1:7" ht="31" customHeight="1">
      <c r="A20" s="7" t="str">
        <f>'Single GRITSBotX'!A19</f>
        <v>JST PH 2-Pin Cable - Female Connector 100mm</v>
      </c>
      <c r="B20" s="8">
        <f>'Single GRITSBotX'!B19</f>
        <v>0.75</v>
      </c>
      <c r="C20" s="7">
        <f>_xlfn.CEILING.MATH('Single GRITSBotX'!C19*$B$1)</f>
        <v>55</v>
      </c>
      <c r="D20" s="8">
        <f t="shared" si="0"/>
        <v>41.25</v>
      </c>
      <c r="E20" s="19" t="str">
        <f>'Single GRITSBotX'!E19</f>
        <v>https://www.adafruit.com/product/261</v>
      </c>
      <c r="F20" s="10" t="str">
        <f>'Single GRITSBotX'!F19</f>
        <v>Power Cable Jumper for Raspberry Pi</v>
      </c>
      <c r="G20" s="14"/>
    </row>
    <row r="21" spans="1:7" ht="31" customHeight="1">
      <c r="A21" s="7" t="str">
        <f>'Single GRITSBotX'!A20</f>
        <v>Micro Metal Gear Motor with Encoder (100:1 gearing)</v>
      </c>
      <c r="B21" s="8">
        <f>'Single GRITSBotX'!B20</f>
        <v>11.5</v>
      </c>
      <c r="C21" s="7">
        <f>_xlfn.CEILING.MATH('Single GRITSBotX'!C20*$B$1)</f>
        <v>110</v>
      </c>
      <c r="D21" s="8">
        <f t="shared" si="0"/>
        <v>1265</v>
      </c>
      <c r="E21" s="19" t="str">
        <f>'Single GRITSBotX'!E20</f>
        <v>https://www.dfrobot.com/product-1433.html</v>
      </c>
      <c r="F21" s="10" t="str">
        <f>'Single GRITSBotX'!F20</f>
        <v>Motors for the robot.</v>
      </c>
      <c r="G21" s="15"/>
    </row>
    <row r="22" spans="1:7" ht="31" customHeight="1">
      <c r="A22" s="7" t="str">
        <f>'Single GRITSBotX'!A21</f>
        <v>Pololu Micro Metal Gearmotor Bracket Pair – Black</v>
      </c>
      <c r="B22" s="8">
        <f>'Single GRITSBotX'!B21</f>
        <v>4.99</v>
      </c>
      <c r="C22" s="7">
        <f>_xlfn.CEILING.MATH('Single GRITSBotX'!C21*$B$1)</f>
        <v>55</v>
      </c>
      <c r="D22" s="8">
        <f t="shared" si="0"/>
        <v>274.45</v>
      </c>
      <c r="E22" s="19" t="str">
        <f>'Single GRITSBotX'!E21</f>
        <v>https://www.pololu.com/product/989</v>
      </c>
      <c r="F22" s="10" t="str">
        <f>'Single GRITSBotX'!F21</f>
        <v>Mount for securing motors to acrylic chassis</v>
      </c>
      <c r="G22" s="16"/>
    </row>
    <row r="23" spans="1:7" ht="31" customHeight="1">
      <c r="A23" s="7" t="str">
        <f>'Single GRITSBotX'!A22</f>
        <v>Pololu Wheel 32×7mm Pair – Black</v>
      </c>
      <c r="B23" s="8">
        <f>'Single GRITSBotX'!B22</f>
        <v>4.9800000000000004</v>
      </c>
      <c r="C23" s="7">
        <f>_xlfn.CEILING.MATH('Single GRITSBotX'!C22*$B$1)</f>
        <v>55</v>
      </c>
      <c r="D23" s="8">
        <f t="shared" si="0"/>
        <v>273.90000000000003</v>
      </c>
      <c r="E23" s="19" t="str">
        <f>'Single GRITSBotX'!E22</f>
        <v>https://www.pololu.com/product/1087</v>
      </c>
      <c r="F23" s="10" t="str">
        <f>'Single GRITSBotX'!F22</f>
        <v>Wheels that attach to the motors.</v>
      </c>
      <c r="G23" s="16"/>
    </row>
    <row r="24" spans="1:7" ht="31" customHeight="1">
      <c r="A24" s="7" t="str">
        <f>'Single GRITSBotX'!A23</f>
        <v>Pololu Carrier with Sharp GP2Y0A60SZLF Analog Distance Sensor 10-150cm, 5V</v>
      </c>
      <c r="B24" s="8">
        <f>'Single GRITSBotX'!B23</f>
        <v>12.17</v>
      </c>
      <c r="C24" s="7">
        <f>_xlfn.CEILING.MATH('Single GRITSBotX'!C23*$B$1)</f>
        <v>385</v>
      </c>
      <c r="D24" s="8">
        <f t="shared" si="0"/>
        <v>4685.45</v>
      </c>
      <c r="E24" s="19" t="str">
        <f>'Single GRITSBotX'!E23</f>
        <v>https://www.pololu.com/product/2474</v>
      </c>
      <c r="F24" s="10" t="str">
        <f>'Single GRITSBotX'!F23</f>
        <v>IR Range Sensors</v>
      </c>
      <c r="G24" s="16"/>
    </row>
    <row r="25" spans="1:7" ht="31" customHeight="1">
      <c r="A25" s="7" t="str">
        <f>'Single GRITSBotX'!A24</f>
        <v>Tamiya Caster Ball</v>
      </c>
      <c r="B25" s="8">
        <f>'Single GRITSBotX'!B24</f>
        <v>5.95</v>
      </c>
      <c r="C25" s="7">
        <f>_xlfn.CEILING.MATH('Single GRITSBotX'!C24*$B$1)</f>
        <v>28</v>
      </c>
      <c r="D25" s="8">
        <f t="shared" si="0"/>
        <v>166.6</v>
      </c>
      <c r="E25" s="19" t="str">
        <f>'Single GRITSBotX'!E24</f>
        <v>https://www.sparkfun.com/products/320</v>
      </c>
      <c r="F25" s="10" t="str">
        <f>'Single GRITSBotX'!F24</f>
        <v>Caster Ball to Balance Robot</v>
      </c>
      <c r="G25" s="17"/>
    </row>
    <row r="26" spans="1:7" ht="31" customHeight="1">
      <c r="A26" s="7" t="str">
        <f>'Single GRITSBotX'!A25</f>
        <v xml:space="preserve">SWITCH SLIDE SPST 500MA 125V </v>
      </c>
      <c r="B26" s="8">
        <f>'Single GRITSBotX'!B25</f>
        <v>1.3</v>
      </c>
      <c r="C26" s="7">
        <f>_xlfn.CEILING.MATH('Single GRITSBotX'!C25*$B$1)</f>
        <v>55</v>
      </c>
      <c r="D26" s="8">
        <f t="shared" si="0"/>
        <v>71.5</v>
      </c>
      <c r="E26" s="19" t="str">
        <f>'Single GRITSBotX'!E25</f>
        <v>https://www.digikey.com/short/jfcbcq</v>
      </c>
      <c r="F26" s="10" t="str">
        <f>'Single GRITSBotX'!F25</f>
        <v>Main Power Switch for Robot</v>
      </c>
      <c r="G26" s="18"/>
    </row>
    <row r="27" spans="1:7" ht="31" customHeight="1">
      <c r="A27" s="7" t="str">
        <f>'Single GRITSBotX'!A26</f>
        <v>CONN HEADER PH TOP 2POS 2MM</v>
      </c>
      <c r="B27" s="8">
        <f>'Single GRITSBotX'!B26</f>
        <v>0.17</v>
      </c>
      <c r="C27" s="7">
        <f>_xlfn.CEILING.MATH('Single GRITSBotX'!C26*$B$1)</f>
        <v>55</v>
      </c>
      <c r="D27" s="8">
        <f t="shared" si="0"/>
        <v>9.3500000000000014</v>
      </c>
      <c r="E27" s="19" t="str">
        <f>'Single GRITSBotX'!E26</f>
        <v>https://www.digikey.com/short/jfcjf3</v>
      </c>
      <c r="F27" s="10" t="str">
        <f>'Single GRITSBotX'!F26</f>
        <v>Power Jumper for Pi to Main Board</v>
      </c>
      <c r="G27" s="18"/>
    </row>
    <row r="28" spans="1:7" ht="31" customHeight="1">
      <c r="A28" s="7" t="str">
        <f>'Single GRITSBotX'!A27</f>
        <v>BERGSTIK HDR 14POS .100" DR SMT</v>
      </c>
      <c r="B28" s="8">
        <f>'Single GRITSBotX'!B27</f>
        <v>1.44</v>
      </c>
      <c r="C28" s="7">
        <f>_xlfn.CEILING.MATH('Single GRITSBotX'!C27*$B$1)</f>
        <v>55</v>
      </c>
      <c r="D28" s="8">
        <f t="shared" si="0"/>
        <v>79.2</v>
      </c>
      <c r="E28" s="19" t="str">
        <f>'Single GRITSBotX'!E27</f>
        <v>https://www.digikey.com/short/jbdd3f</v>
      </c>
      <c r="F28" s="10" t="str">
        <f>'Single GRITSBotX'!F27</f>
        <v>Header pins for underside of Teensy 3.2</v>
      </c>
      <c r="G28" s="18"/>
    </row>
    <row r="29" spans="1:7" ht="31" customHeight="1">
      <c r="A29" s="7" t="str">
        <f>'Single GRITSBotX'!A28</f>
        <v>Compression Spring</v>
      </c>
      <c r="B29" s="8">
        <f>'Single GRITSBotX'!B28</f>
        <v>2</v>
      </c>
      <c r="C29" s="7">
        <f>_xlfn.CEILING.MATH('Single GRITSBotX'!C28*$B$1)</f>
        <v>165</v>
      </c>
      <c r="D29" s="8">
        <f t="shared" si="0"/>
        <v>330</v>
      </c>
      <c r="E29" s="19" t="str">
        <f>'Single GRITSBotX'!E28</f>
        <v>https://www.springsfast.com/part_detail_compression.php?part=C05-014-008</v>
      </c>
      <c r="F29" s="10" t="str">
        <f>'Single GRITSBotX'!F28</f>
        <v>Spring for pseudo suspension on the caster ball of the robot (avoids rattle)</v>
      </c>
      <c r="G29" s="20"/>
    </row>
    <row r="30" spans="1:7" ht="31" customHeight="1">
      <c r="A30" s="7" t="s">
        <v>84</v>
      </c>
      <c r="B30" s="8"/>
      <c r="C30" s="7"/>
      <c r="D30" s="8">
        <f>SUM(D3:D28)</f>
        <v>12916.490000000002</v>
      </c>
      <c r="E30" s="7"/>
      <c r="F30" s="10"/>
    </row>
  </sheetData>
  <conditionalFormatting sqref="A2:F29">
    <cfRule type="expression" dxfId="0" priority="2">
      <formula>MOD(ROW(),2)</formula>
    </cfRule>
  </conditionalFormatting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GRITSBotX</vt:lpstr>
      <vt:lpstr>Multiple GRITSBotX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</cp:lastModifiedBy>
  <cp:revision>11</cp:revision>
  <dcterms:created xsi:type="dcterms:W3CDTF">2018-09-29T11:28:18Z</dcterms:created>
  <dcterms:modified xsi:type="dcterms:W3CDTF">2018-11-08T19:36:49Z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