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activeTab="2"/>
  </bookViews>
  <sheets>
    <sheet name="Sheet1" sheetId="1" r:id="rId1"/>
    <sheet name="第二部分，一，1" sheetId="2" r:id="rId2"/>
    <sheet name="第二部分，一，2" sheetId="3" r:id="rId3"/>
    <sheet name="第二部分，三，1" sheetId="4" r:id="rId4"/>
    <sheet name="第二部分，三，2" sheetId="5" r:id="rId5"/>
    <sheet name="六" sheetId="6" r:id="rId6"/>
  </sheets>
  <externalReferences>
    <externalReference r:id="rId7"/>
    <externalReference r:id="rId8"/>
  </externalReferences>
  <definedNames>
    <definedName name="_xlnm._FilterDatabase" localSheetId="2" hidden="1">'第二部分，一，2'!$K$6:$K$31</definedName>
  </definedNames>
  <calcPr calcId="144525"/>
</workbook>
</file>

<file path=xl/comments1.xml><?xml version="1.0" encoding="utf-8"?>
<comments xmlns="http://schemas.openxmlformats.org/spreadsheetml/2006/main">
  <authors>
    <author>qinjian</author>
    <author>刘楹钧</author>
  </authors>
  <commentList>
    <comment ref="C15" authorId="0">
      <text>
        <r>
          <rPr>
            <sz val="9"/>
            <rFont val="宋体"/>
            <charset val="134"/>
          </rPr>
          <t>8月10日已更新</t>
        </r>
      </text>
    </comment>
    <comment ref="C64" authorId="1">
      <text>
        <r>
          <rPr>
            <sz val="9"/>
            <rFont val="宋体"/>
            <charset val="134"/>
          </rPr>
          <t>注意：
更新图表中的文本的比例数据！！！</t>
        </r>
      </text>
    </comment>
  </commentList>
</comments>
</file>

<file path=xl/sharedStrings.xml><?xml version="1.0" encoding="utf-8"?>
<sst xmlns="http://schemas.openxmlformats.org/spreadsheetml/2006/main" count="191">
  <si>
    <t>1. 经营指标（单位：万元）</t>
  </si>
  <si>
    <t>南网商城</t>
  </si>
  <si>
    <t>内采一级专区</t>
  </si>
  <si>
    <t>内采二级专区</t>
  </si>
  <si>
    <t>企业专区</t>
  </si>
  <si>
    <t>2. 商品上架（单位：件）</t>
  </si>
  <si>
    <t>审核商品总数</t>
  </si>
  <si>
    <t>通过审核上架商品数量</t>
  </si>
  <si>
    <t>未通过审核商品数量</t>
  </si>
  <si>
    <t>其中，价格问题商品数</t>
  </si>
  <si>
    <t>在售商品总数</t>
  </si>
  <si>
    <t>3. 商品稽查（单位：件）</t>
  </si>
  <si>
    <t>稽查商品总数</t>
  </si>
  <si>
    <t>合规商品数</t>
  </si>
  <si>
    <t>总体合规率</t>
  </si>
  <si>
    <t>涉及价格问题商品数</t>
  </si>
  <si>
    <t>价格合规率</t>
  </si>
  <si>
    <t>4. 违约供应商处理（单位：万元）</t>
  </si>
  <si>
    <t>违约金总额</t>
  </si>
  <si>
    <t>其中，价格商品处罚金额</t>
  </si>
  <si>
    <t>占比</t>
  </si>
  <si>
    <t>扣分总值</t>
  </si>
  <si>
    <t>1.经营指标情况</t>
  </si>
  <si>
    <t>2.商品审核情况</t>
  </si>
  <si>
    <t>通过</t>
  </si>
  <si>
    <t>不通过</t>
  </si>
  <si>
    <t>3.商品稽查情况</t>
  </si>
  <si>
    <t>4.用户投诉比例</t>
  </si>
  <si>
    <t>4.物流配送满意情况</t>
  </si>
  <si>
    <t>当月订单量</t>
  </si>
  <si>
    <t>5.订单服务满意情况</t>
  </si>
  <si>
    <t>6.商品质量满意情况</t>
  </si>
  <si>
    <t>第二部分，一，1</t>
  </si>
  <si>
    <t>关联表格</t>
  </si>
  <si>
    <t>part2配送情况，每月交易额</t>
  </si>
  <si>
    <t>南网商城各采购单位采购情况统计表</t>
  </si>
  <si>
    <t>序号</t>
  </si>
  <si>
    <t>采购单位</t>
  </si>
  <si>
    <t>一级专区</t>
  </si>
  <si>
    <t>二级专区</t>
  </si>
  <si>
    <t>当月采购情况</t>
  </si>
  <si>
    <t>年度采购情况</t>
  </si>
  <si>
    <t>年度考核目标</t>
  </si>
  <si>
    <t>订单量（张）</t>
  </si>
  <si>
    <t>订单金额（万元）</t>
  </si>
  <si>
    <t>目标金额（万元）</t>
  </si>
  <si>
    <t>完成率（%）</t>
  </si>
  <si>
    <t>公司总部</t>
  </si>
  <si>
    <t>/</t>
  </si>
  <si>
    <t>超高压公司</t>
  </si>
  <si>
    <t>广东电网公司</t>
  </si>
  <si>
    <t>广西电网公司</t>
  </si>
  <si>
    <t>云南电网公司</t>
  </si>
  <si>
    <t>贵州电网公司</t>
  </si>
  <si>
    <t>海南电网公司</t>
  </si>
  <si>
    <t>广州供电局</t>
  </si>
  <si>
    <t>深圳供电局</t>
  </si>
  <si>
    <t>调峰调频公司</t>
  </si>
  <si>
    <t>产业投资集团</t>
  </si>
  <si>
    <t>南网数研院</t>
  </si>
  <si>
    <t>鼎元资产公司</t>
  </si>
  <si>
    <t>南网能源公司</t>
  </si>
  <si>
    <t>资本控股公司</t>
  </si>
  <si>
    <t>南网财务公司</t>
  </si>
  <si>
    <t>鼎和保险公司</t>
  </si>
  <si>
    <t>南网国际公司</t>
  </si>
  <si>
    <t>云南国际公司</t>
  </si>
  <si>
    <t>南网培训中心</t>
  </si>
  <si>
    <t>南网物资公司</t>
  </si>
  <si>
    <t>南网能源院</t>
  </si>
  <si>
    <t>南网科研院</t>
  </si>
  <si>
    <t>广州电力交易中心</t>
  </si>
  <si>
    <t>南网传媒公司</t>
  </si>
  <si>
    <t>总计</t>
  </si>
  <si>
    <t>一级专区在架商品情况</t>
  </si>
  <si>
    <t>店铺</t>
  </si>
  <si>
    <t>办公用品</t>
  </si>
  <si>
    <t>工器具</t>
  </si>
  <si>
    <t>五金建材</t>
  </si>
  <si>
    <t>劳保用品</t>
  </si>
  <si>
    <t>家具及厨具</t>
  </si>
  <si>
    <t>通用信息设备</t>
  </si>
  <si>
    <t>通用仪器仪表</t>
  </si>
  <si>
    <t>普通生产车辆</t>
  </si>
  <si>
    <t>合计</t>
  </si>
  <si>
    <t>京东企业购</t>
  </si>
  <si>
    <t>晨光科力普</t>
  </si>
  <si>
    <t>齐心集团</t>
  </si>
  <si>
    <t>领先未来</t>
  </si>
  <si>
    <t>物产电商</t>
  </si>
  <si>
    <t>欧菲斯</t>
  </si>
  <si>
    <t>苏宁易购</t>
  </si>
  <si>
    <t>广博集团</t>
  </si>
  <si>
    <t>扶贫宣传</t>
  </si>
  <si>
    <t>维西扶贫</t>
  </si>
  <si>
    <t>二级专区在架商品情况</t>
  </si>
  <si>
    <t>二级专区名称</t>
  </si>
  <si>
    <t>在架商品数</t>
  </si>
  <si>
    <t>-</t>
  </si>
  <si>
    <t>南网商城各大类年度累计采购情况统计表</t>
  </si>
  <si>
    <t>专区</t>
  </si>
  <si>
    <t>大类</t>
  </si>
  <si>
    <t>当月采购额</t>
  </si>
  <si>
    <t>年度采购额</t>
  </si>
  <si>
    <t>当月采购额（万元）</t>
  </si>
  <si>
    <t>年度采购额（万元）</t>
  </si>
  <si>
    <t>扶贫产品</t>
  </si>
  <si>
    <t>办公自动化产品</t>
  </si>
  <si>
    <t>材料产品</t>
  </si>
  <si>
    <t>电工产品</t>
  </si>
  <si>
    <t>电工产品配件</t>
  </si>
  <si>
    <t>电源</t>
  </si>
  <si>
    <t>机械产品</t>
  </si>
  <si>
    <t>计算机设备及软件</t>
  </si>
  <si>
    <t>通信产品</t>
  </si>
  <si>
    <t>通信产品配件</t>
  </si>
  <si>
    <t>仪器仪表</t>
  </si>
  <si>
    <t>易耗品</t>
  </si>
  <si>
    <t>南网商城各中类年度累计采购情况统计表</t>
  </si>
  <si>
    <t>专区级别</t>
  </si>
  <si>
    <t>中类</t>
  </si>
  <si>
    <t>办公日用</t>
  </si>
  <si>
    <t>食品饮料</t>
  </si>
  <si>
    <t>办公耗材</t>
  </si>
  <si>
    <t>办公电器</t>
  </si>
  <si>
    <t>办公设备</t>
  </si>
  <si>
    <t>办公用纸</t>
  </si>
  <si>
    <t>电脑周边</t>
  </si>
  <si>
    <t>办公配件</t>
  </si>
  <si>
    <t>办公文具</t>
  </si>
  <si>
    <t>展示用品</t>
  </si>
  <si>
    <t>财务用品</t>
  </si>
  <si>
    <t>文件管理</t>
  </si>
  <si>
    <t>绿化产品</t>
  </si>
  <si>
    <t>生产工器具</t>
  </si>
  <si>
    <t>安全工器具</t>
  </si>
  <si>
    <t>五金材料</t>
  </si>
  <si>
    <t>一般劳动防护用品</t>
  </si>
  <si>
    <t>包</t>
  </si>
  <si>
    <t>箱</t>
  </si>
  <si>
    <t>厨具</t>
  </si>
  <si>
    <t>数据设备</t>
  </si>
  <si>
    <t>通信线缆</t>
  </si>
  <si>
    <t>卫星通信</t>
  </si>
  <si>
    <t>试验仪器仪表</t>
  </si>
  <si>
    <t>通信仪器仪表</t>
  </si>
  <si>
    <t>车载电器</t>
  </si>
  <si>
    <t>汽车饰品</t>
  </si>
  <si>
    <t>美容清洗</t>
  </si>
  <si>
    <t>维修保养</t>
  </si>
  <si>
    <t>饭堂食材</t>
  </si>
  <si>
    <t>生产用品</t>
  </si>
  <si>
    <t>计量仪表配件</t>
  </si>
  <si>
    <t>电缆沟盖板</t>
  </si>
  <si>
    <t>防火材料</t>
  </si>
  <si>
    <t>测试仪器</t>
  </si>
  <si>
    <t>计算机终端设备</t>
  </si>
  <si>
    <t>汽车</t>
  </si>
  <si>
    <t>安措用具</t>
  </si>
  <si>
    <t>工器具配件</t>
  </si>
  <si>
    <t>水电厂公用设备</t>
  </si>
  <si>
    <t>断路器配件</t>
  </si>
  <si>
    <t>调度自动化系统配件</t>
  </si>
  <si>
    <t>电源设备配件</t>
  </si>
  <si>
    <t>配电箱柜及开关</t>
  </si>
  <si>
    <t>测量仪表配件</t>
  </si>
  <si>
    <t>绝缘子</t>
  </si>
  <si>
    <t>杆塔附件</t>
  </si>
  <si>
    <t>配网自动化设备</t>
  </si>
  <si>
    <t>装置配件</t>
  </si>
  <si>
    <t>低压电器元件</t>
  </si>
  <si>
    <t>杆塔</t>
  </si>
  <si>
    <t>电源设备</t>
  </si>
  <si>
    <t>液体</t>
  </si>
  <si>
    <t>计算机</t>
  </si>
  <si>
    <t>金属材料</t>
  </si>
  <si>
    <t>绝缘材料</t>
  </si>
  <si>
    <t>管材配件</t>
  </si>
  <si>
    <t>智能配电终端</t>
  </si>
  <si>
    <t>断路器</t>
  </si>
  <si>
    <t>二次辅助屏柜（箱）</t>
  </si>
  <si>
    <t>通信配件</t>
  </si>
  <si>
    <t>避雷器配件</t>
  </si>
  <si>
    <t>其他施工工器具</t>
  </si>
  <si>
    <t>通信材料</t>
  </si>
  <si>
    <t>配线配件</t>
  </si>
  <si>
    <t>医疗用品</t>
  </si>
  <si>
    <t>南网商城与财务系统报账接口功能应用情况统计表（2020年1-7月）</t>
  </si>
  <si>
    <t>已完成支付订单</t>
  </si>
  <si>
    <t>应用财务接口报账订单</t>
  </si>
  <si>
    <t>财务接口
应用率(%)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</si>
</sst>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\.0,"/>
    <numFmt numFmtId="177" formatCode="0.0%"/>
    <numFmt numFmtId="178" formatCode="0.0_ "/>
    <numFmt numFmtId="179" formatCode="0.00_ "/>
    <numFmt numFmtId="180" formatCode="0.000%"/>
  </numFmts>
  <fonts count="4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9"/>
      <color rgb="FF000000"/>
      <name val="宋体"/>
      <charset val="134"/>
    </font>
    <font>
      <b/>
      <sz val="12"/>
      <color indexed="8"/>
      <name val="宋体"/>
      <charset val="134"/>
    </font>
    <font>
      <sz val="10"/>
      <color rgb="FFFF0000"/>
      <name val="宋体"/>
      <charset val="134"/>
    </font>
    <font>
      <b/>
      <sz val="12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0" fillId="16" borderId="15" applyNumberFormat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36" fillId="24" borderId="1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177" fontId="7" fillId="0" borderId="1" xfId="11" applyNumberFormat="1" applyFont="1" applyFill="1" applyBorder="1" applyAlignment="1" applyProtection="1">
      <alignment horizontal="center"/>
    </xf>
    <xf numFmtId="176" fontId="9" fillId="0" borderId="1" xfId="0" applyNumberFormat="1" applyFont="1" applyFill="1" applyBorder="1" applyAlignment="1">
      <alignment horizontal="center" vertical="center" wrapText="1"/>
    </xf>
    <xf numFmtId="177" fontId="10" fillId="0" borderId="1" xfId="11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>
      <alignment horizont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77" fontId="12" fillId="0" borderId="1" xfId="1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right" vertical="center"/>
    </xf>
    <xf numFmtId="0" fontId="17" fillId="0" borderId="0" xfId="0" applyFont="1">
      <alignment vertical="center"/>
    </xf>
    <xf numFmtId="178" fontId="18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178" fontId="18" fillId="3" borderId="3" xfId="0" applyNumberFormat="1" applyFont="1" applyFill="1" applyBorder="1" applyAlignment="1">
      <alignment horizontal="center" vertical="center"/>
    </xf>
    <xf numFmtId="178" fontId="18" fillId="3" borderId="4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77" fontId="21" fillId="3" borderId="1" xfId="0" applyNumberFormat="1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178" fontId="18" fillId="0" borderId="0" xfId="0" applyNumberFormat="1" applyFont="1" applyBorder="1" applyAlignment="1">
      <alignment horizontal="center" vertical="center"/>
    </xf>
    <xf numFmtId="0" fontId="18" fillId="3" borderId="0" xfId="0" applyFont="1" applyFill="1" applyBorder="1">
      <alignment vertical="center"/>
    </xf>
    <xf numFmtId="178" fontId="18" fillId="3" borderId="0" xfId="0" applyNumberFormat="1" applyFont="1" applyFill="1" applyBorder="1" applyAlignment="1">
      <alignment horizontal="center" vertical="center"/>
    </xf>
    <xf numFmtId="0" fontId="18" fillId="3" borderId="0" xfId="0" applyFont="1" applyFill="1">
      <alignment vertical="center"/>
    </xf>
    <xf numFmtId="10" fontId="18" fillId="0" borderId="0" xfId="0" applyNumberFormat="1" applyFont="1">
      <alignment vertical="center"/>
    </xf>
    <xf numFmtId="180" fontId="18" fillId="0" borderId="0" xfId="0" applyNumberFormat="1" applyFont="1">
      <alignment vertical="center"/>
    </xf>
    <xf numFmtId="10" fontId="18" fillId="4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8E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13771526715"/>
          <c:y val="0.0519366188998722"/>
          <c:w val="0.696923435916839"/>
          <c:h val="0.78399067329232"/>
        </c:manualLayout>
      </c:layout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40852175627711"/>
                  <c:y val="-0.1677769915339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12436513775669"/>
                  <c:y val="0.212483482668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Sheet1!$D$15:$D$16</c:f>
              <c:strCache>
                <c:ptCount val="2"/>
                <c:pt idx="0">
                  <c:v>通过</c:v>
                </c:pt>
                <c:pt idx="1">
                  <c:v>不通过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9243</c:v>
                </c:pt>
                <c:pt idx="1">
                  <c:v>4199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Sheet1!$F$15:$F$16</c15:f>
                <c15:dlblRangeCache>
                  <c:ptCount val="2"/>
                  <c:pt idx="0">
                    <c:v>通过9243件</c:v>
                  </c:pt>
                  <c:pt idx="1">
                    <c:v>不通过4199件</c:v>
                  </c:pt>
                </c15:dlblRangeCache>
              </c15:datalabelsRange>
            </c:ext>
          </c:extLst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43827055371968"/>
          <c:y val="0.9078192994394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5547996977"/>
          <c:y val="0.0518458197611292"/>
          <c:w val="0.757117661879567"/>
          <c:h val="0.815689467969598"/>
        </c:manualLayout>
      </c:layout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Sheet1!$A$41:$A$42</c:f>
              <c:strCache>
                <c:ptCount val="2"/>
                <c:pt idx="0">
                  <c:v>价格合规：9249件</c:v>
                </c:pt>
                <c:pt idx="1">
                  <c:v>价格不合规:650件</c:v>
                </c:pt>
              </c:strCache>
            </c:strRef>
          </c:cat>
          <c:val>
            <c:numRef>
              <c:f>Sheet1!$B$41:$B$42</c:f>
              <c:numCache>
                <c:formatCode>General</c:formatCode>
                <c:ptCount val="2"/>
                <c:pt idx="0">
                  <c:v>9249</c:v>
                </c:pt>
                <c:pt idx="1">
                  <c:v>650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111857677199542"/>
          <c:y val="0.9079804560260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Sheet1!$D$41:$D$42</c:f>
              <c:strCache>
                <c:ptCount val="2"/>
                <c:pt idx="0">
                  <c:v>7月订单量：25031单</c:v>
                </c:pt>
                <c:pt idx="1">
                  <c:v>7月投诉订单：87单</c:v>
                </c:pt>
              </c:strCache>
            </c:strRef>
          </c:cat>
          <c:val>
            <c:numRef>
              <c:f>Sheet1!$E$41:$E$42</c:f>
              <c:numCache>
                <c:formatCode>General</c:formatCode>
                <c:ptCount val="2"/>
                <c:pt idx="0">
                  <c:v>25031</c:v>
                </c:pt>
                <c:pt idx="1">
                  <c:v>87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0613199386307156"/>
          <c:y val="0.9079804560260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70718232044"/>
          <c:y val="0.0867498514557338"/>
          <c:w val="0.659467604218985"/>
          <c:h val="0.780154486036839"/>
        </c:manualLayout>
      </c:layout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92561514282945"/>
                  <c:y val="-0.2930535333059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498619728629"/>
                      <c:h val="0.156859885816914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0849714603524295"/>
                  <c:y val="0.14593492282607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35261055703"/>
                      <c:h val="0.153862252379337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1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内采一级专区</c:v>
                </c:pt>
                <c:pt idx="1">
                  <c:v>内采二级专区</c:v>
                </c:pt>
              </c:strCache>
            </c:strRef>
          </c:cat>
          <c:val>
            <c:numRef>
              <c:f>Sheet1!$B$15:$B$16</c:f>
              <c:numCache>
                <c:formatCode>0.0_ </c:formatCode>
                <c:ptCount val="2"/>
                <c:pt idx="0">
                  <c:v>103587.46589</c:v>
                </c:pt>
                <c:pt idx="1">
                  <c:v>34270.547126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Sheet1!$C$15:$C$17</c15:f>
                <c15:dlblRangeCache>
                  <c:ptCount val="3"/>
                  <c:pt idx="0">
                    <c:v>内采一级专区103587万</c:v>
                  </c:pt>
                  <c:pt idx="1">
                    <c:v>内采二级专区34271万</c:v>
                  </c:pt>
                </c15:dlblRangeCache>
              </c15:datalabelsRange>
            </c:ext>
          </c:extLst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01573331229223"/>
          <c:y val="0.894753182241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78136834133"/>
          <c:y val="0.0363085151235429"/>
          <c:w val="0.783388033324918"/>
          <c:h val="0.820899470899471"/>
        </c:manualLayout>
      </c:layout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Sheet1!$A$64:$A$65</c:f>
              <c:strCache>
                <c:ptCount val="2"/>
                <c:pt idx="0">
                  <c:v>配送满意订单：24982单</c:v>
                </c:pt>
                <c:pt idx="1">
                  <c:v>配送投诉单：49单</c:v>
                </c:pt>
              </c:strCache>
            </c:strRef>
          </c:cat>
          <c:val>
            <c:numRef>
              <c:f>Sheet1!$B$64:$B$65</c:f>
              <c:numCache>
                <c:formatCode>General</c:formatCode>
                <c:ptCount val="2"/>
                <c:pt idx="0">
                  <c:v>24982</c:v>
                </c:pt>
                <c:pt idx="1">
                  <c:v>49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0340136054421769"/>
          <c:y val="0.901176650568012"/>
          <c:w val="0.936004031242126"/>
          <c:h val="0.0863661053775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78136834133"/>
          <c:y val="0.0363085151235429"/>
          <c:w val="0.783388033324918"/>
          <c:h val="0.820899470899471"/>
        </c:manualLayout>
      </c:layout>
      <c:pieChart>
        <c:varyColors val="1"/>
        <c:ser>
          <c:idx val="0"/>
          <c:order val="0"/>
          <c:spPr>
            <a:solidFill>
              <a:srgbClr val="8EB4E3"/>
            </a:solidFill>
          </c:spPr>
          <c:explosion val="0"/>
          <c:dPt>
            <c:idx val="0"/>
            <c:bubble3D val="0"/>
            <c:spPr>
              <a:solidFill>
                <a:srgbClr val="8EB4E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8EB4E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1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Sheet1!$A$87:$A$88</c:f>
              <c:strCache>
                <c:ptCount val="2"/>
                <c:pt idx="0">
                  <c:v>服务满意订单：25021单</c:v>
                </c:pt>
                <c:pt idx="1">
                  <c:v>服务投诉单：10单</c:v>
                </c:pt>
              </c:strCache>
            </c:strRef>
          </c:cat>
          <c:val>
            <c:numRef>
              <c:f>Sheet1!$B$87:$B$88</c:f>
              <c:numCache>
                <c:formatCode>General</c:formatCode>
                <c:ptCount val="2"/>
                <c:pt idx="0">
                  <c:v>25021</c:v>
                </c:pt>
                <c:pt idx="1">
                  <c:v>10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40136054421769"/>
          <c:y val="0.901176650568012"/>
          <c:w val="0.936004031242126"/>
          <c:h val="0.0863661053775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78136834133"/>
          <c:y val="0.0363085151235429"/>
          <c:w val="0.783388033324918"/>
          <c:h val="0.820899470899471"/>
        </c:manualLayout>
      </c:layout>
      <c:pieChart>
        <c:varyColors val="1"/>
        <c:ser>
          <c:idx val="0"/>
          <c:order val="0"/>
          <c:spPr>
            <a:solidFill>
              <a:srgbClr val="8EB4E3"/>
            </a:solidFill>
          </c:spPr>
          <c:explosion val="0"/>
          <c:dPt>
            <c:idx val="0"/>
            <c:bubble3D val="0"/>
            <c:spPr>
              <a:solidFill>
                <a:srgbClr val="8EB4E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8EB4E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1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Sheet1!$A$110:$A$111</c:f>
              <c:strCache>
                <c:ptCount val="2"/>
                <c:pt idx="0">
                  <c:v>商品质量满意订单：25004单</c:v>
                </c:pt>
                <c:pt idx="1">
                  <c:v>质量投诉单：27单</c:v>
                </c:pt>
              </c:strCache>
            </c:strRef>
          </c:cat>
          <c:val>
            <c:numRef>
              <c:f>Sheet1!$B$110:$B$111</c:f>
              <c:numCache>
                <c:formatCode>General</c:formatCode>
                <c:ptCount val="2"/>
                <c:pt idx="0">
                  <c:v>25004</c:v>
                </c:pt>
                <c:pt idx="1">
                  <c:v>27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340136054421769"/>
          <c:y val="0.901176650568012"/>
          <c:w val="0.936004031242126"/>
          <c:h val="0.0863661053775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南网商城每月采购额</a:t>
            </a:r>
            <a:endParaRPr lang="zh-CN" altLang="en-US" sz="12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360706985691956"/>
          <c:y val="0.172602027553938"/>
          <c:w val="0.992785860286161"/>
          <c:h val="0.652404471016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'[1]1.每月交易额'!$F$4</c:f>
              <c:strCache>
                <c:ptCount val="1"/>
                <c:pt idx="0">
                  <c:v>一级专区（万元）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</c:dPt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'[1]1.每月交易额'!$E$5:$E$11</c:f>
              <c:strCache>
                <c:ptCount val="7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</c:strCache>
            </c:strRef>
          </c:cat>
          <c:val>
            <c:numRef>
              <c:f>'[1]1.每月交易额'!$F$5:$F$11</c:f>
              <c:numCache>
                <c:formatCode>General</c:formatCode>
                <c:ptCount val="7"/>
                <c:pt idx="0">
                  <c:v>5205.75986299998</c:v>
                </c:pt>
                <c:pt idx="1">
                  <c:v>2672.263557</c:v>
                </c:pt>
                <c:pt idx="2">
                  <c:v>12894.857031</c:v>
                </c:pt>
                <c:pt idx="3">
                  <c:v>21050.699961</c:v>
                </c:pt>
                <c:pt idx="4">
                  <c:v>21780.5417870001</c:v>
                </c:pt>
                <c:pt idx="5">
                  <c:v>23467.4244380001</c:v>
                </c:pt>
                <c:pt idx="6">
                  <c:v>16515.919253</c:v>
                </c:pt>
              </c:numCache>
            </c:numRef>
          </c:val>
        </c:ser>
        <c:ser>
          <c:idx val="1"/>
          <c:order val="1"/>
          <c:tx>
            <c:strRef>
              <c:f>'[1]1.每月交易额'!$G$4</c:f>
              <c:strCache>
                <c:ptCount val="1"/>
                <c:pt idx="0">
                  <c:v>二级专区（万元）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0.0552845528455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'[1]1.每月交易额'!$E$5:$E$11</c:f>
              <c:strCache>
                <c:ptCount val="7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</c:strCache>
            </c:strRef>
          </c:cat>
          <c:val>
            <c:numRef>
              <c:f>'[1]1.每月交易额'!$G$5:$G$11</c:f>
              <c:numCache>
                <c:formatCode>General</c:formatCode>
                <c:ptCount val="7"/>
                <c:pt idx="0">
                  <c:v>1584.264025</c:v>
                </c:pt>
                <c:pt idx="1">
                  <c:v>620.10549</c:v>
                </c:pt>
                <c:pt idx="2">
                  <c:v>6085.255615</c:v>
                </c:pt>
                <c:pt idx="3">
                  <c:v>424.35755</c:v>
                </c:pt>
                <c:pt idx="4">
                  <c:v>948.22721</c:v>
                </c:pt>
                <c:pt idx="5">
                  <c:v>9630.699875</c:v>
                </c:pt>
                <c:pt idx="6">
                  <c:v>14977.637361</c:v>
                </c:pt>
              </c:numCache>
            </c:numRef>
          </c:val>
        </c:ser>
        <c:ser>
          <c:idx val="2"/>
          <c:order val="2"/>
          <c:tx>
            <c:strRef>
              <c:f>'[1]1.每月交易额'!$H$4</c:f>
              <c:strCache>
                <c:ptCount val="1"/>
                <c:pt idx="0">
                  <c:v>企业商城（万元）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'[1]1.每月交易额'!$E$5:$E$11</c:f>
              <c:strCache>
                <c:ptCount val="7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</c:strCache>
            </c:strRef>
          </c:cat>
          <c:val>
            <c:numRef>
              <c:f>'[1]1.每月交易额'!$H$5:$H$11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16.66</c:v>
                </c:pt>
                <c:pt idx="3">
                  <c:v>261.1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738854"/>
        <c:axId val="62353351"/>
      </c:barChart>
      <c:catAx>
        <c:axId val="5277388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 sz="800"/>
                  <a:t>单位：万元</a:t>
                </a:r>
                <a:endParaRPr lang="zh-CN" altLang="en-US" sz="800"/>
              </a:p>
            </c:rich>
          </c:tx>
          <c:layout>
            <c:manualLayout>
              <c:xMode val="edge"/>
              <c:yMode val="edge"/>
              <c:x val="0.00361315187281705"/>
              <c:y val="0.0070555032925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2353351"/>
        <c:crosses val="autoZero"/>
        <c:auto val="1"/>
        <c:lblAlgn val="ctr"/>
        <c:lblOffset val="100"/>
        <c:noMultiLvlLbl val="0"/>
      </c:catAx>
      <c:valAx>
        <c:axId val="62353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277388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28591886651374"/>
          <c:y val="0.9094067343666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8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1259840</xdr:colOff>
      <xdr:row>16</xdr:row>
      <xdr:rowOff>21590</xdr:rowOff>
    </xdr:from>
    <xdr:to>
      <xdr:col>5</xdr:col>
      <xdr:colOff>349250</xdr:colOff>
      <xdr:row>33</xdr:row>
      <xdr:rowOff>101600</xdr:rowOff>
    </xdr:to>
    <xdr:grpSp>
      <xdr:nvGrpSpPr>
        <xdr:cNvPr id="13" name="组合 12"/>
        <xdr:cNvGrpSpPr/>
      </xdr:nvGrpSpPr>
      <xdr:grpSpPr>
        <a:xfrm>
          <a:off x="3660140" y="2345690"/>
          <a:ext cx="2623185" cy="2508885"/>
          <a:chOff x="5750" y="3612"/>
          <a:chExt cx="4536" cy="4458"/>
        </a:xfrm>
      </xdr:grpSpPr>
      <xdr:graphicFrame>
        <xdr:nvGraphicFramePr>
          <xdr:cNvPr id="6" name="图表 5"/>
          <xdr:cNvGraphicFramePr/>
        </xdr:nvGraphicFramePr>
        <xdr:xfrm>
          <a:off x="5750" y="3810"/>
          <a:ext cx="4536" cy="4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8" name="饼形 7"/>
          <xdr:cNvSpPr/>
        </xdr:nvSpPr>
        <xdr:spPr>
          <a:xfrm>
            <a:off x="6759" y="4348"/>
            <a:ext cx="2486" cy="2620"/>
          </a:xfrm>
          <a:prstGeom prst="pie">
            <a:avLst>
              <a:gd name="adj1" fmla="val 14228726"/>
              <a:gd name="adj2" fmla="val 16200000"/>
            </a:avLst>
          </a:prstGeom>
          <a:solidFill>
            <a:schemeClr val="accent6"/>
          </a:solidFill>
          <a:ln w="12700" cmpd="sng">
            <a:solidFill>
              <a:schemeClr val="accent6">
                <a:lumMod val="75000"/>
              </a:schemeClr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>
        <xdr:nvCxnSpPr>
          <xdr:cNvPr id="9" name="直接连接符 8"/>
          <xdr:cNvCxnSpPr/>
        </xdr:nvCxnSpPr>
        <xdr:spPr>
          <a:xfrm flipH="1" flipV="1">
            <a:off x="7239" y="4180"/>
            <a:ext cx="408" cy="237"/>
          </a:xfrm>
          <a:prstGeom prst="line">
            <a:avLst/>
          </a:prstGeom>
          <a:ln w="12700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接连接符 9"/>
          <xdr:cNvCxnSpPr/>
        </xdr:nvCxnSpPr>
        <xdr:spPr>
          <a:xfrm flipH="1">
            <a:off x="6056" y="4174"/>
            <a:ext cx="1186" cy="3"/>
          </a:xfrm>
          <a:prstGeom prst="line">
            <a:avLst/>
          </a:prstGeom>
          <a:ln w="12700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2" name="文本框 11"/>
          <xdr:cNvSpPr txBox="1"/>
        </xdr:nvSpPr>
        <xdr:spPr>
          <a:xfrm>
            <a:off x="6049" y="3612"/>
            <a:ext cx="1400" cy="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0">
            <a:spAutoFit/>
          </a:bodyPr>
          <a:p>
            <a:pPr algn="l"/>
            <a:r>
              <a:rPr lang="zh-CN" altLang="en-US" sz="7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其中，</a:t>
            </a:r>
            <a:r>
              <a:rPr lang="en-US" altLang="zh-CN" sz="7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1204</a:t>
            </a:r>
            <a:r>
              <a:rPr lang="zh-CN" altLang="en-US" sz="7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件</a:t>
            </a:r>
            <a:endParaRPr lang="zh-CN" altLang="en-US" sz="7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l"/>
            <a:r>
              <a:rPr lang="zh-CN" altLang="en-US" sz="7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涉及价格问题</a:t>
            </a:r>
            <a:endParaRPr lang="zh-CN" altLang="en-US" sz="70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  <xdr:twoCellAnchor>
    <xdr:from>
      <xdr:col>0</xdr:col>
      <xdr:colOff>8890</xdr:colOff>
      <xdr:row>42</xdr:row>
      <xdr:rowOff>26035</xdr:rowOff>
    </xdr:from>
    <xdr:to>
      <xdr:col>2</xdr:col>
      <xdr:colOff>126365</xdr:colOff>
      <xdr:row>58</xdr:row>
      <xdr:rowOff>140335</xdr:rowOff>
    </xdr:to>
    <xdr:grpSp>
      <xdr:nvGrpSpPr>
        <xdr:cNvPr id="2" name="组合 1"/>
        <xdr:cNvGrpSpPr/>
      </xdr:nvGrpSpPr>
      <xdr:grpSpPr>
        <a:xfrm>
          <a:off x="8890" y="6064885"/>
          <a:ext cx="2517775" cy="2400300"/>
          <a:chOff x="-12" y="9029"/>
          <a:chExt cx="3969" cy="3686"/>
        </a:xfrm>
      </xdr:grpSpPr>
      <xdr:graphicFrame>
        <xdr:nvGraphicFramePr>
          <xdr:cNvPr id="14" name="图表 13"/>
          <xdr:cNvGraphicFramePr/>
        </xdr:nvGraphicFramePr>
        <xdr:xfrm>
          <a:off x="-12" y="9029"/>
          <a:ext cx="3969" cy="3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5" name="文本框 14"/>
          <xdr:cNvSpPr txBox="1"/>
        </xdr:nvSpPr>
        <xdr:spPr>
          <a:xfrm>
            <a:off x="645" y="10644"/>
            <a:ext cx="2650" cy="1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 fontAlgn="auto">
              <a:spcAft>
                <a:spcPts val="600"/>
              </a:spcAft>
            </a:pP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价格</a:t>
            </a: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合规率</a:t>
            </a: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：</a:t>
            </a: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93.4%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/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商品价格总体低于</a:t>
            </a:r>
            <a:endPara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/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主流电商</a:t>
            </a: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13%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  <xdr:twoCellAnchor>
    <xdr:from>
      <xdr:col>3</xdr:col>
      <xdr:colOff>0</xdr:colOff>
      <xdr:row>41</xdr:row>
      <xdr:rowOff>142240</xdr:rowOff>
    </xdr:from>
    <xdr:to>
      <xdr:col>5</xdr:col>
      <xdr:colOff>250190</xdr:colOff>
      <xdr:row>58</xdr:row>
      <xdr:rowOff>112395</xdr:rowOff>
    </xdr:to>
    <xdr:grpSp>
      <xdr:nvGrpSpPr>
        <xdr:cNvPr id="23" name="组合 22"/>
        <xdr:cNvGrpSpPr/>
      </xdr:nvGrpSpPr>
      <xdr:grpSpPr>
        <a:xfrm>
          <a:off x="3667125" y="6038215"/>
          <a:ext cx="2517140" cy="2399030"/>
          <a:chOff x="-14" y="9353"/>
          <a:chExt cx="4534" cy="4249"/>
        </a:xfrm>
      </xdr:grpSpPr>
      <xdr:graphicFrame>
        <xdr:nvGraphicFramePr>
          <xdr:cNvPr id="24" name="图表 23"/>
          <xdr:cNvGraphicFramePr/>
        </xdr:nvGraphicFramePr>
        <xdr:xfrm>
          <a:off x="-14" y="9353"/>
          <a:ext cx="4534" cy="4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25" name="文本框 24"/>
          <xdr:cNvSpPr txBox="1"/>
        </xdr:nvSpPr>
        <xdr:spPr>
          <a:xfrm>
            <a:off x="742" y="11155"/>
            <a:ext cx="3021" cy="11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7</a:t>
            </a: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月用户投诉比例为：</a:t>
            </a:r>
            <a:endPara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/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3.48‰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  <xdr:twoCellAnchor>
    <xdr:from>
      <xdr:col>0</xdr:col>
      <xdr:colOff>0</xdr:colOff>
      <xdr:row>17</xdr:row>
      <xdr:rowOff>36195</xdr:rowOff>
    </xdr:from>
    <xdr:to>
      <xdr:col>2</xdr:col>
      <xdr:colOff>130175</xdr:colOff>
      <xdr:row>32</xdr:row>
      <xdr:rowOff>7620</xdr:rowOff>
    </xdr:to>
    <xdr:graphicFrame>
      <xdr:nvGraphicFramePr>
        <xdr:cNvPr id="4" name="图表 3"/>
        <xdr:cNvGraphicFramePr/>
      </xdr:nvGraphicFramePr>
      <xdr:xfrm>
        <a:off x="0" y="2503170"/>
        <a:ext cx="253047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2</xdr:col>
      <xdr:colOff>117475</xdr:colOff>
      <xdr:row>81</xdr:row>
      <xdr:rowOff>114300</xdr:rowOff>
    </xdr:to>
    <xdr:grpSp>
      <xdr:nvGrpSpPr>
        <xdr:cNvPr id="3" name="组合 2"/>
        <xdr:cNvGrpSpPr/>
      </xdr:nvGrpSpPr>
      <xdr:grpSpPr>
        <a:xfrm>
          <a:off x="0" y="9324975"/>
          <a:ext cx="2517775" cy="2400300"/>
          <a:chOff x="-12" y="9029"/>
          <a:chExt cx="3969" cy="3686"/>
        </a:xfrm>
      </xdr:grpSpPr>
      <xdr:graphicFrame>
        <xdr:nvGraphicFramePr>
          <xdr:cNvPr id="5" name="图表 4"/>
          <xdr:cNvGraphicFramePr/>
        </xdr:nvGraphicFramePr>
        <xdr:xfrm>
          <a:off x="-12" y="9029"/>
          <a:ext cx="3969" cy="3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>
        <xdr:nvSpPr>
          <xdr:cNvPr id="7" name="文本框 6"/>
          <xdr:cNvSpPr txBox="1"/>
        </xdr:nvSpPr>
        <xdr:spPr>
          <a:xfrm>
            <a:off x="655" y="10644"/>
            <a:ext cx="2650" cy="1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Aft>
                <a:spcPts val="600"/>
              </a:spcAft>
            </a:pP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物流配送满意比例：</a:t>
            </a:r>
            <a:endPara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 fontAlgn="auto">
              <a:spcAft>
                <a:spcPts val="600"/>
              </a:spcAft>
            </a:pP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99.80%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  <xdr:twoCellAnchor>
    <xdr:from>
      <xdr:col>0</xdr:col>
      <xdr:colOff>0</xdr:colOff>
      <xdr:row>88</xdr:row>
      <xdr:rowOff>0</xdr:rowOff>
    </xdr:from>
    <xdr:to>
      <xdr:col>2</xdr:col>
      <xdr:colOff>117475</xdr:colOff>
      <xdr:row>104</xdr:row>
      <xdr:rowOff>114300</xdr:rowOff>
    </xdr:to>
    <xdr:grpSp>
      <xdr:nvGrpSpPr>
        <xdr:cNvPr id="22" name="组合 21"/>
        <xdr:cNvGrpSpPr/>
      </xdr:nvGrpSpPr>
      <xdr:grpSpPr>
        <a:xfrm>
          <a:off x="0" y="12611100"/>
          <a:ext cx="2517775" cy="2400300"/>
          <a:chOff x="-12" y="9029"/>
          <a:chExt cx="3969" cy="3686"/>
        </a:xfrm>
      </xdr:grpSpPr>
      <xdr:graphicFrame>
        <xdr:nvGraphicFramePr>
          <xdr:cNvPr id="26" name="图表 25"/>
          <xdr:cNvGraphicFramePr/>
        </xdr:nvGraphicFramePr>
        <xdr:xfrm>
          <a:off x="-12" y="9029"/>
          <a:ext cx="3969" cy="3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>
        <xdr:nvSpPr>
          <xdr:cNvPr id="27" name="文本框 26"/>
          <xdr:cNvSpPr txBox="1"/>
        </xdr:nvSpPr>
        <xdr:spPr>
          <a:xfrm>
            <a:off x="666" y="10655"/>
            <a:ext cx="2650" cy="1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Aft>
                <a:spcPts val="600"/>
              </a:spcAft>
            </a:pP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订单服务满意比例：</a:t>
            </a:r>
            <a:endPara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 fontAlgn="auto">
              <a:spcAft>
                <a:spcPts val="600"/>
              </a:spcAft>
            </a:pP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99.96%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  <xdr:twoCellAnchor>
    <xdr:from>
      <xdr:col>0</xdr:col>
      <xdr:colOff>0</xdr:colOff>
      <xdr:row>111</xdr:row>
      <xdr:rowOff>0</xdr:rowOff>
    </xdr:from>
    <xdr:to>
      <xdr:col>2</xdr:col>
      <xdr:colOff>117475</xdr:colOff>
      <xdr:row>127</xdr:row>
      <xdr:rowOff>114300</xdr:rowOff>
    </xdr:to>
    <xdr:grpSp>
      <xdr:nvGrpSpPr>
        <xdr:cNvPr id="28" name="组合 27"/>
        <xdr:cNvGrpSpPr/>
      </xdr:nvGrpSpPr>
      <xdr:grpSpPr>
        <a:xfrm>
          <a:off x="0" y="15897225"/>
          <a:ext cx="2517775" cy="2400300"/>
          <a:chOff x="-12" y="9029"/>
          <a:chExt cx="3969" cy="3686"/>
        </a:xfrm>
      </xdr:grpSpPr>
      <xdr:graphicFrame>
        <xdr:nvGraphicFramePr>
          <xdr:cNvPr id="29" name="图表 28"/>
          <xdr:cNvGraphicFramePr/>
        </xdr:nvGraphicFramePr>
        <xdr:xfrm>
          <a:off x="-12" y="9029"/>
          <a:ext cx="3969" cy="36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>
        <xdr:nvSpPr>
          <xdr:cNvPr id="30" name="文本框 29"/>
          <xdr:cNvSpPr txBox="1"/>
        </xdr:nvSpPr>
        <xdr:spPr>
          <a:xfrm>
            <a:off x="676" y="10675"/>
            <a:ext cx="2650" cy="11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Aft>
                <a:spcPts val="600"/>
              </a:spcAft>
            </a:pPr>
            <a:r>
              <a:rPr lang="zh-CN" altLang="en-US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商品质量满意比例：</a:t>
            </a:r>
            <a:endPara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  <a:p>
            <a:pPr algn="ctr" fontAlgn="auto">
              <a:spcAft>
                <a:spcPts val="600"/>
              </a:spcAft>
            </a:pPr>
            <a:r>
              <a:rPr lang="en-US" altLang="zh-CN" sz="11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rPr>
              <a:t>99.89%</a:t>
            </a:r>
            <a:endParaRPr lang="en-US" altLang="zh-CN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314325</xdr:colOff>
      <xdr:row>2</xdr:row>
      <xdr:rowOff>133350</xdr:rowOff>
    </xdr:from>
    <xdr:to>
      <xdr:col>6</xdr:col>
      <xdr:colOff>464185</xdr:colOff>
      <xdr:row>17</xdr:row>
      <xdr:rowOff>71120</xdr:rowOff>
    </xdr:to>
    <xdr:graphicFrame>
      <xdr:nvGraphicFramePr>
        <xdr:cNvPr id="2" name="图表 1"/>
        <xdr:cNvGraphicFramePr/>
      </xdr:nvGraphicFramePr>
      <xdr:xfrm>
        <a:off x="1000125" y="485775"/>
        <a:ext cx="4940935" cy="25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uyy2\Desktop\OK-&#35745;&#31639;&#36807;&#31243;_&#20027;&#21333;(2020&#24180;1-7&#26376;)-part%202&#65288;&#37197;&#36865;&#24773;&#20917;&#12289;&#27599;&#26376;&#20132;&#26131;&#39069;&#12289;&#37319;&#36141;&#21333;&#20301;&#12289;&#20379;&#24212;&#21830;&#20132;&#26131;&#24773;&#20917;&#12289;&#29289;&#36164;&#31616;&#25253;&#25968;&#2545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0&#24180;7&#26376;\ok-&#35745;&#31639;&#36807;&#31243;_&#20027;&#21333;(2020&#24180;1-7&#26376;)-part%201&#65288;&#27599;&#26376;&#20132;&#26131;&#24773;&#20917;&#12289;&#35746;&#21333;&#32467;&#31639;&#24773;&#20917;&#12289;&#36130;&#21153;&#25509;&#21475;&#24212;&#29992;&#24773;&#20917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各单位当月采购情况（一级专区）"/>
      <sheetName val="各单位累计采购情况（一级专区）"/>
      <sheetName val="各单位当月采购情况（二级专区）"/>
      <sheetName val="各单位累计采购情况（二级专区）"/>
      <sheetName val="各单位采购情况(当月、上月)-物资简报"/>
      <sheetName val="各单位采购情况(累计)-物资简报"/>
      <sheetName val="配送情况"/>
      <sheetName val="1.每月交易额"/>
      <sheetName val="3.各采购单位采购情况（print）"/>
      <sheetName val="供应商销售情况"/>
      <sheetName val="original data"/>
      <sheetName val="#节假日调休"/>
      <sheetName val=" #商城各单位简称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F4" t="str">
            <v>一级专区（万元）</v>
          </cell>
          <cell r="G4" t="str">
            <v>二级专区（万元）</v>
          </cell>
          <cell r="H4" t="str">
            <v>企业商城（万元）</v>
          </cell>
        </row>
        <row r="5">
          <cell r="E5" t="str">
            <v>2020-01</v>
          </cell>
          <cell r="F5">
            <v>5205.75986299998</v>
          </cell>
          <cell r="G5">
            <v>1584.264025</v>
          </cell>
          <cell r="H5">
            <v>0</v>
          </cell>
        </row>
        <row r="6">
          <cell r="E6" t="str">
            <v>2020-02</v>
          </cell>
          <cell r="F6">
            <v>2672.263557</v>
          </cell>
          <cell r="G6">
            <v>620.10549</v>
          </cell>
          <cell r="H6">
            <v>0</v>
          </cell>
        </row>
        <row r="7">
          <cell r="E7" t="str">
            <v>2020-03</v>
          </cell>
          <cell r="F7">
            <v>12894.857031</v>
          </cell>
          <cell r="G7">
            <v>6085.255615</v>
          </cell>
          <cell r="H7">
            <v>16.66</v>
          </cell>
        </row>
        <row r="8">
          <cell r="E8" t="str">
            <v>2020-04</v>
          </cell>
          <cell r="F8">
            <v>21050.699961</v>
          </cell>
          <cell r="G8">
            <v>424.35755</v>
          </cell>
          <cell r="H8">
            <v>261.1</v>
          </cell>
        </row>
        <row r="9">
          <cell r="E9" t="str">
            <v>2020-05</v>
          </cell>
          <cell r="F9">
            <v>21780.5417870001</v>
          </cell>
          <cell r="G9">
            <v>948.22721</v>
          </cell>
          <cell r="H9">
            <v>0</v>
          </cell>
        </row>
        <row r="10">
          <cell r="E10" t="str">
            <v>2020-06</v>
          </cell>
          <cell r="F10">
            <v>23467.4244380001</v>
          </cell>
          <cell r="G10">
            <v>9630.699875</v>
          </cell>
          <cell r="H10">
            <v>0.4</v>
          </cell>
        </row>
        <row r="11">
          <cell r="E11" t="str">
            <v>2020-07</v>
          </cell>
          <cell r="F11">
            <v>16515.919253</v>
          </cell>
          <cell r="G11">
            <v>14977.637361</v>
          </cell>
          <cell r="H11">
            <v>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每月成交额&amp;客单价"/>
      <sheetName val="0-各采购单位订单结算情况"/>
      <sheetName val="1-确认开票至完成支付时长（订单量）"/>
      <sheetName val="1-确认开票至完成支付时长（订单金额） "/>
      <sheetName val="2-确认开票至今未完成支付（订单量）"/>
      <sheetName val="2-确认开票至今未完成支付（订单金额）"/>
      <sheetName val="3-已下单已支付订单"/>
      <sheetName val="3-已下单未支付订单"/>
      <sheetName val="0-各采购单位财务接口应用情况"/>
      <sheetName val="1-各采购单位财务接口应用情况"/>
      <sheetName val="original data"/>
      <sheetName val="财务接口数据"/>
      <sheetName val="#节假日调休"/>
      <sheetName val=" #商城各单位简称"/>
      <sheetName val="Sheet1"/>
      <sheetName val="无法匹配二级部门"/>
    </sheetNames>
    <sheetDataSet>
      <sheetData sheetId="0">
        <row r="11">
          <cell r="E11">
            <v>25031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zoomScale="145" zoomScaleNormal="145" workbookViewId="0">
      <selection activeCell="C110" sqref="C110"/>
    </sheetView>
  </sheetViews>
  <sheetFormatPr defaultColWidth="9" defaultRowHeight="11.25" outlineLevelCol="5"/>
  <cols>
    <col min="1" max="1" width="11.25" style="62" customWidth="1"/>
    <col min="2" max="2" width="20.25" style="62" customWidth="1"/>
    <col min="3" max="3" width="16.625" style="62" customWidth="1"/>
    <col min="4" max="4" width="18.5" style="62" customWidth="1"/>
    <col min="5" max="5" width="11.25" style="62" customWidth="1"/>
    <col min="6" max="16384" width="9" style="62"/>
  </cols>
  <sheetData>
    <row r="1" ht="12" spans="1:5">
      <c r="A1" s="63" t="s">
        <v>0</v>
      </c>
      <c r="B1" s="64"/>
      <c r="C1" s="64"/>
      <c r="D1" s="64"/>
      <c r="E1" s="65"/>
    </row>
    <row r="2" spans="1:5">
      <c r="A2" s="66" t="s">
        <v>1</v>
      </c>
      <c r="B2" s="66" t="s">
        <v>2</v>
      </c>
      <c r="C2" s="66" t="s">
        <v>3</v>
      </c>
      <c r="D2" s="67" t="s">
        <v>4</v>
      </c>
      <c r="E2" s="68"/>
    </row>
    <row r="3" s="61" customFormat="1" spans="1:5">
      <c r="A3" s="69">
        <v>138136.173016</v>
      </c>
      <c r="B3" s="69">
        <v>103587.46589</v>
      </c>
      <c r="C3" s="69">
        <v>34270.547126</v>
      </c>
      <c r="D3" s="70">
        <v>278.16</v>
      </c>
      <c r="E3" s="71"/>
    </row>
    <row r="4" ht="12" spans="1:5">
      <c r="A4" s="63" t="s">
        <v>5</v>
      </c>
      <c r="B4" s="64"/>
      <c r="C4" s="64"/>
      <c r="D4" s="64"/>
      <c r="E4" s="65"/>
    </row>
    <row r="5" spans="1:5">
      <c r="A5" s="66" t="s">
        <v>6</v>
      </c>
      <c r="B5" s="66" t="s">
        <v>7</v>
      </c>
      <c r="C5" s="66" t="s">
        <v>8</v>
      </c>
      <c r="D5" s="66" t="s">
        <v>9</v>
      </c>
      <c r="E5" s="66" t="s">
        <v>10</v>
      </c>
    </row>
    <row r="6" spans="1:5">
      <c r="A6" s="72">
        <v>13442</v>
      </c>
      <c r="B6" s="72">
        <v>9243</v>
      </c>
      <c r="C6" s="72">
        <v>4199</v>
      </c>
      <c r="D6" s="72">
        <v>1204</v>
      </c>
      <c r="E6" s="72">
        <v>94560</v>
      </c>
    </row>
    <row r="7" ht="12" spans="1:5">
      <c r="A7" s="63" t="s">
        <v>11</v>
      </c>
      <c r="B7" s="64"/>
      <c r="C7" s="64"/>
      <c r="D7" s="64"/>
      <c r="E7" s="65"/>
    </row>
    <row r="8" spans="1:5">
      <c r="A8" s="66" t="s">
        <v>12</v>
      </c>
      <c r="B8" s="66" t="s">
        <v>13</v>
      </c>
      <c r="C8" s="66" t="s">
        <v>14</v>
      </c>
      <c r="D8" s="66" t="s">
        <v>15</v>
      </c>
      <c r="E8" s="66" t="s">
        <v>16</v>
      </c>
    </row>
    <row r="9" spans="1:5">
      <c r="A9" s="72">
        <v>9899</v>
      </c>
      <c r="B9" s="72">
        <v>9249</v>
      </c>
      <c r="C9" s="73">
        <v>0.934</v>
      </c>
      <c r="D9" s="72">
        <v>302</v>
      </c>
      <c r="E9" s="73">
        <v>0.9695</v>
      </c>
    </row>
    <row r="10" ht="12" spans="1:5">
      <c r="A10" s="63" t="s">
        <v>17</v>
      </c>
      <c r="B10" s="64"/>
      <c r="C10" s="64"/>
      <c r="D10" s="64"/>
      <c r="E10" s="65"/>
    </row>
    <row r="11" spans="1:5">
      <c r="A11" s="66" t="s">
        <v>18</v>
      </c>
      <c r="B11" s="66" t="s">
        <v>19</v>
      </c>
      <c r="C11" s="66" t="s">
        <v>20</v>
      </c>
      <c r="D11" s="67" t="s">
        <v>21</v>
      </c>
      <c r="E11" s="68"/>
    </row>
    <row r="12" spans="1:5">
      <c r="A12" s="74">
        <v>100.25</v>
      </c>
      <c r="B12" s="74">
        <v>94.8</v>
      </c>
      <c r="C12" s="75">
        <v>0.946</v>
      </c>
      <c r="D12" s="76">
        <v>4.729</v>
      </c>
      <c r="E12" s="77"/>
    </row>
    <row r="14" spans="1:4">
      <c r="A14" s="62" t="s">
        <v>22</v>
      </c>
      <c r="D14" s="62" t="s">
        <v>23</v>
      </c>
    </row>
    <row r="15" spans="1:6">
      <c r="A15" s="78" t="s">
        <v>2</v>
      </c>
      <c r="B15" s="79">
        <v>103587.46589</v>
      </c>
      <c r="C15" s="62" t="str">
        <f t="shared" ref="C15:C17" si="0">A15&amp;ROUND(B15,0)&amp;"万"</f>
        <v>内采一级专区103587万</v>
      </c>
      <c r="D15" s="62" t="s">
        <v>24</v>
      </c>
      <c r="E15" s="62">
        <v>9243</v>
      </c>
      <c r="F15" s="62" t="str">
        <f>D15&amp;E15&amp;"件"</f>
        <v>通过9243件</v>
      </c>
    </row>
    <row r="16" spans="1:6">
      <c r="A16" s="78" t="s">
        <v>3</v>
      </c>
      <c r="B16" s="79">
        <v>34270.547126</v>
      </c>
      <c r="C16" s="62" t="str">
        <f t="shared" si="0"/>
        <v>内采二级专区34271万</v>
      </c>
      <c r="D16" s="62" t="s">
        <v>25</v>
      </c>
      <c r="E16" s="62">
        <v>4199</v>
      </c>
      <c r="F16" s="62" t="str">
        <f>D16&amp;E16&amp;"件"</f>
        <v>不通过4199件</v>
      </c>
    </row>
    <row r="17" spans="1:5">
      <c r="A17" s="80" t="s">
        <v>4</v>
      </c>
      <c r="B17" s="81">
        <v>278.16</v>
      </c>
      <c r="C17" s="82" t="str">
        <f t="shared" si="0"/>
        <v>企业专区278万</v>
      </c>
      <c r="E17" s="62">
        <f>E15+E16</f>
        <v>13442</v>
      </c>
    </row>
    <row r="18" spans="1:3">
      <c r="A18" s="78"/>
      <c r="B18" s="79"/>
      <c r="C18" s="61">
        <f>B15+B16+B17</f>
        <v>138136.173016</v>
      </c>
    </row>
    <row r="40" spans="1:4">
      <c r="A40" s="62" t="s">
        <v>26</v>
      </c>
      <c r="B40" s="62">
        <f>B41+B42</f>
        <v>9899</v>
      </c>
      <c r="D40" s="62" t="s">
        <v>27</v>
      </c>
    </row>
    <row r="41" spans="1:6">
      <c r="A41" s="62" t="str">
        <f>"价格合规："&amp;B41&amp;"件"</f>
        <v>价格合规：9249件</v>
      </c>
      <c r="B41" s="62">
        <v>9249</v>
      </c>
      <c r="C41" s="83">
        <f>B41/SUM($B$41:$B$42)</f>
        <v>0.934336801697141</v>
      </c>
      <c r="D41" s="62" t="str">
        <f>"7月订单量："&amp;E41&amp;"单"</f>
        <v>7月订单量：25031单</v>
      </c>
      <c r="E41" s="62">
        <f>'[2]每月成交额&amp;客单价'!$E$11</f>
        <v>25031</v>
      </c>
      <c r="F41" s="84">
        <f>E42/E41</f>
        <v>0.00347569014422117</v>
      </c>
    </row>
    <row r="42" spans="1:5">
      <c r="A42" s="62" t="str">
        <f>"价格不合规:"&amp;B42&amp;"件"</f>
        <v>价格不合规:650件</v>
      </c>
      <c r="B42" s="62">
        <v>650</v>
      </c>
      <c r="C42" s="83">
        <f>B42/SUM($B$41:$B$42)</f>
        <v>0.0656631983028589</v>
      </c>
      <c r="D42" s="62" t="str">
        <f>"7月投诉订单："&amp;E42&amp;"单"</f>
        <v>7月投诉订单：87单</v>
      </c>
      <c r="E42" s="62">
        <v>87</v>
      </c>
    </row>
    <row r="62" spans="1:1">
      <c r="A62" s="62" t="s">
        <v>28</v>
      </c>
    </row>
    <row r="63" spans="1:2">
      <c r="A63" s="62" t="s">
        <v>29</v>
      </c>
      <c r="B63" s="62">
        <f>E41</f>
        <v>25031</v>
      </c>
    </row>
    <row r="64" spans="1:3">
      <c r="A64" s="62" t="str">
        <f>"配送满意订单："&amp;B64&amp;"单"</f>
        <v>配送满意订单：24982单</v>
      </c>
      <c r="B64" s="62">
        <f>B63-B65</f>
        <v>24982</v>
      </c>
      <c r="C64" s="85">
        <f>B64/B63</f>
        <v>0.998042427390036</v>
      </c>
    </row>
    <row r="65" spans="1:2">
      <c r="A65" s="62" t="str">
        <f>"配送投诉单："&amp;B65&amp;"单"</f>
        <v>配送投诉单：49单</v>
      </c>
      <c r="B65" s="62">
        <v>49</v>
      </c>
    </row>
    <row r="85" spans="1:1">
      <c r="A85" s="62" t="s">
        <v>30</v>
      </c>
    </row>
    <row r="86" spans="1:2">
      <c r="A86" s="62" t="s">
        <v>29</v>
      </c>
      <c r="B86" s="62">
        <f>E41</f>
        <v>25031</v>
      </c>
    </row>
    <row r="87" spans="1:3">
      <c r="A87" s="62" t="str">
        <f>"服务满意订单："&amp;B87&amp;"单"</f>
        <v>服务满意订单：25021单</v>
      </c>
      <c r="B87" s="62">
        <f>B86-B88</f>
        <v>25021</v>
      </c>
      <c r="C87" s="85">
        <f>B87/B86</f>
        <v>0.999600495385722</v>
      </c>
    </row>
    <row r="88" spans="1:2">
      <c r="A88" s="62" t="str">
        <f>"服务投诉单："&amp;B88&amp;"单"</f>
        <v>服务投诉单：10单</v>
      </c>
      <c r="B88" s="62">
        <v>10</v>
      </c>
    </row>
    <row r="108" spans="1:1">
      <c r="A108" s="62" t="s">
        <v>31</v>
      </c>
    </row>
    <row r="109" spans="1:2">
      <c r="A109" s="62" t="s">
        <v>29</v>
      </c>
      <c r="B109" s="62">
        <f>E41</f>
        <v>25031</v>
      </c>
    </row>
    <row r="110" spans="1:3">
      <c r="A110" s="62" t="str">
        <f>"商品质量满意订单："&amp;B110&amp;"单"</f>
        <v>商品质量满意订单：25004单</v>
      </c>
      <c r="B110" s="62">
        <f>B109-B111</f>
        <v>25004</v>
      </c>
      <c r="C110" s="85">
        <f>B110/B109</f>
        <v>0.998921337541449</v>
      </c>
    </row>
    <row r="111" spans="1:2">
      <c r="A111" s="62" t="str">
        <f>"质量投诉单："&amp;B111&amp;"单"</f>
        <v>质量投诉单：27单</v>
      </c>
      <c r="B111" s="62">
        <v>27</v>
      </c>
    </row>
  </sheetData>
  <mergeCells count="8">
    <mergeCell ref="A1:E1"/>
    <mergeCell ref="D2:E2"/>
    <mergeCell ref="D3:E3"/>
    <mergeCell ref="A4:E4"/>
    <mergeCell ref="A7:E7"/>
    <mergeCell ref="A10:E10"/>
    <mergeCell ref="D11:E11"/>
    <mergeCell ref="D12:E12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"/>
  <sheetViews>
    <sheetView workbookViewId="0">
      <selection activeCell="H12" sqref="H12"/>
    </sheetView>
  </sheetViews>
  <sheetFormatPr defaultColWidth="9" defaultRowHeight="13.5" outlineLevelRow="1" outlineLevelCol="4"/>
  <cols>
    <col min="2" max="2" width="5.125" customWidth="1"/>
    <col min="3" max="3" width="14.875" customWidth="1"/>
    <col min="4" max="4" width="12.875" customWidth="1"/>
    <col min="5" max="7" width="15" customWidth="1"/>
    <col min="8" max="8" width="12.875" customWidth="1"/>
    <col min="9" max="9" width="15" customWidth="1"/>
    <col min="10" max="10" width="12.875" customWidth="1"/>
    <col min="11" max="11" width="15" customWidth="1"/>
    <col min="12" max="12" width="16" customWidth="1"/>
    <col min="13" max="13" width="11.25" customWidth="1"/>
    <col min="15" max="15" width="4.875" customWidth="1"/>
    <col min="16" max="16" width="15.125" customWidth="1"/>
    <col min="17" max="17" width="10.375" customWidth="1"/>
    <col min="18" max="20" width="7.875" customWidth="1"/>
    <col min="21" max="21" width="9.625" customWidth="1"/>
    <col min="22" max="22" width="11.5" customWidth="1"/>
    <col min="23" max="23" width="11.375" customWidth="1"/>
    <col min="24" max="24" width="11.5" customWidth="1"/>
    <col min="25" max="25" width="5.75" customWidth="1"/>
  </cols>
  <sheetData>
    <row r="2" ht="14.25" spans="3:5">
      <c r="C2" s="60" t="s">
        <v>32</v>
      </c>
      <c r="D2" s="60" t="s">
        <v>33</v>
      </c>
      <c r="E2" s="60" t="s">
        <v>34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tabSelected="1" workbookViewId="0">
      <selection activeCell="B2" sqref="B2:M31"/>
    </sheetView>
  </sheetViews>
  <sheetFormatPr defaultColWidth="9" defaultRowHeight="13.5"/>
  <cols>
    <col min="2" max="2" width="4.875" customWidth="1"/>
    <col min="3" max="3" width="14.875" customWidth="1"/>
    <col min="4" max="4" width="6.375" customWidth="1"/>
    <col min="5" max="5" width="9.375" customWidth="1"/>
    <col min="6" max="6" width="7.375" customWidth="1"/>
    <col min="7" max="7" width="10.375" customWidth="1"/>
    <col min="8" max="8" width="5.875" customWidth="1"/>
    <col min="9" max="9" width="9.375" customWidth="1"/>
    <col min="10" max="10" width="5.875" customWidth="1"/>
    <col min="11" max="11" width="9.375" customWidth="1"/>
    <col min="12" max="12" width="7.625" customWidth="1"/>
    <col min="13" max="13" width="6.625" customWidth="1"/>
  </cols>
  <sheetData>
    <row r="2" ht="14.25" spans="2:13">
      <c r="B2" s="45" t="s">
        <v>35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51"/>
    </row>
    <row r="3" spans="2:13">
      <c r="B3" s="9" t="s">
        <v>36</v>
      </c>
      <c r="C3" s="9" t="s">
        <v>37</v>
      </c>
      <c r="D3" s="9" t="s">
        <v>38</v>
      </c>
      <c r="E3" s="47"/>
      <c r="F3" s="9"/>
      <c r="G3" s="47"/>
      <c r="H3" s="5" t="s">
        <v>39</v>
      </c>
      <c r="I3" s="52"/>
      <c r="J3" s="52"/>
      <c r="K3" s="52"/>
      <c r="L3" s="52"/>
      <c r="M3" s="53"/>
    </row>
    <row r="4" spans="2:13">
      <c r="B4" s="9"/>
      <c r="C4" s="9"/>
      <c r="D4" s="9" t="s">
        <v>40</v>
      </c>
      <c r="E4" s="47"/>
      <c r="F4" s="9" t="s">
        <v>41</v>
      </c>
      <c r="G4" s="47"/>
      <c r="H4" s="9" t="s">
        <v>40</v>
      </c>
      <c r="I4" s="47"/>
      <c r="J4" s="9" t="s">
        <v>41</v>
      </c>
      <c r="K4" s="47"/>
      <c r="L4" s="54" t="s">
        <v>42</v>
      </c>
      <c r="M4" s="55"/>
    </row>
    <row r="5" s="44" customFormat="1" ht="24" spans="2:13">
      <c r="B5" s="48"/>
      <c r="C5" s="48"/>
      <c r="D5" s="48" t="s">
        <v>43</v>
      </c>
      <c r="E5" s="49" t="s">
        <v>44</v>
      </c>
      <c r="F5" s="48" t="s">
        <v>43</v>
      </c>
      <c r="G5" s="49" t="s">
        <v>44</v>
      </c>
      <c r="H5" s="48" t="s">
        <v>43</v>
      </c>
      <c r="I5" s="49" t="s">
        <v>44</v>
      </c>
      <c r="J5" s="48" t="s">
        <v>43</v>
      </c>
      <c r="K5" s="49" t="s">
        <v>44</v>
      </c>
      <c r="L5" s="49" t="s">
        <v>45</v>
      </c>
      <c r="M5" s="49" t="s">
        <v>46</v>
      </c>
    </row>
    <row r="6" spans="2:13">
      <c r="B6" s="12">
        <v>1</v>
      </c>
      <c r="C6" s="50" t="s">
        <v>47</v>
      </c>
      <c r="D6" s="12">
        <v>144</v>
      </c>
      <c r="E6" s="13">
        <v>113.790301</v>
      </c>
      <c r="F6" s="12">
        <v>755</v>
      </c>
      <c r="G6" s="13">
        <v>647.984062</v>
      </c>
      <c r="H6" s="12">
        <v>0</v>
      </c>
      <c r="I6" s="56">
        <v>0</v>
      </c>
      <c r="J6" s="12">
        <v>33</v>
      </c>
      <c r="K6" s="13">
        <v>106.3356</v>
      </c>
      <c r="L6" s="13" t="s">
        <v>48</v>
      </c>
      <c r="M6" s="13" t="s">
        <v>48</v>
      </c>
    </row>
    <row r="7" spans="2:13">
      <c r="B7" s="12">
        <v>2</v>
      </c>
      <c r="C7" s="50" t="s">
        <v>49</v>
      </c>
      <c r="D7" s="12">
        <v>975</v>
      </c>
      <c r="E7" s="13">
        <v>360.011137</v>
      </c>
      <c r="F7" s="12">
        <v>6189</v>
      </c>
      <c r="G7" s="13">
        <v>3360.160568</v>
      </c>
      <c r="H7" s="12">
        <v>6</v>
      </c>
      <c r="I7" s="56">
        <v>60.5863</v>
      </c>
      <c r="J7" s="12">
        <v>74</v>
      </c>
      <c r="K7" s="13">
        <v>1282.996</v>
      </c>
      <c r="L7" s="57">
        <v>500</v>
      </c>
      <c r="M7" s="14">
        <v>2.565992</v>
      </c>
    </row>
    <row r="8" spans="2:13">
      <c r="B8" s="12">
        <v>3</v>
      </c>
      <c r="C8" s="50" t="s">
        <v>50</v>
      </c>
      <c r="D8" s="12">
        <v>9070</v>
      </c>
      <c r="E8" s="13">
        <v>6199.62030900002</v>
      </c>
      <c r="F8" s="12">
        <v>48349</v>
      </c>
      <c r="G8" s="13">
        <v>37590.0575509997</v>
      </c>
      <c r="H8" s="12">
        <v>3401</v>
      </c>
      <c r="I8" s="56">
        <v>14220.679821</v>
      </c>
      <c r="J8" s="12">
        <v>4313</v>
      </c>
      <c r="K8" s="58">
        <v>21642.198366</v>
      </c>
      <c r="L8" s="57">
        <v>175000</v>
      </c>
      <c r="M8" s="14">
        <v>0.123669704948571</v>
      </c>
    </row>
    <row r="9" spans="2:13">
      <c r="B9" s="12">
        <v>4</v>
      </c>
      <c r="C9" s="50" t="s">
        <v>51</v>
      </c>
      <c r="D9" s="12">
        <v>2637</v>
      </c>
      <c r="E9" s="13">
        <v>2340.647645</v>
      </c>
      <c r="F9" s="12">
        <v>16734</v>
      </c>
      <c r="G9" s="13">
        <v>17561.02384</v>
      </c>
      <c r="H9" s="12">
        <v>97</v>
      </c>
      <c r="I9" s="56">
        <v>488.474828</v>
      </c>
      <c r="J9" s="12">
        <v>265</v>
      </c>
      <c r="K9" s="13">
        <v>1178.675028</v>
      </c>
      <c r="L9" s="57">
        <v>120000</v>
      </c>
      <c r="M9" s="14">
        <v>0.0098222919</v>
      </c>
    </row>
    <row r="10" spans="2:13">
      <c r="B10" s="12">
        <v>5</v>
      </c>
      <c r="C10" s="50" t="s">
        <v>52</v>
      </c>
      <c r="D10" s="12">
        <v>2358</v>
      </c>
      <c r="E10" s="13">
        <v>3001.413087</v>
      </c>
      <c r="F10" s="12">
        <v>13683</v>
      </c>
      <c r="G10" s="13">
        <v>21856.687068</v>
      </c>
      <c r="H10" s="12">
        <v>2</v>
      </c>
      <c r="I10" s="56">
        <v>10.805</v>
      </c>
      <c r="J10" s="12">
        <v>138</v>
      </c>
      <c r="K10" s="13">
        <v>45.105</v>
      </c>
      <c r="L10" s="57">
        <v>80000</v>
      </c>
      <c r="M10" s="14">
        <v>0.0005638125</v>
      </c>
    </row>
    <row r="11" spans="2:13">
      <c r="B11" s="12">
        <v>6</v>
      </c>
      <c r="C11" s="50" t="s">
        <v>53</v>
      </c>
      <c r="D11" s="12">
        <v>1487</v>
      </c>
      <c r="E11" s="13">
        <v>1601.186688</v>
      </c>
      <c r="F11" s="12">
        <v>7828</v>
      </c>
      <c r="G11" s="13">
        <v>8396.319862</v>
      </c>
      <c r="H11" s="12">
        <v>0</v>
      </c>
      <c r="I11" s="56">
        <v>0</v>
      </c>
      <c r="J11" s="12">
        <v>195</v>
      </c>
      <c r="K11" s="13">
        <v>1582.9</v>
      </c>
      <c r="L11" s="57">
        <v>70000</v>
      </c>
      <c r="M11" s="14">
        <v>0.0226128571428571</v>
      </c>
    </row>
    <row r="12" spans="2:13">
      <c r="B12" s="12">
        <v>7</v>
      </c>
      <c r="C12" s="50" t="s">
        <v>54</v>
      </c>
      <c r="D12" s="12">
        <v>1870</v>
      </c>
      <c r="E12" s="13">
        <v>653.029659000001</v>
      </c>
      <c r="F12" s="12">
        <v>10644</v>
      </c>
      <c r="G12" s="13">
        <v>3693.20078499999</v>
      </c>
      <c r="H12" s="12">
        <v>2</v>
      </c>
      <c r="I12" s="56">
        <v>1.336</v>
      </c>
      <c r="J12" s="12">
        <v>70</v>
      </c>
      <c r="K12" s="58">
        <v>4927.0947</v>
      </c>
      <c r="L12" s="57">
        <v>28000</v>
      </c>
      <c r="M12" s="14">
        <v>0.175967667857143</v>
      </c>
    </row>
    <row r="13" spans="2:13">
      <c r="B13" s="12">
        <v>8</v>
      </c>
      <c r="C13" s="50" t="s">
        <v>55</v>
      </c>
      <c r="D13" s="12">
        <v>1253</v>
      </c>
      <c r="E13" s="13">
        <v>1022.874141</v>
      </c>
      <c r="F13" s="12">
        <v>6321</v>
      </c>
      <c r="G13" s="13">
        <v>4985.18026299998</v>
      </c>
      <c r="H13" s="12">
        <v>0</v>
      </c>
      <c r="I13" s="56">
        <v>0</v>
      </c>
      <c r="J13" s="12">
        <v>133</v>
      </c>
      <c r="K13" s="13">
        <v>1750.9871</v>
      </c>
      <c r="L13" s="57">
        <v>75000</v>
      </c>
      <c r="M13" s="14">
        <v>0.0233464946666667</v>
      </c>
    </row>
    <row r="14" spans="2:13">
      <c r="B14" s="12">
        <v>9</v>
      </c>
      <c r="C14" s="50" t="s">
        <v>56</v>
      </c>
      <c r="D14" s="12">
        <v>661</v>
      </c>
      <c r="E14" s="13">
        <v>824.586587</v>
      </c>
      <c r="F14" s="12">
        <v>3741</v>
      </c>
      <c r="G14" s="13">
        <v>3312.386188</v>
      </c>
      <c r="H14" s="12">
        <v>12</v>
      </c>
      <c r="I14" s="56">
        <v>193.8569</v>
      </c>
      <c r="J14" s="12">
        <v>76</v>
      </c>
      <c r="K14" s="13">
        <v>1528.0562</v>
      </c>
      <c r="L14" s="57">
        <v>45000</v>
      </c>
      <c r="M14" s="14">
        <v>0.0339568044444444</v>
      </c>
    </row>
    <row r="15" spans="2:13">
      <c r="B15" s="12">
        <v>10</v>
      </c>
      <c r="C15" s="50" t="s">
        <v>57</v>
      </c>
      <c r="D15" s="12">
        <v>581</v>
      </c>
      <c r="E15" s="13">
        <v>133.881153</v>
      </c>
      <c r="F15" s="12">
        <v>5483</v>
      </c>
      <c r="G15" s="13">
        <v>785.393157000004</v>
      </c>
      <c r="H15" s="12">
        <v>3</v>
      </c>
      <c r="I15" s="56">
        <v>1.898512</v>
      </c>
      <c r="J15" s="12">
        <v>13</v>
      </c>
      <c r="K15" s="13">
        <v>226.199132</v>
      </c>
      <c r="L15" s="57">
        <v>500</v>
      </c>
      <c r="M15" s="14">
        <v>0.452398264</v>
      </c>
    </row>
    <row r="16" spans="2:13">
      <c r="B16" s="12">
        <v>11</v>
      </c>
      <c r="C16" s="50" t="s">
        <v>58</v>
      </c>
      <c r="D16" s="12">
        <v>27</v>
      </c>
      <c r="E16" s="13">
        <v>4.960167</v>
      </c>
      <c r="F16" s="12">
        <v>183</v>
      </c>
      <c r="G16" s="13">
        <v>50.27572</v>
      </c>
      <c r="H16" s="12">
        <v>0</v>
      </c>
      <c r="I16" s="56">
        <v>0</v>
      </c>
      <c r="J16" s="12">
        <v>0</v>
      </c>
      <c r="K16" s="13">
        <v>0</v>
      </c>
      <c r="L16" s="13" t="s">
        <v>48</v>
      </c>
      <c r="M16" s="13" t="s">
        <v>48</v>
      </c>
    </row>
    <row r="17" spans="2:13">
      <c r="B17" s="12">
        <v>12</v>
      </c>
      <c r="C17" s="50" t="s">
        <v>59</v>
      </c>
      <c r="D17" s="12">
        <v>26</v>
      </c>
      <c r="E17" s="13">
        <v>85.745476</v>
      </c>
      <c r="F17" s="12">
        <v>320</v>
      </c>
      <c r="G17" s="13">
        <v>350.89028</v>
      </c>
      <c r="H17" s="12">
        <v>0</v>
      </c>
      <c r="I17" s="56">
        <v>0</v>
      </c>
      <c r="J17" s="12">
        <v>0</v>
      </c>
      <c r="K17" s="13">
        <v>0</v>
      </c>
      <c r="L17" s="13" t="s">
        <v>48</v>
      </c>
      <c r="M17" s="13" t="s">
        <v>48</v>
      </c>
    </row>
    <row r="18" spans="2:13">
      <c r="B18" s="12">
        <v>13</v>
      </c>
      <c r="C18" s="50" t="s">
        <v>60</v>
      </c>
      <c r="D18" s="12">
        <v>11</v>
      </c>
      <c r="E18" s="13">
        <v>1.236229</v>
      </c>
      <c r="F18" s="12">
        <v>96</v>
      </c>
      <c r="G18" s="13">
        <v>18.505554</v>
      </c>
      <c r="H18" s="12">
        <v>0</v>
      </c>
      <c r="I18" s="56">
        <v>0</v>
      </c>
      <c r="J18" s="12">
        <v>0</v>
      </c>
      <c r="K18" s="13">
        <v>0</v>
      </c>
      <c r="L18" s="13" t="s">
        <v>48</v>
      </c>
      <c r="M18" s="13" t="s">
        <v>48</v>
      </c>
    </row>
    <row r="19" spans="2:13">
      <c r="B19" s="12">
        <v>14</v>
      </c>
      <c r="C19" s="50" t="s">
        <v>61</v>
      </c>
      <c r="D19" s="12">
        <v>49</v>
      </c>
      <c r="E19" s="13">
        <v>7.905652</v>
      </c>
      <c r="F19" s="12">
        <v>345</v>
      </c>
      <c r="G19" s="13">
        <v>86.4393389999999</v>
      </c>
      <c r="H19" s="12">
        <v>0</v>
      </c>
      <c r="I19" s="56">
        <v>0</v>
      </c>
      <c r="J19" s="12">
        <v>0</v>
      </c>
      <c r="K19" s="13">
        <v>0</v>
      </c>
      <c r="L19" s="13" t="s">
        <v>48</v>
      </c>
      <c r="M19" s="13" t="s">
        <v>48</v>
      </c>
    </row>
    <row r="20" spans="2:13">
      <c r="B20" s="12">
        <v>15</v>
      </c>
      <c r="C20" s="50" t="s">
        <v>62</v>
      </c>
      <c r="D20" s="12">
        <v>66</v>
      </c>
      <c r="E20" s="13">
        <v>14.936894</v>
      </c>
      <c r="F20" s="12">
        <v>235</v>
      </c>
      <c r="G20" s="13">
        <v>68.043759</v>
      </c>
      <c r="H20" s="12">
        <v>0</v>
      </c>
      <c r="I20" s="56">
        <v>0</v>
      </c>
      <c r="J20" s="12">
        <v>0</v>
      </c>
      <c r="K20" s="13">
        <v>0</v>
      </c>
      <c r="L20" s="13" t="s">
        <v>48</v>
      </c>
      <c r="M20" s="13" t="s">
        <v>48</v>
      </c>
    </row>
    <row r="21" spans="2:13">
      <c r="B21" s="12">
        <v>16</v>
      </c>
      <c r="C21" s="50" t="s">
        <v>63</v>
      </c>
      <c r="D21" s="12">
        <v>47</v>
      </c>
      <c r="E21" s="13">
        <v>11.053722</v>
      </c>
      <c r="F21" s="12">
        <v>321</v>
      </c>
      <c r="G21" s="13">
        <v>74.456649</v>
      </c>
      <c r="H21" s="12">
        <v>0</v>
      </c>
      <c r="I21" s="56">
        <v>0</v>
      </c>
      <c r="J21" s="12">
        <v>0</v>
      </c>
      <c r="K21" s="13">
        <v>0</v>
      </c>
      <c r="L21" s="13" t="s">
        <v>48</v>
      </c>
      <c r="M21" s="13" t="s">
        <v>48</v>
      </c>
    </row>
    <row r="22" spans="2:13">
      <c r="B22" s="12">
        <v>17</v>
      </c>
      <c r="C22" s="50" t="s">
        <v>64</v>
      </c>
      <c r="D22" s="12">
        <v>19</v>
      </c>
      <c r="E22" s="13">
        <v>28.857655</v>
      </c>
      <c r="F22" s="12">
        <v>168</v>
      </c>
      <c r="G22" s="13">
        <v>176.116017</v>
      </c>
      <c r="H22" s="12">
        <v>0</v>
      </c>
      <c r="I22" s="56">
        <v>0</v>
      </c>
      <c r="J22" s="12">
        <v>0</v>
      </c>
      <c r="K22" s="13">
        <v>0</v>
      </c>
      <c r="L22" s="13" t="s">
        <v>48</v>
      </c>
      <c r="M22" s="13" t="s">
        <v>48</v>
      </c>
    </row>
    <row r="23" spans="2:13">
      <c r="B23" s="12">
        <v>18</v>
      </c>
      <c r="C23" s="50" t="s">
        <v>65</v>
      </c>
      <c r="D23" s="12">
        <v>16</v>
      </c>
      <c r="E23" s="13">
        <v>4.466218</v>
      </c>
      <c r="F23" s="12">
        <v>167</v>
      </c>
      <c r="G23" s="13">
        <v>46.563027</v>
      </c>
      <c r="H23" s="12">
        <v>0</v>
      </c>
      <c r="I23" s="56">
        <v>0</v>
      </c>
      <c r="J23" s="12">
        <v>0</v>
      </c>
      <c r="K23" s="13">
        <v>0</v>
      </c>
      <c r="L23" s="13" t="s">
        <v>48</v>
      </c>
      <c r="M23" s="13" t="s">
        <v>48</v>
      </c>
    </row>
    <row r="24" spans="2:13">
      <c r="B24" s="12">
        <v>19</v>
      </c>
      <c r="C24" s="50" t="s">
        <v>66</v>
      </c>
      <c r="D24" s="12">
        <v>13</v>
      </c>
      <c r="E24" s="13">
        <v>1.389112</v>
      </c>
      <c r="F24" s="12">
        <v>80</v>
      </c>
      <c r="G24" s="13">
        <v>25.927236</v>
      </c>
      <c r="H24" s="12">
        <v>0</v>
      </c>
      <c r="I24" s="56">
        <v>0</v>
      </c>
      <c r="J24" s="12">
        <v>0</v>
      </c>
      <c r="K24" s="13">
        <v>0</v>
      </c>
      <c r="L24" s="13" t="s">
        <v>48</v>
      </c>
      <c r="M24" s="13" t="s">
        <v>48</v>
      </c>
    </row>
    <row r="25" spans="2:13">
      <c r="B25" s="12">
        <v>20</v>
      </c>
      <c r="C25" s="50" t="s">
        <v>67</v>
      </c>
      <c r="D25" s="12">
        <v>39</v>
      </c>
      <c r="E25" s="13">
        <v>31.824434</v>
      </c>
      <c r="F25" s="12">
        <v>110</v>
      </c>
      <c r="G25" s="13">
        <v>63.487118</v>
      </c>
      <c r="H25" s="12">
        <v>0</v>
      </c>
      <c r="I25" s="56">
        <v>0</v>
      </c>
      <c r="J25" s="12">
        <v>0</v>
      </c>
      <c r="K25" s="13">
        <v>0</v>
      </c>
      <c r="L25" s="13" t="s">
        <v>48</v>
      </c>
      <c r="M25" s="13" t="s">
        <v>48</v>
      </c>
    </row>
    <row r="26" spans="2:13">
      <c r="B26" s="12">
        <v>21</v>
      </c>
      <c r="C26" s="50" t="s">
        <v>68</v>
      </c>
      <c r="D26" s="12">
        <v>30</v>
      </c>
      <c r="E26" s="13">
        <v>22.292887</v>
      </c>
      <c r="F26" s="12">
        <v>204</v>
      </c>
      <c r="G26" s="13">
        <v>163.31301</v>
      </c>
      <c r="H26" s="12">
        <v>0</v>
      </c>
      <c r="I26" s="56">
        <v>0</v>
      </c>
      <c r="J26" s="12">
        <v>0</v>
      </c>
      <c r="K26" s="13">
        <v>0</v>
      </c>
      <c r="L26" s="13" t="s">
        <v>48</v>
      </c>
      <c r="M26" s="13" t="s">
        <v>48</v>
      </c>
    </row>
    <row r="27" spans="2:13">
      <c r="B27" s="12">
        <v>22</v>
      </c>
      <c r="C27" s="50" t="s">
        <v>69</v>
      </c>
      <c r="D27" s="12">
        <v>9</v>
      </c>
      <c r="E27" s="13">
        <v>7.857662</v>
      </c>
      <c r="F27" s="12">
        <v>101</v>
      </c>
      <c r="G27" s="13">
        <v>87.814341</v>
      </c>
      <c r="H27" s="12">
        <v>0</v>
      </c>
      <c r="I27" s="56">
        <v>0</v>
      </c>
      <c r="J27" s="12">
        <v>0</v>
      </c>
      <c r="K27" s="13">
        <v>0</v>
      </c>
      <c r="L27" s="13" t="s">
        <v>48</v>
      </c>
      <c r="M27" s="13" t="s">
        <v>48</v>
      </c>
    </row>
    <row r="28" spans="2:13">
      <c r="B28" s="12">
        <v>23</v>
      </c>
      <c r="C28" s="50" t="s">
        <v>70</v>
      </c>
      <c r="D28" s="12">
        <v>41</v>
      </c>
      <c r="E28" s="13">
        <v>29.580336</v>
      </c>
      <c r="F28" s="12">
        <v>228</v>
      </c>
      <c r="G28" s="13">
        <v>121.186329</v>
      </c>
      <c r="H28" s="12">
        <v>0</v>
      </c>
      <c r="I28" s="56">
        <v>0</v>
      </c>
      <c r="J28" s="12">
        <v>0</v>
      </c>
      <c r="K28" s="13">
        <v>0</v>
      </c>
      <c r="L28" s="13" t="s">
        <v>48</v>
      </c>
      <c r="M28" s="13" t="s">
        <v>48</v>
      </c>
    </row>
    <row r="29" spans="2:13">
      <c r="B29" s="12">
        <v>24</v>
      </c>
      <c r="C29" s="50" t="s">
        <v>71</v>
      </c>
      <c r="D29" s="12">
        <v>5</v>
      </c>
      <c r="E29" s="13">
        <v>3.4863</v>
      </c>
      <c r="F29" s="12">
        <v>30</v>
      </c>
      <c r="G29" s="13">
        <v>14.999316</v>
      </c>
      <c r="H29" s="12">
        <v>0</v>
      </c>
      <c r="I29" s="56">
        <v>0</v>
      </c>
      <c r="J29" s="12">
        <v>0</v>
      </c>
      <c r="K29" s="13">
        <v>0</v>
      </c>
      <c r="L29" s="13" t="s">
        <v>48</v>
      </c>
      <c r="M29" s="13" t="s">
        <v>48</v>
      </c>
    </row>
    <row r="30" spans="2:13">
      <c r="B30" s="12">
        <v>25</v>
      </c>
      <c r="C30" s="50" t="s">
        <v>72</v>
      </c>
      <c r="D30" s="12">
        <v>74</v>
      </c>
      <c r="E30" s="13">
        <v>9.285802</v>
      </c>
      <c r="F30" s="12">
        <v>510</v>
      </c>
      <c r="G30" s="13">
        <v>51.054851</v>
      </c>
      <c r="H30" s="12">
        <v>0</v>
      </c>
      <c r="I30" s="56">
        <v>0</v>
      </c>
      <c r="J30" s="12">
        <v>0</v>
      </c>
      <c r="K30" s="13">
        <v>0</v>
      </c>
      <c r="L30" s="13" t="s">
        <v>48</v>
      </c>
      <c r="M30" s="13" t="s">
        <v>48</v>
      </c>
    </row>
    <row r="31" spans="2:13">
      <c r="B31" s="9">
        <v>26</v>
      </c>
      <c r="C31" s="9" t="s">
        <v>73</v>
      </c>
      <c r="D31" s="9">
        <v>21508</v>
      </c>
      <c r="E31" s="10">
        <v>16515.919253</v>
      </c>
      <c r="F31" s="9">
        <v>122825</v>
      </c>
      <c r="G31" s="10">
        <v>103587.46589</v>
      </c>
      <c r="H31" s="9">
        <v>3523</v>
      </c>
      <c r="I31" s="59">
        <v>14977.637361</v>
      </c>
      <c r="J31" s="9">
        <v>5310</v>
      </c>
      <c r="K31" s="10">
        <v>34270.547126</v>
      </c>
      <c r="L31" s="10" t="s">
        <v>48</v>
      </c>
      <c r="M31" s="10" t="s">
        <v>48</v>
      </c>
    </row>
  </sheetData>
  <mergeCells count="10">
    <mergeCell ref="B2:M2"/>
    <mergeCell ref="D3:G3"/>
    <mergeCell ref="H3:M3"/>
    <mergeCell ref="D4:E4"/>
    <mergeCell ref="F4:G4"/>
    <mergeCell ref="H4:I4"/>
    <mergeCell ref="J4:K4"/>
    <mergeCell ref="L4:M4"/>
    <mergeCell ref="B3:B5"/>
    <mergeCell ref="C3:C5"/>
  </mergeCells>
  <conditionalFormatting sqref="E6:E30">
    <cfRule type="top10" dxfId="0" priority="2" rank="2"/>
  </conditionalFormatting>
  <conditionalFormatting sqref="G6:G30">
    <cfRule type="top10" dxfId="0" priority="3" rank="2"/>
  </conditionalFormatting>
  <conditionalFormatting sqref="I6:I30">
    <cfRule type="top10" dxfId="0" priority="1" rank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7"/>
  <sheetViews>
    <sheetView workbookViewId="0">
      <selection activeCell="N9" sqref="N9"/>
    </sheetView>
  </sheetViews>
  <sheetFormatPr defaultColWidth="9" defaultRowHeight="13.5"/>
  <cols>
    <col min="2" max="2" width="4.875" customWidth="1"/>
    <col min="3" max="3" width="8.875" customWidth="1"/>
    <col min="4" max="11" width="9.125" customWidth="1"/>
    <col min="12" max="12" width="5.75" customWidth="1"/>
  </cols>
  <sheetData>
    <row r="2" ht="14.25" spans="2:12">
      <c r="B2" s="1" t="s">
        <v>74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="34" customFormat="1" ht="22.5" spans="2:12">
      <c r="B3" s="26" t="s">
        <v>36</v>
      </c>
      <c r="C3" s="35" t="s">
        <v>75</v>
      </c>
      <c r="D3" s="35" t="s">
        <v>76</v>
      </c>
      <c r="E3" s="35" t="s">
        <v>77</v>
      </c>
      <c r="F3" s="35" t="s">
        <v>78</v>
      </c>
      <c r="G3" s="35" t="s">
        <v>79</v>
      </c>
      <c r="H3" s="35" t="s">
        <v>80</v>
      </c>
      <c r="I3" s="35" t="s">
        <v>81</v>
      </c>
      <c r="J3" s="35" t="s">
        <v>82</v>
      </c>
      <c r="K3" s="35" t="s">
        <v>83</v>
      </c>
      <c r="L3" s="26" t="s">
        <v>84</v>
      </c>
    </row>
    <row r="4" spans="2:12">
      <c r="B4" s="36">
        <v>1</v>
      </c>
      <c r="C4" s="37" t="s">
        <v>85</v>
      </c>
      <c r="D4" s="37">
        <v>8821</v>
      </c>
      <c r="E4" s="37">
        <v>4214</v>
      </c>
      <c r="F4" s="37">
        <v>1350</v>
      </c>
      <c r="G4" s="37">
        <v>717</v>
      </c>
      <c r="H4" s="37">
        <v>334</v>
      </c>
      <c r="I4" s="37">
        <v>450</v>
      </c>
      <c r="J4" s="37">
        <v>283</v>
      </c>
      <c r="K4" s="37">
        <v>112</v>
      </c>
      <c r="L4" s="38">
        <v>16281</v>
      </c>
    </row>
    <row r="5" spans="2:12">
      <c r="B5" s="36">
        <v>2</v>
      </c>
      <c r="C5" s="37" t="s">
        <v>86</v>
      </c>
      <c r="D5" s="37">
        <v>8322</v>
      </c>
      <c r="E5" s="37">
        <v>2749</v>
      </c>
      <c r="F5" s="37">
        <v>691</v>
      </c>
      <c r="G5" s="37">
        <v>328</v>
      </c>
      <c r="H5" s="37">
        <v>265</v>
      </c>
      <c r="I5" s="37">
        <v>212</v>
      </c>
      <c r="J5" s="37">
        <v>151</v>
      </c>
      <c r="K5" s="37">
        <v>62</v>
      </c>
      <c r="L5" s="38">
        <v>12780</v>
      </c>
    </row>
    <row r="6" spans="2:12">
      <c r="B6" s="36">
        <v>3</v>
      </c>
      <c r="C6" s="37" t="s">
        <v>87</v>
      </c>
      <c r="D6" s="37">
        <v>8218</v>
      </c>
      <c r="E6" s="37">
        <v>2347</v>
      </c>
      <c r="F6" s="37">
        <v>478</v>
      </c>
      <c r="G6" s="37">
        <v>309</v>
      </c>
      <c r="H6" s="37">
        <v>358</v>
      </c>
      <c r="I6" s="37">
        <v>269</v>
      </c>
      <c r="J6" s="37">
        <v>92</v>
      </c>
      <c r="K6" s="37">
        <v>85</v>
      </c>
      <c r="L6" s="38">
        <v>12156</v>
      </c>
    </row>
    <row r="7" spans="2:12">
      <c r="B7" s="36">
        <v>4</v>
      </c>
      <c r="C7" s="37" t="s">
        <v>88</v>
      </c>
      <c r="D7" s="37">
        <v>7754</v>
      </c>
      <c r="E7" s="37">
        <v>1738</v>
      </c>
      <c r="F7" s="37">
        <v>790</v>
      </c>
      <c r="G7" s="37">
        <v>397</v>
      </c>
      <c r="H7" s="37">
        <v>518</v>
      </c>
      <c r="I7" s="37">
        <v>132</v>
      </c>
      <c r="J7" s="37">
        <v>258</v>
      </c>
      <c r="K7" s="37">
        <v>70</v>
      </c>
      <c r="L7" s="38">
        <v>11657</v>
      </c>
    </row>
    <row r="8" spans="2:12">
      <c r="B8" s="36">
        <v>5</v>
      </c>
      <c r="C8" s="37" t="s">
        <v>89</v>
      </c>
      <c r="D8" s="37">
        <v>8245</v>
      </c>
      <c r="E8" s="37">
        <v>1459</v>
      </c>
      <c r="F8" s="37">
        <v>183</v>
      </c>
      <c r="G8" s="37">
        <v>498</v>
      </c>
      <c r="H8" s="37">
        <v>381</v>
      </c>
      <c r="I8" s="37">
        <v>136</v>
      </c>
      <c r="J8" s="37">
        <v>66</v>
      </c>
      <c r="K8" s="37">
        <v>67</v>
      </c>
      <c r="L8" s="38">
        <v>11035</v>
      </c>
    </row>
    <row r="9" spans="2:14">
      <c r="B9" s="36">
        <v>6</v>
      </c>
      <c r="C9" s="37" t="s">
        <v>90</v>
      </c>
      <c r="D9" s="37">
        <v>8296</v>
      </c>
      <c r="E9" s="37">
        <v>1200</v>
      </c>
      <c r="F9" s="37">
        <v>452</v>
      </c>
      <c r="G9" s="37">
        <v>414</v>
      </c>
      <c r="H9" s="37">
        <v>363</v>
      </c>
      <c r="I9" s="37">
        <v>148</v>
      </c>
      <c r="J9" s="37">
        <v>68</v>
      </c>
      <c r="K9" s="37">
        <v>62</v>
      </c>
      <c r="L9" s="38">
        <v>11003</v>
      </c>
      <c r="N9">
        <f>L14+G27</f>
        <v>94560</v>
      </c>
    </row>
    <row r="10" spans="2:12">
      <c r="B10" s="36">
        <v>7</v>
      </c>
      <c r="C10" s="37" t="s">
        <v>91</v>
      </c>
      <c r="D10" s="37">
        <v>5102</v>
      </c>
      <c r="E10" s="37">
        <v>2457</v>
      </c>
      <c r="F10" s="37">
        <v>548</v>
      </c>
      <c r="G10" s="37">
        <v>346</v>
      </c>
      <c r="H10" s="37">
        <v>472</v>
      </c>
      <c r="I10" s="37">
        <v>217</v>
      </c>
      <c r="J10" s="37">
        <v>51</v>
      </c>
      <c r="K10" s="37">
        <v>42</v>
      </c>
      <c r="L10" s="38">
        <v>9235</v>
      </c>
    </row>
    <row r="11" spans="2:12">
      <c r="B11" s="36">
        <v>8</v>
      </c>
      <c r="C11" s="37" t="s">
        <v>92</v>
      </c>
      <c r="D11" s="37">
        <v>4679</v>
      </c>
      <c r="E11" s="37">
        <v>815</v>
      </c>
      <c r="F11" s="37">
        <v>654</v>
      </c>
      <c r="G11" s="37">
        <v>169</v>
      </c>
      <c r="H11" s="37">
        <v>455</v>
      </c>
      <c r="I11" s="37">
        <v>57</v>
      </c>
      <c r="J11" s="37">
        <v>53</v>
      </c>
      <c r="K11" s="37">
        <v>44</v>
      </c>
      <c r="L11" s="38">
        <v>6926</v>
      </c>
    </row>
    <row r="12" spans="2:12">
      <c r="B12" s="36">
        <v>9</v>
      </c>
      <c r="C12" s="37" t="s">
        <v>93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8">
        <v>0</v>
      </c>
    </row>
    <row r="13" spans="2:12">
      <c r="B13" s="36">
        <v>10</v>
      </c>
      <c r="C13" s="37" t="s">
        <v>94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8">
        <v>0</v>
      </c>
    </row>
    <row r="14" spans="2:12">
      <c r="B14" s="38">
        <v>11</v>
      </c>
      <c r="C14" s="38" t="s">
        <v>73</v>
      </c>
      <c r="D14" s="39">
        <v>59437</v>
      </c>
      <c r="E14" s="39">
        <v>16979</v>
      </c>
      <c r="F14" s="39">
        <v>5146</v>
      </c>
      <c r="G14" s="39">
        <v>3178</v>
      </c>
      <c r="H14" s="39">
        <v>3146</v>
      </c>
      <c r="I14" s="39">
        <v>1621</v>
      </c>
      <c r="J14" s="39">
        <v>1022</v>
      </c>
      <c r="K14" s="39">
        <v>544</v>
      </c>
      <c r="L14" s="39">
        <v>91073</v>
      </c>
    </row>
    <row r="15" ht="14.25" spans="2:12">
      <c r="B15" s="1" t="s">
        <v>95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>
      <c r="B16" s="33" t="s">
        <v>36</v>
      </c>
      <c r="C16" s="33"/>
      <c r="D16" s="33" t="s">
        <v>96</v>
      </c>
      <c r="E16" s="33"/>
      <c r="F16" s="33"/>
      <c r="G16" s="33" t="s">
        <v>97</v>
      </c>
      <c r="H16" s="33"/>
      <c r="I16" s="33"/>
      <c r="J16" s="33" t="s">
        <v>20</v>
      </c>
      <c r="K16" s="33"/>
      <c r="L16" s="33"/>
    </row>
    <row r="17" spans="2:12">
      <c r="B17" s="31">
        <v>1</v>
      </c>
      <c r="C17" s="31"/>
      <c r="D17" s="31" t="s">
        <v>47</v>
      </c>
      <c r="E17" s="31"/>
      <c r="F17" s="31"/>
      <c r="G17" s="40">
        <v>22</v>
      </c>
      <c r="H17" s="41"/>
      <c r="I17" s="42"/>
      <c r="J17" s="43">
        <v>0.00630914826498423</v>
      </c>
      <c r="K17" s="43"/>
      <c r="L17" s="43"/>
    </row>
    <row r="18" spans="2:12">
      <c r="B18" s="31">
        <v>2</v>
      </c>
      <c r="C18" s="31"/>
      <c r="D18" s="31" t="s">
        <v>49</v>
      </c>
      <c r="E18" s="31"/>
      <c r="F18" s="31"/>
      <c r="G18" s="40">
        <v>45</v>
      </c>
      <c r="H18" s="41"/>
      <c r="I18" s="42"/>
      <c r="J18" s="43">
        <v>0.0129050759965586</v>
      </c>
      <c r="K18" s="43"/>
      <c r="L18" s="43"/>
    </row>
    <row r="19" spans="2:12">
      <c r="B19" s="31">
        <v>3</v>
      </c>
      <c r="C19" s="31"/>
      <c r="D19" s="31" t="s">
        <v>50</v>
      </c>
      <c r="E19" s="31"/>
      <c r="F19" s="31"/>
      <c r="G19" s="40">
        <v>2656</v>
      </c>
      <c r="H19" s="41"/>
      <c r="I19" s="42"/>
      <c r="J19" s="43">
        <v>0.76168626326355</v>
      </c>
      <c r="K19" s="43"/>
      <c r="L19" s="43"/>
    </row>
    <row r="20" spans="2:12">
      <c r="B20" s="31">
        <v>4</v>
      </c>
      <c r="C20" s="31"/>
      <c r="D20" s="31" t="s">
        <v>51</v>
      </c>
      <c r="E20" s="31"/>
      <c r="F20" s="31"/>
      <c r="G20" s="40">
        <v>386</v>
      </c>
      <c r="H20" s="41"/>
      <c r="I20" s="42"/>
      <c r="J20" s="43">
        <v>0.110696874103814</v>
      </c>
      <c r="K20" s="43"/>
      <c r="L20" s="43"/>
    </row>
    <row r="21" spans="2:12">
      <c r="B21" s="31">
        <v>5</v>
      </c>
      <c r="C21" s="31"/>
      <c r="D21" s="31" t="s">
        <v>52</v>
      </c>
      <c r="E21" s="31"/>
      <c r="F21" s="31"/>
      <c r="G21" s="40">
        <v>2</v>
      </c>
      <c r="H21" s="41"/>
      <c r="I21" s="42"/>
      <c r="J21" s="43">
        <v>0.000573558933180384</v>
      </c>
      <c r="K21" s="43"/>
      <c r="L21" s="43"/>
    </row>
    <row r="22" spans="2:12">
      <c r="B22" s="31">
        <v>6</v>
      </c>
      <c r="C22" s="31"/>
      <c r="D22" s="31" t="s">
        <v>53</v>
      </c>
      <c r="E22" s="31"/>
      <c r="F22" s="31"/>
      <c r="G22" s="40">
        <v>8</v>
      </c>
      <c r="H22" s="41"/>
      <c r="I22" s="42"/>
      <c r="J22" s="43">
        <v>0.00229423573272154</v>
      </c>
      <c r="K22" s="43"/>
      <c r="L22" s="43"/>
    </row>
    <row r="23" spans="2:12">
      <c r="B23" s="31">
        <v>7</v>
      </c>
      <c r="C23" s="31"/>
      <c r="D23" s="31" t="s">
        <v>54</v>
      </c>
      <c r="E23" s="31"/>
      <c r="F23" s="31"/>
      <c r="G23" s="40">
        <v>16</v>
      </c>
      <c r="H23" s="41"/>
      <c r="I23" s="42"/>
      <c r="J23" s="43">
        <v>0.00458847146544307</v>
      </c>
      <c r="K23" s="43"/>
      <c r="L23" s="43"/>
    </row>
    <row r="24" spans="2:12">
      <c r="B24" s="31">
        <v>8</v>
      </c>
      <c r="C24" s="31"/>
      <c r="D24" s="31" t="s">
        <v>55</v>
      </c>
      <c r="E24" s="31"/>
      <c r="F24" s="31"/>
      <c r="G24" s="40">
        <v>0</v>
      </c>
      <c r="H24" s="41"/>
      <c r="I24" s="42"/>
      <c r="J24" s="43">
        <v>0</v>
      </c>
      <c r="K24" s="43"/>
      <c r="L24" s="43"/>
    </row>
    <row r="25" spans="2:12">
      <c r="B25" s="31">
        <v>9</v>
      </c>
      <c r="C25" s="31"/>
      <c r="D25" s="31" t="s">
        <v>56</v>
      </c>
      <c r="E25" s="31"/>
      <c r="F25" s="31"/>
      <c r="G25" s="40">
        <v>3</v>
      </c>
      <c r="H25" s="41"/>
      <c r="I25" s="42"/>
      <c r="J25" s="43">
        <v>0.000860338399770576</v>
      </c>
      <c r="K25" s="43"/>
      <c r="L25" s="43"/>
    </row>
    <row r="26" spans="2:12">
      <c r="B26" s="31">
        <v>10</v>
      </c>
      <c r="C26" s="31"/>
      <c r="D26" s="31" t="s">
        <v>57</v>
      </c>
      <c r="E26" s="31"/>
      <c r="F26" s="31"/>
      <c r="G26" s="40">
        <v>349</v>
      </c>
      <c r="H26" s="41"/>
      <c r="I26" s="42"/>
      <c r="J26" s="43">
        <v>0.100086033839977</v>
      </c>
      <c r="K26" s="43"/>
      <c r="L26" s="43"/>
    </row>
    <row r="27" spans="2:12">
      <c r="B27" s="33">
        <v>11</v>
      </c>
      <c r="C27" s="33"/>
      <c r="D27" s="33" t="s">
        <v>73</v>
      </c>
      <c r="E27" s="33"/>
      <c r="F27" s="33"/>
      <c r="G27" s="33">
        <v>3487</v>
      </c>
      <c r="H27" s="33"/>
      <c r="I27" s="33"/>
      <c r="J27" s="33" t="s">
        <v>98</v>
      </c>
      <c r="K27" s="33"/>
      <c r="L27" s="33"/>
    </row>
  </sheetData>
  <mergeCells count="50">
    <mergeCell ref="B2:L2"/>
    <mergeCell ref="B15:L15"/>
    <mergeCell ref="B16:C16"/>
    <mergeCell ref="D16:F16"/>
    <mergeCell ref="G16:I16"/>
    <mergeCell ref="J16:L16"/>
    <mergeCell ref="B17:C17"/>
    <mergeCell ref="D17:F17"/>
    <mergeCell ref="G17:I17"/>
    <mergeCell ref="J17:L17"/>
    <mergeCell ref="B18:C18"/>
    <mergeCell ref="D18:F18"/>
    <mergeCell ref="G18:I18"/>
    <mergeCell ref="J18:L18"/>
    <mergeCell ref="B19:C19"/>
    <mergeCell ref="D19:F19"/>
    <mergeCell ref="G19:I19"/>
    <mergeCell ref="J19:L19"/>
    <mergeCell ref="B20:C20"/>
    <mergeCell ref="D20:F20"/>
    <mergeCell ref="G20:I20"/>
    <mergeCell ref="J20:L20"/>
    <mergeCell ref="B21:C21"/>
    <mergeCell ref="D21:F21"/>
    <mergeCell ref="G21:I21"/>
    <mergeCell ref="J21:L21"/>
    <mergeCell ref="B22:C22"/>
    <mergeCell ref="D22:F22"/>
    <mergeCell ref="G22:I22"/>
    <mergeCell ref="J22:L22"/>
    <mergeCell ref="B23:C23"/>
    <mergeCell ref="D23:F23"/>
    <mergeCell ref="G23:I23"/>
    <mergeCell ref="J23:L23"/>
    <mergeCell ref="B24:C24"/>
    <mergeCell ref="D24:F24"/>
    <mergeCell ref="G24:I24"/>
    <mergeCell ref="J24:L24"/>
    <mergeCell ref="B25:C25"/>
    <mergeCell ref="D25:F25"/>
    <mergeCell ref="G25:I25"/>
    <mergeCell ref="J25:L25"/>
    <mergeCell ref="B26:C26"/>
    <mergeCell ref="D26:F26"/>
    <mergeCell ref="G26:I26"/>
    <mergeCell ref="J26:L26"/>
    <mergeCell ref="B27:C27"/>
    <mergeCell ref="D27:F27"/>
    <mergeCell ref="G27:I27"/>
    <mergeCell ref="J27:L27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110"/>
  <sheetViews>
    <sheetView workbookViewId="0">
      <selection activeCell="J107" sqref="J107"/>
    </sheetView>
  </sheetViews>
  <sheetFormatPr defaultColWidth="9" defaultRowHeight="13.5"/>
  <cols>
    <col min="3" max="4" width="8"/>
    <col min="5" max="5" width="10.625" customWidth="1"/>
    <col min="6" max="6" width="10.5" customWidth="1"/>
    <col min="7" max="7" width="11.25"/>
    <col min="8" max="8" width="9.625"/>
    <col min="9" max="9" width="11.25"/>
  </cols>
  <sheetData>
    <row r="2" ht="14.25" spans="3:9">
      <c r="C2" s="15" t="s">
        <v>99</v>
      </c>
      <c r="D2" s="15"/>
      <c r="E2" s="15"/>
      <c r="F2" s="15"/>
      <c r="G2" s="15"/>
      <c r="H2" s="15"/>
      <c r="I2" s="15"/>
    </row>
    <row r="3" spans="3:9">
      <c r="C3" s="16" t="s">
        <v>36</v>
      </c>
      <c r="D3" s="16" t="s">
        <v>100</v>
      </c>
      <c r="E3" s="16" t="s">
        <v>101</v>
      </c>
      <c r="F3" s="17" t="s">
        <v>102</v>
      </c>
      <c r="G3" s="17"/>
      <c r="H3" s="18" t="s">
        <v>103</v>
      </c>
      <c r="I3" s="18"/>
    </row>
    <row r="4" ht="22.5" spans="3:9">
      <c r="C4" s="16"/>
      <c r="D4" s="16"/>
      <c r="E4" s="16"/>
      <c r="F4" s="16" t="s">
        <v>104</v>
      </c>
      <c r="G4" s="17" t="s">
        <v>20</v>
      </c>
      <c r="H4" s="16" t="s">
        <v>105</v>
      </c>
      <c r="I4" s="17" t="s">
        <v>20</v>
      </c>
    </row>
    <row r="5" spans="3:9">
      <c r="C5" s="19">
        <v>1</v>
      </c>
      <c r="D5" s="20" t="s">
        <v>38</v>
      </c>
      <c r="E5" s="21" t="s">
        <v>76</v>
      </c>
      <c r="F5" s="22">
        <v>105751963.649999</v>
      </c>
      <c r="G5" s="23">
        <v>0.640303227225746</v>
      </c>
      <c r="H5" s="22">
        <v>679381609.754965</v>
      </c>
      <c r="I5" s="23">
        <v>0.655853105899359</v>
      </c>
    </row>
    <row r="6" spans="3:9">
      <c r="C6" s="19">
        <v>2</v>
      </c>
      <c r="D6" s="20" t="s">
        <v>38</v>
      </c>
      <c r="E6" s="21" t="s">
        <v>106</v>
      </c>
      <c r="F6" s="22">
        <v>111656</v>
      </c>
      <c r="G6" s="23">
        <v>0.000676050776472921</v>
      </c>
      <c r="H6" s="22">
        <v>1683116</v>
      </c>
      <c r="I6" s="23">
        <v>0.0016248259304326</v>
      </c>
    </row>
    <row r="7" spans="3:9">
      <c r="C7" s="19">
        <v>3</v>
      </c>
      <c r="D7" s="20" t="s">
        <v>38</v>
      </c>
      <c r="E7" s="21" t="s">
        <v>77</v>
      </c>
      <c r="F7" s="22">
        <v>24313737.29</v>
      </c>
      <c r="G7" s="23">
        <v>0.147213951546385</v>
      </c>
      <c r="H7" s="22">
        <v>160304166.75</v>
      </c>
      <c r="I7" s="23">
        <v>0.154752475106761</v>
      </c>
    </row>
    <row r="8" spans="3:9">
      <c r="C8" s="19">
        <v>4</v>
      </c>
      <c r="D8" s="20" t="s">
        <v>38</v>
      </c>
      <c r="E8" s="21" t="s">
        <v>80</v>
      </c>
      <c r="F8" s="22">
        <v>4451416.07999999</v>
      </c>
      <c r="G8" s="23">
        <v>0.0269522757154836</v>
      </c>
      <c r="H8" s="22">
        <v>27752237.5400002</v>
      </c>
      <c r="I8" s="23">
        <v>0.0267911155158154</v>
      </c>
    </row>
    <row r="9" spans="3:9">
      <c r="C9" s="19">
        <v>5</v>
      </c>
      <c r="D9" s="20" t="s">
        <v>38</v>
      </c>
      <c r="E9" s="21" t="s">
        <v>79</v>
      </c>
      <c r="F9" s="22">
        <v>6193122.86</v>
      </c>
      <c r="G9" s="23">
        <v>0.0374978999632371</v>
      </c>
      <c r="H9" s="22">
        <v>31067600.19</v>
      </c>
      <c r="I9" s="23">
        <v>0.0299916597459858</v>
      </c>
    </row>
    <row r="10" spans="3:9">
      <c r="C10" s="19">
        <v>6</v>
      </c>
      <c r="D10" s="20" t="s">
        <v>38</v>
      </c>
      <c r="E10" s="21" t="s">
        <v>83</v>
      </c>
      <c r="F10" s="22">
        <v>638623.04</v>
      </c>
      <c r="G10" s="23">
        <v>0.00386671206263431</v>
      </c>
      <c r="H10" s="22">
        <v>6923423.17</v>
      </c>
      <c r="I10" s="23">
        <v>0.00668364954879749</v>
      </c>
    </row>
    <row r="11" spans="3:9">
      <c r="C11" s="19">
        <v>7</v>
      </c>
      <c r="D11" s="20" t="s">
        <v>38</v>
      </c>
      <c r="E11" s="21" t="s">
        <v>81</v>
      </c>
      <c r="F11" s="22">
        <v>3821077.85</v>
      </c>
      <c r="G11" s="23">
        <v>0.023135726225693</v>
      </c>
      <c r="H11" s="22">
        <v>20800580.8799999</v>
      </c>
      <c r="I11" s="23">
        <v>0.0200802102658904</v>
      </c>
    </row>
    <row r="12" spans="3:9">
      <c r="C12" s="19">
        <v>8</v>
      </c>
      <c r="D12" s="20" t="s">
        <v>38</v>
      </c>
      <c r="E12" s="21" t="s">
        <v>82</v>
      </c>
      <c r="F12" s="22">
        <v>5263869.98</v>
      </c>
      <c r="G12" s="23">
        <v>0.0318714926849565</v>
      </c>
      <c r="H12" s="22">
        <v>21990801.2</v>
      </c>
      <c r="I12" s="23">
        <v>0.0212292105955551</v>
      </c>
    </row>
    <row r="13" spans="3:9">
      <c r="C13" s="19">
        <v>9</v>
      </c>
      <c r="D13" s="20" t="s">
        <v>38</v>
      </c>
      <c r="E13" s="21" t="s">
        <v>78</v>
      </c>
      <c r="F13" s="22">
        <v>14613725.26</v>
      </c>
      <c r="G13" s="23">
        <v>0.0884826637993922</v>
      </c>
      <c r="H13" s="22">
        <v>85971119.4400001</v>
      </c>
      <c r="I13" s="23">
        <v>0.0829937473914038</v>
      </c>
    </row>
    <row r="14" spans="3:9">
      <c r="C14" s="19">
        <v>10</v>
      </c>
      <c r="D14" s="20" t="s">
        <v>38</v>
      </c>
      <c r="E14" s="18" t="s">
        <v>84</v>
      </c>
      <c r="F14" s="16">
        <v>165159192.009999</v>
      </c>
      <c r="G14" s="23" t="s">
        <v>48</v>
      </c>
      <c r="H14" s="16">
        <v>1035874654.92496</v>
      </c>
      <c r="I14" s="23" t="s">
        <v>48</v>
      </c>
    </row>
    <row r="15" spans="3:9">
      <c r="C15" s="19">
        <v>1</v>
      </c>
      <c r="D15" s="20" t="s">
        <v>39</v>
      </c>
      <c r="E15" s="21" t="s">
        <v>107</v>
      </c>
      <c r="F15" s="22">
        <v>0</v>
      </c>
      <c r="G15" s="23">
        <v>0</v>
      </c>
      <c r="H15" s="22">
        <v>1383636</v>
      </c>
      <c r="I15" s="23">
        <v>0.00403739104284763</v>
      </c>
    </row>
    <row r="16" spans="3:9">
      <c r="C16" s="19">
        <v>2</v>
      </c>
      <c r="D16" s="20" t="s">
        <v>39</v>
      </c>
      <c r="E16" s="21" t="s">
        <v>108</v>
      </c>
      <c r="F16" s="22">
        <v>2037354.82</v>
      </c>
      <c r="G16" s="23">
        <v>0.0136026448691102</v>
      </c>
      <c r="H16" s="22">
        <v>4631164.82</v>
      </c>
      <c r="I16" s="23">
        <v>0.013513542118172</v>
      </c>
    </row>
    <row r="17" spans="3:9">
      <c r="C17" s="19">
        <v>3</v>
      </c>
      <c r="D17" s="20" t="s">
        <v>39</v>
      </c>
      <c r="E17" s="21" t="s">
        <v>109</v>
      </c>
      <c r="F17" s="22">
        <v>63765388.8099997</v>
      </c>
      <c r="G17" s="23">
        <v>0.425737299368974</v>
      </c>
      <c r="H17" s="24">
        <v>121899048.71</v>
      </c>
      <c r="I17" s="23">
        <v>0.355696243371379</v>
      </c>
    </row>
    <row r="18" spans="3:9">
      <c r="C18" s="19">
        <v>4</v>
      </c>
      <c r="D18" s="20" t="s">
        <v>39</v>
      </c>
      <c r="E18" s="21" t="s">
        <v>110</v>
      </c>
      <c r="F18" s="22">
        <v>17703340</v>
      </c>
      <c r="G18" s="23">
        <v>0.118198481998886</v>
      </c>
      <c r="H18" s="22">
        <v>35067759</v>
      </c>
      <c r="I18" s="23">
        <v>0.102326230366469</v>
      </c>
    </row>
    <row r="19" spans="3:9">
      <c r="C19" s="19">
        <v>5</v>
      </c>
      <c r="D19" s="20" t="s">
        <v>39</v>
      </c>
      <c r="E19" s="21" t="s">
        <v>111</v>
      </c>
      <c r="F19" s="22">
        <v>703.9</v>
      </c>
      <c r="G19" s="23">
        <v>4.69967313958925e-6</v>
      </c>
      <c r="H19" s="22">
        <v>1593.45</v>
      </c>
      <c r="I19" s="23">
        <v>4.64961937765825e-6</v>
      </c>
    </row>
    <row r="20" spans="3:9">
      <c r="C20" s="19">
        <v>6</v>
      </c>
      <c r="D20" s="20" t="s">
        <v>39</v>
      </c>
      <c r="E20" s="21" t="s">
        <v>77</v>
      </c>
      <c r="F20" s="22">
        <v>16545133.78</v>
      </c>
      <c r="G20" s="23">
        <v>0.110465578657163</v>
      </c>
      <c r="H20" s="22">
        <v>31816604.83</v>
      </c>
      <c r="I20" s="23">
        <v>0.0928395006739234</v>
      </c>
    </row>
    <row r="21" spans="3:9">
      <c r="C21" s="19">
        <v>7</v>
      </c>
      <c r="D21" s="20" t="s">
        <v>39</v>
      </c>
      <c r="E21" s="21" t="s">
        <v>112</v>
      </c>
      <c r="F21" s="22">
        <v>0</v>
      </c>
      <c r="G21" s="23">
        <v>0</v>
      </c>
      <c r="H21" s="22">
        <v>51345261.5</v>
      </c>
      <c r="I21" s="23">
        <v>0.149823290860291</v>
      </c>
    </row>
    <row r="22" spans="3:9">
      <c r="C22" s="19">
        <v>8</v>
      </c>
      <c r="D22" s="20" t="s">
        <v>39</v>
      </c>
      <c r="E22" s="21" t="s">
        <v>113</v>
      </c>
      <c r="F22" s="22">
        <v>0</v>
      </c>
      <c r="G22" s="23">
        <v>0</v>
      </c>
      <c r="H22" s="22">
        <v>690870</v>
      </c>
      <c r="I22" s="23">
        <v>0.00201592929771424</v>
      </c>
    </row>
    <row r="23" spans="3:9">
      <c r="C23" s="19">
        <v>9</v>
      </c>
      <c r="D23" s="20" t="s">
        <v>39</v>
      </c>
      <c r="E23" s="21" t="s">
        <v>79</v>
      </c>
      <c r="F23" s="22">
        <v>650494</v>
      </c>
      <c r="G23" s="23">
        <v>0.00434310154746977</v>
      </c>
      <c r="H23" s="22">
        <v>7617958</v>
      </c>
      <c r="I23" s="23">
        <v>0.0222288776773584</v>
      </c>
    </row>
    <row r="24" spans="3:9">
      <c r="C24" s="19">
        <v>10</v>
      </c>
      <c r="D24" s="20" t="s">
        <v>39</v>
      </c>
      <c r="E24" s="21" t="s">
        <v>114</v>
      </c>
      <c r="F24" s="22">
        <v>509176</v>
      </c>
      <c r="G24" s="23">
        <v>0.00339957489774612</v>
      </c>
      <c r="H24" s="22">
        <v>509176</v>
      </c>
      <c r="I24" s="23">
        <v>0.00148575392779097</v>
      </c>
    </row>
    <row r="25" spans="3:9">
      <c r="C25" s="19">
        <v>11</v>
      </c>
      <c r="D25" s="20" t="s">
        <v>39</v>
      </c>
      <c r="E25" s="21" t="s">
        <v>115</v>
      </c>
      <c r="F25" s="22">
        <v>849004</v>
      </c>
      <c r="G25" s="23">
        <v>0.0056684774743626</v>
      </c>
      <c r="H25" s="22">
        <v>849004</v>
      </c>
      <c r="I25" s="23">
        <v>0.00247735758894811</v>
      </c>
    </row>
    <row r="26" spans="3:9">
      <c r="C26" s="19">
        <v>12</v>
      </c>
      <c r="D26" s="20" t="s">
        <v>39</v>
      </c>
      <c r="E26" s="21" t="s">
        <v>82</v>
      </c>
      <c r="F26" s="22">
        <v>134206</v>
      </c>
      <c r="G26" s="23">
        <v>0.000896042525034401</v>
      </c>
      <c r="H26" s="22">
        <v>230366</v>
      </c>
      <c r="I26" s="23">
        <v>0.00067219819734138</v>
      </c>
    </row>
    <row r="27" spans="3:9">
      <c r="C27" s="19">
        <v>13</v>
      </c>
      <c r="D27" s="20" t="s">
        <v>39</v>
      </c>
      <c r="E27" s="21" t="s">
        <v>78</v>
      </c>
      <c r="F27" s="22">
        <v>47186510</v>
      </c>
      <c r="G27" s="23">
        <v>0.315046417954197</v>
      </c>
      <c r="H27" s="24">
        <v>85668363.25</v>
      </c>
      <c r="I27" s="23">
        <v>0.249976643019528</v>
      </c>
    </row>
    <row r="28" spans="3:9">
      <c r="C28" s="19">
        <v>14</v>
      </c>
      <c r="D28" s="20" t="s">
        <v>39</v>
      </c>
      <c r="E28" s="21" t="s">
        <v>116</v>
      </c>
      <c r="F28" s="22">
        <v>340500</v>
      </c>
      <c r="G28" s="23">
        <v>0.00227338926556349</v>
      </c>
      <c r="H28" s="22">
        <v>789900</v>
      </c>
      <c r="I28" s="23">
        <v>0.0023048946288947</v>
      </c>
    </row>
    <row r="29" spans="3:9">
      <c r="C29" s="19">
        <v>15</v>
      </c>
      <c r="D29" s="20" t="s">
        <v>39</v>
      </c>
      <c r="E29" s="21" t="s">
        <v>117</v>
      </c>
      <c r="F29" s="22">
        <v>54562.3</v>
      </c>
      <c r="G29" s="23">
        <v>0.000364291768353758</v>
      </c>
      <c r="H29" s="22">
        <v>204765.7</v>
      </c>
      <c r="I29" s="23">
        <v>0.000597497609965645</v>
      </c>
    </row>
    <row r="30" spans="3:9">
      <c r="C30" s="19">
        <v>16</v>
      </c>
      <c r="D30" s="20" t="s">
        <v>39</v>
      </c>
      <c r="E30" s="18" t="s">
        <v>84</v>
      </c>
      <c r="F30" s="16">
        <v>149776373.61</v>
      </c>
      <c r="G30" s="25" t="s">
        <v>48</v>
      </c>
      <c r="H30" s="16">
        <v>342705471.26</v>
      </c>
      <c r="I30" s="25" t="s">
        <v>48</v>
      </c>
    </row>
    <row r="33" ht="14.25" spans="3:8">
      <c r="C33" s="15" t="s">
        <v>118</v>
      </c>
      <c r="D33" s="15"/>
      <c r="E33" s="15"/>
      <c r="F33" s="15"/>
      <c r="G33" s="15"/>
      <c r="H33" s="15"/>
    </row>
    <row r="34" ht="22.5" spans="3:8">
      <c r="C34" s="26" t="s">
        <v>36</v>
      </c>
      <c r="D34" s="26" t="s">
        <v>119</v>
      </c>
      <c r="E34" s="26" t="s">
        <v>101</v>
      </c>
      <c r="F34" s="26" t="s">
        <v>120</v>
      </c>
      <c r="G34" s="16" t="s">
        <v>104</v>
      </c>
      <c r="H34" s="16" t="s">
        <v>105</v>
      </c>
    </row>
    <row r="35" spans="3:8">
      <c r="C35" s="27">
        <v>1</v>
      </c>
      <c r="D35" s="28" t="s">
        <v>38</v>
      </c>
      <c r="E35" s="27" t="s">
        <v>76</v>
      </c>
      <c r="F35" s="27" t="s">
        <v>121</v>
      </c>
      <c r="G35" s="22">
        <v>28291953.5900001</v>
      </c>
      <c r="H35" s="22">
        <v>181182650.670002</v>
      </c>
    </row>
    <row r="36" spans="3:8">
      <c r="C36" s="27">
        <v>2</v>
      </c>
      <c r="D36" s="28"/>
      <c r="E36" s="27" t="s">
        <v>76</v>
      </c>
      <c r="F36" s="27" t="s">
        <v>122</v>
      </c>
      <c r="G36" s="22">
        <v>19046667.59</v>
      </c>
      <c r="H36" s="22">
        <v>115340398.299999</v>
      </c>
    </row>
    <row r="37" spans="3:8">
      <c r="C37" s="27">
        <v>3</v>
      </c>
      <c r="D37" s="28"/>
      <c r="E37" s="27" t="s">
        <v>76</v>
      </c>
      <c r="F37" s="27" t="s">
        <v>123</v>
      </c>
      <c r="G37" s="22">
        <v>15641595.95</v>
      </c>
      <c r="H37" s="22">
        <v>102659061.639999</v>
      </c>
    </row>
    <row r="38" spans="3:8">
      <c r="C38" s="27">
        <v>4</v>
      </c>
      <c r="D38" s="28"/>
      <c r="E38" s="27" t="s">
        <v>76</v>
      </c>
      <c r="F38" s="27" t="s">
        <v>124</v>
      </c>
      <c r="G38" s="22">
        <v>13474653.18</v>
      </c>
      <c r="H38" s="22">
        <v>94607782.8450009</v>
      </c>
    </row>
    <row r="39" spans="3:8">
      <c r="C39" s="27">
        <v>5</v>
      </c>
      <c r="D39" s="28"/>
      <c r="E39" s="27" t="s">
        <v>76</v>
      </c>
      <c r="F39" s="27" t="s">
        <v>125</v>
      </c>
      <c r="G39" s="22">
        <v>11081077.64</v>
      </c>
      <c r="H39" s="22">
        <v>85194720.8700005</v>
      </c>
    </row>
    <row r="40" spans="3:8">
      <c r="C40" s="27">
        <v>6</v>
      </c>
      <c r="D40" s="28"/>
      <c r="E40" s="27" t="s">
        <v>76</v>
      </c>
      <c r="F40" s="27" t="s">
        <v>126</v>
      </c>
      <c r="G40" s="22">
        <v>7398081.58000001</v>
      </c>
      <c r="H40" s="22">
        <v>37668470.95</v>
      </c>
    </row>
    <row r="41" spans="3:8">
      <c r="C41" s="27">
        <v>7</v>
      </c>
      <c r="D41" s="28"/>
      <c r="E41" s="27" t="s">
        <v>76</v>
      </c>
      <c r="F41" s="27" t="s">
        <v>127</v>
      </c>
      <c r="G41" s="22">
        <v>3321826.45000001</v>
      </c>
      <c r="H41" s="22">
        <v>19093204.3299999</v>
      </c>
    </row>
    <row r="42" spans="3:8">
      <c r="C42" s="27">
        <v>8</v>
      </c>
      <c r="D42" s="28"/>
      <c r="E42" s="27" t="s">
        <v>76</v>
      </c>
      <c r="F42" s="27" t="s">
        <v>128</v>
      </c>
      <c r="G42" s="22">
        <v>2173494.2</v>
      </c>
      <c r="H42" s="22">
        <v>14151953.5</v>
      </c>
    </row>
    <row r="43" spans="3:8">
      <c r="C43" s="27">
        <v>9</v>
      </c>
      <c r="D43" s="28"/>
      <c r="E43" s="27" t="s">
        <v>76</v>
      </c>
      <c r="F43" s="27" t="s">
        <v>129</v>
      </c>
      <c r="G43" s="22">
        <v>1700879.26</v>
      </c>
      <c r="H43" s="22">
        <v>10644814.6400001</v>
      </c>
    </row>
    <row r="44" spans="3:8">
      <c r="C44" s="27">
        <v>10</v>
      </c>
      <c r="D44" s="28"/>
      <c r="E44" s="27" t="s">
        <v>76</v>
      </c>
      <c r="F44" s="27" t="s">
        <v>130</v>
      </c>
      <c r="G44" s="22">
        <v>2514377.25</v>
      </c>
      <c r="H44" s="22">
        <v>10731476.97</v>
      </c>
    </row>
    <row r="45" spans="3:8">
      <c r="C45" s="27">
        <v>11</v>
      </c>
      <c r="D45" s="28"/>
      <c r="E45" s="27" t="s">
        <v>76</v>
      </c>
      <c r="F45" s="27" t="s">
        <v>131</v>
      </c>
      <c r="G45" s="22">
        <v>335556.01</v>
      </c>
      <c r="H45" s="22">
        <v>3854735.51999999</v>
      </c>
    </row>
    <row r="46" spans="3:8">
      <c r="C46" s="27">
        <v>12</v>
      </c>
      <c r="D46" s="28"/>
      <c r="E46" s="27" t="s">
        <v>76</v>
      </c>
      <c r="F46" s="27" t="s">
        <v>132</v>
      </c>
      <c r="G46" s="22">
        <v>757794.57</v>
      </c>
      <c r="H46" s="22">
        <v>4094522.32</v>
      </c>
    </row>
    <row r="47" spans="3:8">
      <c r="C47" s="27">
        <v>13</v>
      </c>
      <c r="D47" s="28"/>
      <c r="E47" s="27" t="s">
        <v>76</v>
      </c>
      <c r="F47" s="27" t="s">
        <v>133</v>
      </c>
      <c r="G47" s="22">
        <v>14006.38</v>
      </c>
      <c r="H47" s="22">
        <v>157817.2</v>
      </c>
    </row>
    <row r="48" spans="3:8">
      <c r="C48" s="27">
        <v>14</v>
      </c>
      <c r="D48" s="28"/>
      <c r="E48" s="27" t="s">
        <v>77</v>
      </c>
      <c r="F48" s="27" t="s">
        <v>134</v>
      </c>
      <c r="G48" s="22">
        <v>11271830.29</v>
      </c>
      <c r="H48" s="22">
        <v>82463331.72</v>
      </c>
    </row>
    <row r="49" spans="3:8">
      <c r="C49" s="27">
        <v>15</v>
      </c>
      <c r="D49" s="28"/>
      <c r="E49" s="27" t="s">
        <v>77</v>
      </c>
      <c r="F49" s="27" t="s">
        <v>135</v>
      </c>
      <c r="G49" s="22">
        <v>13041907</v>
      </c>
      <c r="H49" s="22">
        <v>77840835.0299999</v>
      </c>
    </row>
    <row r="50" spans="3:8">
      <c r="C50" s="27">
        <v>16</v>
      </c>
      <c r="D50" s="28"/>
      <c r="E50" s="27" t="s">
        <v>78</v>
      </c>
      <c r="F50" s="27" t="s">
        <v>136</v>
      </c>
      <c r="G50" s="22">
        <v>14613725.26</v>
      </c>
      <c r="H50" s="22">
        <v>85971119.4400001</v>
      </c>
    </row>
    <row r="51" ht="22.5" spans="3:8">
      <c r="C51" s="27">
        <v>17</v>
      </c>
      <c r="D51" s="28"/>
      <c r="E51" s="27" t="s">
        <v>79</v>
      </c>
      <c r="F51" s="27" t="s">
        <v>137</v>
      </c>
      <c r="G51" s="22">
        <v>5580237.4</v>
      </c>
      <c r="H51" s="22">
        <v>28435162.4</v>
      </c>
    </row>
    <row r="52" spans="3:8">
      <c r="C52" s="27">
        <v>18</v>
      </c>
      <c r="D52" s="28"/>
      <c r="E52" s="27" t="s">
        <v>79</v>
      </c>
      <c r="F52" s="27" t="s">
        <v>138</v>
      </c>
      <c r="G52" s="22">
        <v>475041.36</v>
      </c>
      <c r="H52" s="22">
        <v>2020948.9</v>
      </c>
    </row>
    <row r="53" spans="3:8">
      <c r="C53" s="27">
        <v>19</v>
      </c>
      <c r="D53" s="28"/>
      <c r="E53" s="27" t="s">
        <v>79</v>
      </c>
      <c r="F53" s="27" t="s">
        <v>139</v>
      </c>
      <c r="G53" s="22">
        <v>137844.1</v>
      </c>
      <c r="H53" s="22">
        <v>611488.89</v>
      </c>
    </row>
    <row r="54" spans="3:8">
      <c r="C54" s="27">
        <v>20</v>
      </c>
      <c r="D54" s="28"/>
      <c r="E54" s="27" t="s">
        <v>80</v>
      </c>
      <c r="F54" s="27" t="s">
        <v>140</v>
      </c>
      <c r="G54" s="22">
        <v>4451416.07999999</v>
      </c>
      <c r="H54" s="22">
        <v>27752237.5400002</v>
      </c>
    </row>
    <row r="55" spans="3:8">
      <c r="C55" s="27">
        <v>21</v>
      </c>
      <c r="D55" s="28"/>
      <c r="E55" s="27" t="s">
        <v>81</v>
      </c>
      <c r="F55" s="27" t="s">
        <v>141</v>
      </c>
      <c r="G55" s="22">
        <v>2041783.95</v>
      </c>
      <c r="H55" s="22">
        <v>12486451.45</v>
      </c>
    </row>
    <row r="56" spans="3:8">
      <c r="C56" s="27">
        <v>22</v>
      </c>
      <c r="D56" s="28"/>
      <c r="E56" s="27" t="s">
        <v>81</v>
      </c>
      <c r="F56" s="27" t="s">
        <v>142</v>
      </c>
      <c r="G56" s="22">
        <v>639266.2</v>
      </c>
      <c r="H56" s="22">
        <v>4271426.33</v>
      </c>
    </row>
    <row r="57" spans="3:8">
      <c r="C57" s="27">
        <v>23</v>
      </c>
      <c r="D57" s="28"/>
      <c r="E57" s="27" t="s">
        <v>81</v>
      </c>
      <c r="F57" s="27" t="s">
        <v>143</v>
      </c>
      <c r="G57" s="22">
        <v>1140027.7</v>
      </c>
      <c r="H57" s="22">
        <v>4042703.1</v>
      </c>
    </row>
    <row r="58" spans="3:8">
      <c r="C58" s="27">
        <v>24</v>
      </c>
      <c r="D58" s="28"/>
      <c r="E58" s="27" t="s">
        <v>82</v>
      </c>
      <c r="F58" s="27" t="s">
        <v>144</v>
      </c>
      <c r="G58" s="22">
        <v>5206834.26</v>
      </c>
      <c r="H58" s="22">
        <v>21438290.46</v>
      </c>
    </row>
    <row r="59" spans="3:8">
      <c r="C59" s="27">
        <v>25</v>
      </c>
      <c r="D59" s="28"/>
      <c r="E59" s="27" t="s">
        <v>82</v>
      </c>
      <c r="F59" s="27" t="s">
        <v>145</v>
      </c>
      <c r="G59" s="22">
        <v>57035.72</v>
      </c>
      <c r="H59" s="22">
        <v>552510.74</v>
      </c>
    </row>
    <row r="60" spans="3:8">
      <c r="C60" s="27">
        <v>26</v>
      </c>
      <c r="D60" s="28"/>
      <c r="E60" s="27" t="s">
        <v>83</v>
      </c>
      <c r="F60" s="27" t="s">
        <v>146</v>
      </c>
      <c r="G60" s="22">
        <v>213608.11</v>
      </c>
      <c r="H60" s="22">
        <v>3104147.24</v>
      </c>
    </row>
    <row r="61" spans="3:8">
      <c r="C61" s="27">
        <v>27</v>
      </c>
      <c r="D61" s="28"/>
      <c r="E61" s="27" t="s">
        <v>83</v>
      </c>
      <c r="F61" s="27" t="s">
        <v>147</v>
      </c>
      <c r="G61" s="22">
        <v>117752.38</v>
      </c>
      <c r="H61" s="22">
        <v>1955560.71</v>
      </c>
    </row>
    <row r="62" spans="3:8">
      <c r="C62" s="27">
        <v>28</v>
      </c>
      <c r="D62" s="28"/>
      <c r="E62" s="27" t="s">
        <v>83</v>
      </c>
      <c r="F62" s="27" t="s">
        <v>148</v>
      </c>
      <c r="G62" s="22">
        <v>306517.55</v>
      </c>
      <c r="H62" s="22">
        <v>1862970.22</v>
      </c>
    </row>
    <row r="63" spans="3:8">
      <c r="C63" s="27">
        <v>29</v>
      </c>
      <c r="D63" s="28"/>
      <c r="E63" s="27" t="s">
        <v>83</v>
      </c>
      <c r="F63" s="29" t="s">
        <v>149</v>
      </c>
      <c r="G63" s="22">
        <v>745</v>
      </c>
      <c r="H63" s="22">
        <v>745</v>
      </c>
    </row>
    <row r="64" spans="3:8">
      <c r="C64" s="27">
        <v>30</v>
      </c>
      <c r="D64" s="28"/>
      <c r="E64" s="27" t="s">
        <v>106</v>
      </c>
      <c r="F64" s="27" t="s">
        <v>150</v>
      </c>
      <c r="G64" s="22">
        <v>111656</v>
      </c>
      <c r="H64" s="22">
        <v>1683116</v>
      </c>
    </row>
    <row r="65" spans="3:8">
      <c r="C65" s="26">
        <v>31</v>
      </c>
      <c r="D65" s="30"/>
      <c r="E65" s="26" t="s">
        <v>84</v>
      </c>
      <c r="F65" s="26"/>
      <c r="G65" s="16">
        <v>165159192.01</v>
      </c>
      <c r="H65" s="16">
        <v>1035874654.925</v>
      </c>
    </row>
    <row r="66" spans="3:8">
      <c r="C66" s="31">
        <v>1</v>
      </c>
      <c r="D66" s="28" t="s">
        <v>39</v>
      </c>
      <c r="E66" s="27" t="s">
        <v>117</v>
      </c>
      <c r="F66" s="27" t="s">
        <v>151</v>
      </c>
      <c r="G66" s="22">
        <v>54096.9</v>
      </c>
      <c r="H66" s="22">
        <v>204300.3</v>
      </c>
    </row>
    <row r="67" spans="3:8">
      <c r="C67" s="31">
        <v>2</v>
      </c>
      <c r="D67" s="28"/>
      <c r="E67" s="27" t="s">
        <v>116</v>
      </c>
      <c r="F67" s="27" t="s">
        <v>152</v>
      </c>
      <c r="G67" s="22">
        <v>304500</v>
      </c>
      <c r="H67" s="22">
        <v>753900</v>
      </c>
    </row>
    <row r="68" spans="3:8">
      <c r="C68" s="31">
        <v>3</v>
      </c>
      <c r="D68" s="28"/>
      <c r="E68" s="27" t="s">
        <v>78</v>
      </c>
      <c r="F68" s="27" t="s">
        <v>136</v>
      </c>
      <c r="G68" s="22">
        <v>7995</v>
      </c>
      <c r="H68" s="22">
        <v>55902</v>
      </c>
    </row>
    <row r="69" spans="3:8">
      <c r="C69" s="31">
        <v>4</v>
      </c>
      <c r="D69" s="28"/>
      <c r="E69" s="27" t="s">
        <v>78</v>
      </c>
      <c r="F69" s="27" t="s">
        <v>153</v>
      </c>
      <c r="G69" s="22">
        <v>45999485</v>
      </c>
      <c r="H69" s="22">
        <v>74234671.25</v>
      </c>
    </row>
    <row r="70" spans="3:8">
      <c r="C70" s="31">
        <v>5</v>
      </c>
      <c r="D70" s="28"/>
      <c r="E70" s="27" t="s">
        <v>78</v>
      </c>
      <c r="F70" s="27" t="s">
        <v>154</v>
      </c>
      <c r="G70" s="22">
        <v>833600</v>
      </c>
      <c r="H70" s="22">
        <v>11032360</v>
      </c>
    </row>
    <row r="71" spans="3:8">
      <c r="C71" s="31">
        <v>6</v>
      </c>
      <c r="D71" s="28"/>
      <c r="E71" s="27" t="s">
        <v>82</v>
      </c>
      <c r="F71" s="27" t="s">
        <v>155</v>
      </c>
      <c r="G71" s="22">
        <v>134206</v>
      </c>
      <c r="H71" s="22">
        <v>230366</v>
      </c>
    </row>
    <row r="72" spans="3:8">
      <c r="C72" s="31">
        <v>7</v>
      </c>
      <c r="D72" s="28"/>
      <c r="E72" s="27" t="s">
        <v>79</v>
      </c>
      <c r="F72" s="27" t="s">
        <v>138</v>
      </c>
      <c r="G72" s="22">
        <v>0</v>
      </c>
      <c r="H72" s="22">
        <v>306236</v>
      </c>
    </row>
    <row r="73" ht="22.5" spans="3:8">
      <c r="C73" s="31">
        <v>8</v>
      </c>
      <c r="D73" s="28"/>
      <c r="E73" s="27" t="s">
        <v>79</v>
      </c>
      <c r="F73" s="27" t="s">
        <v>137</v>
      </c>
      <c r="G73" s="22">
        <v>650494</v>
      </c>
      <c r="H73" s="22">
        <v>7311722</v>
      </c>
    </row>
    <row r="74" ht="22.5" spans="3:8">
      <c r="C74" s="31">
        <v>9</v>
      </c>
      <c r="D74" s="28"/>
      <c r="E74" s="27" t="s">
        <v>113</v>
      </c>
      <c r="F74" s="27" t="s">
        <v>156</v>
      </c>
      <c r="G74" s="22">
        <v>0</v>
      </c>
      <c r="H74" s="22">
        <v>690870</v>
      </c>
    </row>
    <row r="75" spans="3:8">
      <c r="C75" s="31">
        <v>10</v>
      </c>
      <c r="D75" s="28"/>
      <c r="E75" s="27" t="s">
        <v>112</v>
      </c>
      <c r="F75" s="27" t="s">
        <v>157</v>
      </c>
      <c r="G75" s="22">
        <v>0</v>
      </c>
      <c r="H75" s="22">
        <v>51345261.5</v>
      </c>
    </row>
    <row r="76" spans="3:8">
      <c r="C76" s="31">
        <v>11</v>
      </c>
      <c r="D76" s="28"/>
      <c r="E76" s="27" t="s">
        <v>77</v>
      </c>
      <c r="F76" s="27" t="s">
        <v>134</v>
      </c>
      <c r="G76" s="22">
        <v>137048</v>
      </c>
      <c r="H76" s="22">
        <v>335559</v>
      </c>
    </row>
    <row r="77" spans="3:8">
      <c r="C77" s="31">
        <v>12</v>
      </c>
      <c r="D77" s="28"/>
      <c r="E77" s="27" t="s">
        <v>77</v>
      </c>
      <c r="F77" s="27" t="s">
        <v>158</v>
      </c>
      <c r="G77" s="22">
        <v>15680038.28</v>
      </c>
      <c r="H77" s="22">
        <v>30548904.33</v>
      </c>
    </row>
    <row r="78" spans="3:8">
      <c r="C78" s="31">
        <v>13</v>
      </c>
      <c r="D78" s="28"/>
      <c r="E78" s="27" t="s">
        <v>77</v>
      </c>
      <c r="F78" s="27" t="s">
        <v>159</v>
      </c>
      <c r="G78" s="22">
        <v>478495</v>
      </c>
      <c r="H78" s="22">
        <v>682589</v>
      </c>
    </row>
    <row r="79" ht="22.5" spans="3:8">
      <c r="C79" s="31">
        <v>14</v>
      </c>
      <c r="D79" s="28"/>
      <c r="E79" s="27" t="s">
        <v>111</v>
      </c>
      <c r="F79" s="27" t="s">
        <v>160</v>
      </c>
      <c r="G79" s="22">
        <v>703.9</v>
      </c>
      <c r="H79" s="22">
        <v>1593.45</v>
      </c>
    </row>
    <row r="80" spans="3:8">
      <c r="C80" s="31">
        <v>15</v>
      </c>
      <c r="D80" s="28"/>
      <c r="E80" s="27" t="s">
        <v>110</v>
      </c>
      <c r="F80" s="27" t="s">
        <v>161</v>
      </c>
      <c r="G80" s="22">
        <v>0</v>
      </c>
      <c r="H80" s="22">
        <v>343000</v>
      </c>
    </row>
    <row r="81" ht="22.5" spans="3:8">
      <c r="C81" s="31">
        <v>16</v>
      </c>
      <c r="D81" s="28"/>
      <c r="E81" s="27" t="s">
        <v>110</v>
      </c>
      <c r="F81" s="27" t="s">
        <v>162</v>
      </c>
      <c r="G81" s="22">
        <v>0</v>
      </c>
      <c r="H81" s="22">
        <v>618800</v>
      </c>
    </row>
    <row r="82" spans="3:8">
      <c r="C82" s="31">
        <v>17</v>
      </c>
      <c r="D82" s="28"/>
      <c r="E82" s="27" t="s">
        <v>110</v>
      </c>
      <c r="F82" s="27" t="s">
        <v>163</v>
      </c>
      <c r="G82" s="22">
        <v>1752190</v>
      </c>
      <c r="H82" s="22">
        <v>1905965</v>
      </c>
    </row>
    <row r="83" ht="22.5" spans="3:8">
      <c r="C83" s="31">
        <v>18</v>
      </c>
      <c r="D83" s="28"/>
      <c r="E83" s="27" t="s">
        <v>110</v>
      </c>
      <c r="F83" s="27" t="s">
        <v>164</v>
      </c>
      <c r="G83" s="22">
        <v>9763842</v>
      </c>
      <c r="H83" s="22">
        <v>25595386</v>
      </c>
    </row>
    <row r="84" spans="3:8">
      <c r="C84" s="31">
        <v>19</v>
      </c>
      <c r="D84" s="28"/>
      <c r="E84" s="27" t="s">
        <v>110</v>
      </c>
      <c r="F84" s="27" t="s">
        <v>165</v>
      </c>
      <c r="G84" s="22">
        <v>351100</v>
      </c>
      <c r="H84" s="22">
        <v>768400</v>
      </c>
    </row>
    <row r="85" spans="3:8">
      <c r="C85" s="31">
        <v>20</v>
      </c>
      <c r="D85" s="28"/>
      <c r="E85" s="27" t="s">
        <v>109</v>
      </c>
      <c r="F85" s="27" t="s">
        <v>166</v>
      </c>
      <c r="G85" s="22">
        <v>0</v>
      </c>
      <c r="H85" s="22">
        <v>5270768</v>
      </c>
    </row>
    <row r="86" spans="3:8">
      <c r="C86" s="31">
        <v>21</v>
      </c>
      <c r="D86" s="28"/>
      <c r="E86" s="27" t="s">
        <v>109</v>
      </c>
      <c r="F86" s="27" t="s">
        <v>167</v>
      </c>
      <c r="G86" s="22">
        <v>0</v>
      </c>
      <c r="H86" s="22">
        <v>15210200</v>
      </c>
    </row>
    <row r="87" ht="22.5" spans="3:8">
      <c r="C87" s="31">
        <v>22</v>
      </c>
      <c r="D87" s="28"/>
      <c r="E87" s="27" t="s">
        <v>109</v>
      </c>
      <c r="F87" s="27" t="s">
        <v>168</v>
      </c>
      <c r="G87" s="22">
        <v>0</v>
      </c>
      <c r="H87" s="22">
        <v>16482281</v>
      </c>
    </row>
    <row r="88" spans="3:8">
      <c r="C88" s="31">
        <v>23</v>
      </c>
      <c r="D88" s="28"/>
      <c r="E88" s="27" t="s">
        <v>109</v>
      </c>
      <c r="F88" s="27" t="s">
        <v>169</v>
      </c>
      <c r="G88" s="22">
        <v>1590.6</v>
      </c>
      <c r="H88" s="22">
        <v>3033.9</v>
      </c>
    </row>
    <row r="89" spans="3:8">
      <c r="C89" s="31">
        <v>24</v>
      </c>
      <c r="D89" s="28"/>
      <c r="E89" s="27" t="s">
        <v>109</v>
      </c>
      <c r="F89" s="27" t="s">
        <v>170</v>
      </c>
      <c r="G89" s="22">
        <v>255240</v>
      </c>
      <c r="H89" s="22">
        <v>258110</v>
      </c>
    </row>
    <row r="90" spans="3:8">
      <c r="C90" s="31">
        <v>25</v>
      </c>
      <c r="D90" s="28"/>
      <c r="E90" s="27" t="s">
        <v>109</v>
      </c>
      <c r="F90" s="27" t="s">
        <v>171</v>
      </c>
      <c r="G90" s="22">
        <v>58505458.2099997</v>
      </c>
      <c r="H90" s="22">
        <v>79588195.8099999</v>
      </c>
    </row>
    <row r="91" spans="3:8">
      <c r="C91" s="31">
        <v>26</v>
      </c>
      <c r="D91" s="28"/>
      <c r="E91" s="27" t="s">
        <v>109</v>
      </c>
      <c r="F91" s="27" t="s">
        <v>172</v>
      </c>
      <c r="G91" s="22">
        <v>847590</v>
      </c>
      <c r="H91" s="22">
        <v>930950</v>
      </c>
    </row>
    <row r="92" spans="3:8">
      <c r="C92" s="31">
        <v>27</v>
      </c>
      <c r="D92" s="28"/>
      <c r="E92" s="27" t="s">
        <v>108</v>
      </c>
      <c r="F92" s="27" t="s">
        <v>173</v>
      </c>
      <c r="G92" s="22">
        <v>1942063</v>
      </c>
      <c r="H92" s="22">
        <v>4535873</v>
      </c>
    </row>
    <row r="93" ht="22.5" spans="3:8">
      <c r="C93" s="31">
        <v>28</v>
      </c>
      <c r="D93" s="28"/>
      <c r="E93" s="27" t="s">
        <v>107</v>
      </c>
      <c r="F93" s="27" t="s">
        <v>174</v>
      </c>
      <c r="G93" s="22">
        <v>0</v>
      </c>
      <c r="H93" s="22">
        <v>1383636</v>
      </c>
    </row>
    <row r="94" spans="3:8">
      <c r="C94" s="31">
        <v>29</v>
      </c>
      <c r="D94" s="28"/>
      <c r="E94" s="32" t="s">
        <v>108</v>
      </c>
      <c r="F94" s="29" t="s">
        <v>175</v>
      </c>
      <c r="G94" s="22">
        <v>64900</v>
      </c>
      <c r="H94" s="22">
        <v>64900</v>
      </c>
    </row>
    <row r="95" spans="3:8">
      <c r="C95" s="31">
        <v>30</v>
      </c>
      <c r="D95" s="28"/>
      <c r="E95" s="32" t="s">
        <v>108</v>
      </c>
      <c r="F95" s="29" t="s">
        <v>176</v>
      </c>
      <c r="G95" s="22">
        <v>27156</v>
      </c>
      <c r="H95" s="22">
        <v>27156</v>
      </c>
    </row>
    <row r="96" spans="3:8">
      <c r="C96" s="31">
        <v>31</v>
      </c>
      <c r="D96" s="28"/>
      <c r="E96" s="32" t="s">
        <v>108</v>
      </c>
      <c r="F96" s="29" t="s">
        <v>177</v>
      </c>
      <c r="G96" s="22">
        <v>3235.82</v>
      </c>
      <c r="H96" s="22">
        <v>3235.82</v>
      </c>
    </row>
    <row r="97" spans="3:8">
      <c r="C97" s="31">
        <v>32</v>
      </c>
      <c r="D97" s="28"/>
      <c r="E97" s="32" t="s">
        <v>109</v>
      </c>
      <c r="F97" s="29" t="s">
        <v>178</v>
      </c>
      <c r="G97" s="22">
        <v>4038460</v>
      </c>
      <c r="H97" s="22">
        <v>4038460</v>
      </c>
    </row>
    <row r="98" spans="3:8">
      <c r="C98" s="31">
        <v>33</v>
      </c>
      <c r="D98" s="28"/>
      <c r="E98" s="32" t="s">
        <v>109</v>
      </c>
      <c r="F98" s="29" t="s">
        <v>179</v>
      </c>
      <c r="G98" s="22">
        <v>108050</v>
      </c>
      <c r="H98" s="22">
        <v>108050</v>
      </c>
    </row>
    <row r="99" ht="24" spans="3:8">
      <c r="C99" s="31">
        <v>34</v>
      </c>
      <c r="D99" s="28"/>
      <c r="E99" s="32" t="s">
        <v>109</v>
      </c>
      <c r="F99" s="29" t="s">
        <v>180</v>
      </c>
      <c r="G99" s="22">
        <v>9000</v>
      </c>
      <c r="H99" s="22">
        <v>9000</v>
      </c>
    </row>
    <row r="100" spans="3:8">
      <c r="C100" s="31">
        <v>35</v>
      </c>
      <c r="D100" s="28"/>
      <c r="E100" s="32" t="s">
        <v>110</v>
      </c>
      <c r="F100" s="29" t="s">
        <v>181</v>
      </c>
      <c r="G100" s="22">
        <v>5821008</v>
      </c>
      <c r="H100" s="22">
        <v>5821008</v>
      </c>
    </row>
    <row r="101" spans="3:8">
      <c r="C101" s="31">
        <v>36</v>
      </c>
      <c r="D101" s="28"/>
      <c r="E101" s="32" t="s">
        <v>110</v>
      </c>
      <c r="F101" s="29" t="s">
        <v>182</v>
      </c>
      <c r="G101" s="22">
        <v>15200</v>
      </c>
      <c r="H101" s="22">
        <v>15200</v>
      </c>
    </row>
    <row r="102" spans="3:8">
      <c r="C102" s="31">
        <v>37</v>
      </c>
      <c r="D102" s="28"/>
      <c r="E102" s="32" t="s">
        <v>77</v>
      </c>
      <c r="F102" s="29" t="s">
        <v>135</v>
      </c>
      <c r="G102" s="22">
        <v>249295</v>
      </c>
      <c r="H102" s="22">
        <v>249295</v>
      </c>
    </row>
    <row r="103" ht="24" spans="3:8">
      <c r="C103" s="31">
        <v>38</v>
      </c>
      <c r="D103" s="28"/>
      <c r="E103" s="32" t="s">
        <v>77</v>
      </c>
      <c r="F103" s="29" t="s">
        <v>183</v>
      </c>
      <c r="G103" s="22">
        <v>257.5</v>
      </c>
      <c r="H103" s="22">
        <v>257.5</v>
      </c>
    </row>
    <row r="104" spans="3:8">
      <c r="C104" s="31">
        <v>39</v>
      </c>
      <c r="D104" s="28"/>
      <c r="E104" s="32" t="s">
        <v>114</v>
      </c>
      <c r="F104" s="29" t="s">
        <v>184</v>
      </c>
      <c r="G104" s="22">
        <v>509176</v>
      </c>
      <c r="H104" s="22">
        <v>509176</v>
      </c>
    </row>
    <row r="105" spans="3:8">
      <c r="C105" s="31">
        <v>40</v>
      </c>
      <c r="D105" s="28"/>
      <c r="E105" s="32" t="s">
        <v>115</v>
      </c>
      <c r="F105" s="29" t="s">
        <v>185</v>
      </c>
      <c r="G105" s="22">
        <v>849004</v>
      </c>
      <c r="H105" s="22">
        <v>849004</v>
      </c>
    </row>
    <row r="106" spans="3:8">
      <c r="C106" s="31">
        <v>41</v>
      </c>
      <c r="D106" s="28"/>
      <c r="E106" s="32" t="s">
        <v>78</v>
      </c>
      <c r="F106" s="29" t="s">
        <v>177</v>
      </c>
      <c r="G106" s="22">
        <v>345430</v>
      </c>
      <c r="H106" s="22">
        <v>345430</v>
      </c>
    </row>
    <row r="107" spans="3:8">
      <c r="C107" s="31">
        <v>42</v>
      </c>
      <c r="D107" s="28"/>
      <c r="E107" s="32" t="s">
        <v>116</v>
      </c>
      <c r="F107" s="29" t="s">
        <v>82</v>
      </c>
      <c r="G107" s="22">
        <v>36000</v>
      </c>
      <c r="H107" s="22">
        <v>36000</v>
      </c>
    </row>
    <row r="108" spans="3:8">
      <c r="C108" s="31">
        <v>43</v>
      </c>
      <c r="D108" s="28"/>
      <c r="E108" s="32" t="s">
        <v>117</v>
      </c>
      <c r="F108" s="29" t="s">
        <v>186</v>
      </c>
      <c r="G108" s="22">
        <v>465.4</v>
      </c>
      <c r="H108" s="22">
        <v>465.4</v>
      </c>
    </row>
    <row r="109" spans="3:8">
      <c r="C109" s="33">
        <v>44</v>
      </c>
      <c r="D109" s="28"/>
      <c r="E109" s="26" t="s">
        <v>84</v>
      </c>
      <c r="F109" s="26"/>
      <c r="G109" s="16">
        <v>149776373.61</v>
      </c>
      <c r="H109" s="16">
        <v>342705471.26</v>
      </c>
    </row>
    <row r="110" spans="3:8">
      <c r="C110" s="33"/>
      <c r="D110" s="26" t="s">
        <v>73</v>
      </c>
      <c r="E110" s="26"/>
      <c r="F110" s="26"/>
      <c r="G110" s="16">
        <v>314935565.62</v>
      </c>
      <c r="H110" s="16">
        <v>1378580126.185</v>
      </c>
    </row>
  </sheetData>
  <mergeCells count="10">
    <mergeCell ref="C2:I2"/>
    <mergeCell ref="F3:G3"/>
    <mergeCell ref="H3:I3"/>
    <mergeCell ref="C33:H33"/>
    <mergeCell ref="D110:F110"/>
    <mergeCell ref="C3:C4"/>
    <mergeCell ref="D3:D4"/>
    <mergeCell ref="D35:D65"/>
    <mergeCell ref="D66:D109"/>
    <mergeCell ref="E3:E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workbookViewId="0">
      <selection activeCell="B2" sqref="B2:H14"/>
    </sheetView>
  </sheetViews>
  <sheetFormatPr defaultColWidth="9" defaultRowHeight="13.5" outlineLevelCol="7"/>
  <cols>
    <col min="3" max="3" width="15" customWidth="1"/>
    <col min="4" max="4" width="12.25" customWidth="1"/>
    <col min="5" max="5" width="16.125" customWidth="1"/>
    <col min="6" max="6" width="12.25" customWidth="1"/>
    <col min="7" max="7" width="16.125" customWidth="1"/>
    <col min="8" max="8" width="9.75" customWidth="1"/>
  </cols>
  <sheetData>
    <row r="2" ht="14.25" spans="2:8">
      <c r="B2" s="1" t="s">
        <v>187</v>
      </c>
      <c r="C2" s="1"/>
      <c r="D2" s="1"/>
      <c r="E2" s="2"/>
      <c r="F2" s="1"/>
      <c r="G2" s="2"/>
      <c r="H2" s="3"/>
    </row>
    <row r="3" spans="2:8">
      <c r="B3" s="4" t="s">
        <v>36</v>
      </c>
      <c r="C3" s="4" t="s">
        <v>37</v>
      </c>
      <c r="D3" s="5" t="s">
        <v>188</v>
      </c>
      <c r="E3" s="6"/>
      <c r="F3" s="5" t="s">
        <v>189</v>
      </c>
      <c r="G3" s="6"/>
      <c r="H3" s="7" t="s">
        <v>190</v>
      </c>
    </row>
    <row r="4" spans="2:8">
      <c r="B4" s="8"/>
      <c r="C4" s="8"/>
      <c r="D4" s="9" t="s">
        <v>43</v>
      </c>
      <c r="E4" s="10" t="s">
        <v>44</v>
      </c>
      <c r="F4" s="9" t="s">
        <v>43</v>
      </c>
      <c r="G4" s="10" t="s">
        <v>44</v>
      </c>
      <c r="H4" s="11"/>
    </row>
    <row r="5" spans="2:8">
      <c r="B5" s="12">
        <v>1</v>
      </c>
      <c r="C5" s="12" t="s">
        <v>49</v>
      </c>
      <c r="D5" s="12">
        <v>4446</v>
      </c>
      <c r="E5" s="13">
        <v>2676.273692</v>
      </c>
      <c r="F5" s="12">
        <v>701</v>
      </c>
      <c r="G5" s="13">
        <v>266.64886</v>
      </c>
      <c r="H5" s="14">
        <v>0.157669815564552</v>
      </c>
    </row>
    <row r="6" spans="2:8">
      <c r="B6" s="12">
        <v>2</v>
      </c>
      <c r="C6" s="12" t="s">
        <v>50</v>
      </c>
      <c r="D6" s="12">
        <v>31965</v>
      </c>
      <c r="E6" s="13">
        <v>22043.293143</v>
      </c>
      <c r="F6" s="12">
        <v>2926</v>
      </c>
      <c r="G6" s="13">
        <v>1368.677076</v>
      </c>
      <c r="H6" s="14">
        <v>0.0915376192710777</v>
      </c>
    </row>
    <row r="7" spans="2:8">
      <c r="B7" s="12">
        <v>3</v>
      </c>
      <c r="C7" s="12" t="s">
        <v>51</v>
      </c>
      <c r="D7" s="12">
        <v>12392</v>
      </c>
      <c r="E7" s="13">
        <v>12975.390032</v>
      </c>
      <c r="F7" s="12">
        <v>26</v>
      </c>
      <c r="G7" s="13">
        <v>48.795222</v>
      </c>
      <c r="H7" s="14">
        <v>0.00209812782440284</v>
      </c>
    </row>
    <row r="8" spans="2:8">
      <c r="B8" s="12">
        <v>4</v>
      </c>
      <c r="C8" s="12" t="s">
        <v>52</v>
      </c>
      <c r="D8" s="12">
        <v>8388</v>
      </c>
      <c r="E8" s="13">
        <v>10677.796122</v>
      </c>
      <c r="F8" s="12">
        <v>2</v>
      </c>
      <c r="G8" s="13">
        <v>5.4555</v>
      </c>
      <c r="H8" s="14">
        <v>0.000238435860753457</v>
      </c>
    </row>
    <row r="9" spans="2:8">
      <c r="B9" s="12">
        <v>5</v>
      </c>
      <c r="C9" s="12" t="s">
        <v>53</v>
      </c>
      <c r="D9" s="12">
        <v>4946</v>
      </c>
      <c r="E9" s="13">
        <v>4573.996917</v>
      </c>
      <c r="F9" s="12">
        <v>0</v>
      </c>
      <c r="G9" s="13">
        <v>0</v>
      </c>
      <c r="H9" s="14">
        <v>0</v>
      </c>
    </row>
    <row r="10" spans="2:8">
      <c r="B10" s="12">
        <v>6</v>
      </c>
      <c r="C10" s="12" t="s">
        <v>54</v>
      </c>
      <c r="D10" s="12">
        <v>7153</v>
      </c>
      <c r="E10" s="13">
        <v>2289.22907</v>
      </c>
      <c r="F10" s="12">
        <v>0</v>
      </c>
      <c r="G10" s="13">
        <v>0</v>
      </c>
      <c r="H10" s="14">
        <v>0</v>
      </c>
    </row>
    <row r="11" spans="2:8">
      <c r="B11" s="12">
        <v>7</v>
      </c>
      <c r="C11" s="12" t="s">
        <v>55</v>
      </c>
      <c r="D11" s="12">
        <v>4492</v>
      </c>
      <c r="E11" s="13">
        <v>3347.37523</v>
      </c>
      <c r="F11" s="12">
        <v>1712</v>
      </c>
      <c r="G11" s="13">
        <v>895.806481999999</v>
      </c>
      <c r="H11" s="14">
        <v>0.381121994657168</v>
      </c>
    </row>
    <row r="12" spans="2:8">
      <c r="B12" s="12">
        <v>8</v>
      </c>
      <c r="C12" s="12" t="s">
        <v>56</v>
      </c>
      <c r="D12" s="12">
        <v>2809</v>
      </c>
      <c r="E12" s="13">
        <v>1874.633068</v>
      </c>
      <c r="F12" s="12">
        <v>1714</v>
      </c>
      <c r="G12" s="13">
        <v>1179.183026</v>
      </c>
      <c r="H12" s="14">
        <v>0.610181559273763</v>
      </c>
    </row>
    <row r="13" spans="2:8">
      <c r="B13" s="12">
        <v>9</v>
      </c>
      <c r="C13" s="12" t="s">
        <v>57</v>
      </c>
      <c r="D13" s="12">
        <v>3642</v>
      </c>
      <c r="E13" s="13">
        <v>485.185556</v>
      </c>
      <c r="F13" s="12">
        <v>66</v>
      </c>
      <c r="G13" s="13">
        <v>23.814403</v>
      </c>
      <c r="H13" s="14">
        <v>0.0181219110378913</v>
      </c>
    </row>
    <row r="14" spans="2:8">
      <c r="B14" s="9">
        <v>10</v>
      </c>
      <c r="C14" s="9" t="s">
        <v>73</v>
      </c>
      <c r="D14" s="9">
        <v>80233</v>
      </c>
      <c r="E14" s="10">
        <v>60943.17283</v>
      </c>
      <c r="F14" s="9">
        <v>7147</v>
      </c>
      <c r="G14" s="10">
        <v>3788.380569</v>
      </c>
      <c r="H14" s="11">
        <v>0.0890780601498137</v>
      </c>
    </row>
  </sheetData>
  <mergeCells count="6">
    <mergeCell ref="B2:H2"/>
    <mergeCell ref="D3:E3"/>
    <mergeCell ref="F3:G3"/>
    <mergeCell ref="B3:B4"/>
    <mergeCell ref="C3:C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第二部分，一，1</vt:lpstr>
      <vt:lpstr>第二部分，一，2</vt:lpstr>
      <vt:lpstr>第二部分，三，1</vt:lpstr>
      <vt:lpstr>第二部分，三，2</vt:lpstr>
      <vt:lpstr>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zhuyy2</cp:lastModifiedBy>
  <dcterms:created xsi:type="dcterms:W3CDTF">2020-06-07T13:24:00Z</dcterms:created>
  <dcterms:modified xsi:type="dcterms:W3CDTF">2020-08-12T02:20:44Z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