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\OneDrive\Desktop\BUS2257\work\"/>
    </mc:Choice>
  </mc:AlternateContent>
  <xr:revisionPtr revIDLastSave="0" documentId="8_{0B1DEAB7-6AEA-4AAD-8127-A743E86AEE04}" xr6:coauthVersionLast="47" xr6:coauthVersionMax="47" xr10:uidLastSave="{00000000-0000-0000-0000-000000000000}"/>
  <bookViews>
    <workbookView xWindow="0" yWindow="0" windowWidth="15345" windowHeight="15600" xr2:uid="{C3B073E9-4F96-49F9-AF94-13833456592F}"/>
    <workbookView xWindow="15345" yWindow="0" windowWidth="13455" windowHeight="15600" activeTab="1" xr2:uid="{E6D7369E-3DDD-475D-B58E-10CA0E4F8102}"/>
  </bookViews>
  <sheets>
    <sheet name="Journal Entries" sheetId="1" r:id="rId1"/>
    <sheet name="Calculations" sheetId="2" r:id="rId2"/>
    <sheet name="T Accou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3" i="1" l="1"/>
  <c r="E55" i="1"/>
  <c r="E54" i="1"/>
  <c r="E52" i="1"/>
  <c r="D51" i="1"/>
  <c r="B4" i="2"/>
  <c r="E50" i="1"/>
  <c r="D49" i="1"/>
  <c r="D46" i="1"/>
  <c r="E48" i="1"/>
  <c r="E47" i="1"/>
  <c r="E43" i="1"/>
  <c r="E44" i="1"/>
  <c r="D42" i="1"/>
  <c r="D36" i="1"/>
  <c r="E38" i="1" s="1"/>
  <c r="D39" i="1"/>
  <c r="E34" i="1"/>
  <c r="D33" i="1"/>
  <c r="E35" i="1"/>
  <c r="E32" i="1"/>
  <c r="D31" i="1"/>
  <c r="D29" i="1"/>
  <c r="D28" i="1"/>
  <c r="E30" i="1"/>
  <c r="E27" i="1"/>
  <c r="D26" i="1"/>
  <c r="E25" i="1"/>
  <c r="D24" i="1" s="1"/>
  <c r="D23" i="1"/>
  <c r="D21" i="1"/>
  <c r="D20" i="1"/>
  <c r="D17" i="1"/>
  <c r="D18" i="1" s="1"/>
  <c r="D15" i="1"/>
  <c r="D14" i="1" l="1"/>
  <c r="D13" i="1"/>
  <c r="E16" i="1"/>
  <c r="D11" i="1"/>
  <c r="E12" i="1"/>
  <c r="D10" i="1"/>
  <c r="E9" i="1"/>
  <c r="D8" i="1"/>
  <c r="E7" i="1"/>
  <c r="D6" i="1"/>
  <c r="E5" i="1"/>
</calcChain>
</file>

<file path=xl/sharedStrings.xml><?xml version="1.0" encoding="utf-8"?>
<sst xmlns="http://schemas.openxmlformats.org/spreadsheetml/2006/main" count="80" uniqueCount="55">
  <si>
    <t>Entry Number</t>
  </si>
  <si>
    <t>Debit Account</t>
  </si>
  <si>
    <t>Credit Account</t>
  </si>
  <si>
    <t>Debit</t>
  </si>
  <si>
    <t>Credit</t>
  </si>
  <si>
    <t>O/B</t>
  </si>
  <si>
    <t>Cash</t>
  </si>
  <si>
    <t>Equipment</t>
  </si>
  <si>
    <t>Land</t>
  </si>
  <si>
    <t>Common Stock</t>
  </si>
  <si>
    <t>Common Shares</t>
  </si>
  <si>
    <t>Jan 1/13</t>
  </si>
  <si>
    <t>1.</t>
  </si>
  <si>
    <t>17$ Preferred Stock</t>
  </si>
  <si>
    <t>2.</t>
  </si>
  <si>
    <t>6.5% Bond Payable</t>
  </si>
  <si>
    <t>3.</t>
  </si>
  <si>
    <t>Interest Expense</t>
  </si>
  <si>
    <t>Bonds Interest Payable</t>
  </si>
  <si>
    <t>6.5% Bonds Payable</t>
  </si>
  <si>
    <t>4.</t>
  </si>
  <si>
    <t>5.</t>
  </si>
  <si>
    <t>Bonds Interest Expense</t>
  </si>
  <si>
    <t>6.</t>
  </si>
  <si>
    <t>7.</t>
  </si>
  <si>
    <t>Loss on Recall</t>
  </si>
  <si>
    <t>Bond Interest Expense</t>
  </si>
  <si>
    <t>8.</t>
  </si>
  <si>
    <t>Trading investment - Stock</t>
  </si>
  <si>
    <t>9.</t>
  </si>
  <si>
    <t>Trading Investment - Stock</t>
  </si>
  <si>
    <t>Loss on T.I.</t>
  </si>
  <si>
    <t>10.</t>
  </si>
  <si>
    <t>Unrealized Gains - T.I</t>
  </si>
  <si>
    <t>11.</t>
  </si>
  <si>
    <t>Gain on T.I.</t>
  </si>
  <si>
    <t>12.</t>
  </si>
  <si>
    <t>Trading investment - Bonds</t>
  </si>
  <si>
    <t>Interest Receivable</t>
  </si>
  <si>
    <t>13.</t>
  </si>
  <si>
    <t>Interest receivable</t>
  </si>
  <si>
    <t>Interest revenue</t>
  </si>
  <si>
    <t>14.</t>
  </si>
  <si>
    <t>Trading Investment - Bonds</t>
  </si>
  <si>
    <t>Interest Revenue</t>
  </si>
  <si>
    <t>15.</t>
  </si>
  <si>
    <t>Retained Earnings</t>
  </si>
  <si>
    <t>Divends payable (common)</t>
  </si>
  <si>
    <t>Divends payable (preferred)</t>
  </si>
  <si>
    <t>16.</t>
  </si>
  <si>
    <t>Dividends payable</t>
  </si>
  <si>
    <t>17.</t>
  </si>
  <si>
    <t>$17 Preferred Stock</t>
  </si>
  <si>
    <t>18.</t>
  </si>
  <si>
    <t>Stock dividends redistrubutable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</si>
</sst>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0" tint="0.74999237037263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right"/>
    </xf>
    <xf numFmtId="49" fontId="1" fillId="2" borderId="1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" xfId="0" applyFont="1" applyFill="1" applyBorder="1"/>
    <xf numFmtId="2" fontId="3" fillId="2" borderId="1" xfId="0" applyNumberFormat="1" applyFont="1" applyFill="1" applyBorder="1"/>
    <xf numFmtId="44" fontId="3" fillId="2" borderId="1" xfId="0" applyNumberFormat="1" applyFont="1" applyFill="1" applyBorder="1"/>
    <xf numFmtId="1" fontId="1" fillId="2" borderId="1" xfId="1" applyNumberFormat="1" applyFont="1" applyFill="1" applyBorder="1"/>
    <xf numFmtId="1" fontId="1" fillId="2" borderId="1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0960C-9F6F-4BB2-BD60-1B8EB35EDFE4}">
  <dimension ref="A1:E55"/>
  <sheetViews>
    <sheetView tabSelected="1" workbookViewId="0">
      <selection activeCell="A56" sqref="A56"/>
    </sheetView>
    <sheetView workbookViewId="1"/>
  </sheetViews>
  <sheetFormatPr defaultRowHeight="15" x14ac:dyDescent="0.25"/>
  <cols>
    <col min="1" max="1" width="27" style="2" customWidth="1"/>
    <col min="2" max="3" width="27" style="1" customWidth="1"/>
    <col min="4" max="5" width="27" style="10" customWidth="1"/>
    <col min="6" max="16384" width="9.140625" style="1"/>
  </cols>
  <sheetData>
    <row r="1" spans="1:5" x14ac:dyDescent="0.25">
      <c r="A1" s="3" t="s">
        <v>0</v>
      </c>
      <c r="B1" s="1" t="s">
        <v>1</v>
      </c>
      <c r="C1" s="1" t="s">
        <v>2</v>
      </c>
      <c r="D1" s="10" t="s">
        <v>3</v>
      </c>
      <c r="E1" s="10" t="s">
        <v>4</v>
      </c>
    </row>
    <row r="2" spans="1:5" x14ac:dyDescent="0.25">
      <c r="A2" s="2" t="s">
        <v>5</v>
      </c>
      <c r="B2" s="1" t="s">
        <v>6</v>
      </c>
      <c r="D2" s="10">
        <v>1500000</v>
      </c>
    </row>
    <row r="3" spans="1:5" x14ac:dyDescent="0.25">
      <c r="B3" s="1" t="s">
        <v>7</v>
      </c>
      <c r="D3" s="10">
        <v>425000</v>
      </c>
    </row>
    <row r="4" spans="1:5" x14ac:dyDescent="0.25">
      <c r="B4" s="1" t="s">
        <v>8</v>
      </c>
      <c r="D4" s="10">
        <v>1800000</v>
      </c>
    </row>
    <row r="5" spans="1:5" x14ac:dyDescent="0.25">
      <c r="C5" s="1" t="s">
        <v>9</v>
      </c>
      <c r="E5" s="10">
        <f>SUM(D2:D4)</f>
        <v>3725000</v>
      </c>
    </row>
    <row r="6" spans="1:5" x14ac:dyDescent="0.25">
      <c r="A6" s="2" t="s">
        <v>12</v>
      </c>
      <c r="B6" s="1" t="s">
        <v>8</v>
      </c>
      <c r="D6" s="10">
        <f>396250+480000+312500</f>
        <v>1188750</v>
      </c>
    </row>
    <row r="7" spans="1:5" x14ac:dyDescent="0.25">
      <c r="C7" s="1" t="s">
        <v>13</v>
      </c>
      <c r="E7" s="10">
        <f>D6</f>
        <v>1188750</v>
      </c>
    </row>
    <row r="8" spans="1:5" x14ac:dyDescent="0.25">
      <c r="A8" s="2" t="s">
        <v>14</v>
      </c>
      <c r="B8" s="1" t="s">
        <v>6</v>
      </c>
      <c r="D8" s="10">
        <f>2000000*0.55368+((2000000*0.065)/2)*14.87747</f>
        <v>2074395.55</v>
      </c>
    </row>
    <row r="9" spans="1:5" x14ac:dyDescent="0.25">
      <c r="C9" s="1" t="s">
        <v>15</v>
      </c>
      <c r="E9" s="10">
        <f>D8</f>
        <v>2074395.55</v>
      </c>
    </row>
    <row r="10" spans="1:5" x14ac:dyDescent="0.25">
      <c r="A10" s="2" t="s">
        <v>16</v>
      </c>
      <c r="B10" s="1" t="s">
        <v>17</v>
      </c>
      <c r="D10" s="10">
        <f>D8*0.06*5/12</f>
        <v>51859.888749999991</v>
      </c>
    </row>
    <row r="11" spans="1:5" x14ac:dyDescent="0.25">
      <c r="B11" s="1" t="s">
        <v>19</v>
      </c>
      <c r="D11" s="10">
        <f>E12-D10</f>
        <v>2306.7779166666733</v>
      </c>
    </row>
    <row r="12" spans="1:5" x14ac:dyDescent="0.25">
      <c r="C12" s="1" t="s">
        <v>18</v>
      </c>
      <c r="E12" s="10">
        <f>2000000*(0.065)*5/12</f>
        <v>54166.666666666664</v>
      </c>
    </row>
    <row r="13" spans="1:5" x14ac:dyDescent="0.25">
      <c r="A13" s="2" t="s">
        <v>20</v>
      </c>
      <c r="B13" s="1" t="s">
        <v>18</v>
      </c>
      <c r="D13" s="11">
        <f>E12</f>
        <v>54166.666666666664</v>
      </c>
    </row>
    <row r="14" spans="1:5" x14ac:dyDescent="0.25">
      <c r="B14" s="1" t="s">
        <v>17</v>
      </c>
      <c r="D14" s="11">
        <f>(E9)*(0.06)*(1/12)</f>
        <v>10371.977749999998</v>
      </c>
    </row>
    <row r="15" spans="1:5" x14ac:dyDescent="0.25">
      <c r="B15" s="1" t="s">
        <v>19</v>
      </c>
      <c r="D15" s="10">
        <f>E16-SUM(D13:D14)</f>
        <v>461.35558333333756</v>
      </c>
    </row>
    <row r="16" spans="1:5" x14ac:dyDescent="0.25">
      <c r="C16" s="1" t="s">
        <v>6</v>
      </c>
      <c r="E16" s="10">
        <f>2000000*0.0325</f>
        <v>65000</v>
      </c>
    </row>
    <row r="17" spans="1:5" x14ac:dyDescent="0.25">
      <c r="A17" s="2" t="s">
        <v>21</v>
      </c>
      <c r="B17" s="1" t="s">
        <v>22</v>
      </c>
      <c r="D17" s="10">
        <f>(D8-D11-D15)*(0.06)*1/2</f>
        <v>62148.822495</v>
      </c>
    </row>
    <row r="18" spans="1:5" x14ac:dyDescent="0.25">
      <c r="B18" s="1" t="s">
        <v>19</v>
      </c>
      <c r="D18" s="10">
        <f>E19-D17</f>
        <v>2851.1775049999997</v>
      </c>
    </row>
    <row r="19" spans="1:5" x14ac:dyDescent="0.25">
      <c r="C19" s="1" t="s">
        <v>6</v>
      </c>
      <c r="E19" s="10">
        <v>65000</v>
      </c>
    </row>
    <row r="20" spans="1:5" x14ac:dyDescent="0.25">
      <c r="A20" s="2" t="s">
        <v>23</v>
      </c>
      <c r="B20" s="1" t="s">
        <v>15</v>
      </c>
      <c r="D20" s="10">
        <f>(D8-D11-D15-D18)*0.5</f>
        <v>1034388.1194975</v>
      </c>
    </row>
    <row r="21" spans="1:5" x14ac:dyDescent="0.25">
      <c r="B21" s="1" t="s">
        <v>25</v>
      </c>
      <c r="D21" s="10">
        <f>E22-D20</f>
        <v>75611.880502499989</v>
      </c>
    </row>
    <row r="22" spans="1:5" x14ac:dyDescent="0.25">
      <c r="C22" s="1" t="s">
        <v>6</v>
      </c>
      <c r="E22" s="10">
        <v>1110000</v>
      </c>
    </row>
    <row r="23" spans="1:5" x14ac:dyDescent="0.25">
      <c r="A23" s="2" t="s">
        <v>24</v>
      </c>
      <c r="B23" s="1" t="s">
        <v>26</v>
      </c>
      <c r="D23" s="1">
        <f>D20*0.06*5/12</f>
        <v>25859.702987437497</v>
      </c>
    </row>
    <row r="24" spans="1:5" x14ac:dyDescent="0.25">
      <c r="B24" s="1" t="s">
        <v>15</v>
      </c>
      <c r="D24" s="10">
        <f>E25-D23</f>
        <v>1223.6303458958355</v>
      </c>
    </row>
    <row r="25" spans="1:5" x14ac:dyDescent="0.25">
      <c r="C25" s="1" t="s">
        <v>18</v>
      </c>
      <c r="E25" s="10">
        <f>E19*5/12</f>
        <v>27083.333333333332</v>
      </c>
    </row>
    <row r="26" spans="1:5" x14ac:dyDescent="0.25">
      <c r="A26" s="2" t="s">
        <v>27</v>
      </c>
      <c r="B26" s="1" t="s">
        <v>28</v>
      </c>
      <c r="D26" s="10">
        <f>20000*42+600</f>
        <v>840600</v>
      </c>
    </row>
    <row r="27" spans="1:5" x14ac:dyDescent="0.25">
      <c r="C27" s="1" t="s">
        <v>6</v>
      </c>
      <c r="E27" s="10">
        <f>D26</f>
        <v>840600</v>
      </c>
    </row>
    <row r="28" spans="1:5" x14ac:dyDescent="0.25">
      <c r="A28" s="2" t="s">
        <v>29</v>
      </c>
      <c r="B28" s="1" t="s">
        <v>6</v>
      </c>
      <c r="D28" s="1">
        <f>15000*42-450</f>
        <v>629550</v>
      </c>
    </row>
    <row r="29" spans="1:5" x14ac:dyDescent="0.25">
      <c r="B29" s="1" t="s">
        <v>31</v>
      </c>
      <c r="D29" s="10">
        <f>E30-D28</f>
        <v>900</v>
      </c>
    </row>
    <row r="30" spans="1:5" x14ac:dyDescent="0.25">
      <c r="C30" s="1" t="s">
        <v>30</v>
      </c>
      <c r="E30" s="10">
        <f>15000*42+450</f>
        <v>630450</v>
      </c>
    </row>
    <row r="31" spans="1:5" x14ac:dyDescent="0.25">
      <c r="A31" s="2" t="s">
        <v>32</v>
      </c>
      <c r="B31" s="1" t="s">
        <v>28</v>
      </c>
      <c r="D31" s="10">
        <f>5000*1.2-150</f>
        <v>5850</v>
      </c>
    </row>
    <row r="32" spans="1:5" x14ac:dyDescent="0.25">
      <c r="C32" s="1" t="s">
        <v>33</v>
      </c>
      <c r="E32" s="10">
        <f>D31</f>
        <v>5850</v>
      </c>
    </row>
    <row r="33" spans="1:5" x14ac:dyDescent="0.25">
      <c r="A33" s="2" t="s">
        <v>34</v>
      </c>
      <c r="B33" s="1" t="s">
        <v>6</v>
      </c>
      <c r="D33" s="10">
        <f>47*5000-200</f>
        <v>234800</v>
      </c>
    </row>
    <row r="34" spans="1:5" x14ac:dyDescent="0.25">
      <c r="C34" s="1" t="s">
        <v>35</v>
      </c>
      <c r="E34" s="10">
        <f>D33-E35</f>
        <v>18800</v>
      </c>
    </row>
    <row r="35" spans="1:5" x14ac:dyDescent="0.25">
      <c r="C35" s="1" t="s">
        <v>30</v>
      </c>
      <c r="E35" s="10">
        <f>D31+D26-E30</f>
        <v>216000</v>
      </c>
    </row>
    <row r="36" spans="1:5" x14ac:dyDescent="0.25">
      <c r="A36" s="2" t="s">
        <v>36</v>
      </c>
      <c r="B36" s="1" t="s">
        <v>37</v>
      </c>
      <c r="D36" s="10">
        <f>0.72242*50000+50000*0.05*9.25262*1/2+200</f>
        <v>47886.775000000001</v>
      </c>
    </row>
    <row r="37" spans="1:5" x14ac:dyDescent="0.25">
      <c r="B37" s="1" t="s">
        <v>38</v>
      </c>
      <c r="D37" s="10">
        <v>1042</v>
      </c>
    </row>
    <row r="38" spans="1:5" x14ac:dyDescent="0.25">
      <c r="C38" s="1" t="s">
        <v>6</v>
      </c>
      <c r="E38" s="10">
        <f>D37+D36</f>
        <v>48928.775000000001</v>
      </c>
    </row>
    <row r="39" spans="1:5" x14ac:dyDescent="0.25">
      <c r="A39" s="2" t="s">
        <v>39</v>
      </c>
      <c r="B39" s="1" t="s">
        <v>6</v>
      </c>
      <c r="D39" s="10">
        <f>50000*0.025</f>
        <v>1250</v>
      </c>
    </row>
    <row r="40" spans="1:5" x14ac:dyDescent="0.25">
      <c r="C40" s="1" t="s">
        <v>40</v>
      </c>
      <c r="E40" s="10">
        <v>1042</v>
      </c>
    </row>
    <row r="41" spans="1:5" x14ac:dyDescent="0.25">
      <c r="C41" s="1" t="s">
        <v>41</v>
      </c>
      <c r="E41" s="10">
        <v>208</v>
      </c>
    </row>
    <row r="42" spans="1:5" x14ac:dyDescent="0.25">
      <c r="A42" s="2" t="s">
        <v>42</v>
      </c>
      <c r="B42" s="1" t="s">
        <v>6</v>
      </c>
      <c r="D42" s="10">
        <f>50000*0.05*2/12+50000*1.02-150</f>
        <v>51266.666666666664</v>
      </c>
    </row>
    <row r="43" spans="1:5" x14ac:dyDescent="0.25">
      <c r="C43" s="1" t="s">
        <v>35</v>
      </c>
      <c r="E43" s="10">
        <f>D42-E44-E45</f>
        <v>2962.8916666666628</v>
      </c>
    </row>
    <row r="44" spans="1:5" x14ac:dyDescent="0.25">
      <c r="C44" s="1" t="s">
        <v>43</v>
      </c>
      <c r="E44" s="10">
        <f>D36</f>
        <v>47886.775000000001</v>
      </c>
    </row>
    <row r="45" spans="1:5" x14ac:dyDescent="0.25">
      <c r="C45" s="1" t="s">
        <v>44</v>
      </c>
      <c r="E45" s="10">
        <v>417</v>
      </c>
    </row>
    <row r="46" spans="1:5" x14ac:dyDescent="0.25">
      <c r="A46" s="2" t="s">
        <v>45</v>
      </c>
      <c r="B46" s="1" t="s">
        <v>46</v>
      </c>
      <c r="D46" s="10">
        <f>SUM(E47:E48)</f>
        <v>654000</v>
      </c>
    </row>
    <row r="47" spans="1:5" x14ac:dyDescent="0.25">
      <c r="C47" s="1" t="s">
        <v>47</v>
      </c>
      <c r="E47" s="10">
        <f>300000*1.5</f>
        <v>450000</v>
      </c>
    </row>
    <row r="48" spans="1:5" x14ac:dyDescent="0.25">
      <c r="C48" s="1" t="s">
        <v>48</v>
      </c>
      <c r="E48" s="10">
        <f>12000*17</f>
        <v>204000</v>
      </c>
    </row>
    <row r="49" spans="1:5" x14ac:dyDescent="0.25">
      <c r="A49" s="2" t="s">
        <v>49</v>
      </c>
      <c r="B49" s="1" t="s">
        <v>50</v>
      </c>
      <c r="D49" s="10">
        <f>D46</f>
        <v>654000</v>
      </c>
    </row>
    <row r="50" spans="1:5" x14ac:dyDescent="0.25">
      <c r="C50" s="1" t="s">
        <v>6</v>
      </c>
      <c r="E50" s="10">
        <f>D49</f>
        <v>654000</v>
      </c>
    </row>
    <row r="51" spans="1:5" x14ac:dyDescent="0.25">
      <c r="A51" s="2" t="s">
        <v>51</v>
      </c>
      <c r="B51" s="1" t="s">
        <v>52</v>
      </c>
      <c r="D51" s="10">
        <f>D6*0.6</f>
        <v>713250</v>
      </c>
    </row>
    <row r="52" spans="1:5" x14ac:dyDescent="0.25">
      <c r="C52" s="1" t="s">
        <v>9</v>
      </c>
      <c r="E52" s="10">
        <f>D51</f>
        <v>713250</v>
      </c>
    </row>
    <row r="53" spans="1:5" x14ac:dyDescent="0.25">
      <c r="A53" s="2" t="s">
        <v>53</v>
      </c>
      <c r="B53" s="1" t="s">
        <v>46</v>
      </c>
      <c r="D53" s="10">
        <f>E54+E55</f>
        <v>1194600</v>
      </c>
    </row>
    <row r="54" spans="1:5" x14ac:dyDescent="0.25">
      <c r="C54" s="1" t="s">
        <v>50</v>
      </c>
      <c r="E54" s="10">
        <f>(12000-7200)*17</f>
        <v>81600</v>
      </c>
    </row>
    <row r="55" spans="1:5" x14ac:dyDescent="0.25">
      <c r="C55" s="1" t="s">
        <v>54</v>
      </c>
      <c r="E55" s="10">
        <f>35*636000*0.05</f>
        <v>1113000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36-D525-4BE2-B5CB-4DB1932A5444}">
  <dimension ref="A1:E4"/>
  <sheetViews>
    <sheetView workbookViewId="0">
      <selection activeCell="A3" sqref="A3"/>
    </sheetView>
    <sheetView tabSelected="1" workbookViewId="1">
      <selection activeCell="B4" sqref="B4"/>
    </sheetView>
  </sheetViews>
  <sheetFormatPr defaultRowHeight="15" x14ac:dyDescent="0.25"/>
  <cols>
    <col min="1" max="1" width="18.85546875" style="7" customWidth="1"/>
    <col min="2" max="2" width="18.85546875" style="8" customWidth="1"/>
    <col min="3" max="5" width="18.85546875" style="7" customWidth="1"/>
    <col min="6" max="16384" width="9.140625" style="7"/>
  </cols>
  <sheetData>
    <row r="1" spans="1:5" x14ac:dyDescent="0.25">
      <c r="A1" s="4" t="s">
        <v>10</v>
      </c>
      <c r="B1" s="5"/>
      <c r="C1" s="5"/>
      <c r="D1" s="5"/>
      <c r="E1" s="6"/>
    </row>
    <row r="2" spans="1:5" x14ac:dyDescent="0.25">
      <c r="A2" s="7" t="s">
        <v>11</v>
      </c>
      <c r="B2" s="9">
        <v>300000</v>
      </c>
    </row>
    <row r="4" spans="1:5" x14ac:dyDescent="0.25">
      <c r="B4" s="8">
        <f>18000*45</f>
        <v>810000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33CF2-E8A9-43BE-B936-76BDC62516DA}">
  <dimension ref="A1"/>
  <sheetViews>
    <sheetView workbookViewId="0"/>
    <sheetView workbookViewId="1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Journal Entries</vt:lpstr>
      <vt:lpstr>Calculations</vt:lpstr>
      <vt:lpstr>T Accounts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Cauilan Connors</dc:creator>
  <cp:lastModifiedBy>Patrick Cauilan Connors</cp:lastModifiedBy>
  <dcterms:created xsi:type="dcterms:W3CDTF">2024-12-04T00:37:26Z</dcterms:created>
  <dcterms:modified xsi:type="dcterms:W3CDTF">2024-12-07T07:21:00Z</dcterms:modified>
</cp:coreProperties>
</file>