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OneDrive\Desktop\BUS2257\work\"/>
    </mc:Choice>
  </mc:AlternateContent>
  <xr:revisionPtr revIDLastSave="0" documentId="8_{E589C601-06FA-47CA-94CE-059E5A063C88}" xr6:coauthVersionLast="47" xr6:coauthVersionMax="47" xr10:uidLastSave="{00000000-0000-0000-0000-000000000000}"/>
  <bookViews>
    <workbookView xWindow="-24000" yWindow="0" windowWidth="12000" windowHeight="12900" xr2:uid="{C3B073E9-4F96-49F9-AF94-13833456592F}"/>
  </bookViews>
  <sheets>
    <sheet name="Journal Entries" sheetId="1" r:id="rId1"/>
    <sheet name="Calculations" sheetId="2" r:id="rId2"/>
    <sheet name="T Ac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E49" i="1" s="1"/>
  <c r="E47" i="1"/>
  <c r="D46" i="1"/>
  <c r="D44" i="1"/>
  <c r="E45" i="1" s="1"/>
  <c r="E43" i="1"/>
  <c r="D42" i="1"/>
  <c r="E41" i="1"/>
  <c r="D40" i="1"/>
  <c r="E39" i="1"/>
  <c r="D38" i="1"/>
  <c r="D36" i="1"/>
  <c r="E37" i="1" s="1"/>
  <c r="D34" i="1"/>
  <c r="D30" i="1"/>
  <c r="E31" i="1" s="1"/>
  <c r="D28" i="1"/>
  <c r="E29" i="1" s="1"/>
  <c r="E27" i="1"/>
  <c r="D23" i="1"/>
  <c r="D21" i="1"/>
  <c r="E22" i="1" s="1"/>
  <c r="D19" i="1"/>
  <c r="E20" i="1" s="1"/>
  <c r="D15" i="1"/>
  <c r="D13" i="1"/>
  <c r="E16" i="1"/>
  <c r="E12" i="1"/>
  <c r="D11" i="1" s="1"/>
  <c r="E8" i="1"/>
  <c r="D7" i="1" s="1"/>
  <c r="D6" i="1"/>
  <c r="D2" i="1"/>
  <c r="D4" i="1" s="1"/>
  <c r="E5" i="1" s="1"/>
  <c r="E3" i="1" l="1"/>
</calcChain>
</file>

<file path=xl/sharedStrings.xml><?xml version="1.0" encoding="utf-8"?>
<sst xmlns="http://schemas.openxmlformats.org/spreadsheetml/2006/main" count="81" uniqueCount="60">
  <si>
    <t>Entry Number</t>
  </si>
  <si>
    <t>Debit Account</t>
  </si>
  <si>
    <t>Credit Account</t>
  </si>
  <si>
    <t>Debit</t>
  </si>
  <si>
    <t>Credit</t>
  </si>
  <si>
    <t>1.</t>
  </si>
  <si>
    <t>A/D Building</t>
  </si>
  <si>
    <t xml:space="preserve"> </t>
  </si>
  <si>
    <t xml:space="preserve">  </t>
  </si>
  <si>
    <t xml:space="preserve">Accounts Receivable </t>
  </si>
  <si>
    <t>Sales Revenue</t>
  </si>
  <si>
    <t>2.</t>
  </si>
  <si>
    <t>Sales Tax Payable</t>
  </si>
  <si>
    <t>3.</t>
  </si>
  <si>
    <t>Depreciation Expense</t>
  </si>
  <si>
    <t>WIP (FOH)</t>
  </si>
  <si>
    <t>4.</t>
  </si>
  <si>
    <t>Rent Expense</t>
  </si>
  <si>
    <t>Prepaid Rent</t>
  </si>
  <si>
    <t>5.</t>
  </si>
  <si>
    <t>Property Tax Expense</t>
  </si>
  <si>
    <t>6.</t>
  </si>
  <si>
    <t>WIP (DL)</t>
  </si>
  <si>
    <t>Salaries Expense</t>
  </si>
  <si>
    <t>7.</t>
  </si>
  <si>
    <t>Production Wages Payable</t>
  </si>
  <si>
    <t>Production Wages Expense</t>
  </si>
  <si>
    <t>8.</t>
  </si>
  <si>
    <t>9.</t>
  </si>
  <si>
    <t>10.</t>
  </si>
  <si>
    <t>Long-Term Portion Bank Loan</t>
  </si>
  <si>
    <t>Interest Expense</t>
  </si>
  <si>
    <t>Current Portion Bank Loan</t>
  </si>
  <si>
    <t>11.</t>
  </si>
  <si>
    <t>Current-Portion Bank Loan</t>
  </si>
  <si>
    <t>12.</t>
  </si>
  <si>
    <t>Insurance Expense</t>
  </si>
  <si>
    <t xml:space="preserve"> Prepaid Insurance</t>
  </si>
  <si>
    <t>13.</t>
  </si>
  <si>
    <t>14.</t>
  </si>
  <si>
    <t>Accounts Payable</t>
  </si>
  <si>
    <t>Utilities Expense</t>
  </si>
  <si>
    <t>15.</t>
  </si>
  <si>
    <t>16.</t>
  </si>
  <si>
    <t>17.</t>
  </si>
  <si>
    <t>RM (Rubber)</t>
  </si>
  <si>
    <t>Raw material, rubber</t>
  </si>
  <si>
    <t>RM (Felt)</t>
  </si>
  <si>
    <t>Raw material, felt</t>
  </si>
  <si>
    <t>18.</t>
  </si>
  <si>
    <t>19.</t>
  </si>
  <si>
    <t>RM (Cans)</t>
  </si>
  <si>
    <t>Raw material, cans</t>
  </si>
  <si>
    <t>20.</t>
  </si>
  <si>
    <t>Production Supplies</t>
  </si>
  <si>
    <t>21</t>
  </si>
  <si>
    <t>Finished Goods</t>
  </si>
  <si>
    <t>WIP (COFGM)</t>
  </si>
  <si>
    <t>22.</t>
  </si>
  <si>
    <t>Cost of Goods Sold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</si>
</sst>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0" tint="0.74999237037263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44" fontId="1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960C-9F6F-4BB2-BD60-1B8EB35EDFE4}">
  <dimension ref="A1:F49"/>
  <sheetViews>
    <sheetView tabSelected="1" topLeftCell="B1" zoomScale="85" zoomScaleNormal="85" workbookViewId="0">
      <selection activeCell="E49" sqref="E49"/>
    </sheetView>
  </sheetViews>
  <sheetFormatPr defaultRowHeight="15" x14ac:dyDescent="0.25"/>
  <cols>
    <col min="1" max="1" width="27" style="4" customWidth="1"/>
    <col min="2" max="3" width="27" style="1" customWidth="1"/>
    <col min="4" max="5" width="27" style="2" customWidth="1"/>
    <col min="6" max="6" width="12.5703125" style="1" bestFit="1" customWidth="1"/>
    <col min="7" max="16384" width="9.140625" style="1"/>
  </cols>
  <sheetData>
    <row r="1" spans="1:6" x14ac:dyDescent="0.25">
      <c r="A1" s="3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6" x14ac:dyDescent="0.25">
      <c r="A2" s="4" t="s">
        <v>5</v>
      </c>
      <c r="B2" s="1" t="s">
        <v>9</v>
      </c>
      <c r="D2" s="2">
        <f>33120*0.5*10</f>
        <v>165600</v>
      </c>
    </row>
    <row r="3" spans="1:6" x14ac:dyDescent="0.25">
      <c r="B3" s="1" t="s">
        <v>8</v>
      </c>
      <c r="C3" s="1" t="s">
        <v>10</v>
      </c>
      <c r="E3" s="2">
        <f>D2</f>
        <v>165600</v>
      </c>
    </row>
    <row r="4" spans="1:6" x14ac:dyDescent="0.25">
      <c r="A4" s="4" t="s">
        <v>11</v>
      </c>
      <c r="B4" s="1" t="s">
        <v>9</v>
      </c>
      <c r="D4" s="2">
        <f>D2*0.13</f>
        <v>21528</v>
      </c>
    </row>
    <row r="5" spans="1:6" x14ac:dyDescent="0.25">
      <c r="B5" s="1" t="s">
        <v>7</v>
      </c>
      <c r="C5" s="1" t="s">
        <v>12</v>
      </c>
      <c r="E5" s="2">
        <f>D4</f>
        <v>21528</v>
      </c>
    </row>
    <row r="6" spans="1:6" x14ac:dyDescent="0.25">
      <c r="A6" s="4" t="s">
        <v>13</v>
      </c>
      <c r="B6" s="1" t="s">
        <v>15</v>
      </c>
      <c r="D6" s="2">
        <f>2125/2500*((200000-20000)/20)</f>
        <v>7650</v>
      </c>
      <c r="F6" s="2" t="s">
        <v>7</v>
      </c>
    </row>
    <row r="7" spans="1:6" x14ac:dyDescent="0.25">
      <c r="B7" s="1" t="s">
        <v>14</v>
      </c>
      <c r="D7" s="2">
        <f>E8-D6</f>
        <v>1350</v>
      </c>
    </row>
    <row r="8" spans="1:6" x14ac:dyDescent="0.25">
      <c r="B8" s="1" t="s">
        <v>7</v>
      </c>
      <c r="C8" s="1" t="s">
        <v>6</v>
      </c>
      <c r="E8" s="2">
        <f>9000</f>
        <v>9000</v>
      </c>
    </row>
    <row r="9" spans="1:6" x14ac:dyDescent="0.25">
      <c r="A9" s="4" t="s">
        <v>16</v>
      </c>
      <c r="B9" s="1" t="s">
        <v>17</v>
      </c>
      <c r="D9" s="2">
        <v>3000</v>
      </c>
    </row>
    <row r="10" spans="1:6" x14ac:dyDescent="0.25">
      <c r="B10" s="1" t="s">
        <v>7</v>
      </c>
      <c r="C10" s="1" t="s">
        <v>18</v>
      </c>
      <c r="E10" s="2">
        <v>3000</v>
      </c>
    </row>
    <row r="11" spans="1:6" x14ac:dyDescent="0.25">
      <c r="A11" s="4" t="s">
        <v>19</v>
      </c>
      <c r="B11" s="1" t="s">
        <v>15</v>
      </c>
      <c r="D11" s="2">
        <f>E12</f>
        <v>5100</v>
      </c>
    </row>
    <row r="12" spans="1:6" x14ac:dyDescent="0.25">
      <c r="B12" s="1" t="s">
        <v>7</v>
      </c>
      <c r="C12" s="1" t="s">
        <v>20</v>
      </c>
      <c r="E12" s="2">
        <f>6000*0.85</f>
        <v>5100</v>
      </c>
    </row>
    <row r="13" spans="1:6" x14ac:dyDescent="0.25">
      <c r="A13" s="4" t="s">
        <v>21</v>
      </c>
      <c r="B13" s="1" t="s">
        <v>15</v>
      </c>
      <c r="D13" s="2">
        <f>60000*0.3</f>
        <v>18000</v>
      </c>
    </row>
    <row r="14" spans="1:6" x14ac:dyDescent="0.25">
      <c r="B14" s="1" t="s">
        <v>15</v>
      </c>
      <c r="D14" s="2">
        <v>36000</v>
      </c>
    </row>
    <row r="15" spans="1:6" x14ac:dyDescent="0.25">
      <c r="B15" s="1" t="s">
        <v>22</v>
      </c>
      <c r="D15" s="2">
        <f>60000*0.2</f>
        <v>12000</v>
      </c>
    </row>
    <row r="16" spans="1:6" x14ac:dyDescent="0.25">
      <c r="C16" s="1" t="s">
        <v>23</v>
      </c>
      <c r="E16" s="2">
        <f>60000*0.5+36000</f>
        <v>66000</v>
      </c>
    </row>
    <row r="17" spans="1:5" x14ac:dyDescent="0.25">
      <c r="A17" s="4" t="s">
        <v>24</v>
      </c>
      <c r="B17" s="1" t="s">
        <v>25</v>
      </c>
      <c r="D17" s="2">
        <v>900</v>
      </c>
    </row>
    <row r="18" spans="1:5" x14ac:dyDescent="0.25">
      <c r="C18" s="1" t="s">
        <v>26</v>
      </c>
      <c r="E18" s="2">
        <v>900</v>
      </c>
    </row>
    <row r="19" spans="1:5" x14ac:dyDescent="0.25">
      <c r="A19" s="4" t="s">
        <v>27</v>
      </c>
      <c r="B19" s="1" t="s">
        <v>22</v>
      </c>
      <c r="D19" s="2">
        <f>68100-900</f>
        <v>67200</v>
      </c>
    </row>
    <row r="20" spans="1:5" x14ac:dyDescent="0.25">
      <c r="C20" s="1" t="s">
        <v>26</v>
      </c>
      <c r="E20" s="2">
        <f>D19</f>
        <v>67200</v>
      </c>
    </row>
    <row r="21" spans="1:5" x14ac:dyDescent="0.25">
      <c r="A21" s="4" t="s">
        <v>28</v>
      </c>
      <c r="B21" s="1" t="s">
        <v>22</v>
      </c>
      <c r="D21" s="2">
        <f>92*17.5</f>
        <v>1610</v>
      </c>
    </row>
    <row r="22" spans="1:5" x14ac:dyDescent="0.25">
      <c r="C22" s="1" t="s">
        <v>25</v>
      </c>
      <c r="E22" s="2">
        <f>D21</f>
        <v>1610</v>
      </c>
    </row>
    <row r="23" spans="1:5" x14ac:dyDescent="0.25">
      <c r="A23" s="4" t="s">
        <v>29</v>
      </c>
      <c r="B23" s="1" t="s">
        <v>31</v>
      </c>
      <c r="D23" s="2">
        <f>E25-D24</f>
        <v>11313</v>
      </c>
    </row>
    <row r="24" spans="1:5" x14ac:dyDescent="0.25">
      <c r="B24" s="1" t="s">
        <v>32</v>
      </c>
      <c r="D24" s="2">
        <v>30000</v>
      </c>
    </row>
    <row r="25" spans="1:5" x14ac:dyDescent="0.25">
      <c r="C25" s="1" t="s">
        <v>30</v>
      </c>
      <c r="E25" s="2">
        <v>41313</v>
      </c>
    </row>
    <row r="26" spans="1:5" x14ac:dyDescent="0.25">
      <c r="A26" s="4" t="s">
        <v>33</v>
      </c>
      <c r="B26" s="1" t="s">
        <v>30</v>
      </c>
      <c r="D26" s="2">
        <v>30000</v>
      </c>
    </row>
    <row r="27" spans="1:5" x14ac:dyDescent="0.25">
      <c r="C27" s="1" t="s">
        <v>34</v>
      </c>
      <c r="E27" s="2">
        <f>D26</f>
        <v>30000</v>
      </c>
    </row>
    <row r="28" spans="1:5" x14ac:dyDescent="0.25">
      <c r="A28" s="4" t="s">
        <v>35</v>
      </c>
      <c r="B28" s="1" t="s">
        <v>37</v>
      </c>
      <c r="D28" s="1">
        <f>1/3*2700</f>
        <v>900</v>
      </c>
    </row>
    <row r="29" spans="1:5" x14ac:dyDescent="0.25">
      <c r="C29" s="1" t="s">
        <v>36</v>
      </c>
      <c r="E29" s="2">
        <f>D28</f>
        <v>900</v>
      </c>
    </row>
    <row r="30" spans="1:5" x14ac:dyDescent="0.25">
      <c r="A30" s="4" t="s">
        <v>38</v>
      </c>
      <c r="B30" s="1" t="s">
        <v>15</v>
      </c>
      <c r="D30" s="2">
        <f>1800*0.6</f>
        <v>1080</v>
      </c>
    </row>
    <row r="31" spans="1:5" x14ac:dyDescent="0.25">
      <c r="C31" s="1" t="s">
        <v>36</v>
      </c>
      <c r="E31" s="2">
        <f>D30</f>
        <v>1080</v>
      </c>
    </row>
    <row r="32" spans="1:5" x14ac:dyDescent="0.25">
      <c r="A32" s="4" t="s">
        <v>39</v>
      </c>
      <c r="B32" s="1" t="s">
        <v>40</v>
      </c>
      <c r="D32" s="2">
        <v>603</v>
      </c>
    </row>
    <row r="33" spans="1:5" x14ac:dyDescent="0.25">
      <c r="C33" s="1" t="s">
        <v>41</v>
      </c>
      <c r="E33" s="2">
        <v>603</v>
      </c>
    </row>
    <row r="34" spans="1:5" x14ac:dyDescent="0.25">
      <c r="A34" s="4" t="s">
        <v>42</v>
      </c>
      <c r="B34" s="1" t="s">
        <v>41</v>
      </c>
      <c r="D34" s="2">
        <f>E35</f>
        <v>723</v>
      </c>
    </row>
    <row r="35" spans="1:5" x14ac:dyDescent="0.25">
      <c r="C35" s="1" t="s">
        <v>40</v>
      </c>
      <c r="E35" s="2">
        <v>723</v>
      </c>
    </row>
    <row r="36" spans="1:5" x14ac:dyDescent="0.25">
      <c r="A36" s="4" t="s">
        <v>43</v>
      </c>
      <c r="B36" s="1" t="s">
        <v>15</v>
      </c>
      <c r="D36" s="1">
        <f>(723+4400-603)*0.85</f>
        <v>3842</v>
      </c>
    </row>
    <row r="37" spans="1:5" x14ac:dyDescent="0.25">
      <c r="C37" s="1" t="s">
        <v>41</v>
      </c>
      <c r="E37" s="2">
        <f>D36</f>
        <v>3842</v>
      </c>
    </row>
    <row r="38" spans="1:5" x14ac:dyDescent="0.25">
      <c r="A38" s="4" t="s">
        <v>44</v>
      </c>
      <c r="B38" s="1" t="s">
        <v>45</v>
      </c>
      <c r="D38" s="2">
        <f>76183-16106</f>
        <v>60077</v>
      </c>
    </row>
    <row r="39" spans="1:5" x14ac:dyDescent="0.25">
      <c r="C39" s="1" t="s">
        <v>46</v>
      </c>
      <c r="E39" s="2">
        <f>D38</f>
        <v>60077</v>
      </c>
    </row>
    <row r="40" spans="1:5" x14ac:dyDescent="0.25">
      <c r="A40" s="4" t="s">
        <v>49</v>
      </c>
      <c r="B40" s="1" t="s">
        <v>47</v>
      </c>
      <c r="D40" s="2">
        <f>11515-2356</f>
        <v>9159</v>
      </c>
    </row>
    <row r="41" spans="1:5" x14ac:dyDescent="0.25">
      <c r="C41" s="1" t="s">
        <v>48</v>
      </c>
      <c r="E41" s="2">
        <f>D40</f>
        <v>9159</v>
      </c>
    </row>
    <row r="42" spans="1:5" x14ac:dyDescent="0.25">
      <c r="A42" s="4" t="s">
        <v>50</v>
      </c>
      <c r="B42" s="1" t="s">
        <v>51</v>
      </c>
      <c r="D42" s="2">
        <f>15146-2873</f>
        <v>12273</v>
      </c>
    </row>
    <row r="43" spans="1:5" x14ac:dyDescent="0.25">
      <c r="C43" s="1" t="s">
        <v>52</v>
      </c>
      <c r="E43" s="2">
        <f>D42</f>
        <v>12273</v>
      </c>
    </row>
    <row r="44" spans="1:5" x14ac:dyDescent="0.25">
      <c r="A44" s="4" t="s">
        <v>53</v>
      </c>
      <c r="B44" s="1" t="s">
        <v>15</v>
      </c>
      <c r="D44" s="2">
        <f>851</f>
        <v>851</v>
      </c>
    </row>
    <row r="45" spans="1:5" x14ac:dyDescent="0.25">
      <c r="C45" s="1" t="s">
        <v>54</v>
      </c>
      <c r="E45" s="2">
        <f>D44</f>
        <v>851</v>
      </c>
    </row>
    <row r="46" spans="1:5" x14ac:dyDescent="0.25">
      <c r="A46" s="4" t="s">
        <v>55</v>
      </c>
      <c r="B46" s="1" t="s">
        <v>56</v>
      </c>
      <c r="D46" s="2">
        <f>3201+(81509)+(82523)+(D21+D19+D15)-3567</f>
        <v>244476</v>
      </c>
    </row>
    <row r="47" spans="1:5" x14ac:dyDescent="0.25">
      <c r="C47" s="1" t="s">
        <v>57</v>
      </c>
      <c r="E47" s="2">
        <f>D46</f>
        <v>244476</v>
      </c>
    </row>
    <row r="48" spans="1:5" x14ac:dyDescent="0.25">
      <c r="A48" s="4" t="s">
        <v>58</v>
      </c>
      <c r="B48" s="1" t="s">
        <v>59</v>
      </c>
      <c r="D48" s="2">
        <f>8612+D46-((8612+D46)/(1350+36000))*4230</f>
        <v>224425.021686747</v>
      </c>
    </row>
    <row r="49" spans="3:5" x14ac:dyDescent="0.25">
      <c r="C49" s="1" t="s">
        <v>56</v>
      </c>
      <c r="E49" s="2">
        <f>D48</f>
        <v>224425.021686747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36-D525-4BE2-B5CB-4DB1932A54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CF2-E8A9-43BE-B936-76BDC62516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Entries</vt:lpstr>
      <vt:lpstr>Calculations</vt:lpstr>
      <vt:lpstr>T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Cauilan Connors</dc:creator>
  <cp:lastModifiedBy>Patrick Cauilan Connors</cp:lastModifiedBy>
  <dcterms:created xsi:type="dcterms:W3CDTF">2024-12-04T00:37:26Z</dcterms:created>
  <dcterms:modified xsi:type="dcterms:W3CDTF">2024-12-08T19:34:11Z</dcterms:modified>
</cp:coreProperties>
</file>