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OneDrive\Desktop\BUS2257\work\"/>
    </mc:Choice>
  </mc:AlternateContent>
  <xr:revisionPtr revIDLastSave="0" documentId="8_{7E882A97-1FB3-4091-A70F-D61087B4ECE9}" xr6:coauthVersionLast="47" xr6:coauthVersionMax="47" xr10:uidLastSave="{00000000-0000-0000-0000-000000000000}"/>
  <bookViews>
    <workbookView xWindow="-24120" yWindow="-120" windowWidth="24240" windowHeight="13140" xr2:uid="{C3B073E9-4F96-49F9-AF94-13833456592F}"/>
  </bookViews>
  <sheets>
    <sheet name="Journal Entries" sheetId="1" r:id="rId1"/>
    <sheet name="Calculations" sheetId="2" r:id="rId2"/>
    <sheet name="T Ac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3" i="1"/>
  <c r="E34" i="1"/>
  <c r="B32" i="1"/>
  <c r="D32" i="1"/>
  <c r="D29" i="1"/>
  <c r="E30" i="1" s="1"/>
  <c r="E31" i="1"/>
  <c r="D28" i="1"/>
  <c r="D25" i="1"/>
  <c r="D26" i="1" s="1"/>
  <c r="E27" i="1"/>
  <c r="D23" i="1"/>
  <c r="E24" i="1"/>
  <c r="D22" i="1"/>
  <c r="D18" i="1"/>
  <c r="D20" i="1"/>
  <c r="D19" i="1"/>
  <c r="E21" i="1"/>
  <c r="D16" i="1"/>
  <c r="E17" i="1"/>
  <c r="D15" i="1"/>
  <c r="D13" i="1"/>
  <c r="E14" i="1"/>
  <c r="D11" i="1"/>
  <c r="D12" i="1"/>
</calcChain>
</file>

<file path=xl/sharedStrings.xml><?xml version="1.0" encoding="utf-8"?>
<sst xmlns="http://schemas.openxmlformats.org/spreadsheetml/2006/main" count="48" uniqueCount="27">
  <si>
    <t>Entry Number</t>
  </si>
  <si>
    <t>Debit Account</t>
  </si>
  <si>
    <t>Credit Account</t>
  </si>
  <si>
    <t>Debit</t>
  </si>
  <si>
    <t>Credit</t>
  </si>
  <si>
    <t>1.</t>
  </si>
  <si>
    <t>O/B</t>
  </si>
  <si>
    <t>Accounts Payable</t>
  </si>
  <si>
    <t>Bond Interest Payable</t>
  </si>
  <si>
    <t>Taxes payable</t>
  </si>
  <si>
    <t>5.5% Bond payable</t>
  </si>
  <si>
    <t>7.5% Bond payable</t>
  </si>
  <si>
    <t>Common Equity</t>
  </si>
  <si>
    <t>Retained Earnings</t>
  </si>
  <si>
    <t xml:space="preserve"> </t>
  </si>
  <si>
    <t>Bond Interest Expense</t>
  </si>
  <si>
    <t>Cash</t>
  </si>
  <si>
    <t>%7.5 Bond Payable</t>
  </si>
  <si>
    <t>2.</t>
  </si>
  <si>
    <t>Loss on Recall</t>
  </si>
  <si>
    <t>3.</t>
  </si>
  <si>
    <t>4.</t>
  </si>
  <si>
    <t>5.</t>
  </si>
  <si>
    <t>6.</t>
  </si>
  <si>
    <t>%5.5 Bond Payable</t>
  </si>
  <si>
    <t>7.</t>
  </si>
  <si>
    <t>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</si>
</sst>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0" tint="0.74999237037263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44" fontId="1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960C-9F6F-4BB2-BD60-1B8EB35EDFE4}">
  <dimension ref="A1:E36"/>
  <sheetViews>
    <sheetView tabSelected="1" topLeftCell="A18" workbookViewId="0">
      <selection activeCell="E37" sqref="E37"/>
    </sheetView>
  </sheetViews>
  <sheetFormatPr defaultRowHeight="15" x14ac:dyDescent="0.25"/>
  <cols>
    <col min="1" max="1" width="27" style="4" customWidth="1"/>
    <col min="2" max="3" width="27" style="1" customWidth="1"/>
    <col min="4" max="5" width="27" style="2" customWidth="1"/>
    <col min="6" max="16384" width="9.140625" style="1"/>
  </cols>
  <sheetData>
    <row r="1" spans="1:5" x14ac:dyDescent="0.25">
      <c r="A1" s="3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4" t="s">
        <v>6</v>
      </c>
      <c r="C2" s="1" t="s">
        <v>7</v>
      </c>
      <c r="E2" s="2">
        <v>63215</v>
      </c>
    </row>
    <row r="3" spans="1:5" x14ac:dyDescent="0.25">
      <c r="C3" s="1" t="s">
        <v>8</v>
      </c>
      <c r="E3" s="2">
        <v>28750</v>
      </c>
    </row>
    <row r="4" spans="1:5" x14ac:dyDescent="0.25">
      <c r="C4" s="1" t="s">
        <v>9</v>
      </c>
      <c r="E4" s="2">
        <v>45822</v>
      </c>
    </row>
    <row r="6" spans="1:5" x14ac:dyDescent="0.25">
      <c r="C6" s="1" t="s">
        <v>10</v>
      </c>
      <c r="E6" s="2">
        <v>995806</v>
      </c>
    </row>
    <row r="7" spans="1:5" x14ac:dyDescent="0.25">
      <c r="C7" s="1" t="s">
        <v>11</v>
      </c>
      <c r="E7" s="2">
        <v>3565518</v>
      </c>
    </row>
    <row r="9" spans="1:5" x14ac:dyDescent="0.25">
      <c r="C9" s="1" t="s">
        <v>12</v>
      </c>
      <c r="E9" s="2">
        <v>150000</v>
      </c>
    </row>
    <row r="10" spans="1:5" x14ac:dyDescent="0.25">
      <c r="C10" s="1" t="s">
        <v>13</v>
      </c>
      <c r="E10" s="2">
        <v>537825</v>
      </c>
    </row>
    <row r="11" spans="1:5" x14ac:dyDescent="0.25">
      <c r="A11" s="4" t="s">
        <v>5</v>
      </c>
      <c r="B11" s="1" t="s">
        <v>15</v>
      </c>
      <c r="D11" s="2">
        <f>3566588*0.3*0.07*3/12</f>
        <v>18724.587</v>
      </c>
    </row>
    <row r="12" spans="1:5" x14ac:dyDescent="0.25">
      <c r="B12" s="1" t="s">
        <v>8</v>
      </c>
      <c r="D12" s="1">
        <f>3500000*0.3*0.075*1/12</f>
        <v>6562.5</v>
      </c>
    </row>
    <row r="13" spans="1:5" x14ac:dyDescent="0.25">
      <c r="B13" s="1" t="s">
        <v>17</v>
      </c>
      <c r="D13" s="2">
        <f>E14-SUM(D11:D12)</f>
        <v>962.91300000000047</v>
      </c>
    </row>
    <row r="14" spans="1:5" x14ac:dyDescent="0.25">
      <c r="C14" s="1" t="s">
        <v>16</v>
      </c>
      <c r="E14" s="2">
        <f>3500000*0.3*0.075*3/12+D12</f>
        <v>26250</v>
      </c>
    </row>
    <row r="15" spans="1:5" x14ac:dyDescent="0.25">
      <c r="A15" s="4" t="s">
        <v>18</v>
      </c>
      <c r="B15" s="1" t="s">
        <v>17</v>
      </c>
      <c r="D15" s="2">
        <f>(E7)*0.3-D13</f>
        <v>1068692.487</v>
      </c>
    </row>
    <row r="16" spans="1:5" x14ac:dyDescent="0.25">
      <c r="B16" s="1" t="s">
        <v>19</v>
      </c>
      <c r="D16" s="2">
        <f>E17-D15</f>
        <v>42626.594250000082</v>
      </c>
    </row>
    <row r="17" spans="1:5" x14ac:dyDescent="0.25">
      <c r="C17" s="1" t="s">
        <v>16</v>
      </c>
      <c r="E17" s="2">
        <f xml:space="preserve"> 7.78611*(3500000*0.075*6/12*0.3)+3500000*0.3*0.76642</f>
        <v>1111319.08125</v>
      </c>
    </row>
    <row r="18" spans="1:5" x14ac:dyDescent="0.25">
      <c r="A18" s="4" t="s">
        <v>20</v>
      </c>
      <c r="B18" s="1" t="s">
        <v>15</v>
      </c>
      <c r="D18" s="2">
        <f>(E7-D13-D15)*0.07*5/12</f>
        <v>72795.992499999993</v>
      </c>
    </row>
    <row r="19" spans="1:5" x14ac:dyDescent="0.25">
      <c r="B19" s="1" t="s">
        <v>8</v>
      </c>
      <c r="D19" s="2">
        <f>3500000*0.7*1/12*0.075</f>
        <v>15312.499999999998</v>
      </c>
    </row>
    <row r="20" spans="1:5" x14ac:dyDescent="0.25">
      <c r="B20" s="1" t="s">
        <v>17</v>
      </c>
      <c r="D20" s="2">
        <f>E21-SUM(D18:D19)</f>
        <v>3766.507500000007</v>
      </c>
    </row>
    <row r="21" spans="1:5" x14ac:dyDescent="0.25">
      <c r="C21" s="1" t="s">
        <v>16</v>
      </c>
      <c r="E21" s="2">
        <f>3500000*0.7*0.075*6/12</f>
        <v>91875</v>
      </c>
    </row>
    <row r="22" spans="1:5" x14ac:dyDescent="0.25">
      <c r="A22" s="4" t="s">
        <v>21</v>
      </c>
      <c r="B22" s="1" t="s">
        <v>15</v>
      </c>
      <c r="D22" s="2">
        <f>(E7-D15-D13-D20)*0.07*6/12</f>
        <v>87223.363237500016</v>
      </c>
    </row>
    <row r="23" spans="1:5" x14ac:dyDescent="0.25">
      <c r="B23" s="1" t="s">
        <v>17</v>
      </c>
      <c r="D23" s="2">
        <f>E24-D22</f>
        <v>4651.6367624999839</v>
      </c>
    </row>
    <row r="24" spans="1:5" x14ac:dyDescent="0.25">
      <c r="C24" s="1" t="s">
        <v>16</v>
      </c>
      <c r="E24" s="2">
        <f>3500000*0.7*0.075*6/12</f>
        <v>91875</v>
      </c>
    </row>
    <row r="25" spans="1:5" x14ac:dyDescent="0.25">
      <c r="A25" s="4" t="s">
        <v>22</v>
      </c>
      <c r="B25" s="1" t="s">
        <v>15</v>
      </c>
      <c r="D25" s="2">
        <f>(E7-D23-D20-D15-D13)*0.07*1/12</f>
        <v>14510.09265846875</v>
      </c>
    </row>
    <row r="26" spans="1:5" x14ac:dyDescent="0.25">
      <c r="B26" s="1" t="s">
        <v>17</v>
      </c>
      <c r="D26" s="2">
        <f>E27-D25</f>
        <v>802.40734153125049</v>
      </c>
    </row>
    <row r="27" spans="1:5" x14ac:dyDescent="0.25">
      <c r="B27" s="1" t="s">
        <v>14</v>
      </c>
      <c r="C27" s="1" t="s">
        <v>8</v>
      </c>
      <c r="E27" s="2">
        <f>3500000*0.7*0.075*1/12</f>
        <v>15312.5</v>
      </c>
    </row>
    <row r="28" spans="1:5" x14ac:dyDescent="0.25">
      <c r="A28" s="4" t="s">
        <v>23</v>
      </c>
      <c r="B28" s="1" t="s">
        <v>8</v>
      </c>
      <c r="D28" s="2">
        <f>E3-D12-D19</f>
        <v>6875.0000000000018</v>
      </c>
    </row>
    <row r="29" spans="1:5" x14ac:dyDescent="0.25">
      <c r="B29" s="1" t="s">
        <v>15</v>
      </c>
      <c r="D29" s="2">
        <f>(E6-589)*0.06*4.5/12</f>
        <v>22392.382499999996</v>
      </c>
    </row>
    <row r="30" spans="1:5" x14ac:dyDescent="0.25">
      <c r="C30" s="1" t="s">
        <v>24</v>
      </c>
      <c r="E30" s="2">
        <f>SUM(D28:D29)-E31</f>
        <v>1767.3824999999997</v>
      </c>
    </row>
    <row r="31" spans="1:5" x14ac:dyDescent="0.25">
      <c r="C31" s="1" t="s">
        <v>16</v>
      </c>
      <c r="E31" s="2">
        <f>1000000*0.055*6/12</f>
        <v>27500</v>
      </c>
    </row>
    <row r="32" spans="1:5" x14ac:dyDescent="0.25">
      <c r="A32" s="4" t="s">
        <v>25</v>
      </c>
      <c r="B32" s="1" t="str">
        <f>B29</f>
        <v>Bond Interest Expense</v>
      </c>
      <c r="D32" s="2">
        <f>(E6+E30)*0.06*6/12</f>
        <v>29927.201474999998</v>
      </c>
    </row>
    <row r="33" spans="1:5" x14ac:dyDescent="0.25">
      <c r="C33" s="1" t="s">
        <v>24</v>
      </c>
      <c r="D33" s="2" t="s">
        <v>14</v>
      </c>
      <c r="E33" s="2">
        <f>D32-E34</f>
        <v>2427.201474999998</v>
      </c>
    </row>
    <row r="34" spans="1:5" x14ac:dyDescent="0.25">
      <c r="C34" s="1" t="s">
        <v>16</v>
      </c>
      <c r="E34" s="2">
        <f>E31</f>
        <v>27500</v>
      </c>
    </row>
    <row r="35" spans="1:5" x14ac:dyDescent="0.25">
      <c r="A35" s="4" t="s">
        <v>26</v>
      </c>
      <c r="B35" s="1" t="s">
        <v>24</v>
      </c>
      <c r="D35" s="2">
        <v>1000000</v>
      </c>
    </row>
    <row r="36" spans="1:5" x14ac:dyDescent="0.25">
      <c r="C36" s="1" t="s">
        <v>16</v>
      </c>
      <c r="E36" s="2">
        <f>D35</f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36-D525-4BE2-B5CB-4DB1932A54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CF2-E8A9-43BE-B936-76BDC62516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Entries</vt:lpstr>
      <vt:lpstr>Calculations</vt:lpstr>
      <vt:lpstr>T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Cauilan Connors</dc:creator>
  <cp:lastModifiedBy>Patrick Cauilan Connors</cp:lastModifiedBy>
  <dcterms:created xsi:type="dcterms:W3CDTF">2024-12-04T00:37:26Z</dcterms:created>
  <dcterms:modified xsi:type="dcterms:W3CDTF">2024-12-11T00:15:18Z</dcterms:modified>
</cp:coreProperties>
</file>