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esktop\BUS2257\work\"/>
    </mc:Choice>
  </mc:AlternateContent>
  <xr:revisionPtr revIDLastSave="0" documentId="8_{EFE537E6-1DF9-4918-A9C6-AEFEABB524EA}" xr6:coauthVersionLast="47" xr6:coauthVersionMax="47" xr10:uidLastSave="{00000000-0000-0000-0000-000000000000}"/>
  <bookViews>
    <workbookView xWindow="-24120" yWindow="-120" windowWidth="24240" windowHeight="13140" xr2:uid="{C3B073E9-4F96-49F9-AF94-13833456592F}"/>
  </bookViews>
  <sheets>
    <sheet name="Journal Entries" sheetId="1" r:id="rId1"/>
    <sheet name="Calculations" sheetId="2" r:id="rId2"/>
    <sheet name="T 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D53" i="1"/>
  <c r="D51" i="1"/>
  <c r="E52" i="1"/>
  <c r="D50" i="1"/>
  <c r="E47" i="1"/>
  <c r="D46" i="1"/>
  <c r="D44" i="1"/>
  <c r="E45" i="1"/>
  <c r="E34" i="1"/>
  <c r="D33" i="1"/>
  <c r="E32" i="1"/>
  <c r="D31" i="1"/>
  <c r="E29" i="1"/>
  <c r="E30" i="1"/>
  <c r="D28" i="1"/>
  <c r="D25" i="1"/>
  <c r="E27" i="1"/>
  <c r="E26" i="1"/>
  <c r="E23" i="1"/>
  <c r="D22" i="1"/>
  <c r="E20" i="1"/>
  <c r="D19" i="1"/>
  <c r="D18" i="1"/>
  <c r="E21" i="1"/>
  <c r="D14" i="1"/>
  <c r="E15" i="1" s="1"/>
  <c r="E17" i="1"/>
  <c r="D16" i="1"/>
  <c r="D12" i="1"/>
  <c r="D11" i="1"/>
  <c r="D2" i="1"/>
  <c r="E9" i="1"/>
  <c r="D8" i="1"/>
  <c r="E5" i="1"/>
</calcChain>
</file>

<file path=xl/sharedStrings.xml><?xml version="1.0" encoding="utf-8"?>
<sst xmlns="http://schemas.openxmlformats.org/spreadsheetml/2006/main" count="84" uniqueCount="55">
  <si>
    <t>Entry Number</t>
  </si>
  <si>
    <t>Debit Account</t>
  </si>
  <si>
    <t>Credit Account</t>
  </si>
  <si>
    <t>Debit</t>
  </si>
  <si>
    <t>Credit</t>
  </si>
  <si>
    <t>1.</t>
  </si>
  <si>
    <t>operating line of credit</t>
  </si>
  <si>
    <t>interest expense</t>
  </si>
  <si>
    <t>cash</t>
  </si>
  <si>
    <t>2.</t>
  </si>
  <si>
    <t>interest payable</t>
  </si>
  <si>
    <t>3.</t>
  </si>
  <si>
    <t>4.</t>
  </si>
  <si>
    <t>office under lease</t>
  </si>
  <si>
    <t>office lease obligation</t>
  </si>
  <si>
    <t>5.</t>
  </si>
  <si>
    <t>6.</t>
  </si>
  <si>
    <t xml:space="preserve"> </t>
  </si>
  <si>
    <t>lease interest payable</t>
  </si>
  <si>
    <t>lease interest expense</t>
  </si>
  <si>
    <t>lease obligation</t>
  </si>
  <si>
    <t>7.</t>
  </si>
  <si>
    <t>A/D office under lease</t>
  </si>
  <si>
    <t>Depreciation Expense</t>
  </si>
  <si>
    <t>8.</t>
  </si>
  <si>
    <t>bond interest expense</t>
  </si>
  <si>
    <t>bond interest payable</t>
  </si>
  <si>
    <t>5% bond payable</t>
  </si>
  <si>
    <t>9.</t>
  </si>
  <si>
    <t>10.</t>
  </si>
  <si>
    <t>11.</t>
  </si>
  <si>
    <t>gain on trade</t>
  </si>
  <si>
    <t>12.</t>
  </si>
  <si>
    <t>Retained Earnings</t>
  </si>
  <si>
    <t>Divideds Payable</t>
  </si>
  <si>
    <t>13.</t>
  </si>
  <si>
    <t>14.</t>
  </si>
  <si>
    <t>Dividends Payable</t>
  </si>
  <si>
    <t>Cash</t>
  </si>
  <si>
    <t>15.</t>
  </si>
  <si>
    <t>Common Stock</t>
  </si>
  <si>
    <t>Contributed Capital Common Stock</t>
  </si>
  <si>
    <t>16.</t>
  </si>
  <si>
    <t>Trademark (Asset)</t>
  </si>
  <si>
    <t>17.</t>
  </si>
  <si>
    <t>Preferred Stock</t>
  </si>
  <si>
    <t>18.</t>
  </si>
  <si>
    <t>Stock Dividend Distributable</t>
  </si>
  <si>
    <t>19.</t>
  </si>
  <si>
    <t>Dividend Revenue</t>
  </si>
  <si>
    <t>20.</t>
  </si>
  <si>
    <t>Proceeds Receivables</t>
  </si>
  <si>
    <t>Trading Investment Stock</t>
  </si>
  <si>
    <t>21.</t>
  </si>
  <si>
    <t>Unrealized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</si>
</sst>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0" tint="0.7499923703726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4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960C-9F6F-4BB2-BD60-1B8EB35EDFE4}">
  <dimension ref="A1:E54"/>
  <sheetViews>
    <sheetView tabSelected="1" workbookViewId="0">
      <selection activeCell="E55" sqref="E55"/>
    </sheetView>
  </sheetViews>
  <sheetFormatPr defaultRowHeight="15" x14ac:dyDescent="0.25"/>
  <cols>
    <col min="1" max="1" width="27" style="3" customWidth="1"/>
    <col min="2" max="3" width="27" style="1" customWidth="1"/>
    <col min="4" max="5" width="27" style="2" customWidth="1"/>
    <col min="6" max="16384" width="9.140625" style="1"/>
  </cols>
  <sheetData>
    <row r="1" spans="1:5" x14ac:dyDescent="0.25">
      <c r="A1" s="4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8</v>
      </c>
      <c r="D2" s="2">
        <f>E2</f>
        <v>11000</v>
      </c>
      <c r="E2" s="2">
        <v>11000</v>
      </c>
    </row>
    <row r="3" spans="1:5" x14ac:dyDescent="0.25">
      <c r="A3" s="3" t="s">
        <v>9</v>
      </c>
      <c r="B3" s="1" t="s">
        <v>6</v>
      </c>
      <c r="D3" s="2">
        <v>6000</v>
      </c>
    </row>
    <row r="4" spans="1:5" x14ac:dyDescent="0.25">
      <c r="B4" s="1" t="s">
        <v>7</v>
      </c>
      <c r="D4" s="2">
        <v>41</v>
      </c>
    </row>
    <row r="5" spans="1:5" x14ac:dyDescent="0.25">
      <c r="C5" s="1" t="s">
        <v>8</v>
      </c>
      <c r="E5" s="2">
        <f>6041</f>
        <v>6041</v>
      </c>
    </row>
    <row r="6" spans="1:5" x14ac:dyDescent="0.25">
      <c r="A6" s="3" t="s">
        <v>11</v>
      </c>
      <c r="B6" s="1" t="s">
        <v>7</v>
      </c>
      <c r="D6" s="2">
        <v>21</v>
      </c>
    </row>
    <row r="7" spans="1:5" x14ac:dyDescent="0.25">
      <c r="C7" s="1" t="s">
        <v>10</v>
      </c>
      <c r="E7" s="2">
        <v>21</v>
      </c>
    </row>
    <row r="8" spans="1:5" x14ac:dyDescent="0.25">
      <c r="A8" s="3" t="s">
        <v>12</v>
      </c>
      <c r="B8" s="1" t="s">
        <v>13</v>
      </c>
      <c r="D8" s="1">
        <f>3.54595*18000+18000</f>
        <v>81827.100000000006</v>
      </c>
    </row>
    <row r="9" spans="1:5" x14ac:dyDescent="0.25">
      <c r="C9" s="1" t="s">
        <v>14</v>
      </c>
      <c r="E9" s="2">
        <f>D8</f>
        <v>81827.100000000006</v>
      </c>
    </row>
    <row r="10" spans="1:5" x14ac:dyDescent="0.25">
      <c r="A10" s="3" t="s">
        <v>15</v>
      </c>
      <c r="B10" s="1" t="s">
        <v>18</v>
      </c>
      <c r="D10" s="1">
        <v>1862</v>
      </c>
    </row>
    <row r="11" spans="1:5" x14ac:dyDescent="0.25">
      <c r="B11" s="1" t="s">
        <v>19</v>
      </c>
      <c r="D11" s="1">
        <f>63827*0.05*5/12</f>
        <v>1329.7291666666667</v>
      </c>
      <c r="E11" s="2" t="s">
        <v>17</v>
      </c>
    </row>
    <row r="12" spans="1:5" x14ac:dyDescent="0.25">
      <c r="B12" s="1" t="s">
        <v>20</v>
      </c>
      <c r="C12" s="1" t="s">
        <v>17</v>
      </c>
      <c r="D12" s="2">
        <f>E13-SUM(D10:D11)</f>
        <v>14808.270833333332</v>
      </c>
    </row>
    <row r="13" spans="1:5" x14ac:dyDescent="0.25">
      <c r="C13" s="1" t="s">
        <v>8</v>
      </c>
      <c r="E13" s="2">
        <v>18000</v>
      </c>
    </row>
    <row r="14" spans="1:5" x14ac:dyDescent="0.25">
      <c r="A14" s="3" t="s">
        <v>16</v>
      </c>
      <c r="B14" s="1" t="s">
        <v>7</v>
      </c>
      <c r="D14" s="2">
        <f>(63827-14808)*0.05*7/12</f>
        <v>1429.7208333333335</v>
      </c>
    </row>
    <row r="15" spans="1:5" x14ac:dyDescent="0.25">
      <c r="B15" s="1" t="s">
        <v>17</v>
      </c>
      <c r="C15" s="1" t="s">
        <v>10</v>
      </c>
      <c r="E15" s="2">
        <f>D14</f>
        <v>1429.7208333333335</v>
      </c>
    </row>
    <row r="16" spans="1:5" x14ac:dyDescent="0.25">
      <c r="A16" s="3" t="s">
        <v>21</v>
      </c>
      <c r="B16" s="1" t="s">
        <v>23</v>
      </c>
      <c r="C16" s="1" t="s">
        <v>17</v>
      </c>
      <c r="D16" s="2">
        <f>81827/5</f>
        <v>16365.4</v>
      </c>
      <c r="E16" s="2" t="s">
        <v>17</v>
      </c>
    </row>
    <row r="17" spans="1:5" x14ac:dyDescent="0.25">
      <c r="C17" s="1" t="s">
        <v>22</v>
      </c>
      <c r="E17" s="2">
        <f>D16</f>
        <v>16365.4</v>
      </c>
    </row>
    <row r="18" spans="1:5" x14ac:dyDescent="0.25">
      <c r="A18" s="3" t="s">
        <v>24</v>
      </c>
      <c r="B18" s="1" t="s">
        <v>25</v>
      </c>
      <c r="D18" s="1">
        <f>(38968-137)*0.07*2.5/12</f>
        <v>566.28541666666672</v>
      </c>
    </row>
    <row r="19" spans="1:5" x14ac:dyDescent="0.25">
      <c r="B19" s="1" t="s">
        <v>26</v>
      </c>
      <c r="D19" s="1">
        <f>656</f>
        <v>656</v>
      </c>
    </row>
    <row r="20" spans="1:5" x14ac:dyDescent="0.25">
      <c r="C20" s="1" t="s">
        <v>27</v>
      </c>
      <c r="E20" s="2">
        <f>SUM(D18:D19)-E21</f>
        <v>97.285416666666606</v>
      </c>
    </row>
    <row r="21" spans="1:5" x14ac:dyDescent="0.25">
      <c r="C21" s="1" t="s">
        <v>8</v>
      </c>
      <c r="E21" s="2">
        <f>45000*0.025</f>
        <v>1125</v>
      </c>
    </row>
    <row r="22" spans="1:5" x14ac:dyDescent="0.25">
      <c r="A22" s="3" t="s">
        <v>28</v>
      </c>
      <c r="B22" s="1" t="s">
        <v>26</v>
      </c>
      <c r="D22" s="2">
        <f>(38968+97)*0.07*6/12</f>
        <v>1367.2750000000003</v>
      </c>
    </row>
    <row r="23" spans="1:5" x14ac:dyDescent="0.25">
      <c r="C23" s="1" t="s">
        <v>27</v>
      </c>
      <c r="E23" s="2">
        <f>D22-E24</f>
        <v>242.27500000000032</v>
      </c>
    </row>
    <row r="24" spans="1:5" x14ac:dyDescent="0.25">
      <c r="C24" s="1" t="s">
        <v>8</v>
      </c>
      <c r="E24" s="2">
        <v>1125</v>
      </c>
    </row>
    <row r="25" spans="1:5" x14ac:dyDescent="0.25">
      <c r="A25" s="3" t="s">
        <v>29</v>
      </c>
      <c r="B25" s="1" t="s">
        <v>26</v>
      </c>
      <c r="D25" s="2">
        <f>(38968+97+242)*0.07*0.5/12</f>
        <v>114.64541666666668</v>
      </c>
    </row>
    <row r="26" spans="1:5" x14ac:dyDescent="0.25">
      <c r="C26" s="1" t="s">
        <v>27</v>
      </c>
      <c r="E26" s="2">
        <f>21</f>
        <v>21</v>
      </c>
    </row>
    <row r="27" spans="1:5" x14ac:dyDescent="0.25">
      <c r="C27" s="1" t="s">
        <v>8</v>
      </c>
      <c r="E27" s="2">
        <f>45000*0.05*0.5/12</f>
        <v>93.75</v>
      </c>
    </row>
    <row r="28" spans="1:5" x14ac:dyDescent="0.25">
      <c r="A28" s="3" t="s">
        <v>30</v>
      </c>
      <c r="B28" s="1" t="s">
        <v>27</v>
      </c>
      <c r="D28" s="2">
        <f>38968+E23+E26+E20</f>
        <v>39328.560416666667</v>
      </c>
    </row>
    <row r="29" spans="1:5" x14ac:dyDescent="0.25">
      <c r="C29" s="1" t="s">
        <v>31</v>
      </c>
      <c r="E29" s="2">
        <f>D28-E30</f>
        <v>2540.5316666666695</v>
      </c>
    </row>
    <row r="30" spans="1:5" x14ac:dyDescent="0.25">
      <c r="C30" s="1" t="s">
        <v>8</v>
      </c>
      <c r="E30" s="2">
        <f>45000*0.51337+45000*0.05*6/12*12.16567</f>
        <v>36788.028749999998</v>
      </c>
    </row>
    <row r="31" spans="1:5" x14ac:dyDescent="0.25">
      <c r="A31" s="3" t="s">
        <v>32</v>
      </c>
      <c r="B31" s="1" t="s">
        <v>33</v>
      </c>
      <c r="D31" s="2">
        <f>1000*4*2</f>
        <v>8000</v>
      </c>
    </row>
    <row r="32" spans="1:5" x14ac:dyDescent="0.25">
      <c r="C32" s="1" t="s">
        <v>34</v>
      </c>
      <c r="E32" s="2">
        <f>D31</f>
        <v>8000</v>
      </c>
    </row>
    <row r="33" spans="1:5" x14ac:dyDescent="0.25">
      <c r="A33" s="3" t="s">
        <v>35</v>
      </c>
      <c r="B33" s="1" t="s">
        <v>33</v>
      </c>
      <c r="D33" s="2">
        <f>5000*0.2</f>
        <v>1000</v>
      </c>
    </row>
    <row r="34" spans="1:5" x14ac:dyDescent="0.25">
      <c r="C34" s="1" t="s">
        <v>34</v>
      </c>
      <c r="E34" s="2">
        <f>D33</f>
        <v>1000</v>
      </c>
    </row>
    <row r="35" spans="1:5" x14ac:dyDescent="0.25">
      <c r="A35" s="3" t="s">
        <v>36</v>
      </c>
      <c r="B35" s="1" t="s">
        <v>37</v>
      </c>
    </row>
    <row r="36" spans="1:5" x14ac:dyDescent="0.25">
      <c r="C36" s="1" t="s">
        <v>38</v>
      </c>
    </row>
    <row r="37" spans="1:5" x14ac:dyDescent="0.25">
      <c r="A37" s="3" t="s">
        <v>39</v>
      </c>
      <c r="B37" s="1" t="s">
        <v>40</v>
      </c>
      <c r="D37" s="2">
        <v>4800</v>
      </c>
    </row>
    <row r="38" spans="1:5" x14ac:dyDescent="0.25">
      <c r="B38" s="1" t="s">
        <v>41</v>
      </c>
      <c r="D38" s="2">
        <v>820</v>
      </c>
    </row>
    <row r="39" spans="1:5" x14ac:dyDescent="0.25">
      <c r="B39" s="1" t="s">
        <v>33</v>
      </c>
      <c r="D39" s="2">
        <v>370</v>
      </c>
    </row>
    <row r="40" spans="1:5" x14ac:dyDescent="0.25">
      <c r="C40" s="1" t="s">
        <v>38</v>
      </c>
      <c r="E40" s="2">
        <v>5990</v>
      </c>
    </row>
    <row r="41" spans="1:5" x14ac:dyDescent="0.25">
      <c r="A41" s="3" t="s">
        <v>42</v>
      </c>
      <c r="B41" s="1" t="s">
        <v>43</v>
      </c>
      <c r="D41" s="2">
        <v>5000</v>
      </c>
    </row>
    <row r="42" spans="1:5" x14ac:dyDescent="0.25">
      <c r="C42" s="1" t="s">
        <v>38</v>
      </c>
      <c r="E42" s="2">
        <v>3000</v>
      </c>
    </row>
    <row r="43" spans="1:5" x14ac:dyDescent="0.25">
      <c r="C43" s="1" t="s">
        <v>40</v>
      </c>
      <c r="E43" s="2">
        <v>2000</v>
      </c>
    </row>
    <row r="44" spans="1:5" x14ac:dyDescent="0.25">
      <c r="A44" s="3" t="s">
        <v>44</v>
      </c>
      <c r="B44" s="1" t="s">
        <v>45</v>
      </c>
      <c r="D44" s="2">
        <f>800*53.75*0.2</f>
        <v>8600</v>
      </c>
    </row>
    <row r="45" spans="1:5" x14ac:dyDescent="0.25">
      <c r="C45" s="1" t="s">
        <v>40</v>
      </c>
      <c r="E45" s="2">
        <f>D44</f>
        <v>8600</v>
      </c>
    </row>
    <row r="46" spans="1:5" x14ac:dyDescent="0.25">
      <c r="A46" s="3" t="s">
        <v>46</v>
      </c>
      <c r="B46" s="1" t="s">
        <v>33</v>
      </c>
      <c r="D46" s="2">
        <f>4350*19.68*0.02</f>
        <v>1712.16</v>
      </c>
    </row>
    <row r="47" spans="1:5" x14ac:dyDescent="0.25">
      <c r="C47" s="1" t="s">
        <v>47</v>
      </c>
      <c r="E47" s="2">
        <f>D46</f>
        <v>1712.16</v>
      </c>
    </row>
    <row r="48" spans="1:5" x14ac:dyDescent="0.25">
      <c r="A48" s="3" t="s">
        <v>48</v>
      </c>
      <c r="B48" s="1" t="s">
        <v>38</v>
      </c>
      <c r="D48" s="2">
        <v>150</v>
      </c>
    </row>
    <row r="49" spans="1:5" x14ac:dyDescent="0.25">
      <c r="C49" s="1" t="s">
        <v>49</v>
      </c>
      <c r="E49" s="2">
        <v>150</v>
      </c>
    </row>
    <row r="50" spans="1:5" x14ac:dyDescent="0.25">
      <c r="A50" s="3" t="s">
        <v>50</v>
      </c>
      <c r="B50" s="1" t="s">
        <v>51</v>
      </c>
      <c r="D50" s="1">
        <f>150*0.4*120-175</f>
        <v>7025</v>
      </c>
    </row>
    <row r="51" spans="1:5" x14ac:dyDescent="0.25">
      <c r="D51" s="2">
        <f>E52-D50</f>
        <v>4975</v>
      </c>
    </row>
    <row r="52" spans="1:5" x14ac:dyDescent="0.25">
      <c r="C52" s="1" t="s">
        <v>52</v>
      </c>
      <c r="E52" s="2">
        <f>30000*0.4</f>
        <v>12000</v>
      </c>
    </row>
    <row r="53" spans="1:5" x14ac:dyDescent="0.25">
      <c r="A53" s="3" t="s">
        <v>53</v>
      </c>
      <c r="B53" s="1" t="s">
        <v>54</v>
      </c>
      <c r="D53" s="2">
        <f>18000-(150-60)*28.75*4</f>
        <v>7650</v>
      </c>
    </row>
    <row r="54" spans="1:5" x14ac:dyDescent="0.25">
      <c r="C54" s="1" t="s">
        <v>52</v>
      </c>
      <c r="E54" s="2">
        <f>D53</f>
        <v>7650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36-D525-4BE2-B5CB-4DB1932A5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CF2-E8A9-43BE-B936-76BDC6251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Entries</vt:lpstr>
      <vt:lpstr>Calculations</vt:lpstr>
      <vt:lpstr>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Cauilan Connors</dc:creator>
  <cp:lastModifiedBy>Patrick Cauilan Connors</cp:lastModifiedBy>
  <dcterms:created xsi:type="dcterms:W3CDTF">2024-12-04T00:37:26Z</dcterms:created>
  <dcterms:modified xsi:type="dcterms:W3CDTF">2024-12-07T23:01:12Z</dcterms:modified>
</cp:coreProperties>
</file>