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ak\OneDrive\Documentos\Faculdade\5Periodo\Recuperação de Informação\"/>
    </mc:Choice>
  </mc:AlternateContent>
  <xr:revisionPtr revIDLastSave="0" documentId="13_ncr:1_{70B7425C-A413-4363-825F-F7FF9E7449F8}" xr6:coauthVersionLast="47" xr6:coauthVersionMax="47" xr10:uidLastSave="{00000000-0000-0000-0000-000000000000}"/>
  <bookViews>
    <workbookView xWindow="-120" yWindow="330" windowWidth="29040" windowHeight="15990" xr2:uid="{F1F99A19-4A33-42D6-BD87-92E9571E8A4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J37" i="1"/>
  <c r="D37" i="1"/>
  <c r="E37" i="1"/>
  <c r="F37" i="1"/>
  <c r="G37" i="1"/>
  <c r="H37" i="1"/>
  <c r="C37" i="1"/>
  <c r="K28" i="1"/>
  <c r="K27" i="1"/>
  <c r="K26" i="1"/>
  <c r="K25" i="1"/>
  <c r="M21" i="1"/>
  <c r="L19" i="1"/>
  <c r="M19" i="1"/>
  <c r="N19" i="1"/>
  <c r="J19" i="1"/>
  <c r="J26" i="1"/>
  <c r="J28" i="1"/>
  <c r="I28" i="1"/>
  <c r="H28" i="1"/>
  <c r="G28" i="1"/>
  <c r="F28" i="1"/>
  <c r="E28" i="1"/>
  <c r="D28" i="1"/>
  <c r="H27" i="1"/>
  <c r="G27" i="1"/>
  <c r="F27" i="1"/>
  <c r="E27" i="1"/>
  <c r="D27" i="1"/>
  <c r="I27" i="1"/>
  <c r="J27" i="1" s="1"/>
  <c r="I26" i="1"/>
  <c r="H26" i="1"/>
  <c r="G26" i="1"/>
  <c r="F26" i="1"/>
  <c r="E26" i="1"/>
  <c r="D26" i="1"/>
  <c r="I25" i="1"/>
  <c r="H25" i="1"/>
  <c r="F25" i="1"/>
  <c r="E25" i="1"/>
  <c r="E24" i="1"/>
  <c r="D25" i="1"/>
  <c r="I24" i="1"/>
  <c r="H24" i="1"/>
  <c r="G24" i="1"/>
  <c r="F24" i="1"/>
  <c r="J24" i="1"/>
  <c r="K24" i="1" s="1"/>
  <c r="J21" i="1"/>
  <c r="I21" i="1"/>
  <c r="F21" i="1"/>
  <c r="I15" i="1"/>
  <c r="K15" i="1" s="1"/>
  <c r="D14" i="1"/>
  <c r="D15" i="1"/>
  <c r="D16" i="1"/>
  <c r="D17" i="1"/>
  <c r="D18" i="1"/>
  <c r="K18" i="1" s="1"/>
  <c r="E13" i="1"/>
  <c r="F13" i="1"/>
  <c r="G13" i="1"/>
  <c r="E14" i="1"/>
  <c r="L14" i="1" s="1"/>
  <c r="F14" i="1"/>
  <c r="M14" i="1" s="1"/>
  <c r="G14" i="1"/>
  <c r="N14" i="1" s="1"/>
  <c r="E15" i="1"/>
  <c r="F15" i="1"/>
  <c r="G15" i="1"/>
  <c r="E16" i="1"/>
  <c r="F16" i="1"/>
  <c r="G16" i="1"/>
  <c r="E17" i="1"/>
  <c r="L17" i="1" s="1"/>
  <c r="F17" i="1"/>
  <c r="G17" i="1"/>
  <c r="E18" i="1"/>
  <c r="L18" i="1" s="1"/>
  <c r="F18" i="1"/>
  <c r="G18" i="1"/>
  <c r="C13" i="1"/>
  <c r="C14" i="1"/>
  <c r="C15" i="1"/>
  <c r="C16" i="1"/>
  <c r="C17" i="1"/>
  <c r="J17" i="1" s="1"/>
  <c r="C18" i="1"/>
  <c r="J18" i="1"/>
  <c r="K17" i="1"/>
  <c r="D13" i="1"/>
  <c r="K13" i="1" s="1"/>
  <c r="I16" i="1"/>
  <c r="L13" i="1"/>
  <c r="M13" i="1"/>
  <c r="N13" i="1"/>
  <c r="K14" i="1"/>
  <c r="M17" i="1"/>
  <c r="N17" i="1"/>
  <c r="M18" i="1"/>
  <c r="N18" i="1"/>
  <c r="J14" i="1"/>
  <c r="J13" i="1"/>
  <c r="I18" i="1"/>
  <c r="I17" i="1"/>
  <c r="I14" i="1"/>
  <c r="I13" i="1"/>
  <c r="D8" i="1"/>
  <c r="E8" i="1"/>
  <c r="F8" i="1"/>
  <c r="G8" i="1"/>
  <c r="C8" i="1"/>
  <c r="J15" i="1" l="1"/>
  <c r="N15" i="1"/>
  <c r="M15" i="1"/>
  <c r="L15" i="1"/>
  <c r="K16" i="1"/>
  <c r="N16" i="1"/>
  <c r="M16" i="1"/>
  <c r="L16" i="1"/>
  <c r="J16" i="1"/>
  <c r="G25" i="1" l="1"/>
  <c r="J25" i="1" s="1"/>
  <c r="K19" i="1"/>
</calcChain>
</file>

<file path=xl/sharedStrings.xml><?xml version="1.0" encoding="utf-8"?>
<sst xmlns="http://schemas.openxmlformats.org/spreadsheetml/2006/main" count="52" uniqueCount="35">
  <si>
    <t>D1</t>
  </si>
  <si>
    <t>D2</t>
  </si>
  <si>
    <t>D3</t>
  </si>
  <si>
    <t>D4</t>
  </si>
  <si>
    <t>logan</t>
  </si>
  <si>
    <t>ororo</t>
  </si>
  <si>
    <t>stark</t>
  </si>
  <si>
    <t>parker</t>
  </si>
  <si>
    <t>groot</t>
  </si>
  <si>
    <t>rocket</t>
  </si>
  <si>
    <t>TFi1</t>
  </si>
  <si>
    <t>TFi2</t>
  </si>
  <si>
    <t>TFi3</t>
  </si>
  <si>
    <t>TFi4</t>
  </si>
  <si>
    <t>D5</t>
  </si>
  <si>
    <t>TFi5</t>
  </si>
  <si>
    <t>Tamanho</t>
  </si>
  <si>
    <t>IDF = log(N/ni)</t>
  </si>
  <si>
    <t>d1</t>
  </si>
  <si>
    <t>d2</t>
  </si>
  <si>
    <t>d3</t>
  </si>
  <si>
    <t>d4</t>
  </si>
  <si>
    <t>d5</t>
  </si>
  <si>
    <t>A)</t>
  </si>
  <si>
    <t>B)</t>
  </si>
  <si>
    <t>q1 = {logan parker groot}</t>
  </si>
  <si>
    <t>Wi,q</t>
  </si>
  <si>
    <t>Produto interno</t>
  </si>
  <si>
    <t>Total</t>
  </si>
  <si>
    <t>Score</t>
  </si>
  <si>
    <t>tamanho</t>
  </si>
  <si>
    <t>ordenando</t>
  </si>
  <si>
    <t>C)</t>
  </si>
  <si>
    <t>Sim, é possivel utilizar o modelo vetorial para comparar documentos.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</si>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</sst>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vertical="top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</xdr:colOff>
      <xdr:row>0</xdr:row>
      <xdr:rowOff>0</xdr:rowOff>
    </xdr:from>
    <xdr:to>
      <xdr:col>23</xdr:col>
      <xdr:colOff>206180</xdr:colOff>
      <xdr:row>29</xdr:row>
      <xdr:rowOff>130027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0F1E6CD-1FFD-4A56-A104-7BE556A45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1620" y="0"/>
          <a:ext cx="5075360" cy="5616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A4B0B-A1F6-4EAE-AA69-698E76195D8F}">
  <dimension ref="A1:O37"/>
  <sheetViews>
    <sheetView tabSelected="1" topLeftCell="A7" workbookViewId="0">
      <selection activeCell="N37" sqref="N37"/>
    </sheetView>
  </sheetViews>
  <sheetFormatPr defaultRowHeight="15" x14ac:dyDescent="0.25"/>
  <sheetData>
    <row r="1" spans="1:14" x14ac:dyDescent="0.25">
      <c r="A1" t="s">
        <v>23</v>
      </c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14</v>
      </c>
    </row>
    <row r="2" spans="1:14" x14ac:dyDescent="0.25">
      <c r="B2" s="2" t="s">
        <v>4</v>
      </c>
      <c r="C2" s="1">
        <v>1</v>
      </c>
      <c r="D2" s="1">
        <v>1</v>
      </c>
      <c r="E2" s="1">
        <v>0</v>
      </c>
      <c r="F2" s="1">
        <v>1</v>
      </c>
      <c r="G2" s="1">
        <v>2</v>
      </c>
    </row>
    <row r="3" spans="1:14" x14ac:dyDescent="0.25">
      <c r="B3" s="2" t="s">
        <v>5</v>
      </c>
      <c r="C3" s="1">
        <v>1</v>
      </c>
      <c r="D3" s="1">
        <v>0</v>
      </c>
      <c r="E3" s="1">
        <v>1</v>
      </c>
      <c r="F3" s="1">
        <v>0</v>
      </c>
      <c r="G3" s="1">
        <v>0</v>
      </c>
    </row>
    <row r="4" spans="1:14" x14ac:dyDescent="0.25">
      <c r="B4" s="2" t="s">
        <v>6</v>
      </c>
      <c r="C4" s="1">
        <v>0</v>
      </c>
      <c r="D4" s="1">
        <v>1</v>
      </c>
      <c r="E4" s="1">
        <v>1</v>
      </c>
      <c r="F4" s="1">
        <v>0</v>
      </c>
      <c r="G4" s="1">
        <v>0</v>
      </c>
    </row>
    <row r="5" spans="1:14" x14ac:dyDescent="0.25">
      <c r="B5" s="2" t="s">
        <v>7</v>
      </c>
      <c r="C5" s="1">
        <v>0</v>
      </c>
      <c r="D5" s="1">
        <v>2</v>
      </c>
      <c r="E5" s="1">
        <v>0</v>
      </c>
      <c r="F5" s="1">
        <v>0</v>
      </c>
      <c r="G5" s="1">
        <v>0</v>
      </c>
    </row>
    <row r="6" spans="1:14" x14ac:dyDescent="0.25">
      <c r="B6" s="2" t="s">
        <v>8</v>
      </c>
      <c r="C6" s="1">
        <v>0</v>
      </c>
      <c r="D6" s="1">
        <v>0</v>
      </c>
      <c r="E6" s="1">
        <v>1</v>
      </c>
      <c r="F6" s="1">
        <v>3</v>
      </c>
      <c r="G6" s="1">
        <v>1</v>
      </c>
    </row>
    <row r="7" spans="1:14" x14ac:dyDescent="0.25">
      <c r="B7" s="2" t="s">
        <v>9</v>
      </c>
      <c r="C7" s="1">
        <v>0</v>
      </c>
      <c r="D7" s="1">
        <v>0</v>
      </c>
      <c r="E7" s="1">
        <v>1</v>
      </c>
      <c r="F7" s="1">
        <v>0</v>
      </c>
      <c r="G7" s="1">
        <v>1</v>
      </c>
    </row>
    <row r="8" spans="1:14" x14ac:dyDescent="0.25">
      <c r="B8" s="2" t="s">
        <v>16</v>
      </c>
      <c r="C8" s="1">
        <f>SUM(C2:C7)</f>
        <v>2</v>
      </c>
      <c r="D8" s="1">
        <f t="shared" ref="D8:G8" si="0">SUM(D2:D7)</f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</row>
    <row r="12" spans="1:14" ht="30" x14ac:dyDescent="0.25">
      <c r="C12" s="2" t="s">
        <v>10</v>
      </c>
      <c r="D12" s="2" t="s">
        <v>11</v>
      </c>
      <c r="E12" s="2" t="s">
        <v>12</v>
      </c>
      <c r="F12" s="2" t="s">
        <v>13</v>
      </c>
      <c r="G12" s="2" t="s">
        <v>15</v>
      </c>
      <c r="I12" s="4" t="s">
        <v>17</v>
      </c>
      <c r="J12" s="2" t="s">
        <v>18</v>
      </c>
      <c r="K12" s="2" t="s">
        <v>19</v>
      </c>
      <c r="L12" s="2" t="s">
        <v>20</v>
      </c>
      <c r="M12" s="2" t="s">
        <v>21</v>
      </c>
      <c r="N12" s="2" t="s">
        <v>22</v>
      </c>
    </row>
    <row r="13" spans="1:14" x14ac:dyDescent="0.25">
      <c r="C13" s="1">
        <f t="shared" ref="C13:C18" si="1">IF(C2&gt;0,1+LOG(C2,2),0)</f>
        <v>1</v>
      </c>
      <c r="D13" s="1">
        <f>IF(D2&gt;0,1+LOG(D2,2),"-")</f>
        <v>1</v>
      </c>
      <c r="E13" s="1">
        <f t="shared" ref="E13:G18" si="2">IF(E2&gt;0,1+LOG(E2,2),0)</f>
        <v>0</v>
      </c>
      <c r="F13" s="1">
        <f t="shared" si="2"/>
        <v>1</v>
      </c>
      <c r="G13" s="1">
        <f t="shared" si="2"/>
        <v>2</v>
      </c>
      <c r="I13" s="5">
        <f>LOG((5/4),2)</f>
        <v>0.32192809488736235</v>
      </c>
      <c r="J13" s="1">
        <f>$I13*C13</f>
        <v>0.32192809488736235</v>
      </c>
      <c r="K13" s="1">
        <f t="shared" ref="K13:N18" si="3">$I13*D13</f>
        <v>0.32192809488736235</v>
      </c>
      <c r="L13" s="1">
        <f t="shared" si="3"/>
        <v>0</v>
      </c>
      <c r="M13" s="1">
        <f t="shared" si="3"/>
        <v>0.32192809488736235</v>
      </c>
      <c r="N13" s="1">
        <f t="shared" si="3"/>
        <v>0.6438561897747247</v>
      </c>
    </row>
    <row r="14" spans="1:14" x14ac:dyDescent="0.25">
      <c r="C14" s="1">
        <f t="shared" si="1"/>
        <v>1</v>
      </c>
      <c r="D14" s="1">
        <f>IF(D3&gt;0,1+LOG(D3,2),0)</f>
        <v>0</v>
      </c>
      <c r="E14" s="1">
        <f t="shared" si="2"/>
        <v>1</v>
      </c>
      <c r="F14" s="1">
        <f t="shared" si="2"/>
        <v>0</v>
      </c>
      <c r="G14" s="1">
        <f t="shared" si="2"/>
        <v>0</v>
      </c>
      <c r="I14" s="5">
        <f>LOG((5/2),2)</f>
        <v>1.3219280948873624</v>
      </c>
      <c r="J14" s="1">
        <f t="shared" ref="J14:J18" si="4">$I14*C14</f>
        <v>1.3219280948873624</v>
      </c>
      <c r="K14" s="1">
        <f t="shared" si="3"/>
        <v>0</v>
      </c>
      <c r="L14" s="1">
        <f t="shared" si="3"/>
        <v>1.3219280948873624</v>
      </c>
      <c r="M14" s="1">
        <f t="shared" si="3"/>
        <v>0</v>
      </c>
      <c r="N14" s="1">
        <f t="shared" si="3"/>
        <v>0</v>
      </c>
    </row>
    <row r="15" spans="1:14" x14ac:dyDescent="0.25">
      <c r="C15" s="1">
        <f t="shared" si="1"/>
        <v>0</v>
      </c>
      <c r="D15" s="1">
        <f>IF(D4&gt;0,1+LOG(D4,2),0)</f>
        <v>1</v>
      </c>
      <c r="E15" s="1">
        <f t="shared" si="2"/>
        <v>1</v>
      </c>
      <c r="F15" s="1">
        <f t="shared" si="2"/>
        <v>0</v>
      </c>
      <c r="G15" s="1">
        <f t="shared" si="2"/>
        <v>0</v>
      </c>
      <c r="I15" s="5">
        <f>LOG((5/2),2)</f>
        <v>1.3219280948873624</v>
      </c>
      <c r="J15" s="1">
        <f t="shared" si="4"/>
        <v>0</v>
      </c>
      <c r="K15" s="1">
        <f t="shared" si="3"/>
        <v>1.3219280948873624</v>
      </c>
      <c r="L15" s="1">
        <f t="shared" si="3"/>
        <v>1.3219280948873624</v>
      </c>
      <c r="M15" s="1">
        <f t="shared" si="3"/>
        <v>0</v>
      </c>
      <c r="N15" s="1">
        <f t="shared" si="3"/>
        <v>0</v>
      </c>
    </row>
    <row r="16" spans="1:14" x14ac:dyDescent="0.25">
      <c r="C16" s="1">
        <f t="shared" si="1"/>
        <v>0</v>
      </c>
      <c r="D16" s="1">
        <f>IF(D5&gt;0,1+LOG(D5,2),0)</f>
        <v>2</v>
      </c>
      <c r="E16" s="1">
        <f t="shared" si="2"/>
        <v>0</v>
      </c>
      <c r="F16" s="1">
        <f t="shared" si="2"/>
        <v>0</v>
      </c>
      <c r="G16" s="1">
        <f t="shared" si="2"/>
        <v>0</v>
      </c>
      <c r="I16" s="5">
        <f>LOG(5,2)</f>
        <v>2.3219280948873622</v>
      </c>
      <c r="J16" s="1">
        <f t="shared" si="4"/>
        <v>0</v>
      </c>
      <c r="K16" s="1">
        <f t="shared" si="3"/>
        <v>4.6438561897747244</v>
      </c>
      <c r="L16" s="1">
        <f t="shared" si="3"/>
        <v>0</v>
      </c>
      <c r="M16" s="1">
        <f t="shared" si="3"/>
        <v>0</v>
      </c>
      <c r="N16" s="1">
        <f t="shared" si="3"/>
        <v>0</v>
      </c>
    </row>
    <row r="17" spans="1:14" x14ac:dyDescent="0.25">
      <c r="C17" s="1">
        <f t="shared" si="1"/>
        <v>0</v>
      </c>
      <c r="D17" s="1">
        <f>IF(D6&gt;0,1+LOG(D6,2),0)</f>
        <v>0</v>
      </c>
      <c r="E17" s="1">
        <f t="shared" si="2"/>
        <v>1</v>
      </c>
      <c r="F17" s="1">
        <f t="shared" si="2"/>
        <v>2.5849625007211561</v>
      </c>
      <c r="G17" s="1">
        <f t="shared" si="2"/>
        <v>1</v>
      </c>
      <c r="I17" s="5">
        <f>LOG((5/3),2)</f>
        <v>0.73696559416620622</v>
      </c>
      <c r="J17" s="1">
        <f t="shared" si="4"/>
        <v>0</v>
      </c>
      <c r="K17" s="1">
        <f t="shared" si="3"/>
        <v>0</v>
      </c>
      <c r="L17" s="1">
        <f t="shared" si="3"/>
        <v>0.73696559416620622</v>
      </c>
      <c r="M17" s="1">
        <f t="shared" si="3"/>
        <v>1.905028425241329</v>
      </c>
      <c r="N17" s="1">
        <f t="shared" si="3"/>
        <v>0.73696559416620622</v>
      </c>
    </row>
    <row r="18" spans="1:14" x14ac:dyDescent="0.25">
      <c r="C18" s="1">
        <f t="shared" si="1"/>
        <v>0</v>
      </c>
      <c r="D18" s="1">
        <f>IF(D7&gt;0,1+LOG(D7,2),0)</f>
        <v>0</v>
      </c>
      <c r="E18" s="1">
        <f t="shared" si="2"/>
        <v>1</v>
      </c>
      <c r="F18" s="1">
        <f t="shared" si="2"/>
        <v>0</v>
      </c>
      <c r="G18" s="1">
        <f t="shared" si="2"/>
        <v>1</v>
      </c>
      <c r="I18" s="5">
        <f>LOG((5/2),2)</f>
        <v>1.3219280948873624</v>
      </c>
      <c r="J18" s="1">
        <f t="shared" si="4"/>
        <v>0</v>
      </c>
      <c r="K18" s="1">
        <f t="shared" si="3"/>
        <v>0</v>
      </c>
      <c r="L18" s="1">
        <f t="shared" si="3"/>
        <v>1.3219280948873624</v>
      </c>
      <c r="M18" s="1">
        <f t="shared" si="3"/>
        <v>0</v>
      </c>
      <c r="N18" s="1">
        <f t="shared" si="3"/>
        <v>1.3219280948873624</v>
      </c>
    </row>
    <row r="19" spans="1:14" x14ac:dyDescent="0.25">
      <c r="I19" s="8" t="s">
        <v>16</v>
      </c>
      <c r="J19" s="5">
        <f>SQRT((J13*J13)+(J14*J14)+(J15*J15)+(J16*J16)+(J17*J17)+(J18*J18))</f>
        <v>1.3605629666907513</v>
      </c>
      <c r="K19" s="5">
        <f t="shared" ref="K19:N19" si="5">SQRT((K13*K13)+(K14*K14)+(K15*K15)+(K16*K16)+(K17*K17)+(K18*K18))</f>
        <v>4.8390631218903684</v>
      </c>
      <c r="L19" s="5">
        <f t="shared" si="5"/>
        <v>2.4053274103835309</v>
      </c>
      <c r="M19" s="5">
        <f t="shared" si="5"/>
        <v>1.9320380429109734</v>
      </c>
      <c r="N19" s="5">
        <f t="shared" si="5"/>
        <v>1.6447379633693955</v>
      </c>
    </row>
    <row r="21" spans="1:14" x14ac:dyDescent="0.25">
      <c r="A21" t="s">
        <v>24</v>
      </c>
      <c r="B21" s="9" t="s">
        <v>25</v>
      </c>
      <c r="C21" s="9"/>
      <c r="D21" s="9"/>
      <c r="E21" s="2" t="s">
        <v>26</v>
      </c>
      <c r="F21" s="17">
        <f>((1+LOG(1,2))*I13)</f>
        <v>0.32192809488736235</v>
      </c>
      <c r="G21" s="17">
        <v>0</v>
      </c>
      <c r="H21" s="17">
        <v>0</v>
      </c>
      <c r="I21" s="17">
        <f>((1+LOG(1,2))*I16)</f>
        <v>2.3219280948873622</v>
      </c>
      <c r="J21" s="17">
        <f>((1+LOG(1,2))*I17)</f>
        <v>0.73696559416620622</v>
      </c>
      <c r="K21" s="18">
        <v>0</v>
      </c>
      <c r="L21" s="2" t="s">
        <v>30</v>
      </c>
      <c r="M21" s="1">
        <f>SQRT((F21*F21+G21*G21+H21*H21+I21*I21+J21*J21+K21*K21))</f>
        <v>2.4572557992789053</v>
      </c>
    </row>
    <row r="23" spans="1:14" x14ac:dyDescent="0.25">
      <c r="C23" s="10" t="s">
        <v>27</v>
      </c>
      <c r="D23" s="10"/>
      <c r="E23" s="10"/>
      <c r="F23" s="10"/>
      <c r="G23" s="10"/>
      <c r="H23" s="10"/>
      <c r="I23" s="10"/>
      <c r="J23" s="6" t="s">
        <v>28</v>
      </c>
      <c r="K23" s="6" t="s">
        <v>29</v>
      </c>
      <c r="M23" s="14" t="s">
        <v>31</v>
      </c>
      <c r="N23" s="14"/>
    </row>
    <row r="24" spans="1:14" x14ac:dyDescent="0.25">
      <c r="C24" s="6" t="s">
        <v>18</v>
      </c>
      <c r="D24" s="3">
        <f>$F21*J13</f>
        <v>0.10363769827780657</v>
      </c>
      <c r="E24" s="3">
        <f>$G21*J14</f>
        <v>0</v>
      </c>
      <c r="F24" s="3">
        <f>$H21*J15</f>
        <v>0</v>
      </c>
      <c r="G24" s="3">
        <f>$I21*J16</f>
        <v>0</v>
      </c>
      <c r="H24" s="3">
        <f>$J21*J17</f>
        <v>0</v>
      </c>
      <c r="I24" s="3">
        <f>$K21*J18</f>
        <v>0</v>
      </c>
      <c r="J24" s="3">
        <f>SUM(D24:I24)</f>
        <v>0.10363769827780657</v>
      </c>
      <c r="K24" s="3">
        <f>J24/(J19*M$21)</f>
        <v>3.0999075699758943E-2</v>
      </c>
      <c r="M24" s="6" t="s">
        <v>19</v>
      </c>
      <c r="N24" s="3">
        <v>0.9155248830506596</v>
      </c>
    </row>
    <row r="25" spans="1:14" x14ac:dyDescent="0.25">
      <c r="C25" s="6" t="s">
        <v>19</v>
      </c>
      <c r="D25" s="3">
        <f>$F21*K13</f>
        <v>0.10363769827780657</v>
      </c>
      <c r="E25" s="3">
        <f>$G21*K14</f>
        <v>0</v>
      </c>
      <c r="F25" s="3">
        <f>$H21*K15</f>
        <v>0</v>
      </c>
      <c r="G25" s="3">
        <f>$I21*K16</f>
        <v>10.78270015565451</v>
      </c>
      <c r="H25" s="3">
        <f>$J21*K17</f>
        <v>0</v>
      </c>
      <c r="I25" s="3">
        <f>$K21*K18</f>
        <v>0</v>
      </c>
      <c r="J25" s="3">
        <f t="shared" ref="J25:J28" si="6">SUM(D25:I25)</f>
        <v>10.886337853932316</v>
      </c>
      <c r="K25" s="3">
        <f>J25/(K19*M$21)</f>
        <v>0.9155248830506596</v>
      </c>
      <c r="M25" s="6" t="s">
        <v>21</v>
      </c>
      <c r="N25" s="3">
        <v>0.31755121493116578</v>
      </c>
    </row>
    <row r="26" spans="1:14" x14ac:dyDescent="0.25">
      <c r="C26" s="6" t="s">
        <v>20</v>
      </c>
      <c r="D26" s="3">
        <f>$F21*L13</f>
        <v>0</v>
      </c>
      <c r="E26" s="3">
        <f>G21*L14</f>
        <v>0</v>
      </c>
      <c r="F26" s="3">
        <f>H21*L15</f>
        <v>0</v>
      </c>
      <c r="G26" s="3">
        <f>I21*L16</f>
        <v>0</v>
      </c>
      <c r="H26" s="3">
        <f>J21*L17</f>
        <v>0.5431182869847494</v>
      </c>
      <c r="I26" s="3">
        <f>K21*L18</f>
        <v>0</v>
      </c>
      <c r="J26" s="3">
        <f t="shared" si="6"/>
        <v>0.5431182869847494</v>
      </c>
      <c r="K26" s="3">
        <f>J26/(L19*M$21)</f>
        <v>9.1890339649259953E-2</v>
      </c>
      <c r="M26" s="6" t="s">
        <v>22</v>
      </c>
      <c r="N26" s="3">
        <v>0.18567014825856626</v>
      </c>
    </row>
    <row r="27" spans="1:14" x14ac:dyDescent="0.25">
      <c r="C27" s="6" t="s">
        <v>21</v>
      </c>
      <c r="D27" s="3">
        <f>F21*M13</f>
        <v>0.10363769827780657</v>
      </c>
      <c r="E27" s="3">
        <f>G21*L15</f>
        <v>0</v>
      </c>
      <c r="F27" s="3">
        <f>H21*L16</f>
        <v>0</v>
      </c>
      <c r="G27" s="3">
        <f>M16*L17</f>
        <v>0</v>
      </c>
      <c r="H27" s="3">
        <f>J21*M17</f>
        <v>1.4039404053114881</v>
      </c>
      <c r="I27" s="3">
        <f t="shared" ref="I27" si="7">K22*L19</f>
        <v>0</v>
      </c>
      <c r="J27" s="3">
        <f t="shared" si="6"/>
        <v>1.5075781035892948</v>
      </c>
      <c r="K27" s="3">
        <f>J27/(M19*M$21)</f>
        <v>0.31755121493116578</v>
      </c>
      <c r="M27" s="6" t="s">
        <v>20</v>
      </c>
      <c r="N27" s="3">
        <v>9.1890339649259953E-2</v>
      </c>
    </row>
    <row r="28" spans="1:14" x14ac:dyDescent="0.25">
      <c r="C28" s="6" t="s">
        <v>22</v>
      </c>
      <c r="D28" s="3">
        <f>F21*N13</f>
        <v>0.20727539655561314</v>
      </c>
      <c r="E28" s="3">
        <f>G21*L16</f>
        <v>0</v>
      </c>
      <c r="F28" s="3">
        <f>H21*L17</f>
        <v>0</v>
      </c>
      <c r="G28" s="3">
        <f>I21*N16</f>
        <v>0</v>
      </c>
      <c r="H28" s="3">
        <f>J21*N17</f>
        <v>0.5431182869847494</v>
      </c>
      <c r="I28" s="3">
        <f>K21*L20</f>
        <v>0</v>
      </c>
      <c r="J28" s="3">
        <f t="shared" si="6"/>
        <v>0.75039368354036251</v>
      </c>
      <c r="K28" s="3">
        <f>J28/(N19*M$21)</f>
        <v>0.18567014825856626</v>
      </c>
      <c r="M28" s="6" t="s">
        <v>18</v>
      </c>
      <c r="N28" s="3">
        <v>3.0999075699758943E-2</v>
      </c>
    </row>
    <row r="31" spans="1:14" x14ac:dyDescent="0.25">
      <c r="A31" t="s">
        <v>32</v>
      </c>
      <c r="B31" s="12" t="s">
        <v>33</v>
      </c>
      <c r="C31" s="12"/>
      <c r="D31" s="12"/>
      <c r="E31" s="12"/>
      <c r="F31" s="12"/>
      <c r="G31" s="12"/>
      <c r="H31" s="12"/>
    </row>
    <row r="32" spans="1:14" x14ac:dyDescent="0.25">
      <c r="B32" s="12"/>
      <c r="C32" s="12"/>
      <c r="D32" s="12"/>
      <c r="E32" s="12"/>
      <c r="F32" s="12"/>
      <c r="G32" s="12"/>
      <c r="H32" s="12"/>
      <c r="I32" s="11"/>
      <c r="J32" s="11"/>
      <c r="K32" s="11"/>
      <c r="L32" s="11"/>
      <c r="M32" s="11"/>
    </row>
    <row r="33" spans="2:15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O33" s="3"/>
    </row>
    <row r="34" spans="2:15" x14ac:dyDescent="0.25">
      <c r="B34" s="13" t="s">
        <v>27</v>
      </c>
      <c r="C34" s="13"/>
      <c r="D34" s="13"/>
      <c r="E34" s="13"/>
      <c r="F34" s="13"/>
      <c r="G34" s="13"/>
      <c r="H34" s="13"/>
      <c r="I34" s="2" t="s">
        <v>16</v>
      </c>
      <c r="K34" s="11"/>
      <c r="L34" s="11"/>
      <c r="M34" s="11"/>
    </row>
    <row r="35" spans="2:15" x14ac:dyDescent="0.25">
      <c r="B35" s="2" t="s">
        <v>18</v>
      </c>
      <c r="C35" s="1">
        <v>0.32192809488736235</v>
      </c>
      <c r="D35" s="1">
        <v>1.3219280948873624</v>
      </c>
      <c r="E35" s="1">
        <v>0</v>
      </c>
      <c r="F35" s="1">
        <v>0</v>
      </c>
      <c r="G35" s="1">
        <v>0</v>
      </c>
      <c r="H35" s="1">
        <v>0</v>
      </c>
      <c r="I35" s="1">
        <v>1.3605629666907513</v>
      </c>
      <c r="J35" s="15"/>
      <c r="K35" s="11"/>
      <c r="L35" s="11"/>
      <c r="M35" s="11"/>
    </row>
    <row r="36" spans="2:15" x14ac:dyDescent="0.25">
      <c r="B36" s="2" t="s">
        <v>22</v>
      </c>
      <c r="C36" s="1">
        <v>0.6438561897747247</v>
      </c>
      <c r="D36" s="1">
        <v>0</v>
      </c>
      <c r="E36" s="1">
        <v>0</v>
      </c>
      <c r="F36" s="1">
        <v>0</v>
      </c>
      <c r="G36" s="1">
        <v>0.73696559416620622</v>
      </c>
      <c r="H36" s="1">
        <v>1.3219280948873624</v>
      </c>
      <c r="I36" s="1">
        <v>1.6447379633693955</v>
      </c>
      <c r="J36" s="7" t="s">
        <v>29</v>
      </c>
      <c r="K36" s="11"/>
      <c r="L36" s="11"/>
      <c r="M36" s="11"/>
    </row>
    <row r="37" spans="2:15" x14ac:dyDescent="0.25">
      <c r="B37" s="2" t="s">
        <v>28</v>
      </c>
      <c r="C37" s="1">
        <f>PRODUCT(C35:C36)</f>
        <v>0.20727539655561314</v>
      </c>
      <c r="D37" s="1">
        <f t="shared" ref="D37:H37" si="8">PRODUCT(D35:D36)</f>
        <v>0</v>
      </c>
      <c r="E37" s="1">
        <f t="shared" si="8"/>
        <v>0</v>
      </c>
      <c r="F37" s="1">
        <f t="shared" si="8"/>
        <v>0</v>
      </c>
      <c r="G37" s="1">
        <f t="shared" si="8"/>
        <v>0</v>
      </c>
      <c r="H37" s="1">
        <f t="shared" si="8"/>
        <v>0</v>
      </c>
      <c r="I37" s="16">
        <v>0.20727539655561314</v>
      </c>
      <c r="J37" s="16">
        <f>I37/(I35/I36)</f>
        <v>0.25056812652828203</v>
      </c>
      <c r="K37" t="s">
        <v>34</v>
      </c>
    </row>
  </sheetData>
  <sortState xmlns:xlrd2="http://schemas.microsoft.com/office/spreadsheetml/2017/richdata2" ref="N24:N28">
    <sortCondition descending="1" ref="N24:N28"/>
  </sortState>
  <mergeCells count="5">
    <mergeCell ref="B34:H34"/>
    <mergeCell ref="B21:D21"/>
    <mergeCell ref="C23:I23"/>
    <mergeCell ref="M23:N23"/>
    <mergeCell ref="B31:H32"/>
  </mergeCells>
  <phoneticPr fontId="1" type="noConversion"/>
  <pageMargins left="0.511811024" right="0.511811024" top="0.78740157499999996" bottom="0.78740157499999996" header="0.31496062000000002" footer="0.31496062000000002"/>
  <ignoredErrors>
    <ignoredError sqref="I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Silva Santana</dc:creator>
  <cp:lastModifiedBy>Pedro Santana</cp:lastModifiedBy>
  <dcterms:created xsi:type="dcterms:W3CDTF">2022-06-03T00:03:09Z</dcterms:created>
  <dcterms:modified xsi:type="dcterms:W3CDTF">2022-06-03T15:31:20Z</dcterms:modified>
</cp:coreProperties>
</file>