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Documents\Altium\Projects\Open Reactor Control System\"/>
    </mc:Choice>
  </mc:AlternateContent>
  <xr:revisionPtr revIDLastSave="0" documentId="13_ncr:1_{416C8D11-0ACA-4035-B635-624234BCB1CD}" xr6:coauthVersionLast="47" xr6:coauthVersionMax="47" xr10:uidLastSave="{00000000-0000-0000-0000-000000000000}"/>
  <bookViews>
    <workbookView xWindow="-120" yWindow="-120" windowWidth="29040" windowHeight="15720" xr2:uid="{6FC81A51-1C38-4ADE-8CCC-C29C2DF25082}"/>
  </bookViews>
  <sheets>
    <sheet name="SAMD5xx" sheetId="2" r:id="rId1"/>
    <sheet name="Lis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96" i="2" l="1"/>
  <c r="AB88" i="2"/>
  <c r="AB104" i="2"/>
  <c r="AB101" i="2"/>
  <c r="AD96" i="2"/>
  <c r="AD88" i="2"/>
  <c r="AD104" i="2"/>
  <c r="AD101" i="2"/>
  <c r="AB87" i="2"/>
  <c r="AB100" i="2"/>
  <c r="AD87" i="2"/>
  <c r="AD100" i="2"/>
  <c r="AB86" i="2"/>
  <c r="AB99" i="2"/>
  <c r="AD86" i="2"/>
  <c r="AD99" i="2"/>
  <c r="AB85" i="2"/>
  <c r="AB98" i="2"/>
  <c r="AD85" i="2"/>
  <c r="AD98" i="2"/>
  <c r="AB84" i="2"/>
  <c r="AB97" i="2"/>
  <c r="AD84" i="2"/>
  <c r="AD97" i="2"/>
  <c r="AB103" i="2"/>
  <c r="AB83" i="2"/>
  <c r="AD103" i="2"/>
  <c r="AD83" i="2"/>
  <c r="AB82" i="2"/>
  <c r="AB102" i="2"/>
  <c r="AD82" i="2"/>
  <c r="AD102" i="2"/>
  <c r="AB89" i="2"/>
  <c r="AB95" i="2"/>
  <c r="AD89" i="2"/>
  <c r="AD95" i="2"/>
  <c r="AD8" i="2" l="1"/>
  <c r="AD90" i="2"/>
  <c r="AD91" i="2"/>
  <c r="AD9" i="2"/>
  <c r="AD10" i="2"/>
  <c r="AD11" i="2"/>
  <c r="AD12" i="2"/>
  <c r="AD13" i="2"/>
  <c r="AD60" i="2"/>
  <c r="AD15" i="2"/>
  <c r="AD16" i="2"/>
  <c r="AD17" i="2"/>
  <c r="AD18" i="2"/>
  <c r="AD61" i="2"/>
  <c r="AD62" i="2"/>
  <c r="AD63" i="2"/>
  <c r="AD14" i="2"/>
  <c r="AD64" i="2"/>
  <c r="AD19" i="2"/>
  <c r="AD20" i="2"/>
  <c r="AD21" i="2"/>
  <c r="AD22" i="2"/>
  <c r="AD23" i="2"/>
  <c r="AD24" i="2"/>
  <c r="AD25" i="2"/>
  <c r="AD26" i="2"/>
  <c r="AD27" i="2"/>
  <c r="AD65" i="2"/>
  <c r="AD28" i="2"/>
  <c r="AD29" i="2"/>
  <c r="AD66" i="2"/>
  <c r="AD67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68" i="2"/>
  <c r="AD69" i="2"/>
  <c r="AD56" i="2"/>
  <c r="AD57" i="2"/>
  <c r="AD70" i="2"/>
  <c r="AD71" i="2"/>
  <c r="AD72" i="2"/>
  <c r="AD73" i="2"/>
  <c r="AD74" i="2"/>
  <c r="AD75" i="2"/>
  <c r="AD76" i="2"/>
  <c r="AD77" i="2"/>
  <c r="AD78" i="2"/>
  <c r="AD58" i="2"/>
  <c r="AD59" i="2"/>
  <c r="AD79" i="2"/>
  <c r="AD94" i="2"/>
  <c r="AD92" i="2"/>
  <c r="AD93" i="2"/>
  <c r="AD80" i="2"/>
  <c r="AD81" i="2"/>
  <c r="AD5" i="2"/>
  <c r="AD6" i="2"/>
  <c r="AD7" i="2"/>
  <c r="AB8" i="2"/>
  <c r="AB90" i="2"/>
  <c r="AB91" i="2"/>
  <c r="AB9" i="2"/>
  <c r="AB10" i="2"/>
  <c r="AB11" i="2"/>
  <c r="AB12" i="2"/>
  <c r="AB13" i="2"/>
  <c r="AB60" i="2"/>
  <c r="AB15" i="2"/>
  <c r="AB16" i="2"/>
  <c r="AB17" i="2"/>
  <c r="AB18" i="2"/>
  <c r="AB61" i="2"/>
  <c r="AB62" i="2"/>
  <c r="AB63" i="2"/>
  <c r="AB14" i="2"/>
  <c r="AB64" i="2"/>
  <c r="AB19" i="2"/>
  <c r="AB20" i="2"/>
  <c r="AB21" i="2"/>
  <c r="AB22" i="2"/>
  <c r="AB23" i="2"/>
  <c r="AB24" i="2"/>
  <c r="AB25" i="2"/>
  <c r="AB26" i="2"/>
  <c r="AB27" i="2"/>
  <c r="AB65" i="2"/>
  <c r="AB28" i="2"/>
  <c r="AB29" i="2"/>
  <c r="AB66" i="2"/>
  <c r="AB67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68" i="2"/>
  <c r="AB69" i="2"/>
  <c r="AB56" i="2"/>
  <c r="AB57" i="2"/>
  <c r="AB70" i="2"/>
  <c r="AB71" i="2"/>
  <c r="AB72" i="2"/>
  <c r="AB73" i="2"/>
  <c r="AB74" i="2"/>
  <c r="AB75" i="2"/>
  <c r="AB76" i="2"/>
  <c r="AB77" i="2"/>
  <c r="AB78" i="2"/>
  <c r="AB58" i="2"/>
  <c r="AB59" i="2"/>
  <c r="AB79" i="2"/>
  <c r="AB94" i="2"/>
  <c r="AB92" i="2"/>
  <c r="AB93" i="2"/>
  <c r="AB80" i="2"/>
  <c r="AB81" i="2"/>
  <c r="AB5" i="2"/>
  <c r="AB6" i="2"/>
  <c r="AB7" i="2"/>
  <c r="AC96" i="2" l="1" a="1"/>
  <c r="AC96" i="2" s="1"/>
  <c r="AC88" i="2" a="1"/>
  <c r="AC88" i="2" s="1"/>
  <c r="AC101" i="2" a="1"/>
  <c r="AC101" i="2" s="1"/>
  <c r="AC104" i="2" a="1"/>
  <c r="AC104" i="2" s="1"/>
  <c r="AC87" i="2" a="1"/>
  <c r="AC87" i="2" s="1"/>
  <c r="AC100" i="2" a="1"/>
  <c r="AC100" i="2" s="1"/>
  <c r="AC86" i="2" a="1"/>
  <c r="AC86" i="2" s="1"/>
  <c r="AC99" i="2" a="1"/>
  <c r="AC99" i="2" s="1"/>
  <c r="AC85" i="2" a="1"/>
  <c r="AC85" i="2" s="1"/>
  <c r="AC98" i="2" a="1"/>
  <c r="AC98" i="2" s="1"/>
  <c r="AC84" i="2" a="1"/>
  <c r="AC84" i="2" s="1"/>
  <c r="AC97" i="2" a="1"/>
  <c r="AC97" i="2" s="1"/>
  <c r="AC103" i="2" a="1"/>
  <c r="AC103" i="2" s="1"/>
  <c r="AC83" i="2" a="1"/>
  <c r="AC83" i="2" s="1"/>
  <c r="AC82" i="2" a="1"/>
  <c r="AC82" i="2" s="1"/>
  <c r="AC102" i="2" a="1"/>
  <c r="AC102" i="2" s="1"/>
  <c r="AC95" i="2" a="1"/>
  <c r="AC95" i="2" s="1"/>
  <c r="AC89" i="2" a="1"/>
  <c r="AC89" i="2" s="1"/>
  <c r="AC81" i="2" a="1"/>
  <c r="AC81" i="2" s="1"/>
  <c r="AC74" i="2" a="1"/>
  <c r="AC74" i="2" s="1"/>
  <c r="AC71" i="2" a="1"/>
  <c r="AC71" i="2" s="1"/>
  <c r="AC79" i="2" a="1"/>
  <c r="AC79" i="2" s="1"/>
  <c r="AC57" i="2" a="1"/>
  <c r="AC57" i="2" s="1"/>
  <c r="AC47" i="2" a="1"/>
  <c r="AC47" i="2" s="1"/>
  <c r="AC31" i="2" a="1"/>
  <c r="AC31" i="2" s="1"/>
  <c r="AC23" i="2" a="1"/>
  <c r="AC23" i="2" s="1"/>
  <c r="AC15" i="2" a="1"/>
  <c r="AC15" i="2" s="1"/>
  <c r="AC72" i="2" a="1"/>
  <c r="AC72" i="2" s="1"/>
  <c r="AC30" i="2" a="1"/>
  <c r="AC30" i="2" s="1"/>
  <c r="AC58" i="2" a="1"/>
  <c r="AC58" i="2" s="1"/>
  <c r="AC93" i="2" a="1"/>
  <c r="AC93" i="2" s="1"/>
  <c r="AC70" i="2" a="1"/>
  <c r="AC70" i="2" s="1"/>
  <c r="AC24" i="2" a="1"/>
  <c r="AC24" i="2" s="1"/>
  <c r="AC56" i="2" a="1"/>
  <c r="AC56" i="2" s="1"/>
  <c r="AC60" i="2" a="1"/>
  <c r="AC60" i="2" s="1"/>
  <c r="AC69" i="2" a="1"/>
  <c r="AC69" i="2" s="1"/>
  <c r="AC45" i="2" a="1"/>
  <c r="AC45" i="2" s="1"/>
  <c r="AC21" i="2" a="1"/>
  <c r="AC21" i="2" s="1"/>
  <c r="AC13" i="2" a="1"/>
  <c r="AC13" i="2" s="1"/>
  <c r="AC78" i="2" a="1"/>
  <c r="AC78" i="2" s="1"/>
  <c r="AC68" i="2" a="1"/>
  <c r="AC68" i="2" s="1"/>
  <c r="AC44" i="2" a="1"/>
  <c r="AC44" i="2" s="1"/>
  <c r="AC20" i="2" a="1"/>
  <c r="AC20" i="2" s="1"/>
  <c r="AC12" i="2" a="1"/>
  <c r="AC12" i="2" s="1"/>
  <c r="AC48" i="2" a="1"/>
  <c r="AC48" i="2" s="1"/>
  <c r="AC16" i="2" a="1"/>
  <c r="AC16" i="2" s="1"/>
  <c r="AC46" i="2" a="1"/>
  <c r="AC46" i="2" s="1"/>
  <c r="AC77" i="2" a="1"/>
  <c r="AC77" i="2" s="1"/>
  <c r="AC43" i="2" a="1"/>
  <c r="AC43" i="2" s="1"/>
  <c r="AC36" i="2" a="1"/>
  <c r="AC36" i="2" s="1"/>
  <c r="AC33" i="2" a="1"/>
  <c r="AC33" i="2" s="1"/>
  <c r="AC94" i="2" a="1"/>
  <c r="AC94" i="2" s="1"/>
  <c r="AC32" i="2" a="1"/>
  <c r="AC32" i="2" s="1"/>
  <c r="AC59" i="2" a="1"/>
  <c r="AC59" i="2" s="1"/>
  <c r="AC22" i="2" a="1"/>
  <c r="AC22" i="2" s="1"/>
  <c r="AC55" i="2" a="1"/>
  <c r="AC55" i="2" s="1"/>
  <c r="AC11" i="2" a="1"/>
  <c r="AC11" i="2" s="1"/>
  <c r="AC76" i="2" a="1"/>
  <c r="AC76" i="2" s="1"/>
  <c r="AC54" i="2" a="1"/>
  <c r="AC54" i="2" s="1"/>
  <c r="AC42" i="2" a="1"/>
  <c r="AC42" i="2" s="1"/>
  <c r="AC19" i="2" a="1"/>
  <c r="AC19" i="2" s="1"/>
  <c r="AC10" i="2" a="1"/>
  <c r="AC10" i="2" s="1"/>
  <c r="AC7" i="2" a="1"/>
  <c r="AC7" i="2" s="1"/>
  <c r="AC53" i="2" a="1"/>
  <c r="AC53" i="2" s="1"/>
  <c r="AC41" i="2" a="1"/>
  <c r="AC41" i="2" s="1"/>
  <c r="AC64" i="2" a="1"/>
  <c r="AC64" i="2" s="1"/>
  <c r="AC9" i="2" a="1"/>
  <c r="AC9" i="2" s="1"/>
  <c r="AC65" i="2" a="1"/>
  <c r="AC65" i="2" s="1"/>
  <c r="AC25" i="2" a="1"/>
  <c r="AC25" i="2" s="1"/>
  <c r="AC52" i="2" a="1"/>
  <c r="AC52" i="2" s="1"/>
  <c r="AC40" i="2" a="1"/>
  <c r="AC40" i="2" s="1"/>
  <c r="AC67" i="2" a="1"/>
  <c r="AC67" i="2" s="1"/>
  <c r="AC14" i="2" a="1"/>
  <c r="AC14" i="2" s="1"/>
  <c r="AC91" i="2" a="1"/>
  <c r="AC91" i="2" s="1"/>
  <c r="AC92" i="2" a="1"/>
  <c r="AC92" i="2" s="1"/>
  <c r="AC6" i="2" a="1"/>
  <c r="AC6" i="2" s="1"/>
  <c r="AC5" i="2" a="1"/>
  <c r="AC5" i="2" s="1"/>
  <c r="AC51" i="2" a="1"/>
  <c r="AC51" i="2" s="1"/>
  <c r="AC39" i="2" a="1"/>
  <c r="AC39" i="2" s="1"/>
  <c r="AC66" i="2" a="1"/>
  <c r="AC66" i="2" s="1"/>
  <c r="AC63" i="2" a="1"/>
  <c r="AC63" i="2" s="1"/>
  <c r="AC90" i="2" a="1"/>
  <c r="AC90" i="2" s="1"/>
  <c r="AC49" i="2" a="1"/>
  <c r="AC49" i="2" s="1"/>
  <c r="AC50" i="2" a="1"/>
  <c r="AC50" i="2" s="1"/>
  <c r="AC38" i="2" a="1"/>
  <c r="AC38" i="2" s="1"/>
  <c r="AC29" i="2" a="1"/>
  <c r="AC29" i="2" s="1"/>
  <c r="AC62" i="2" a="1"/>
  <c r="AC62" i="2" s="1"/>
  <c r="AC8" i="2" a="1"/>
  <c r="AC8" i="2" s="1"/>
  <c r="AC75" i="2" a="1"/>
  <c r="AC75" i="2" s="1"/>
  <c r="AC37" i="2" a="1"/>
  <c r="AC37" i="2" s="1"/>
  <c r="AC28" i="2" a="1"/>
  <c r="AC28" i="2" s="1"/>
  <c r="AC61" i="2" a="1"/>
  <c r="AC61" i="2" s="1"/>
  <c r="AC18" i="2" a="1"/>
  <c r="AC18" i="2" s="1"/>
  <c r="AC80" i="2" a="1"/>
  <c r="AC80" i="2" s="1"/>
  <c r="AC73" i="2" a="1"/>
  <c r="AC73" i="2" s="1"/>
  <c r="AC35" i="2" a="1"/>
  <c r="AC35" i="2" s="1"/>
  <c r="AC27" i="2" a="1"/>
  <c r="AC27" i="2" s="1"/>
  <c r="AC17" i="2" a="1"/>
  <c r="AC17" i="2" s="1"/>
  <c r="AC34" i="2" a="1"/>
  <c r="AC34" i="2" s="1"/>
  <c r="AC26" i="2" a="1"/>
  <c r="AC2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<sst xmlns="http://schemas.openxmlformats.org/spreadsheetml/2006/main" count="1186" uniqueCount="517">
  <si>
    <t>I/O Pin</t>
  </si>
  <si>
    <t>A</t>
  </si>
  <si>
    <t>EIC</t>
  </si>
  <si>
    <t>B</t>
  </si>
  <si>
    <t>REF</t>
  </si>
  <si>
    <t>ADC</t>
  </si>
  <si>
    <t>AC</t>
  </si>
  <si>
    <t>PTC</t>
  </si>
  <si>
    <t>DAC</t>
  </si>
  <si>
    <t>C</t>
  </si>
  <si>
    <t>SERCOM</t>
  </si>
  <si>
    <t>D</t>
  </si>
  <si>
    <t>SERCOM-ALT</t>
  </si>
  <si>
    <t>E</t>
  </si>
  <si>
    <t>F</t>
  </si>
  <si>
    <t>TCC</t>
  </si>
  <si>
    <t>G</t>
  </si>
  <si>
    <t>H</t>
  </si>
  <si>
    <t>PA00</t>
  </si>
  <si>
    <t>PA01</t>
  </si>
  <si>
    <t>PA02</t>
  </si>
  <si>
    <t>PA03</t>
  </si>
  <si>
    <t>PB04</t>
  </si>
  <si>
    <t>PB05</t>
  </si>
  <si>
    <t>PB06</t>
  </si>
  <si>
    <t>PB07</t>
  </si>
  <si>
    <t>PB08</t>
  </si>
  <si>
    <t>PB09</t>
  </si>
  <si>
    <t>PA04</t>
  </si>
  <si>
    <t>PA05</t>
  </si>
  <si>
    <t>PA06</t>
  </si>
  <si>
    <t>PA07</t>
  </si>
  <si>
    <t>PA08</t>
  </si>
  <si>
    <t>PA09</t>
  </si>
  <si>
    <t>PA10</t>
  </si>
  <si>
    <t>PA11</t>
  </si>
  <si>
    <t>PB10</t>
  </si>
  <si>
    <t>PB11</t>
  </si>
  <si>
    <t>PB12</t>
  </si>
  <si>
    <t>PB13</t>
  </si>
  <si>
    <t>PB14</t>
  </si>
  <si>
    <t>PB15</t>
  </si>
  <si>
    <t>PA12</t>
  </si>
  <si>
    <t>PA13</t>
  </si>
  <si>
    <t>PA14</t>
  </si>
  <si>
    <t>PA15</t>
  </si>
  <si>
    <t>PA16</t>
  </si>
  <si>
    <t>PA17</t>
  </si>
  <si>
    <t>PA18</t>
  </si>
  <si>
    <t>PA19</t>
  </si>
  <si>
    <t>PB16</t>
  </si>
  <si>
    <t>PB17</t>
  </si>
  <si>
    <t>PA20</t>
  </si>
  <si>
    <t>PA21</t>
  </si>
  <si>
    <t>PA22</t>
  </si>
  <si>
    <t>PA23</t>
  </si>
  <si>
    <t>PA24</t>
  </si>
  <si>
    <t>PA25</t>
  </si>
  <si>
    <t>PB22</t>
  </si>
  <si>
    <t>PB23</t>
  </si>
  <si>
    <t>PA27</t>
  </si>
  <si>
    <t>PA30</t>
  </si>
  <si>
    <t>PA31</t>
  </si>
  <si>
    <t>PB30</t>
  </si>
  <si>
    <t>PB31</t>
  </si>
  <si>
    <t>PB00</t>
  </si>
  <si>
    <t>PB01</t>
  </si>
  <si>
    <t>PB02</t>
  </si>
  <si>
    <t>PB03</t>
  </si>
  <si>
    <t>VDDANA</t>
  </si>
  <si>
    <t>VDDIO</t>
  </si>
  <si>
    <t>EXTINT.0</t>
  </si>
  <si>
    <t>EXTINT.1</t>
  </si>
  <si>
    <t>EXTINT.2</t>
  </si>
  <si>
    <t>EXTINT.3</t>
  </si>
  <si>
    <t>EXTINT.4</t>
  </si>
  <si>
    <t>EXTINT.5</t>
  </si>
  <si>
    <t>EXTINT.6</t>
  </si>
  <si>
    <t>EXTINT.7</t>
  </si>
  <si>
    <t>EXTINT.8</t>
  </si>
  <si>
    <t>EXTINT.9</t>
  </si>
  <si>
    <t>EXTINT.10</t>
  </si>
  <si>
    <t>EXTINT.11</t>
  </si>
  <si>
    <t>EXTINT.12</t>
  </si>
  <si>
    <t>EXTINT.13</t>
  </si>
  <si>
    <t>EXTINT.14</t>
  </si>
  <si>
    <t>EXTINT.15</t>
  </si>
  <si>
    <t>AIN.0</t>
  </si>
  <si>
    <t>AIN.1</t>
  </si>
  <si>
    <t>AIN.2</t>
  </si>
  <si>
    <t>AIN.3</t>
  </si>
  <si>
    <t>AIN.12</t>
  </si>
  <si>
    <t>AIN.13</t>
  </si>
  <si>
    <t>AIN.14</t>
  </si>
  <si>
    <t>AIN.15</t>
  </si>
  <si>
    <t>AIN.4</t>
  </si>
  <si>
    <t>AIN.5</t>
  </si>
  <si>
    <t>AIN.6</t>
  </si>
  <si>
    <t>AIN.7</t>
  </si>
  <si>
    <t>AIN.8</t>
  </si>
  <si>
    <t>AIN.9</t>
  </si>
  <si>
    <t>AIN.10</t>
  </si>
  <si>
    <t>AIN.11</t>
  </si>
  <si>
    <t>SERCOM0.0</t>
  </si>
  <si>
    <t>SERCOM0.1</t>
  </si>
  <si>
    <t>SERCOM0.2</t>
  </si>
  <si>
    <t>SERCOM0.3</t>
  </si>
  <si>
    <t>SERCOM4.0</t>
  </si>
  <si>
    <t>SERCOM4.1</t>
  </si>
  <si>
    <t>SERCOM4.2</t>
  </si>
  <si>
    <t>SERCOM4.3</t>
  </si>
  <si>
    <t>SERCOM2.0</t>
  </si>
  <si>
    <t>SERCOM2.1</t>
  </si>
  <si>
    <t>SERCOM2.2</t>
  </si>
  <si>
    <t>SERCOM2.3</t>
  </si>
  <si>
    <t>SERCOM1.0</t>
  </si>
  <si>
    <t>SERCOM1.1</t>
  </si>
  <si>
    <t>SERCOM1.2</t>
  </si>
  <si>
    <t>SERCOM1.3</t>
  </si>
  <si>
    <t>SERCOM5.0</t>
  </si>
  <si>
    <t>SERCOM5.1</t>
  </si>
  <si>
    <t>SERCOM5.2</t>
  </si>
  <si>
    <t>SERCOM5.3</t>
  </si>
  <si>
    <t>SERCOM3.0</t>
  </si>
  <si>
    <t>SERCOM3.1</t>
  </si>
  <si>
    <t>SERCOM3.2</t>
  </si>
  <si>
    <t>SERCOM3.3</t>
  </si>
  <si>
    <t>TCC2/WO.0</t>
  </si>
  <si>
    <t>TCC2/WO.1</t>
  </si>
  <si>
    <t>TCC2/WO.2</t>
  </si>
  <si>
    <t>TC4/WO.0</t>
  </si>
  <si>
    <t>TC4/WO.1</t>
  </si>
  <si>
    <t>TCC0/WO.0</t>
  </si>
  <si>
    <t>TCC0/WO.2</t>
  </si>
  <si>
    <t>TCC0/WO.4</t>
  </si>
  <si>
    <t>TCC0/WO.3</t>
  </si>
  <si>
    <t>TCC0/WO.5</t>
  </si>
  <si>
    <t>TCC0/WO.1</t>
  </si>
  <si>
    <t>TCC1/WO.0</t>
  </si>
  <si>
    <t>TCC1/WO.1</t>
  </si>
  <si>
    <t>TC5/WO.0</t>
  </si>
  <si>
    <t>TC5/WO.1</t>
  </si>
  <si>
    <t>TC3/WO.0</t>
  </si>
  <si>
    <t>TC3/WO.1</t>
  </si>
  <si>
    <t>TC6/WO.1</t>
  </si>
  <si>
    <t>TCC3/WO.0</t>
  </si>
  <si>
    <t>TCC4/WO.0</t>
  </si>
  <si>
    <t>TCC3/WO.1</t>
  </si>
  <si>
    <t>TCC1/WO.2</t>
  </si>
  <si>
    <t>TCC1/WO.4</t>
  </si>
  <si>
    <t>TCC1/WO.3</t>
  </si>
  <si>
    <t>TC0/WO.0</t>
  </si>
  <si>
    <t>TC1/WO.1</t>
  </si>
  <si>
    <t>TCC0/WO.6</t>
  </si>
  <si>
    <t>TCC0/WO.7</t>
  </si>
  <si>
    <t>I2S/MCK.0</t>
  </si>
  <si>
    <t>I2S/SCK.0</t>
  </si>
  <si>
    <t>I2S/FS.0</t>
  </si>
  <si>
    <t>I2S/MCK.1</t>
  </si>
  <si>
    <t>I2S/SCK.1</t>
  </si>
  <si>
    <t>I2S/FS.1</t>
  </si>
  <si>
    <t>USB/DM</t>
  </si>
  <si>
    <t>USB/DP</t>
  </si>
  <si>
    <t>SWCLK</t>
  </si>
  <si>
    <t>SWDIO</t>
  </si>
  <si>
    <t>AC/CMP.0</t>
  </si>
  <si>
    <t>AC/CMP.1</t>
  </si>
  <si>
    <t>Port Pin</t>
  </si>
  <si>
    <t>TQFP 100
SAMD5xN</t>
  </si>
  <si>
    <t>ADC0</t>
  </si>
  <si>
    <t>ADC1</t>
  </si>
  <si>
    <t>TC</t>
  </si>
  <si>
    <t>I</t>
  </si>
  <si>
    <t>J</t>
  </si>
  <si>
    <t>K</t>
  </si>
  <si>
    <t>L</t>
  </si>
  <si>
    <t>M</t>
  </si>
  <si>
    <t>N</t>
  </si>
  <si>
    <t>TCC, PDEC</t>
  </si>
  <si>
    <t>QSPI, CAN1, USB</t>
  </si>
  <si>
    <t>SDHC, CAN0</t>
  </si>
  <si>
    <t>I2S</t>
  </si>
  <si>
    <t>PCC</t>
  </si>
  <si>
    <t>GMAC</t>
  </si>
  <si>
    <t>GCLK, AC</t>
  </si>
  <si>
    <t>CCL</t>
  </si>
  <si>
    <t>PC00</t>
  </si>
  <si>
    <t>PC01</t>
  </si>
  <si>
    <t>PC02</t>
  </si>
  <si>
    <t>PC03</t>
  </si>
  <si>
    <t>PC05</t>
  </si>
  <si>
    <t>PC06</t>
  </si>
  <si>
    <t>PC07</t>
  </si>
  <si>
    <t>PC10</t>
  </si>
  <si>
    <t>PC11</t>
  </si>
  <si>
    <t>PC12</t>
  </si>
  <si>
    <t>PC13</t>
  </si>
  <si>
    <t>PC14</t>
  </si>
  <si>
    <t>PC15</t>
  </si>
  <si>
    <t>PC16</t>
  </si>
  <si>
    <t>PC17</t>
  </si>
  <si>
    <t>PC18</t>
  </si>
  <si>
    <t>PC19</t>
  </si>
  <si>
    <t>PC20</t>
  </si>
  <si>
    <t>PC21</t>
  </si>
  <si>
    <t>PB18</t>
  </si>
  <si>
    <t>PB19</t>
  </si>
  <si>
    <t>PB20</t>
  </si>
  <si>
    <t>PB21</t>
  </si>
  <si>
    <t>PB24</t>
  </si>
  <si>
    <t>PB25</t>
  </si>
  <si>
    <t>PC24</t>
  </si>
  <si>
    <t>PC25</t>
  </si>
  <si>
    <t>PC26</t>
  </si>
  <si>
    <t>PC27</t>
  </si>
  <si>
    <t>PC28</t>
  </si>
  <si>
    <t>RESET</t>
  </si>
  <si>
    <t>EXTINT.</t>
  </si>
  <si>
    <t>EXTINT.NMI</t>
  </si>
  <si>
    <t>VREFC</t>
  </si>
  <si>
    <t>VREFB</t>
  </si>
  <si>
    <t>VREFA</t>
  </si>
  <si>
    <t>AC.0</t>
  </si>
  <si>
    <t>AC.1</t>
  </si>
  <si>
    <t>AC.2</t>
  </si>
  <si>
    <t>AC.3</t>
  </si>
  <si>
    <t>VOUT.0</t>
  </si>
  <si>
    <t>VOUT.1</t>
  </si>
  <si>
    <t>X/Y.21</t>
  </si>
  <si>
    <t>X/Y.0</t>
  </si>
  <si>
    <t>X/Y.22</t>
  </si>
  <si>
    <t>X/Y.23</t>
  </si>
  <si>
    <t>X/Y.24</t>
  </si>
  <si>
    <t>X/Y.25</t>
  </si>
  <si>
    <t>X/Y.26</t>
  </si>
  <si>
    <t>X/Y.1</t>
  </si>
  <si>
    <t>X/Y.2</t>
  </si>
  <si>
    <t>X/Y.3</t>
  </si>
  <si>
    <t>X/Y.4</t>
  </si>
  <si>
    <t>X/Y.5</t>
  </si>
  <si>
    <t>X/Y.6</t>
  </si>
  <si>
    <t>X/Y.7</t>
  </si>
  <si>
    <t>X/Y.8</t>
  </si>
  <si>
    <t>X/Y.9</t>
  </si>
  <si>
    <t>X/Y.27</t>
  </si>
  <si>
    <t>X/Y.28</t>
  </si>
  <si>
    <t>X/Y.29</t>
  </si>
  <si>
    <t>X/Y.10</t>
  </si>
  <si>
    <t>X/Y.11</t>
  </si>
  <si>
    <t>X/Y.12</t>
  </si>
  <si>
    <t>X/Y.13</t>
  </si>
  <si>
    <t>X/Y.14</t>
  </si>
  <si>
    <t>X/Y.15</t>
  </si>
  <si>
    <t>X/Y.16</t>
  </si>
  <si>
    <t>X/Y.17</t>
  </si>
  <si>
    <t>X/Y.18</t>
  </si>
  <si>
    <t>X/Y.19</t>
  </si>
  <si>
    <t>X/Y.30</t>
  </si>
  <si>
    <t>X/Y.31</t>
  </si>
  <si>
    <t>X/Y.20</t>
  </si>
  <si>
    <t>SERCOM6.0</t>
  </si>
  <si>
    <t>SERCOM6.1</t>
  </si>
  <si>
    <t>SERCOM6.2</t>
  </si>
  <si>
    <t>SERCOM6.3</t>
  </si>
  <si>
    <t>SERCOM7.0</t>
  </si>
  <si>
    <t>SERCOM7.1</t>
  </si>
  <si>
    <t>SERCOM7.2</t>
  </si>
  <si>
    <t>SERCOM7.3</t>
  </si>
  <si>
    <t>TC2/WO.0</t>
  </si>
  <si>
    <t>TC2/WO.1</t>
  </si>
  <si>
    <t>TC0/WO.1</t>
  </si>
  <si>
    <t>TC1/WO.0</t>
  </si>
  <si>
    <t>TCC4/WO.1</t>
  </si>
  <si>
    <t>TCC1/WO.5</t>
  </si>
  <si>
    <t>TCC1/WO.6</t>
  </si>
  <si>
    <t>TCC1/WO.7</t>
  </si>
  <si>
    <t>PDEC.0</t>
  </si>
  <si>
    <t>PDEC.1</t>
  </si>
  <si>
    <t>PDEC.2</t>
  </si>
  <si>
    <t>QSPI/DATA.0</t>
  </si>
  <si>
    <t>QSPI/DATA.2</t>
  </si>
  <si>
    <t>QSPI/DATA.1</t>
  </si>
  <si>
    <t>QSPI/DATA.3</t>
  </si>
  <si>
    <t>QSPI/SCK</t>
  </si>
  <si>
    <t>QSPI/CS</t>
  </si>
  <si>
    <t>CAN1/TX</t>
  </si>
  <si>
    <t>CAN1/RX</t>
  </si>
  <si>
    <t>USB/ SOF_1K HZ</t>
  </si>
  <si>
    <t>CORTE X_CM4/ TRACE DATA.3</t>
  </si>
  <si>
    <t>CORTE X_CM4/ TRACE DATA.0</t>
  </si>
  <si>
    <t>CORTE X_CM4/ TRACE DATA.1</t>
  </si>
  <si>
    <t>CORTE X_CM4/ TRACE DATA.2</t>
  </si>
  <si>
    <t>CORTE X_CM4/ TRACE CLK</t>
  </si>
  <si>
    <t>CORTE X_CM4/ SWCLK</t>
  </si>
  <si>
    <t>CORTE X_CM4/ SWDIO</t>
  </si>
  <si>
    <t>CORTE X_CM4/ SWO</t>
  </si>
  <si>
    <t>SDHC0/SDCD</t>
  </si>
  <si>
    <t>SDHC0/SDWP</t>
  </si>
  <si>
    <t>SDHC0/SDCMD</t>
  </si>
  <si>
    <t>SDHC0/SDDAT.0</t>
  </si>
  <si>
    <t>SDHC0/SDDAT.1</t>
  </si>
  <si>
    <t>SDHC0/SDDAT.2</t>
  </si>
  <si>
    <t>SDHC0/SDDAT.3</t>
  </si>
  <si>
    <t>SDHC0/SDCK</t>
  </si>
  <si>
    <t>SDHC1/SDCK</t>
  </si>
  <si>
    <t>SDHC1/SDCD</t>
  </si>
  <si>
    <t>SDHC1/SDWP</t>
  </si>
  <si>
    <t>SDHC1/SDDAT.0</t>
  </si>
  <si>
    <t>SDHC1/SDDAT.1</t>
  </si>
  <si>
    <t>SDHC1/SDDAT.2</t>
  </si>
  <si>
    <t>SDHC1/SDDAT.3</t>
  </si>
  <si>
    <t>SDHC1/SDCMD</t>
  </si>
  <si>
    <t>CAN0/TX</t>
  </si>
  <si>
    <t>CAN0/RX</t>
  </si>
  <si>
    <t>I2S/SDO</t>
  </si>
  <si>
    <t>I2S/SDI</t>
  </si>
  <si>
    <t>PCC/DATA.8</t>
  </si>
  <si>
    <t>PCC/DATA.9</t>
  </si>
  <si>
    <t>PCC/DATA.10</t>
  </si>
  <si>
    <t>PCC/DATA.11</t>
  </si>
  <si>
    <t>PCC/DATA.12</t>
  </si>
  <si>
    <t>PCC/DATA.13</t>
  </si>
  <si>
    <t>PCC/DEN.1</t>
  </si>
  <si>
    <t>PCC/DEN.2</t>
  </si>
  <si>
    <t>PCC/CLK</t>
  </si>
  <si>
    <t>PCC/DATA.0</t>
  </si>
  <si>
    <t>PCC/DATA.1</t>
  </si>
  <si>
    <t>PCC/DATA.2</t>
  </si>
  <si>
    <t>PCC/DATA.3</t>
  </si>
  <si>
    <t>PCC/DATA.4</t>
  </si>
  <si>
    <t>PCC/DATA.5</t>
  </si>
  <si>
    <t>PCC/DATA.6</t>
  </si>
  <si>
    <t>PCC/DATA.7</t>
  </si>
  <si>
    <t>GMAC/GMDC</t>
  </si>
  <si>
    <t>GMAC/GMDIO</t>
  </si>
  <si>
    <t>GMAC/GTXCK</t>
  </si>
  <si>
    <t>GMAC/GRX.0</t>
  </si>
  <si>
    <t>GMAC/GRX.3</t>
  </si>
  <si>
    <t>GMAC/GRX.1</t>
  </si>
  <si>
    <t>GMAC/GRX.2</t>
  </si>
  <si>
    <t>GMAC/GRXER</t>
  </si>
  <si>
    <t>GMAC/GCRS/GRXDV</t>
  </si>
  <si>
    <t>GMAC/GTXEN</t>
  </si>
  <si>
    <t>GMAC/GTX.0</t>
  </si>
  <si>
    <t>GMAC/GTX.1</t>
  </si>
  <si>
    <t>GMAC/GTX.2</t>
  </si>
  <si>
    <t>GMAC/GTX.3</t>
  </si>
  <si>
    <t>GMAC/GRXCK</t>
  </si>
  <si>
    <t>GMAC/GTXER</t>
  </si>
  <si>
    <t>GMAC/GRXDV</t>
  </si>
  <si>
    <t>GMAC/GCOL</t>
  </si>
  <si>
    <t>GCLK/IO.4</t>
  </si>
  <si>
    <t>GCLK/IO.5</t>
  </si>
  <si>
    <t>GCLK/IO.6</t>
  </si>
  <si>
    <t>GCLK/IO.7</t>
  </si>
  <si>
    <t>GCLK/IO.0</t>
  </si>
  <si>
    <t>GCLK/IO.1</t>
  </si>
  <si>
    <t>GCLK/IO.2</t>
  </si>
  <si>
    <t>GCLK/IO.3</t>
  </si>
  <si>
    <t>CORTEX_M4/SWO</t>
  </si>
  <si>
    <t>CCL/IN.6</t>
  </si>
  <si>
    <t>CCL/IN.7</t>
  </si>
  <si>
    <t>CCL/IN.8</t>
  </si>
  <si>
    <t>CCL/IN.9</t>
  </si>
  <si>
    <t>CCL/IN.4</t>
  </si>
  <si>
    <t>CCL/IN.5</t>
  </si>
  <si>
    <t>CCL/IN.10</t>
  </si>
  <si>
    <t>CCL/IN.11</t>
  </si>
  <si>
    <t>CCL/IN.3</t>
  </si>
  <si>
    <t>CCL/IN.0</t>
  </si>
  <si>
    <t>CCL/IN.1</t>
  </si>
  <si>
    <t>CCL/IN.2</t>
  </si>
  <si>
    <t>CCL/OUT.2</t>
  </si>
  <si>
    <t>CCL/OUT.3</t>
  </si>
  <si>
    <t>CCL/OUT.1</t>
  </si>
  <si>
    <t>CCL/OUT.0</t>
  </si>
  <si>
    <t>SAMD/E5x Pin Multiplex Table</t>
  </si>
  <si>
    <t>Datasheet:</t>
  </si>
  <si>
    <t>SAM-D5x-E5x-Family-Data-Sheet-DS60001507.pdf</t>
  </si>
  <si>
    <t>Application</t>
  </si>
  <si>
    <t>Variant</t>
  </si>
  <si>
    <t>Pin Name</t>
  </si>
  <si>
    <t>Function</t>
  </si>
  <si>
    <t>Arduino Pin</t>
  </si>
  <si>
    <t>Output</t>
  </si>
  <si>
    <t>Pin mode</t>
  </si>
  <si>
    <t>Pinmode()</t>
  </si>
  <si>
    <t>Arduino Framework Code</t>
  </si>
  <si>
    <t>Pin #defines</t>
  </si>
  <si>
    <t>Input</t>
  </si>
  <si>
    <t>Output Analogue</t>
  </si>
  <si>
    <t>Output state</t>
  </si>
  <si>
    <t>High</t>
  </si>
  <si>
    <t>Low</t>
  </si>
  <si>
    <t>Hi Z</t>
  </si>
  <si>
    <t>digitalWrite()</t>
  </si>
  <si>
    <t>Pin init state</t>
  </si>
  <si>
    <t>SPI pinout options:</t>
  </si>
  <si>
    <t>MOSI &amp; SCK</t>
  </si>
  <si>
    <t>SPI_PAD_0_SCK_1</t>
  </si>
  <si>
    <t>SERCOM_RX_PAD_0</t>
  </si>
  <si>
    <t>SPI_PAD_3_SCK_1</t>
  </si>
  <si>
    <t>SERCOM_RX_PAD_2</t>
  </si>
  <si>
    <t>SERCOM_RX_PAD_3</t>
  </si>
  <si>
    <t>MISO</t>
  </si>
  <si>
    <t>Pin names (ATSAMD51N)</t>
  </si>
  <si>
    <t>Peripheral</t>
  </si>
  <si>
    <t>I2C_PER_SDA</t>
  </si>
  <si>
    <t>I2C_PER_SCL</t>
  </si>
  <si>
    <t>P_MON_MAIN_IRQ</t>
  </si>
  <si>
    <t>GPIO</t>
  </si>
  <si>
    <t>P_MON_HEAT_IRQ</t>
  </si>
  <si>
    <t>MOT_IRQ_1</t>
  </si>
  <si>
    <t>MOT_IRQ_2</t>
  </si>
  <si>
    <t>MOT_IRQ_3</t>
  </si>
  <si>
    <t>MOT_IRQ_4</t>
  </si>
  <si>
    <t>MOT_I_FB_1</t>
  </si>
  <si>
    <t>MOT_I_FB_2</t>
  </si>
  <si>
    <t>MOT_I_FB_3</t>
  </si>
  <si>
    <t>MOT_I_FB_4</t>
  </si>
  <si>
    <t>STP_MOSI</t>
  </si>
  <si>
    <t>STP_MISO</t>
  </si>
  <si>
    <t>STP_SCK</t>
  </si>
  <si>
    <t>STP_CS</t>
  </si>
  <si>
    <t>STP_DIAG0</t>
  </si>
  <si>
    <t>STP_DIAG1</t>
  </si>
  <si>
    <t>OUT_1</t>
  </si>
  <si>
    <t>OUT_2</t>
  </si>
  <si>
    <t>OUT_3</t>
  </si>
  <si>
    <t>OUT_4</t>
  </si>
  <si>
    <t>GPIO_1</t>
  </si>
  <si>
    <t>GPIO_2</t>
  </si>
  <si>
    <t>GPIO_3</t>
  </si>
  <si>
    <t>GPIO_4</t>
  </si>
  <si>
    <t>GPIO_5</t>
  </si>
  <si>
    <t>GPIO_6</t>
  </si>
  <si>
    <t>GPIO_7</t>
  </si>
  <si>
    <t>HEAT_OUT</t>
  </si>
  <si>
    <t>PWM</t>
  </si>
  <si>
    <t>ANA_OUT_1</t>
  </si>
  <si>
    <t>ANA_OUT_2</t>
  </si>
  <si>
    <t>ADC_MOSI</t>
  </si>
  <si>
    <t>ADC_MISO</t>
  </si>
  <si>
    <t>ADC_SCK</t>
  </si>
  <si>
    <t>ADC_CS</t>
  </si>
  <si>
    <t>ADC_IRQ</t>
  </si>
  <si>
    <t>PT100_CS_1</t>
  </si>
  <si>
    <t>PT100_CS_2</t>
  </si>
  <si>
    <t>PT100_CS_3</t>
  </si>
  <si>
    <t>PT100_IRQ_1</t>
  </si>
  <si>
    <t>PT100_IRQ_2</t>
  </si>
  <si>
    <t>PT100_IRQ_3</t>
  </si>
  <si>
    <t>RS232_TX_1</t>
  </si>
  <si>
    <t>RS232_RX_1</t>
  </si>
  <si>
    <t>RS232_TX_2</t>
  </si>
  <si>
    <t>RS232_RX_2</t>
  </si>
  <si>
    <t>RS485_TX_1</t>
  </si>
  <si>
    <t>RS485_RX_1</t>
  </si>
  <si>
    <t>RS485_TX_2</t>
  </si>
  <si>
    <t>RS485_RX_2</t>
  </si>
  <si>
    <t>MCU_IO_TX</t>
  </si>
  <si>
    <t>MCU_IO_RX</t>
  </si>
  <si>
    <t>Sercom1 - UART</t>
  </si>
  <si>
    <t>Sercom2 - UART</t>
  </si>
  <si>
    <t>Sercom3 - UART</t>
  </si>
  <si>
    <t>Sercom4 - UART</t>
  </si>
  <si>
    <t>Sercom7 - SPI</t>
  </si>
  <si>
    <t>Sercom6 - SPI</t>
  </si>
  <si>
    <t>Sercom0 - I2C</t>
  </si>
  <si>
    <t>Sercom5 - UART</t>
  </si>
  <si>
    <t>USB_D_N</t>
  </si>
  <si>
    <t>USB_D_P</t>
  </si>
  <si>
    <t>XIN</t>
  </si>
  <si>
    <t>XOUT</t>
  </si>
  <si>
    <t>GPIO_0</t>
  </si>
  <si>
    <t>SP_IO_0</t>
  </si>
  <si>
    <t>SP_IO_1</t>
  </si>
  <si>
    <t>SP_IO_2</t>
  </si>
  <si>
    <t>SP_IO_3</t>
  </si>
  <si>
    <t>SP_IO_7</t>
  </si>
  <si>
    <t>SP_IO_8</t>
  </si>
  <si>
    <t>SP_IO_9</t>
  </si>
  <si>
    <t>SP_IO_4</t>
  </si>
  <si>
    <t>SP_IO_5</t>
  </si>
  <si>
    <t>SP_IO_6</t>
  </si>
  <si>
    <t>SP_IO_10</t>
  </si>
  <si>
    <t>SP_IO_11</t>
  </si>
  <si>
    <t>SP_IO_12</t>
  </si>
  <si>
    <t>SP_IO_13</t>
  </si>
  <si>
    <t>SP_IO_14</t>
  </si>
  <si>
    <t>SP_IO_15</t>
  </si>
  <si>
    <t>SP_IO_16</t>
  </si>
  <si>
    <t>SP_IO_17</t>
  </si>
  <si>
    <t>SP_IO_18</t>
  </si>
  <si>
    <t>SP_IO_19</t>
  </si>
  <si>
    <t>Crystal oscillator</t>
  </si>
  <si>
    <t>ADC in</t>
  </si>
  <si>
    <t>Ext Int</t>
  </si>
  <si>
    <t>I2C</t>
  </si>
  <si>
    <t>PWM out</t>
  </si>
  <si>
    <t>UART</t>
  </si>
  <si>
    <t>SPI</t>
  </si>
  <si>
    <t>GNDANA</t>
  </si>
  <si>
    <t>GND</t>
  </si>
  <si>
    <t>VDDIOB</t>
  </si>
  <si>
    <t>VDDCORE</t>
  </si>
  <si>
    <t>VSW</t>
  </si>
  <si>
    <t>Type</t>
  </si>
  <si>
    <t>I/O</t>
  </si>
  <si>
    <t>Power</t>
  </si>
  <si>
    <t>SP_IO_20</t>
  </si>
  <si>
    <t>MI_TX</t>
  </si>
  <si>
    <t>MI_RX</t>
  </si>
  <si>
    <t>P_MAIN_IRQ</t>
  </si>
  <si>
    <t>P_HEAT_IRQ</t>
  </si>
  <si>
    <t>DAC_CS</t>
  </si>
  <si>
    <t>DAC_SYNC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</si>
</sst>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CC5ED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B686DA"/>
        <bgColor indexed="64"/>
      </patternFill>
    </fill>
    <fill>
      <patternFill patternType="solid">
        <fgColor rgb="FFFFC00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ck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54">
    <xf numFmtId="0" fontId="0" fillId="0" borderId="0" xfId="0"/>
    <xf numFmtId="0" fontId="0" fillId="0" borderId="2" xfId="0" applyBorder="1"/>
    <xf numFmtId="0" fontId="0" fillId="0" borderId="2" xfId="0" applyBorder="1" applyAlignment="1">
      <alignment wrapText="1"/>
    </xf>
    <xf numFmtId="0" fontId="0" fillId="0" borderId="3" xfId="0" applyBorder="1"/>
    <xf numFmtId="0" fontId="1" fillId="0" borderId="4" xfId="0" applyFont="1" applyBorder="1" applyAlignment="1">
      <alignment horizontal="center"/>
    </xf>
    <xf numFmtId="0" fontId="4" fillId="0" borderId="0" xfId="1"/>
    <xf numFmtId="0" fontId="1" fillId="0" borderId="1" xfId="0" applyFont="1" applyBorder="1" applyAlignment="1">
      <alignment horizontal="center"/>
    </xf>
    <xf numFmtId="0" fontId="0" fillId="0" borderId="6" xfId="0" applyBorder="1"/>
    <xf numFmtId="0" fontId="0" fillId="0" borderId="10" xfId="0" applyBorder="1"/>
    <xf numFmtId="0" fontId="1" fillId="0" borderId="5" xfId="0" applyFont="1" applyBorder="1" applyAlignment="1">
      <alignment horizontal="center"/>
    </xf>
    <xf numFmtId="0" fontId="5" fillId="0" borderId="2" xfId="0" applyFont="1" applyBorder="1"/>
    <xf numFmtId="0" fontId="5" fillId="0" borderId="6" xfId="0" applyFont="1" applyBorder="1"/>
    <xf numFmtId="0" fontId="5" fillId="0" borderId="2" xfId="0" applyFont="1" applyBorder="1" applyAlignment="1">
      <alignment wrapText="1"/>
    </xf>
    <xf numFmtId="0" fontId="5" fillId="0" borderId="3" xfId="0" applyFont="1" applyBorder="1"/>
    <xf numFmtId="0" fontId="5" fillId="0" borderId="9" xfId="0" applyFont="1" applyBorder="1"/>
    <xf numFmtId="0" fontId="1" fillId="0" borderId="1" xfId="0" applyFont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5" fillId="2" borderId="2" xfId="0" applyFont="1" applyFill="1" applyBorder="1"/>
    <xf numFmtId="0" fontId="0" fillId="2" borderId="1" xfId="0" applyFill="1" applyBorder="1"/>
    <xf numFmtId="0" fontId="5" fillId="3" borderId="2" xfId="0" applyFont="1" applyFill="1" applyBorder="1"/>
    <xf numFmtId="0" fontId="0" fillId="3" borderId="1" xfId="0" applyFill="1" applyBorder="1"/>
    <xf numFmtId="0" fontId="5" fillId="4" borderId="2" xfId="0" applyFont="1" applyFill="1" applyBorder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5" borderId="2" xfId="0" applyFill="1" applyBorder="1"/>
    <xf numFmtId="0" fontId="5" fillId="6" borderId="2" xfId="0" applyFont="1" applyFill="1" applyBorder="1"/>
    <xf numFmtId="0" fontId="0" fillId="7" borderId="1" xfId="0" applyFill="1" applyBorder="1"/>
    <xf numFmtId="0" fontId="0" fillId="6" borderId="1" xfId="0" applyFill="1" applyBorder="1"/>
    <xf numFmtId="0" fontId="6" fillId="0" borderId="2" xfId="0" applyFont="1" applyBorder="1"/>
    <xf numFmtId="0" fontId="0" fillId="8" borderId="1" xfId="0" applyFill="1" applyBorder="1"/>
    <xf numFmtId="0" fontId="0" fillId="6" borderId="2" xfId="0" applyFill="1" applyBorder="1"/>
    <xf numFmtId="0" fontId="5" fillId="9" borderId="2" xfId="0" applyFont="1" applyFill="1" applyBorder="1"/>
    <xf numFmtId="0" fontId="0" fillId="9" borderId="1" xfId="0" applyFill="1" applyBorder="1"/>
    <xf numFmtId="0" fontId="0" fillId="9" borderId="1" xfId="0" applyFill="1" applyBorder="1" applyAlignment="1">
      <alignment horizontal="center"/>
    </xf>
    <xf numFmtId="0" fontId="7" fillId="0" borderId="2" xfId="0" applyFont="1" applyBorder="1"/>
    <xf numFmtId="0" fontId="0" fillId="5" borderId="1" xfId="0" applyFill="1" applyBorder="1"/>
    <xf numFmtId="0" fontId="5" fillId="0" borderId="0" xfId="0" applyFont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3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32">
    <dxf>
      <numFmt numFmtId="0" formatCode="General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numFmt numFmtId="0" formatCode="General"/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numFmt numFmtId="0" formatCode="General"/>
      <border diagonalUp="0" diagonalDown="0">
        <left style="thick">
          <color auto="1"/>
        </left>
        <right style="thin">
          <color auto="1"/>
        </right>
        <top/>
        <bottom/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outline="0"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1"/>
        <color theme="1" tint="0.34998626667073579"/>
        <name val="Calibri"/>
        <family val="2"/>
        <scheme val="minor"/>
      </font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/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  <dxf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/>
        <bottom/>
        <vertical style="thin">
          <color auto="1"/>
        </vertical>
        <horizontal/>
      </border>
    </dxf>
  </dxfs>
  <tableStyles count="0" defaultTableStyle="TableStyleMedium2" defaultPivotStyle="PivotStyleLight16"/>
  <colors>
    <mruColors>
      <color rgb="FFDCC5ED"/>
      <color rgb="FFB686D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105</xdr:row>
      <xdr:rowOff>19050</xdr:rowOff>
    </xdr:from>
    <xdr:to>
      <xdr:col>16</xdr:col>
      <xdr:colOff>1250</xdr:colOff>
      <xdr:row>159</xdr:row>
      <xdr:rowOff>187289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27B45F-5891-1302-084D-5B474AD9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0259675"/>
          <a:ext cx="12933333" cy="10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161</xdr:row>
      <xdr:rowOff>0</xdr:rowOff>
    </xdr:from>
    <xdr:to>
      <xdr:col>13</xdr:col>
      <xdr:colOff>313497</xdr:colOff>
      <xdr:row>227</xdr:row>
      <xdr:rowOff>34620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ADACB35-B7A7-3E1D-3225-B644C30EA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0908625"/>
          <a:ext cx="11533333" cy="12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101414</xdr:colOff>
      <xdr:row>226</xdr:row>
      <xdr:rowOff>151840</xdr:rowOff>
    </xdr:from>
    <xdr:to>
      <xdr:col>13</xdr:col>
      <xdr:colOff>251088</xdr:colOff>
      <xdr:row>293</xdr:row>
      <xdr:rowOff>13101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30CCC04-FC6B-84F2-67CF-7C32127D9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414" y="43440164"/>
          <a:ext cx="11519221" cy="12624761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296</xdr:row>
      <xdr:rowOff>28575</xdr:rowOff>
    </xdr:from>
    <xdr:to>
      <xdr:col>11</xdr:col>
      <xdr:colOff>270877</xdr:colOff>
      <xdr:row>353</xdr:row>
      <xdr:rowOff>42455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8DD6072-5683-CC16-BAA7-F5F486A81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825" y="56654700"/>
          <a:ext cx="10561905" cy="10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355</xdr:row>
      <xdr:rowOff>0</xdr:rowOff>
    </xdr:from>
    <xdr:to>
      <xdr:col>10</xdr:col>
      <xdr:colOff>271916</xdr:colOff>
      <xdr:row>405</xdr:row>
      <xdr:rowOff>149287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B22A43-F09A-3770-D622-E1EA05DD3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825" y="67865625"/>
          <a:ext cx="10028571" cy="96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390525</xdr:colOff>
      <xdr:row>182</xdr:row>
      <xdr:rowOff>95250</xdr:rowOff>
    </xdr:from>
    <xdr:to>
      <xdr:col>24</xdr:col>
      <xdr:colOff>987186</xdr:colOff>
      <xdr:row>215</xdr:row>
      <xdr:rowOff>189702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B2F3E5E-1ABB-4D28-89BE-0F5FA7F3B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06225" y="35004375"/>
          <a:ext cx="12066667" cy="6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216</xdr:row>
      <xdr:rowOff>0</xdr:rowOff>
    </xdr:from>
    <xdr:to>
      <xdr:col>20</xdr:col>
      <xdr:colOff>1260159</xdr:colOff>
      <xdr:row>253</xdr:row>
      <xdr:rowOff>109597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2D294BE-9B1E-4C71-BE83-5C3C7D203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763375" y="41386125"/>
          <a:ext cx="7600000" cy="714285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105</xdr:row>
      <xdr:rowOff>0</xdr:rowOff>
    </xdr:from>
    <xdr:to>
      <xdr:col>25</xdr:col>
      <xdr:colOff>101372</xdr:colOff>
      <xdr:row>181</xdr:row>
      <xdr:rowOff>186764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6C38D5-4EB0-215A-3689-FDD4E4216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73100" y="20240625"/>
          <a:ext cx="11990476" cy="14647619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7CCF5F-A674-4FC6-8397-43B609802D8B}" name="Table6" displayName="Table6" ref="A4:AD104" totalsRowShown="0" headerRowDxfId="31" tableBorderDxfId="30">
  <autoFilter ref="A4:AD104" xr:uid="{F77CCF5F-A674-4FC6-8397-43B609802D8B}"/>
  <sortState xmlns:xlrd2="http://schemas.microsoft.com/office/spreadsheetml/2017/richdata2" ref="A5:AD104">
    <sortCondition ref="E4:E104"/>
  </sortState>
  <tableColumns count="30">
    <tableColumn id="25" xr3:uid="{D87E0D9D-B710-48F4-ADCF-C218AFD15BB7}" name="Pin Name" dataDxfId="29"/>
    <tableColumn id="26" xr3:uid="{BD8FC335-F9B0-4DF7-BDC3-D94385EACF49}" name="Function" dataDxfId="28"/>
    <tableColumn id="27" xr3:uid="{7ECB7B1B-B549-40F2-9ED5-EDFC4C83AD90}" name="Pin mode" dataDxfId="27"/>
    <tableColumn id="28" xr3:uid="{F11900FC-E01D-46F8-9BA5-ECF2199FB7B3}" name="Pin init state" dataDxfId="26"/>
    <tableColumn id="29" xr3:uid="{B3B964E7-0137-4325-86E4-D8FB2EF4DE29}" name="Arduino Pin" dataDxfId="25"/>
    <tableColumn id="3" xr3:uid="{47116098-B3FC-42A0-A816-1C03D70240F4}" name="TQFP 100_x000a_SAMD5xN" dataDxfId="24"/>
    <tableColumn id="5" xr3:uid="{1B7D7B04-A4E1-44D7-AA51-66C236ADD76E}" name="Port Pin" dataDxfId="23"/>
    <tableColumn id="1" xr3:uid="{5199E04F-5D14-495C-8021-86D6A88621DD}" name="Type" dataDxfId="22"/>
    <tableColumn id="6" xr3:uid="{D6892DC4-5D2C-4D51-B3BC-BA7D525B1D05}" name="EIC" dataDxfId="21"/>
    <tableColumn id="7" xr3:uid="{C23F1D2B-0697-46C4-91AE-5A48F31F0511}" name="REF" dataDxfId="20"/>
    <tableColumn id="8" xr3:uid="{C6001D6D-E23E-4A96-B237-CC658DDE3841}" name="ADC0" dataDxfId="19"/>
    <tableColumn id="9" xr3:uid="{5F3ECCFA-B2D2-47D9-AF68-ED44FA0A036A}" name="ADC1" dataDxfId="18"/>
    <tableColumn id="10" xr3:uid="{F58592DB-8289-4BB7-AF5D-6A004BD002FC}" name="AC" dataDxfId="17"/>
    <tableColumn id="11" xr3:uid="{66D48A0D-D7F7-441B-81C1-A9860F2E00BB}" name="DAC" dataDxfId="16"/>
    <tableColumn id="12" xr3:uid="{1446C41A-E9A7-4693-AEBB-21E8B6FE9BFE}" name="PTC" dataDxfId="15"/>
    <tableColumn id="13" xr3:uid="{339402D4-501F-4AE5-BFC7-CF2DD1028C8C}" name="SERCOM" dataDxfId="14"/>
    <tableColumn id="14" xr3:uid="{83EDA2DA-D683-4269-A2B2-4CE99C2EEAA9}" name="SERCOM-ALT" dataDxfId="13"/>
    <tableColumn id="15" xr3:uid="{1BC3A163-CE95-4506-B840-9D8995CFD15E}" name="TC" dataDxfId="12"/>
    <tableColumn id="16" xr3:uid="{8742E546-EC98-414D-BDD2-5672F48C25A3}" name="TCC" dataDxfId="11"/>
    <tableColumn id="17" xr3:uid="{3492C7B7-381D-43A6-8B76-2657137EB1C8}" name="TCC, PDEC" dataDxfId="10"/>
    <tableColumn id="18" xr3:uid="{ADB1BA14-76FB-4F03-82C8-C3AD930EDE6A}" name="QSPI, CAN1, USB" dataDxfId="9"/>
    <tableColumn id="19" xr3:uid="{1CFB1487-15CC-49CA-9138-0A5D56B9EAFF}" name="SDHC, CAN0" dataDxfId="8"/>
    <tableColumn id="20" xr3:uid="{B69ECDF8-0F37-4C8B-84D2-4C396E2EEC4D}" name="I2S" dataDxfId="7"/>
    <tableColumn id="21" xr3:uid="{03E63F12-9425-4159-AB82-D499423B12ED}" name="PCC" dataDxfId="6"/>
    <tableColumn id="22" xr3:uid="{98CCA372-6302-48D5-9552-0D28E35B6056}" name="GMAC" dataDxfId="5"/>
    <tableColumn id="23" xr3:uid="{D9531898-F166-4876-B2E3-4221AE7E0F3D}" name="GCLK, AC" dataDxfId="4"/>
    <tableColumn id="24" xr3:uid="{57D6393A-350E-4ADA-8304-90DA81C160AA}" name="CCL" dataDxfId="3"/>
    <tableColumn id="30" xr3:uid="{FB1401CF-3048-4408-9126-02949625B620}" name="Pin #defines" dataDxfId="2">
      <calculatedColumnFormula xml:space="preserve"> IF(AND(ISTEXT(Table6[[#This Row],[Pin Name]]), ISNUMBER(Table6[[#This Row],[Arduino Pin]])), "#define PIN_" &amp;Table6[[#This Row],[Pin Name]] &amp; " " &amp;Table6[[#This Row],[Arduino Pin]], "")</calculatedColumnFormula>
    </tableColumn>
    <tableColumn id="31" xr3:uid="{B0E582B5-1EAC-402E-8CD4-BB62AE084E77}" name="Pinmode()" dataDxfId="1">
      <calculatedColumnFormula array="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calculatedColumnFormula>
    </tableColumn>
    <tableColumn id="32" xr3:uid="{C8FBCDEB-C8B3-47FD-B23C-F4DFED5A2F77}" name="digitalWrite()" dataDxfId="0">
      <calculatedColumnFormula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../../MCU%20Templates%20&amp;%20Datasheets/SAM-D5x-E5x-Family-Data-Sheet-DS60001507.pdf" TargetMode="External"/><Relationship Id="rId4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EEF42-BA31-4740-AF93-C605D940E16E}">
  <dimension ref="A1:AH110"/>
  <sheetViews>
    <sheetView tabSelected="1" zoomScale="115" zoomScaleNormal="115" workbookViewId="0">
      <pane xSplit="5" ySplit="4" topLeftCell="F5" activePane="bottomRight" state="frozen"/>
      <selection pane="topRight" activeCell="F1" sqref="F1"/>
      <selection pane="bottomLeft" activeCell="A5" sqref="A5"/>
      <selection pane="bottomRight" activeCell="N25" sqref="N25"/>
    </sheetView>
  </sheetViews>
  <sheetFormatPr defaultRowHeight="15" x14ac:dyDescent="0.25"/>
  <cols>
    <col min="1" max="1" width="25" customWidth="1"/>
    <col min="2" max="2" width="21.85546875" customWidth="1"/>
    <col min="3" max="3" width="16.7109375" customWidth="1"/>
    <col min="4" max="6" width="15.42578125" customWidth="1"/>
    <col min="7" max="7" width="10.28515625" bestFit="1" customWidth="1"/>
    <col min="8" max="8" width="10.28515625" customWidth="1"/>
    <col min="9" max="9" width="11.42578125" bestFit="1" customWidth="1"/>
    <col min="10" max="10" width="6.7109375" bestFit="1" customWidth="1"/>
    <col min="11" max="12" width="8" bestFit="1" customWidth="1"/>
    <col min="13" max="13" width="5.7109375" bestFit="1" customWidth="1"/>
    <col min="14" max="14" width="7.5703125" bestFit="1" customWidth="1"/>
    <col min="15" max="15" width="6.7109375" bestFit="1" customWidth="1"/>
    <col min="16" max="16" width="11" bestFit="1" customWidth="1"/>
    <col min="17" max="17" width="14.7109375" bestFit="1" customWidth="1"/>
    <col min="18" max="18" width="9.85546875" bestFit="1" customWidth="1"/>
    <col min="19" max="19" width="11" bestFit="1" customWidth="1"/>
    <col min="20" max="20" width="12.28515625" bestFit="1" customWidth="1"/>
    <col min="21" max="21" width="27.42578125" bestFit="1" customWidth="1"/>
    <col min="22" max="22" width="15.140625" bestFit="1" customWidth="1"/>
    <col min="23" max="23" width="15.42578125" customWidth="1"/>
    <col min="24" max="24" width="12.7109375" bestFit="1" customWidth="1"/>
    <col min="25" max="25" width="20.7109375" customWidth="1"/>
    <col min="26" max="26" width="16.85546875" bestFit="1" customWidth="1"/>
    <col min="27" max="27" width="10.42578125" bestFit="1" customWidth="1"/>
    <col min="28" max="28" width="28.5703125" customWidth="1"/>
    <col min="29" max="30" width="37.140625" customWidth="1"/>
    <col min="32" max="32" width="23.5703125" bestFit="1" customWidth="1"/>
    <col min="33" max="33" width="8" bestFit="1" customWidth="1"/>
    <col min="34" max="34" width="19.42578125" customWidth="1"/>
  </cols>
  <sheetData>
    <row r="1" spans="1:34" ht="18.75" x14ac:dyDescent="0.3">
      <c r="A1" s="53" t="s">
        <v>376</v>
      </c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53"/>
      <c r="O1" s="53"/>
      <c r="P1" s="53"/>
      <c r="Q1" s="53"/>
      <c r="R1" s="53"/>
      <c r="S1" s="53"/>
      <c r="T1" s="53"/>
      <c r="U1" s="53"/>
      <c r="V1" s="53"/>
      <c r="W1" s="53"/>
      <c r="X1" s="53"/>
      <c r="Y1" s="53"/>
      <c r="Z1" s="53"/>
      <c r="AA1" s="53"/>
      <c r="AB1" s="53"/>
      <c r="AC1" s="53"/>
      <c r="AD1" s="53"/>
    </row>
    <row r="2" spans="1:34" x14ac:dyDescent="0.25">
      <c r="A2" t="s">
        <v>377</v>
      </c>
      <c r="B2" s="5" t="s">
        <v>378</v>
      </c>
    </row>
    <row r="3" spans="1:34" x14ac:dyDescent="0.25">
      <c r="A3" s="38" t="s">
        <v>379</v>
      </c>
      <c r="B3" s="51"/>
      <c r="C3" s="51"/>
      <c r="D3" s="39"/>
      <c r="E3" s="6" t="s">
        <v>380</v>
      </c>
      <c r="F3" s="4"/>
      <c r="G3" s="4" t="s">
        <v>0</v>
      </c>
      <c r="H3" s="4"/>
      <c r="I3" s="4" t="s">
        <v>1</v>
      </c>
      <c r="J3" s="4" t="s">
        <v>3</v>
      </c>
      <c r="K3" s="4"/>
      <c r="L3" s="4"/>
      <c r="M3" s="4"/>
      <c r="N3" s="4"/>
      <c r="O3" s="4"/>
      <c r="P3" s="4" t="s">
        <v>9</v>
      </c>
      <c r="Q3" s="4" t="s">
        <v>11</v>
      </c>
      <c r="R3" s="4" t="s">
        <v>13</v>
      </c>
      <c r="S3" s="4" t="s">
        <v>14</v>
      </c>
      <c r="T3" s="4" t="s">
        <v>16</v>
      </c>
      <c r="U3" s="4" t="s">
        <v>17</v>
      </c>
      <c r="V3" s="4" t="s">
        <v>172</v>
      </c>
      <c r="W3" s="4" t="s">
        <v>173</v>
      </c>
      <c r="X3" s="4" t="s">
        <v>174</v>
      </c>
      <c r="Y3" s="4" t="s">
        <v>175</v>
      </c>
      <c r="Z3" s="4" t="s">
        <v>176</v>
      </c>
      <c r="AA3" s="9" t="s">
        <v>177</v>
      </c>
      <c r="AB3" s="52" t="s">
        <v>387</v>
      </c>
      <c r="AC3" s="51"/>
      <c r="AD3" s="39"/>
    </row>
    <row r="4" spans="1:34" ht="30" x14ac:dyDescent="0.25">
      <c r="A4" s="1" t="s">
        <v>381</v>
      </c>
      <c r="B4" s="1" t="s">
        <v>382</v>
      </c>
      <c r="C4" s="1" t="s">
        <v>385</v>
      </c>
      <c r="D4" s="1" t="s">
        <v>396</v>
      </c>
      <c r="E4" s="1" t="s">
        <v>383</v>
      </c>
      <c r="F4" s="2" t="s">
        <v>168</v>
      </c>
      <c r="G4" s="1" t="s">
        <v>167</v>
      </c>
      <c r="H4" s="1" t="s">
        <v>507</v>
      </c>
      <c r="I4" s="1" t="s">
        <v>2</v>
      </c>
      <c r="J4" s="1" t="s">
        <v>4</v>
      </c>
      <c r="K4" s="1" t="s">
        <v>169</v>
      </c>
      <c r="L4" s="1" t="s">
        <v>170</v>
      </c>
      <c r="M4" s="1" t="s">
        <v>6</v>
      </c>
      <c r="N4" s="1" t="s">
        <v>8</v>
      </c>
      <c r="O4" s="1" t="s">
        <v>7</v>
      </c>
      <c r="P4" s="1" t="s">
        <v>10</v>
      </c>
      <c r="Q4" s="1" t="s">
        <v>12</v>
      </c>
      <c r="R4" s="1" t="s">
        <v>171</v>
      </c>
      <c r="S4" s="1" t="s">
        <v>15</v>
      </c>
      <c r="T4" s="1" t="s">
        <v>178</v>
      </c>
      <c r="U4" s="1" t="s">
        <v>179</v>
      </c>
      <c r="V4" s="1" t="s">
        <v>180</v>
      </c>
      <c r="W4" s="1" t="s">
        <v>181</v>
      </c>
      <c r="X4" s="1" t="s">
        <v>182</v>
      </c>
      <c r="Y4" s="1" t="s">
        <v>183</v>
      </c>
      <c r="Z4" s="1" t="s">
        <v>184</v>
      </c>
      <c r="AA4" s="7" t="s">
        <v>185</v>
      </c>
      <c r="AB4" s="8" t="s">
        <v>388</v>
      </c>
      <c r="AC4" s="1" t="s">
        <v>386</v>
      </c>
      <c r="AD4" s="1" t="s">
        <v>395</v>
      </c>
      <c r="AF4" s="15" t="s">
        <v>405</v>
      </c>
      <c r="AG4" s="15" t="s">
        <v>167</v>
      </c>
      <c r="AH4" s="15" t="s">
        <v>406</v>
      </c>
    </row>
    <row r="5" spans="1:34" x14ac:dyDescent="0.25">
      <c r="A5" s="1" t="s">
        <v>474</v>
      </c>
      <c r="B5" s="1"/>
      <c r="C5" s="1" t="s">
        <v>389</v>
      </c>
      <c r="D5" s="1"/>
      <c r="E5" s="1">
        <v>0</v>
      </c>
      <c r="F5" s="1">
        <v>97</v>
      </c>
      <c r="G5" s="1" t="s">
        <v>65</v>
      </c>
      <c r="H5" s="1" t="s">
        <v>508</v>
      </c>
      <c r="I5" s="1" t="s">
        <v>71</v>
      </c>
      <c r="J5" s="10"/>
      <c r="K5" s="26" t="s">
        <v>91</v>
      </c>
      <c r="L5" s="10"/>
      <c r="M5" s="10"/>
      <c r="N5" s="10"/>
      <c r="O5" s="10" t="s">
        <v>257</v>
      </c>
      <c r="P5" s="10"/>
      <c r="Q5" s="10" t="s">
        <v>121</v>
      </c>
      <c r="R5" s="10"/>
      <c r="S5" s="10"/>
      <c r="T5" s="10"/>
      <c r="U5" s="10"/>
      <c r="V5" s="10"/>
      <c r="W5" s="10"/>
      <c r="X5" s="10"/>
      <c r="Y5" s="10"/>
      <c r="Z5" s="10"/>
      <c r="AA5" s="11" t="s">
        <v>370</v>
      </c>
      <c r="AB5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PIN_GPIO_0 0</v>
      </c>
      <c r="AC5" s="1" t="str" cm="1">
        <f t="array" ref="AC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" s="19" t="s">
        <v>407</v>
      </c>
      <c r="AG5" s="16" t="s">
        <v>32</v>
      </c>
      <c r="AH5" s="41" t="s">
        <v>468</v>
      </c>
    </row>
    <row r="6" spans="1:34" x14ac:dyDescent="0.25">
      <c r="A6" s="1" t="s">
        <v>430</v>
      </c>
      <c r="B6" s="1"/>
      <c r="C6" s="1" t="s">
        <v>389</v>
      </c>
      <c r="D6" s="1"/>
      <c r="E6" s="1">
        <v>1</v>
      </c>
      <c r="F6" s="1">
        <v>98</v>
      </c>
      <c r="G6" s="1" t="s">
        <v>66</v>
      </c>
      <c r="H6" s="1" t="s">
        <v>508</v>
      </c>
      <c r="I6" s="35" t="s">
        <v>72</v>
      </c>
      <c r="J6" s="10"/>
      <c r="K6" s="26" t="s">
        <v>92</v>
      </c>
      <c r="L6" s="10"/>
      <c r="M6" s="10"/>
      <c r="N6" s="10"/>
      <c r="O6" s="10" t="s">
        <v>258</v>
      </c>
      <c r="P6" s="10"/>
      <c r="Q6" s="10" t="s">
        <v>122</v>
      </c>
      <c r="R6" s="10"/>
      <c r="S6" s="10"/>
      <c r="T6" s="10"/>
      <c r="U6" s="10"/>
      <c r="V6" s="10"/>
      <c r="W6" s="10"/>
      <c r="X6" s="10"/>
      <c r="Y6" s="10"/>
      <c r="Z6" s="10"/>
      <c r="AA6" s="11" t="s">
        <v>371</v>
      </c>
      <c r="AB6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PIN_GPIO_1 1</v>
      </c>
      <c r="AC6" s="1" t="str" cm="1">
        <f t="array" ref="AC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" s="19" t="s">
        <v>408</v>
      </c>
      <c r="AG6" s="16" t="s">
        <v>33</v>
      </c>
      <c r="AH6" s="41"/>
    </row>
    <row r="7" spans="1:34" x14ac:dyDescent="0.25">
      <c r="A7" s="1" t="s">
        <v>431</v>
      </c>
      <c r="B7" s="1"/>
      <c r="C7" s="1" t="s">
        <v>389</v>
      </c>
      <c r="D7" s="1"/>
      <c r="E7" s="1">
        <v>2</v>
      </c>
      <c r="F7" s="1">
        <v>99</v>
      </c>
      <c r="G7" s="1" t="s">
        <v>67</v>
      </c>
      <c r="H7" s="1" t="s">
        <v>508</v>
      </c>
      <c r="I7" s="35" t="s">
        <v>73</v>
      </c>
      <c r="J7" s="10"/>
      <c r="K7" s="26" t="s">
        <v>93</v>
      </c>
      <c r="L7" s="10"/>
      <c r="M7" s="10"/>
      <c r="N7" s="10"/>
      <c r="O7" s="10" t="s">
        <v>259</v>
      </c>
      <c r="P7" s="10"/>
      <c r="Q7" s="10" t="s">
        <v>119</v>
      </c>
      <c r="R7" s="10"/>
      <c r="S7" s="10"/>
      <c r="T7" s="10"/>
      <c r="U7" s="10"/>
      <c r="V7" s="10"/>
      <c r="W7" s="10"/>
      <c r="X7" s="10"/>
      <c r="Y7" s="10"/>
      <c r="Z7" s="10"/>
      <c r="AA7" s="11" t="s">
        <v>375</v>
      </c>
      <c r="AB7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PIN_GPIO_2 2</v>
      </c>
      <c r="AC7" s="1" t="str" cm="1">
        <f t="array" ref="AC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" s="27" t="s">
        <v>409</v>
      </c>
      <c r="AG7" s="16" t="s">
        <v>34</v>
      </c>
      <c r="AH7" s="45" t="s">
        <v>410</v>
      </c>
    </row>
    <row r="8" spans="1:34" x14ac:dyDescent="0.25">
      <c r="A8" s="1" t="s">
        <v>432</v>
      </c>
      <c r="B8" s="1" t="s">
        <v>410</v>
      </c>
      <c r="C8" s="1" t="s">
        <v>389</v>
      </c>
      <c r="D8" s="1"/>
      <c r="E8" s="1">
        <v>3</v>
      </c>
      <c r="F8" s="1">
        <v>100</v>
      </c>
      <c r="G8" s="1" t="s">
        <v>68</v>
      </c>
      <c r="H8" s="1" t="s">
        <v>508</v>
      </c>
      <c r="I8" s="1" t="s">
        <v>74</v>
      </c>
      <c r="J8" s="10"/>
      <c r="K8" s="26" t="s">
        <v>94</v>
      </c>
      <c r="L8" s="10"/>
      <c r="M8" s="10"/>
      <c r="N8" s="10"/>
      <c r="O8" s="10" t="s">
        <v>228</v>
      </c>
      <c r="P8" s="10"/>
      <c r="Q8" s="10" t="s">
        <v>120</v>
      </c>
      <c r="R8" s="10" t="s">
        <v>144</v>
      </c>
      <c r="S8" s="10"/>
      <c r="T8" s="10"/>
      <c r="U8" s="10"/>
      <c r="V8" s="10"/>
      <c r="W8" s="10"/>
      <c r="X8" s="10"/>
      <c r="Y8" s="10"/>
      <c r="Z8" s="10"/>
      <c r="AA8" s="11"/>
      <c r="AB8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PIN_GPIO_3 3</v>
      </c>
      <c r="AC8" s="1" t="str" cm="1">
        <f t="array" ref="AC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" s="27" t="s">
        <v>411</v>
      </c>
      <c r="AG8" s="16" t="s">
        <v>35</v>
      </c>
      <c r="AH8" s="46"/>
    </row>
    <row r="9" spans="1:34" x14ac:dyDescent="0.25">
      <c r="A9" s="1" t="s">
        <v>433</v>
      </c>
      <c r="B9" s="1" t="s">
        <v>410</v>
      </c>
      <c r="C9" s="1" t="s">
        <v>389</v>
      </c>
      <c r="D9" s="1"/>
      <c r="E9" s="1">
        <v>4</v>
      </c>
      <c r="F9" s="1">
        <v>3</v>
      </c>
      <c r="G9" s="1" t="s">
        <v>186</v>
      </c>
      <c r="H9" s="1" t="s">
        <v>508</v>
      </c>
      <c r="I9" s="1" t="s">
        <v>71</v>
      </c>
      <c r="J9" s="10"/>
      <c r="K9" s="10"/>
      <c r="L9" s="26" t="s">
        <v>101</v>
      </c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1"/>
      <c r="AB9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PIN_GPIO_4 4</v>
      </c>
      <c r="AC9" s="1" t="str" cm="1">
        <f t="array" ref="AC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9" s="27" t="s">
        <v>412</v>
      </c>
      <c r="AG9" s="16" t="s">
        <v>31</v>
      </c>
      <c r="AH9" s="46"/>
    </row>
    <row r="10" spans="1:34" x14ac:dyDescent="0.25">
      <c r="A10" s="1" t="s">
        <v>434</v>
      </c>
      <c r="B10" s="1" t="s">
        <v>410</v>
      </c>
      <c r="C10" s="1" t="s">
        <v>389</v>
      </c>
      <c r="D10" s="1"/>
      <c r="E10" s="1">
        <v>5</v>
      </c>
      <c r="F10" s="1">
        <v>4</v>
      </c>
      <c r="G10" s="1" t="s">
        <v>187</v>
      </c>
      <c r="H10" s="1" t="s">
        <v>508</v>
      </c>
      <c r="I10" s="35" t="s">
        <v>72</v>
      </c>
      <c r="J10" s="10"/>
      <c r="K10" s="10"/>
      <c r="L10" s="26" t="s">
        <v>102</v>
      </c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1"/>
      <c r="AB10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PIN_GPIO_5 5</v>
      </c>
      <c r="AC10" s="1" t="str" cm="1">
        <f t="array" ref="AC1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0" s="27" t="s">
        <v>413</v>
      </c>
      <c r="AG10" s="16" t="s">
        <v>190</v>
      </c>
      <c r="AH10" s="46"/>
    </row>
    <row r="11" spans="1:34" x14ac:dyDescent="0.25">
      <c r="A11" s="1" t="s">
        <v>435</v>
      </c>
      <c r="B11" s="1" t="s">
        <v>410</v>
      </c>
      <c r="C11" s="1" t="s">
        <v>389</v>
      </c>
      <c r="D11" s="1"/>
      <c r="E11" s="1">
        <v>6</v>
      </c>
      <c r="F11" s="1">
        <v>5</v>
      </c>
      <c r="G11" s="1" t="s">
        <v>188</v>
      </c>
      <c r="H11" s="1" t="s">
        <v>508</v>
      </c>
      <c r="I11" s="35" t="s">
        <v>73</v>
      </c>
      <c r="J11" s="10"/>
      <c r="K11" s="10"/>
      <c r="L11" s="26" t="s">
        <v>95</v>
      </c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1"/>
      <c r="AB11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PIN_GPIO_6 6</v>
      </c>
      <c r="AC11" s="1" t="str" cm="1">
        <f t="array" ref="AC1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1" s="27" t="s">
        <v>414</v>
      </c>
      <c r="AG11" s="16" t="s">
        <v>191</v>
      </c>
      <c r="AH11" s="46"/>
    </row>
    <row r="12" spans="1:34" x14ac:dyDescent="0.25">
      <c r="A12" t="s">
        <v>436</v>
      </c>
      <c r="B12" s="1" t="s">
        <v>410</v>
      </c>
      <c r="C12" s="1" t="s">
        <v>389</v>
      </c>
      <c r="D12" s="1"/>
      <c r="E12" s="1">
        <v>7</v>
      </c>
      <c r="F12" s="1">
        <v>6</v>
      </c>
      <c r="G12" s="1" t="s">
        <v>189</v>
      </c>
      <c r="H12" s="1" t="s">
        <v>508</v>
      </c>
      <c r="I12" s="35" t="s">
        <v>74</v>
      </c>
      <c r="J12" s="10"/>
      <c r="K12" s="10"/>
      <c r="L12" s="26" t="s">
        <v>96</v>
      </c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1"/>
      <c r="AB12" s="8" t="str">
        <f xml:space="preserve"> IF(AND(ISTEXT(Table6[[#This Row],[Pin Name]]), ISNUMBER(Table6[[#This Row],[Arduino Pin]])), "#define PIN_" &amp;Table6[[#This Row],[Pin Name]] &amp; " " &amp;Table6[[#This Row],[Arduino Pin]], "")</f>
        <v>#define PIN_GPIO_7 7</v>
      </c>
      <c r="AC12" s="1" t="str" cm="1">
        <f t="array" ref="AC1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2" s="27" t="s">
        <v>415</v>
      </c>
      <c r="AG12" s="16" t="s">
        <v>192</v>
      </c>
      <c r="AH12" s="47"/>
    </row>
    <row r="13" spans="1:34" x14ac:dyDescent="0.25">
      <c r="A13" t="s">
        <v>515</v>
      </c>
      <c r="B13" s="1" t="s">
        <v>410</v>
      </c>
      <c r="C13" s="1" t="s">
        <v>384</v>
      </c>
      <c r="D13" s="1" t="s">
        <v>392</v>
      </c>
      <c r="E13" s="1">
        <v>8</v>
      </c>
      <c r="F13" s="1">
        <v>7</v>
      </c>
      <c r="G13" s="1" t="s">
        <v>20</v>
      </c>
      <c r="H13" s="1" t="s">
        <v>508</v>
      </c>
      <c r="I13" s="35" t="s">
        <v>73</v>
      </c>
      <c r="J13" s="10"/>
      <c r="K13" s="10" t="s">
        <v>87</v>
      </c>
      <c r="L13" s="10"/>
      <c r="M13" s="10"/>
      <c r="N13" t="s">
        <v>226</v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1"/>
      <c r="AB13" s="8" t="str">
        <f xml:space="preserve"> IF(AND(ISTEXT(Table6[[#This Row],[Pin Name]]), ISNUMBER(Table6[[#This Row],[Arduino Pin]])), "#define PIN_" &amp;Table6[[#This Row],[Pin Name]] &amp; " " &amp;Table6[[#This Row],[Arduino Pin]], "")</f>
        <v>#define PIN_DAC_CS 8</v>
      </c>
      <c r="AC13" s="1" t="str" cm="1">
        <f t="array" ref="AC1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digitalWrite(PIN_DAC_CS, HIGH);</v>
      </c>
      <c r="AF13" s="28" t="s">
        <v>416</v>
      </c>
      <c r="AG13" s="16" t="s">
        <v>22</v>
      </c>
      <c r="AH13" s="48" t="s">
        <v>5</v>
      </c>
    </row>
    <row r="14" spans="1:34" x14ac:dyDescent="0.25">
      <c r="A14" t="s">
        <v>516</v>
      </c>
      <c r="B14" s="1" t="s">
        <v>410</v>
      </c>
      <c r="C14" s="1" t="s">
        <v>384</v>
      </c>
      <c r="D14" s="1" t="s">
        <v>393</v>
      </c>
      <c r="E14" s="1">
        <v>9</v>
      </c>
      <c r="F14" s="1">
        <v>18</v>
      </c>
      <c r="G14" s="1" t="s">
        <v>29</v>
      </c>
      <c r="H14" s="1" t="s">
        <v>508</v>
      </c>
      <c r="I14" s="35" t="s">
        <v>76</v>
      </c>
      <c r="J14" s="10"/>
      <c r="K14" s="1" t="s">
        <v>96</v>
      </c>
      <c r="L14" s="10"/>
      <c r="M14" s="10" t="s">
        <v>223</v>
      </c>
      <c r="N14" t="s">
        <v>227</v>
      </c>
      <c r="O14" s="10"/>
      <c r="P14" s="10"/>
      <c r="Q14" s="10" t="s">
        <v>104</v>
      </c>
      <c r="R14" s="10" t="s">
        <v>270</v>
      </c>
      <c r="S14" s="10"/>
      <c r="T14" s="10"/>
      <c r="U14" s="10"/>
      <c r="V14" s="10"/>
      <c r="W14" s="10"/>
      <c r="X14" s="10"/>
      <c r="Y14" s="10"/>
      <c r="Z14" s="10"/>
      <c r="AA14" s="11" t="s">
        <v>370</v>
      </c>
      <c r="AB14" s="8" t="str">
        <f xml:space="preserve"> IF(AND(ISTEXT(Table6[[#This Row],[Pin Name]]), ISNUMBER(Table6[[#This Row],[Arduino Pin]])), "#define PIN_" &amp;Table6[[#This Row],[Pin Name]] &amp; " " &amp;Table6[[#This Row],[Arduino Pin]], "")</f>
        <v>#define PIN_DAC_SYNC 9</v>
      </c>
      <c r="AC14" s="1" t="str" cm="1">
        <f t="array" ref="AC1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digitalWrite(PIN_DAC_SYNC, LOW);</v>
      </c>
      <c r="AF14" s="28" t="s">
        <v>417</v>
      </c>
      <c r="AG14" s="16" t="s">
        <v>23</v>
      </c>
      <c r="AH14" s="49"/>
    </row>
    <row r="15" spans="1:34" x14ac:dyDescent="0.25">
      <c r="A15" t="s">
        <v>416</v>
      </c>
      <c r="B15" s="1" t="s">
        <v>496</v>
      </c>
      <c r="C15" s="1" t="s">
        <v>389</v>
      </c>
      <c r="D15" s="1"/>
      <c r="E15" s="1">
        <v>10</v>
      </c>
      <c r="F15" s="1">
        <v>9</v>
      </c>
      <c r="G15" s="1" t="s">
        <v>22</v>
      </c>
      <c r="H15" s="1" t="s">
        <v>508</v>
      </c>
      <c r="I15" s="35" t="s">
        <v>75</v>
      </c>
      <c r="J15" s="10"/>
      <c r="K15" s="10"/>
      <c r="L15" s="26" t="s">
        <v>97</v>
      </c>
      <c r="M15" s="10"/>
      <c r="N15" s="10"/>
      <c r="O15" s="10" t="s">
        <v>230</v>
      </c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1"/>
      <c r="AB15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PIN_MOT_I_FB_1 10</v>
      </c>
      <c r="AC15" s="1" t="str" cm="1">
        <f t="array" ref="AC1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5" s="28" t="s">
        <v>418</v>
      </c>
      <c r="AG15" s="16" t="s">
        <v>24</v>
      </c>
      <c r="AH15" s="49"/>
    </row>
    <row r="16" spans="1:34" x14ac:dyDescent="0.25">
      <c r="A16" s="1" t="s">
        <v>417</v>
      </c>
      <c r="B16" s="1" t="s">
        <v>496</v>
      </c>
      <c r="C16" s="1" t="s">
        <v>389</v>
      </c>
      <c r="D16" s="1"/>
      <c r="E16" s="1">
        <v>11</v>
      </c>
      <c r="F16" s="1">
        <v>10</v>
      </c>
      <c r="G16" s="1" t="s">
        <v>23</v>
      </c>
      <c r="H16" s="1" t="s">
        <v>508</v>
      </c>
      <c r="I16" s="29" t="s">
        <v>76</v>
      </c>
      <c r="J16" s="10"/>
      <c r="K16" s="10"/>
      <c r="L16" s="26" t="s">
        <v>98</v>
      </c>
      <c r="M16" s="10"/>
      <c r="N16" s="10"/>
      <c r="O16" s="10" t="s">
        <v>231</v>
      </c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1"/>
      <c r="AB16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PIN_MOT_I_FB_2 11</v>
      </c>
      <c r="AC16" s="1" t="str" cm="1">
        <f t="array" ref="AC1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6" s="28"/>
      <c r="AG16" s="16"/>
      <c r="AH16" s="49"/>
    </row>
    <row r="17" spans="1:34" x14ac:dyDescent="0.25">
      <c r="A17" s="1" t="s">
        <v>418</v>
      </c>
      <c r="B17" s="1" t="s">
        <v>496</v>
      </c>
      <c r="C17" s="1" t="s">
        <v>389</v>
      </c>
      <c r="D17" s="1"/>
      <c r="E17" s="1">
        <v>12</v>
      </c>
      <c r="F17" s="1">
        <v>13</v>
      </c>
      <c r="G17" s="1" t="s">
        <v>24</v>
      </c>
      <c r="H17" s="1" t="s">
        <v>508</v>
      </c>
      <c r="I17" s="29" t="s">
        <v>77</v>
      </c>
      <c r="J17" s="10"/>
      <c r="K17" s="10"/>
      <c r="L17" s="26" t="s">
        <v>99</v>
      </c>
      <c r="M17" s="10"/>
      <c r="N17" s="10"/>
      <c r="O17" s="10" t="s">
        <v>232</v>
      </c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1" t="s">
        <v>360</v>
      </c>
      <c r="AB17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PIN_MOT_I_FB_3 12</v>
      </c>
      <c r="AC17" s="1" t="str" cm="1">
        <f t="array" ref="AC1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7" s="28"/>
      <c r="AG17" s="16"/>
      <c r="AH17" s="49"/>
    </row>
    <row r="18" spans="1:34" x14ac:dyDescent="0.25">
      <c r="A18" t="s">
        <v>419</v>
      </c>
      <c r="B18" s="1" t="s">
        <v>496</v>
      </c>
      <c r="C18" s="1" t="s">
        <v>389</v>
      </c>
      <c r="D18" s="1"/>
      <c r="E18" s="1">
        <v>13</v>
      </c>
      <c r="F18" s="1">
        <v>14</v>
      </c>
      <c r="G18" s="1" t="s">
        <v>25</v>
      </c>
      <c r="H18" s="1" t="s">
        <v>508</v>
      </c>
      <c r="I18" s="29" t="s">
        <v>78</v>
      </c>
      <c r="J18" s="10"/>
      <c r="K18" s="10"/>
      <c r="L18" s="26" t="s">
        <v>100</v>
      </c>
      <c r="M18" s="10"/>
      <c r="N18" s="10"/>
      <c r="O18" s="10" t="s">
        <v>233</v>
      </c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1" t="s">
        <v>361</v>
      </c>
      <c r="AB18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PIN_MOT_I_FB_4 13</v>
      </c>
      <c r="AC18" s="1" t="str" cm="1">
        <f t="array" ref="AC1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8" s="28" t="s">
        <v>419</v>
      </c>
      <c r="AG18" s="16" t="s">
        <v>25</v>
      </c>
      <c r="AH18" s="50"/>
    </row>
    <row r="19" spans="1:34" x14ac:dyDescent="0.25">
      <c r="A19" t="s">
        <v>412</v>
      </c>
      <c r="B19" s="1" t="s">
        <v>497</v>
      </c>
      <c r="C19" s="1" t="s">
        <v>389</v>
      </c>
      <c r="D19" s="1"/>
      <c r="E19" s="1">
        <v>14</v>
      </c>
      <c r="F19" s="1">
        <v>20</v>
      </c>
      <c r="G19" s="1" t="s">
        <v>31</v>
      </c>
      <c r="H19" s="1" t="s">
        <v>508</v>
      </c>
      <c r="I19" s="25" t="s">
        <v>78</v>
      </c>
      <c r="J19" s="10"/>
      <c r="K19" s="10" t="s">
        <v>98</v>
      </c>
      <c r="L19" s="10"/>
      <c r="M19" s="10" t="s">
        <v>225</v>
      </c>
      <c r="N19" s="10"/>
      <c r="O19" s="10" t="s">
        <v>239</v>
      </c>
      <c r="P19" s="10"/>
      <c r="Q19" s="10" t="s">
        <v>106</v>
      </c>
      <c r="R19" s="10" t="s">
        <v>152</v>
      </c>
      <c r="S19" s="10"/>
      <c r="T19" s="10"/>
      <c r="U19" s="10"/>
      <c r="V19" s="10" t="s">
        <v>297</v>
      </c>
      <c r="W19" s="10"/>
      <c r="X19" s="10"/>
      <c r="Y19" s="10"/>
      <c r="Z19" s="10"/>
      <c r="AA19" s="11" t="s">
        <v>375</v>
      </c>
      <c r="AB19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PIN_MOT_IRQ_1 14</v>
      </c>
      <c r="AC19" s="1" t="str" cm="1">
        <f t="array" ref="AC1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19" s="21" t="s">
        <v>420</v>
      </c>
      <c r="AG19" s="16" t="s">
        <v>195</v>
      </c>
      <c r="AH19" s="42" t="s">
        <v>466</v>
      </c>
    </row>
    <row r="20" spans="1:34" x14ac:dyDescent="0.25">
      <c r="A20" t="s">
        <v>413</v>
      </c>
      <c r="B20" s="1" t="s">
        <v>497</v>
      </c>
      <c r="C20" s="1" t="s">
        <v>389</v>
      </c>
      <c r="D20" s="1"/>
      <c r="E20" s="1">
        <v>15</v>
      </c>
      <c r="F20" s="1">
        <v>21</v>
      </c>
      <c r="G20" s="1" t="s">
        <v>190</v>
      </c>
      <c r="H20" s="1" t="s">
        <v>508</v>
      </c>
      <c r="I20" s="25" t="s">
        <v>76</v>
      </c>
      <c r="J20" s="10"/>
      <c r="K20" s="10"/>
      <c r="L20" s="10"/>
      <c r="M20" s="10"/>
      <c r="N20" s="10"/>
      <c r="O20" s="10"/>
      <c r="P20" s="10" t="s">
        <v>261</v>
      </c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1"/>
      <c r="AB20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PIN_MOT_IRQ_2 15</v>
      </c>
      <c r="AC20" s="1" t="str" cm="1">
        <f t="array" ref="AC2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0" s="21" t="s">
        <v>421</v>
      </c>
      <c r="AG20" s="16" t="s">
        <v>197</v>
      </c>
      <c r="AH20" s="42"/>
    </row>
    <row r="21" spans="1:34" x14ac:dyDescent="0.25">
      <c r="A21" t="s">
        <v>414</v>
      </c>
      <c r="B21" s="1" t="s">
        <v>497</v>
      </c>
      <c r="C21" s="1" t="s">
        <v>389</v>
      </c>
      <c r="D21" s="1"/>
      <c r="E21" s="1">
        <v>16</v>
      </c>
      <c r="F21" s="1">
        <v>22</v>
      </c>
      <c r="G21" s="1" t="s">
        <v>191</v>
      </c>
      <c r="H21" s="1" t="s">
        <v>508</v>
      </c>
      <c r="I21" s="25" t="s">
        <v>77</v>
      </c>
      <c r="J21" s="10"/>
      <c r="K21" s="37"/>
      <c r="L21" s="10"/>
      <c r="M21" s="10"/>
      <c r="N21" s="10"/>
      <c r="O21" s="10"/>
      <c r="P21" s="10" t="s">
        <v>262</v>
      </c>
      <c r="Q21" s="10"/>
      <c r="R21" s="10"/>
      <c r="S21" s="10"/>
      <c r="T21" s="10"/>
      <c r="U21" s="10"/>
      <c r="V21" s="10" t="s">
        <v>296</v>
      </c>
      <c r="W21" s="10"/>
      <c r="X21" s="10"/>
      <c r="Y21" s="10"/>
      <c r="Z21" s="10"/>
      <c r="AA21" s="11"/>
      <c r="AB21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PIN_MOT_IRQ_3 16</v>
      </c>
      <c r="AC21" s="1" t="str" cm="1">
        <f t="array" ref="AC2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1" s="21" t="s">
        <v>422</v>
      </c>
      <c r="AG21" s="16" t="s">
        <v>196</v>
      </c>
      <c r="AH21" s="42"/>
    </row>
    <row r="22" spans="1:34" x14ac:dyDescent="0.25">
      <c r="A22" t="s">
        <v>415</v>
      </c>
      <c r="B22" s="1" t="s">
        <v>497</v>
      </c>
      <c r="C22" s="1" t="s">
        <v>389</v>
      </c>
      <c r="D22" s="1"/>
      <c r="E22" s="1">
        <v>17</v>
      </c>
      <c r="F22" s="1">
        <v>23</v>
      </c>
      <c r="G22" s="1" t="s">
        <v>192</v>
      </c>
      <c r="H22" s="1" t="s">
        <v>508</v>
      </c>
      <c r="I22" s="25" t="s">
        <v>80</v>
      </c>
      <c r="J22" s="10"/>
      <c r="K22" s="37"/>
      <c r="L22" s="10"/>
      <c r="M22" s="10"/>
      <c r="N22" s="10"/>
      <c r="O22" s="10"/>
      <c r="P22" s="10" t="s">
        <v>263</v>
      </c>
      <c r="Q22" s="10"/>
      <c r="R22" s="10"/>
      <c r="S22" s="10"/>
      <c r="T22" s="10"/>
      <c r="U22" s="10"/>
      <c r="V22" s="10" t="s">
        <v>297</v>
      </c>
      <c r="W22" s="10"/>
      <c r="X22" s="10"/>
      <c r="Y22" s="10"/>
      <c r="Z22" s="10"/>
      <c r="AA22" s="11"/>
      <c r="AB22" s="8" t="str">
        <f xml:space="preserve"> IF(AND(ISTEXT(Table6[[#This Row],[Pin Name]]), ISNUMBER(Table6[[#This Row],[Arduino Pin]])), "#define PIN_" &amp;Table6[[#This Row],[Pin Name]] &amp; " " &amp;Table6[[#This Row],[Arduino Pin]], "")</f>
        <v>#define PIN_MOT_IRQ_4 17</v>
      </c>
      <c r="AC22" s="1" t="str" cm="1">
        <f t="array" ref="AC2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2" s="21" t="s">
        <v>423</v>
      </c>
      <c r="AG22" s="16" t="s">
        <v>198</v>
      </c>
      <c r="AH22" s="40" t="s">
        <v>410</v>
      </c>
    </row>
    <row r="23" spans="1:34" x14ac:dyDescent="0.25">
      <c r="A23" t="s">
        <v>407</v>
      </c>
      <c r="B23" s="1" t="s">
        <v>498</v>
      </c>
      <c r="C23" s="1"/>
      <c r="D23" s="1"/>
      <c r="E23" s="1">
        <v>18</v>
      </c>
      <c r="F23" s="1">
        <v>26</v>
      </c>
      <c r="G23" s="1" t="s">
        <v>32</v>
      </c>
      <c r="H23" s="1" t="s">
        <v>508</v>
      </c>
      <c r="I23" s="1" t="s">
        <v>218</v>
      </c>
      <c r="J23" s="10"/>
      <c r="K23" s="37" t="s">
        <v>99</v>
      </c>
      <c r="L23" s="10" t="s">
        <v>89</v>
      </c>
      <c r="M23" s="10"/>
      <c r="N23" s="10"/>
      <c r="O23" s="10" t="s">
        <v>240</v>
      </c>
      <c r="P23" s="18" t="s">
        <v>103</v>
      </c>
      <c r="Q23" s="10" t="s">
        <v>112</v>
      </c>
      <c r="R23" s="10" t="s">
        <v>151</v>
      </c>
      <c r="S23" s="10" t="s">
        <v>132</v>
      </c>
      <c r="T23" s="10" t="s">
        <v>149</v>
      </c>
      <c r="U23" s="10" t="s">
        <v>279</v>
      </c>
      <c r="V23" s="10" t="s">
        <v>298</v>
      </c>
      <c r="W23" s="10" t="s">
        <v>155</v>
      </c>
      <c r="X23" s="10"/>
      <c r="Y23" s="10"/>
      <c r="Z23" s="10"/>
      <c r="AA23" s="11" t="s">
        <v>368</v>
      </c>
      <c r="AB23" s="8" t="str">
        <f xml:space="preserve"> IF(AND(ISTEXT(Table6[[#This Row],[Pin Name]]), ISNUMBER(Table6[[#This Row],[Arduino Pin]])), "#define PIN_" &amp;Table6[[#This Row],[Pin Name]] &amp; " " &amp;Table6[[#This Row],[Arduino Pin]], "")</f>
        <v>#define PIN_I2C_PER_SDA 18</v>
      </c>
      <c r="AC23" s="1" t="str" cm="1">
        <f t="array" ref="AC2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3" s="21" t="s">
        <v>424</v>
      </c>
      <c r="AG23" s="16" t="s">
        <v>193</v>
      </c>
      <c r="AH23" s="40"/>
    </row>
    <row r="24" spans="1:34" x14ac:dyDescent="0.25">
      <c r="A24" t="s">
        <v>408</v>
      </c>
      <c r="B24" s="1" t="s">
        <v>498</v>
      </c>
      <c r="C24" s="1"/>
      <c r="D24" s="1"/>
      <c r="E24" s="1">
        <v>19</v>
      </c>
      <c r="F24" s="1">
        <v>27</v>
      </c>
      <c r="G24" s="1" t="s">
        <v>33</v>
      </c>
      <c r="H24" s="1" t="s">
        <v>508</v>
      </c>
      <c r="I24" s="29" t="s">
        <v>80</v>
      </c>
      <c r="J24" s="10"/>
      <c r="K24" s="37" t="s">
        <v>100</v>
      </c>
      <c r="L24" s="10" t="s">
        <v>90</v>
      </c>
      <c r="M24" s="10"/>
      <c r="N24" s="10"/>
      <c r="O24" s="10" t="s">
        <v>241</v>
      </c>
      <c r="P24" s="18" t="s">
        <v>104</v>
      </c>
      <c r="Q24" s="10" t="s">
        <v>111</v>
      </c>
      <c r="R24" s="10" t="s">
        <v>270</v>
      </c>
      <c r="S24" s="10" t="s">
        <v>137</v>
      </c>
      <c r="T24" s="10" t="s">
        <v>273</v>
      </c>
      <c r="U24" s="10" t="s">
        <v>281</v>
      </c>
      <c r="V24" s="10" t="s">
        <v>299</v>
      </c>
      <c r="W24" s="10" t="s">
        <v>157</v>
      </c>
      <c r="X24" s="10"/>
      <c r="Y24" s="10"/>
      <c r="Z24" s="10"/>
      <c r="AA24" s="11" t="s">
        <v>364</v>
      </c>
      <c r="AB24" s="8" t="str">
        <f xml:space="preserve"> IF(AND(ISTEXT(Table6[[#This Row],[Pin Name]]), ISNUMBER(Table6[[#This Row],[Arduino Pin]])), "#define PIN_" &amp;Table6[[#This Row],[Pin Name]] &amp; " " &amp;Table6[[#This Row],[Arduino Pin]], "")</f>
        <v>#define PIN_I2C_PER_SCL 19</v>
      </c>
      <c r="AC24" s="1" t="str" cm="1">
        <f t="array" ref="AC2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4" s="21" t="s">
        <v>425</v>
      </c>
      <c r="AG24" s="16" t="s">
        <v>194</v>
      </c>
      <c r="AH24" s="40"/>
    </row>
    <row r="25" spans="1:34" x14ac:dyDescent="0.25">
      <c r="A25" s="1" t="s">
        <v>513</v>
      </c>
      <c r="B25" s="1" t="s">
        <v>497</v>
      </c>
      <c r="C25" s="1" t="s">
        <v>389</v>
      </c>
      <c r="D25" s="1"/>
      <c r="E25" s="1">
        <v>20</v>
      </c>
      <c r="F25" s="1">
        <v>28</v>
      </c>
      <c r="G25" s="1" t="s">
        <v>34</v>
      </c>
      <c r="H25" s="1" t="s">
        <v>508</v>
      </c>
      <c r="I25" s="25" t="s">
        <v>81</v>
      </c>
      <c r="J25" s="10"/>
      <c r="K25" s="10" t="s">
        <v>101</v>
      </c>
      <c r="L25" s="10"/>
      <c r="M25" s="10"/>
      <c r="N25" s="10"/>
      <c r="O25" s="10" t="s">
        <v>242</v>
      </c>
      <c r="P25" s="10" t="s">
        <v>105</v>
      </c>
      <c r="Q25" s="10" t="s">
        <v>113</v>
      </c>
      <c r="R25" s="10" t="s">
        <v>271</v>
      </c>
      <c r="S25" s="10" t="s">
        <v>133</v>
      </c>
      <c r="T25" s="10" t="s">
        <v>274</v>
      </c>
      <c r="U25" s="10" t="s">
        <v>280</v>
      </c>
      <c r="V25" s="10" t="s">
        <v>300</v>
      </c>
      <c r="W25" s="10" t="s">
        <v>156</v>
      </c>
      <c r="X25" s="10"/>
      <c r="Y25" s="10"/>
      <c r="Z25" s="10" t="s">
        <v>351</v>
      </c>
      <c r="AA25" s="11" t="s">
        <v>365</v>
      </c>
      <c r="AB25" s="8" t="str">
        <f xml:space="preserve"> IF(AND(ISTEXT(Table6[[#This Row],[Pin Name]]), ISNUMBER(Table6[[#This Row],[Arduino Pin]])), "#define PIN_" &amp;Table6[[#This Row],[Pin Name]] &amp; " " &amp;Table6[[#This Row],[Arduino Pin]], "")</f>
        <v>#define PIN_P_MAIN_IRQ 20</v>
      </c>
      <c r="AC25" s="1" t="str" cm="1">
        <f t="array" ref="AC2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5" s="16" t="s">
        <v>426</v>
      </c>
      <c r="AG25" s="16" t="s">
        <v>205</v>
      </c>
      <c r="AH25" s="40"/>
    </row>
    <row r="26" spans="1:34" x14ac:dyDescent="0.25">
      <c r="A26" s="1" t="s">
        <v>514</v>
      </c>
      <c r="B26" s="1" t="s">
        <v>497</v>
      </c>
      <c r="C26" s="1" t="s">
        <v>389</v>
      </c>
      <c r="D26" s="1"/>
      <c r="E26" s="1">
        <v>21</v>
      </c>
      <c r="F26" s="1">
        <v>29</v>
      </c>
      <c r="G26" s="1" t="s">
        <v>35</v>
      </c>
      <c r="H26" s="1" t="s">
        <v>508</v>
      </c>
      <c r="I26" s="25" t="s">
        <v>82</v>
      </c>
      <c r="J26" s="10"/>
      <c r="K26" s="10" t="s">
        <v>102</v>
      </c>
      <c r="L26" s="10"/>
      <c r="M26" s="10"/>
      <c r="N26" s="10"/>
      <c r="O26" s="10" t="s">
        <v>243</v>
      </c>
      <c r="P26" s="10" t="s">
        <v>106</v>
      </c>
      <c r="Q26" s="10" t="s">
        <v>114</v>
      </c>
      <c r="R26" s="10" t="s">
        <v>152</v>
      </c>
      <c r="S26" s="10" t="s">
        <v>135</v>
      </c>
      <c r="T26" s="10" t="s">
        <v>275</v>
      </c>
      <c r="U26" s="10" t="s">
        <v>282</v>
      </c>
      <c r="V26" s="10" t="s">
        <v>301</v>
      </c>
      <c r="W26" s="10" t="s">
        <v>314</v>
      </c>
      <c r="X26" s="10"/>
      <c r="Y26" s="10"/>
      <c r="Z26" s="10" t="s">
        <v>352</v>
      </c>
      <c r="AA26" s="11" t="s">
        <v>374</v>
      </c>
      <c r="AB26" s="8" t="str">
        <f xml:space="preserve"> IF(AND(ISTEXT(Table6[[#This Row],[Pin Name]]), ISNUMBER(Table6[[#This Row],[Arduino Pin]])), "#define PIN_" &amp;Table6[[#This Row],[Pin Name]] &amp; " " &amp;Table6[[#This Row],[Arduino Pin]], "")</f>
        <v>#define PIN_P_HEAT_IRQ 21</v>
      </c>
      <c r="AC26" s="1" t="str" cm="1">
        <f t="array" ref="AC2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6" s="16" t="s">
        <v>427</v>
      </c>
      <c r="AG26" s="16" t="s">
        <v>206</v>
      </c>
      <c r="AH26" s="40"/>
    </row>
    <row r="27" spans="1:34" x14ac:dyDescent="0.25">
      <c r="A27" s="1" t="s">
        <v>437</v>
      </c>
      <c r="B27" s="1" t="s">
        <v>499</v>
      </c>
      <c r="C27" s="1" t="s">
        <v>390</v>
      </c>
      <c r="D27" s="1" t="s">
        <v>393</v>
      </c>
      <c r="E27" s="1">
        <v>22</v>
      </c>
      <c r="F27" s="1">
        <v>32</v>
      </c>
      <c r="G27" s="1" t="s">
        <v>36</v>
      </c>
      <c r="H27" s="1" t="s">
        <v>508</v>
      </c>
      <c r="I27" s="29" t="s">
        <v>81</v>
      </c>
      <c r="J27" s="10"/>
      <c r="K27" s="10"/>
      <c r="L27" s="10"/>
      <c r="M27" s="10"/>
      <c r="N27" s="10"/>
      <c r="O27" s="10"/>
      <c r="P27" s="10"/>
      <c r="Q27" s="10" t="s">
        <v>109</v>
      </c>
      <c r="R27" s="10" t="s">
        <v>140</v>
      </c>
      <c r="S27" s="32" t="s">
        <v>134</v>
      </c>
      <c r="T27" s="10" t="s">
        <v>138</v>
      </c>
      <c r="U27" s="10" t="s">
        <v>283</v>
      </c>
      <c r="V27" s="10" t="s">
        <v>302</v>
      </c>
      <c r="W27" s="10" t="s">
        <v>315</v>
      </c>
      <c r="X27" s="10"/>
      <c r="Y27" s="10"/>
      <c r="Z27" s="10" t="s">
        <v>351</v>
      </c>
      <c r="AA27" s="11" t="s">
        <v>367</v>
      </c>
      <c r="AB27" s="8" t="str">
        <f xml:space="preserve"> IF(AND(ISTEXT(Table6[[#This Row],[Pin Name]]), ISNUMBER(Table6[[#This Row],[Arduino Pin]])), "#define PIN_" &amp;Table6[[#This Row],[Pin Name]] &amp; " " &amp;Table6[[#This Row],[Arduino Pin]], "")</f>
        <v>#define PIN_HEAT_OUT 22</v>
      </c>
      <c r="AC27" s="1" t="str" cm="1">
        <f t="array" ref="AC2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analogWrite(PIN_HEAT_OUT, 0);</v>
      </c>
      <c r="AF27" s="16" t="s">
        <v>428</v>
      </c>
      <c r="AG27" s="16" t="s">
        <v>207</v>
      </c>
      <c r="AH27" s="40"/>
    </row>
    <row r="28" spans="1:34" x14ac:dyDescent="0.25">
      <c r="A28" s="1" t="s">
        <v>458</v>
      </c>
      <c r="B28" s="1" t="s">
        <v>500</v>
      </c>
      <c r="C28" s="1"/>
      <c r="D28" s="1"/>
      <c r="E28" s="1">
        <v>23</v>
      </c>
      <c r="F28" s="1">
        <v>34</v>
      </c>
      <c r="G28" s="1" t="s">
        <v>38</v>
      </c>
      <c r="H28" s="1" t="s">
        <v>508</v>
      </c>
      <c r="I28" s="1" t="s">
        <v>83</v>
      </c>
      <c r="J28" s="10"/>
      <c r="K28" s="10"/>
      <c r="L28" s="10"/>
      <c r="M28" s="10"/>
      <c r="N28" s="10"/>
      <c r="O28" s="10" t="s">
        <v>234</v>
      </c>
      <c r="P28" s="22" t="s">
        <v>107</v>
      </c>
      <c r="Q28" s="10"/>
      <c r="R28" s="10" t="s">
        <v>130</v>
      </c>
      <c r="S28" s="10" t="s">
        <v>145</v>
      </c>
      <c r="T28" s="10" t="s">
        <v>132</v>
      </c>
      <c r="U28" s="10" t="s">
        <v>285</v>
      </c>
      <c r="V28" s="10" t="s">
        <v>296</v>
      </c>
      <c r="W28" s="10" t="s">
        <v>159</v>
      </c>
      <c r="X28" s="10"/>
      <c r="Y28" s="10"/>
      <c r="Z28" s="10" t="s">
        <v>353</v>
      </c>
      <c r="AA28" s="11"/>
      <c r="AB28" s="8" t="str">
        <f xml:space="preserve"> IF(AND(ISTEXT(Table6[[#This Row],[Pin Name]]), ISNUMBER(Table6[[#This Row],[Arduino Pin]])), "#define PIN_" &amp;Table6[[#This Row],[Pin Name]] &amp; " " &amp;Table6[[#This Row],[Arduino Pin]], "")</f>
        <v>#define PIN_RS485_TX_2 23</v>
      </c>
      <c r="AC28" s="1" t="str" cm="1">
        <f t="array" ref="AC2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8" s="16" t="s">
        <v>429</v>
      </c>
      <c r="AG28" s="16" t="s">
        <v>208</v>
      </c>
      <c r="AH28" s="40"/>
    </row>
    <row r="29" spans="1:34" x14ac:dyDescent="0.25">
      <c r="A29" s="1" t="s">
        <v>459</v>
      </c>
      <c r="B29" s="1" t="s">
        <v>500</v>
      </c>
      <c r="C29" s="1"/>
      <c r="D29" s="1"/>
      <c r="E29" s="1">
        <v>24</v>
      </c>
      <c r="F29" s="1">
        <v>35</v>
      </c>
      <c r="G29" s="1" t="s">
        <v>39</v>
      </c>
      <c r="H29" s="1" t="s">
        <v>508</v>
      </c>
      <c r="I29" s="1" t="s">
        <v>84</v>
      </c>
      <c r="J29" s="10"/>
      <c r="K29" s="10"/>
      <c r="L29" s="10"/>
      <c r="M29" s="10"/>
      <c r="N29" s="10"/>
      <c r="O29" s="10" t="s">
        <v>244</v>
      </c>
      <c r="P29" s="22" t="s">
        <v>108</v>
      </c>
      <c r="Q29" s="10"/>
      <c r="R29" s="10" t="s">
        <v>131</v>
      </c>
      <c r="S29" s="10" t="s">
        <v>147</v>
      </c>
      <c r="T29" s="10" t="s">
        <v>137</v>
      </c>
      <c r="U29" s="10" t="s">
        <v>286</v>
      </c>
      <c r="V29" s="10" t="s">
        <v>297</v>
      </c>
      <c r="W29" s="10" t="s">
        <v>158</v>
      </c>
      <c r="X29" s="10"/>
      <c r="Y29" s="10"/>
      <c r="Z29" s="10" t="s">
        <v>354</v>
      </c>
      <c r="AA29" s="11"/>
      <c r="AB29" s="8" t="str">
        <f xml:space="preserve"> IF(AND(ISTEXT(Table6[[#This Row],[Pin Name]]), ISNUMBER(Table6[[#This Row],[Arduino Pin]])), "#define PIN_" &amp;Table6[[#This Row],[Pin Name]] &amp; " " &amp;Table6[[#This Row],[Arduino Pin]], "")</f>
        <v>#define PIN_RS485_RX_2 24</v>
      </c>
      <c r="AC29" s="1" t="str" cm="1">
        <f t="array" ref="AC2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2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29" s="1"/>
      <c r="AG29" s="16"/>
      <c r="AH29" s="40"/>
    </row>
    <row r="30" spans="1:34" x14ac:dyDescent="0.25">
      <c r="A30" s="1" t="s">
        <v>424</v>
      </c>
      <c r="B30" s="1" t="s">
        <v>410</v>
      </c>
      <c r="C30" s="1" t="s">
        <v>389</v>
      </c>
      <c r="D30" s="1"/>
      <c r="E30" s="1">
        <v>25</v>
      </c>
      <c r="F30" s="1">
        <v>40</v>
      </c>
      <c r="G30" s="1" t="s">
        <v>193</v>
      </c>
      <c r="H30" s="1" t="s">
        <v>508</v>
      </c>
      <c r="I30" s="35" t="s">
        <v>81</v>
      </c>
      <c r="J30" s="10"/>
      <c r="K30" s="10"/>
      <c r="L30" s="10"/>
      <c r="M30" s="10"/>
      <c r="N30" s="10"/>
      <c r="O30" s="10"/>
      <c r="P30" s="10" t="s">
        <v>262</v>
      </c>
      <c r="Q30" s="10" t="s">
        <v>266</v>
      </c>
      <c r="R30" s="10"/>
      <c r="S30" s="10" t="s">
        <v>132</v>
      </c>
      <c r="T30" s="10" t="s">
        <v>149</v>
      </c>
      <c r="U30" s="10"/>
      <c r="V30" s="10"/>
      <c r="W30" s="10"/>
      <c r="X30" s="10"/>
      <c r="Y30" s="10"/>
      <c r="Z30" s="10"/>
      <c r="AA30" s="11"/>
      <c r="AB30" s="8" t="str">
        <f xml:space="preserve"> IF(AND(ISTEXT(Table6[[#This Row],[Pin Name]]), ISNUMBER(Table6[[#This Row],[Arduino Pin]])), "#define PIN_" &amp;Table6[[#This Row],[Pin Name]] &amp; " " &amp;Table6[[#This Row],[Arduino Pin]], "")</f>
        <v>#define PIN_STP_DIAG0 25</v>
      </c>
      <c r="AC30" s="1" t="str" cm="1">
        <f t="array" ref="AC3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0" s="1"/>
      <c r="AG30" s="16"/>
      <c r="AH30" s="40"/>
    </row>
    <row r="31" spans="1:34" x14ac:dyDescent="0.25">
      <c r="A31" s="1" t="s">
        <v>425</v>
      </c>
      <c r="B31" s="1" t="s">
        <v>410</v>
      </c>
      <c r="C31" s="1" t="s">
        <v>389</v>
      </c>
      <c r="D31" s="1"/>
      <c r="E31" s="1">
        <v>26</v>
      </c>
      <c r="F31" s="1">
        <v>41</v>
      </c>
      <c r="G31" s="1" t="s">
        <v>194</v>
      </c>
      <c r="H31" s="1" t="s">
        <v>508</v>
      </c>
      <c r="I31" s="35" t="s">
        <v>82</v>
      </c>
      <c r="J31" s="10"/>
      <c r="K31" s="10"/>
      <c r="L31" s="10"/>
      <c r="M31" s="10"/>
      <c r="N31" s="10"/>
      <c r="O31" s="10"/>
      <c r="P31" s="10" t="s">
        <v>263</v>
      </c>
      <c r="Q31" s="10" t="s">
        <v>267</v>
      </c>
      <c r="R31" s="10"/>
      <c r="S31" s="10" t="s">
        <v>137</v>
      </c>
      <c r="T31" s="10" t="s">
        <v>273</v>
      </c>
      <c r="U31" s="10"/>
      <c r="V31" s="10"/>
      <c r="W31" s="10"/>
      <c r="X31" s="10"/>
      <c r="Y31" s="10" t="s">
        <v>333</v>
      </c>
      <c r="Z31" s="10"/>
      <c r="AA31" s="11"/>
      <c r="AB31" s="8" t="str">
        <f xml:space="preserve"> IF(AND(ISTEXT(Table6[[#This Row],[Pin Name]]), ISNUMBER(Table6[[#This Row],[Arduino Pin]])), "#define PIN_" &amp;Table6[[#This Row],[Pin Name]] &amp; " " &amp;Table6[[#This Row],[Arduino Pin]], "")</f>
        <v>#define PIN_STP_DIAG1 26</v>
      </c>
      <c r="AC31" s="1" t="str" cm="1">
        <f t="array" ref="AC3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1" s="31" t="s">
        <v>474</v>
      </c>
      <c r="AG31" s="16" t="s">
        <v>65</v>
      </c>
      <c r="AH31" s="40"/>
    </row>
    <row r="32" spans="1:34" x14ac:dyDescent="0.25">
      <c r="A32" s="1" t="s">
        <v>420</v>
      </c>
      <c r="B32" s="1" t="s">
        <v>501</v>
      </c>
      <c r="C32" s="1"/>
      <c r="D32" s="1"/>
      <c r="E32" s="1">
        <v>27</v>
      </c>
      <c r="F32" s="1">
        <v>42</v>
      </c>
      <c r="G32" s="1" t="s">
        <v>195</v>
      </c>
      <c r="H32" s="1" t="s">
        <v>508</v>
      </c>
      <c r="I32" s="1" t="s">
        <v>83</v>
      </c>
      <c r="J32" s="10"/>
      <c r="K32" s="10"/>
      <c r="L32" s="10"/>
      <c r="M32" s="10"/>
      <c r="N32" s="10"/>
      <c r="O32" s="10"/>
      <c r="P32" s="20" t="s">
        <v>264</v>
      </c>
      <c r="Q32" s="10" t="s">
        <v>261</v>
      </c>
      <c r="R32" s="10"/>
      <c r="S32" s="10" t="s">
        <v>133</v>
      </c>
      <c r="T32" s="10" t="s">
        <v>274</v>
      </c>
      <c r="U32" s="10"/>
      <c r="V32" s="10"/>
      <c r="W32" s="10"/>
      <c r="X32" s="10" t="s">
        <v>318</v>
      </c>
      <c r="Y32" s="10" t="s">
        <v>334</v>
      </c>
      <c r="Z32" s="10"/>
      <c r="AA32" s="11"/>
      <c r="AB32" s="8" t="str">
        <f xml:space="preserve"> IF(AND(ISTEXT(Table6[[#This Row],[Pin Name]]), ISNUMBER(Table6[[#This Row],[Arduino Pin]])), "#define PIN_" &amp;Table6[[#This Row],[Pin Name]] &amp; " " &amp;Table6[[#This Row],[Arduino Pin]], "")</f>
        <v>#define PIN_STP_MOSI 27</v>
      </c>
      <c r="AC32" s="1" t="str" cm="1">
        <f t="array" ref="AC3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2" s="28" t="s">
        <v>430</v>
      </c>
      <c r="AG32" s="16" t="s">
        <v>66</v>
      </c>
      <c r="AH32" s="40"/>
    </row>
    <row r="33" spans="1:34" x14ac:dyDescent="0.25">
      <c r="A33" s="1" t="s">
        <v>422</v>
      </c>
      <c r="B33" s="1" t="s">
        <v>501</v>
      </c>
      <c r="C33" s="1"/>
      <c r="D33" s="1"/>
      <c r="E33" s="1">
        <v>28</v>
      </c>
      <c r="F33" s="1">
        <v>43</v>
      </c>
      <c r="G33" t="s">
        <v>196</v>
      </c>
      <c r="H33" s="1" t="s">
        <v>508</v>
      </c>
      <c r="I33" s="1" t="s">
        <v>84</v>
      </c>
      <c r="J33" s="10"/>
      <c r="K33" s="10"/>
      <c r="L33" s="10"/>
      <c r="M33" s="10"/>
      <c r="N33" s="10"/>
      <c r="O33" s="10"/>
      <c r="P33" s="20" t="s">
        <v>265</v>
      </c>
      <c r="Q33" s="10" t="s">
        <v>260</v>
      </c>
      <c r="R33" s="10"/>
      <c r="S33" s="10" t="s">
        <v>135</v>
      </c>
      <c r="T33" s="10" t="s">
        <v>275</v>
      </c>
      <c r="U33" s="10"/>
      <c r="V33" s="10"/>
      <c r="W33" s="10"/>
      <c r="X33" s="10" t="s">
        <v>319</v>
      </c>
      <c r="Y33" s="10"/>
      <c r="Z33" s="10"/>
      <c r="AA33" s="11"/>
      <c r="AB33" s="8" t="str">
        <f xml:space="preserve"> IF(AND(ISTEXT(Table6[[#This Row],[Pin Name]]), ISNUMBER(Table6[[#This Row],[Arduino Pin]])), "#define PIN_" &amp;Table6[[#This Row],[Pin Name]] &amp; " " &amp;Table6[[#This Row],[Arduino Pin]], "")</f>
        <v>#define PIN_STP_SCK 28</v>
      </c>
      <c r="AC33" s="1" t="str" cm="1">
        <f t="array" ref="AC3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3" s="28" t="s">
        <v>431</v>
      </c>
      <c r="AG33" s="16" t="s">
        <v>67</v>
      </c>
      <c r="AH33" s="40"/>
    </row>
    <row r="34" spans="1:34" x14ac:dyDescent="0.25">
      <c r="A34" s="1" t="s">
        <v>421</v>
      </c>
      <c r="B34" s="1" t="s">
        <v>501</v>
      </c>
      <c r="C34" s="1"/>
      <c r="D34" s="1"/>
      <c r="E34" s="1">
        <v>29</v>
      </c>
      <c r="F34" s="1">
        <v>44</v>
      </c>
      <c r="G34" t="s">
        <v>197</v>
      </c>
      <c r="H34" s="1" t="s">
        <v>508</v>
      </c>
      <c r="I34" s="1" t="s">
        <v>85</v>
      </c>
      <c r="J34" s="10"/>
      <c r="K34" s="10"/>
      <c r="L34" s="10"/>
      <c r="M34" s="10"/>
      <c r="N34" s="10"/>
      <c r="O34" s="10"/>
      <c r="P34" s="20" t="s">
        <v>266</v>
      </c>
      <c r="Q34" s="10" t="s">
        <v>262</v>
      </c>
      <c r="R34" s="10"/>
      <c r="S34" s="10" t="s">
        <v>134</v>
      </c>
      <c r="T34" s="10" t="s">
        <v>138</v>
      </c>
      <c r="U34" s="10"/>
      <c r="V34" s="10"/>
      <c r="W34" s="10"/>
      <c r="X34" s="10" t="s">
        <v>320</v>
      </c>
      <c r="Y34" s="10" t="s">
        <v>337</v>
      </c>
      <c r="Z34" s="10"/>
      <c r="AA34" s="11"/>
      <c r="AB34" s="8" t="str">
        <f xml:space="preserve"> IF(AND(ISTEXT(Table6[[#This Row],[Pin Name]]), ISNUMBER(Table6[[#This Row],[Arduino Pin]])), "#define PIN_" &amp;Table6[[#This Row],[Pin Name]] &amp; " " &amp;Table6[[#This Row],[Arduino Pin]], "")</f>
        <v>#define PIN_STP_MISO 29</v>
      </c>
      <c r="AC34" s="1" t="str" cm="1">
        <f t="array" ref="AC3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4" s="28" t="s">
        <v>432</v>
      </c>
      <c r="AG34" s="16" t="s">
        <v>68</v>
      </c>
      <c r="AH34" s="40"/>
    </row>
    <row r="35" spans="1:34" x14ac:dyDescent="0.25">
      <c r="A35" s="1" t="s">
        <v>423</v>
      </c>
      <c r="B35" s="1" t="s">
        <v>501</v>
      </c>
      <c r="C35" s="1"/>
      <c r="D35" s="1"/>
      <c r="E35" s="1">
        <v>30</v>
      </c>
      <c r="F35" s="1">
        <v>45</v>
      </c>
      <c r="G35" s="1" t="s">
        <v>198</v>
      </c>
      <c r="H35" s="1" t="s">
        <v>508</v>
      </c>
      <c r="I35" s="1" t="s">
        <v>86</v>
      </c>
      <c r="J35" s="10"/>
      <c r="K35" s="10"/>
      <c r="L35" s="10"/>
      <c r="M35" s="10"/>
      <c r="N35" s="10"/>
      <c r="O35" s="10"/>
      <c r="P35" s="10" t="s">
        <v>267</v>
      </c>
      <c r="Q35" s="10" t="s">
        <v>263</v>
      </c>
      <c r="R35" s="10"/>
      <c r="S35" s="10" t="s">
        <v>136</v>
      </c>
      <c r="T35" s="10" t="s">
        <v>139</v>
      </c>
      <c r="U35" s="10"/>
      <c r="V35" s="10"/>
      <c r="W35" s="10"/>
      <c r="X35" s="10" t="s">
        <v>321</v>
      </c>
      <c r="Y35" s="10" t="s">
        <v>339</v>
      </c>
      <c r="Z35" s="10"/>
      <c r="AA35" s="11"/>
      <c r="AB35" s="8" t="str">
        <f xml:space="preserve"> IF(AND(ISTEXT(Table6[[#This Row],[Pin Name]]), ISNUMBER(Table6[[#This Row],[Arduino Pin]])), "#define PIN_" &amp;Table6[[#This Row],[Pin Name]] &amp; " " &amp;Table6[[#This Row],[Arduino Pin]], "")</f>
        <v>#define PIN_STP_CS 30</v>
      </c>
      <c r="AC35" s="1" t="str" cm="1">
        <f t="array" ref="AC3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5" s="28"/>
      <c r="AG35" s="16"/>
      <c r="AH35" s="40"/>
    </row>
    <row r="36" spans="1:34" x14ac:dyDescent="0.25">
      <c r="A36" s="1" t="s">
        <v>456</v>
      </c>
      <c r="B36" s="1" t="s">
        <v>500</v>
      </c>
      <c r="C36" s="1"/>
      <c r="D36" s="1"/>
      <c r="E36" s="1">
        <v>31</v>
      </c>
      <c r="F36" s="1">
        <v>46</v>
      </c>
      <c r="G36" s="1" t="s">
        <v>42</v>
      </c>
      <c r="H36" s="1" t="s">
        <v>508</v>
      </c>
      <c r="I36" s="1" t="s">
        <v>83</v>
      </c>
      <c r="J36" s="10"/>
      <c r="K36" s="10"/>
      <c r="L36" s="10"/>
      <c r="M36" s="10"/>
      <c r="N36" s="10"/>
      <c r="O36" s="10"/>
      <c r="P36" s="22" t="s">
        <v>111</v>
      </c>
      <c r="Q36" s="10" t="s">
        <v>108</v>
      </c>
      <c r="R36" s="10" t="s">
        <v>268</v>
      </c>
      <c r="S36" s="10" t="s">
        <v>153</v>
      </c>
      <c r="T36" s="10" t="s">
        <v>148</v>
      </c>
      <c r="U36" s="10"/>
      <c r="V36" s="10" t="s">
        <v>296</v>
      </c>
      <c r="W36" s="10"/>
      <c r="X36" s="10" t="s">
        <v>322</v>
      </c>
      <c r="Y36" s="10" t="s">
        <v>338</v>
      </c>
      <c r="Z36" s="10" t="s">
        <v>165</v>
      </c>
      <c r="AA36" s="11"/>
      <c r="AB36" s="8" t="str">
        <f xml:space="preserve"> IF(AND(ISTEXT(Table6[[#This Row],[Pin Name]]), ISNUMBER(Table6[[#This Row],[Arduino Pin]])), "#define PIN_" &amp;Table6[[#This Row],[Pin Name]] &amp; " " &amp;Table6[[#This Row],[Arduino Pin]], "")</f>
        <v>#define PIN_RS485_TX_1 31</v>
      </c>
      <c r="AC36" s="1" t="str" cm="1">
        <f t="array" ref="AC3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6" s="28"/>
      <c r="AG36" s="16"/>
      <c r="AH36" s="40"/>
    </row>
    <row r="37" spans="1:34" x14ac:dyDescent="0.25">
      <c r="A37" s="1" t="s">
        <v>457</v>
      </c>
      <c r="B37" s="1" t="s">
        <v>500</v>
      </c>
      <c r="C37" s="1"/>
      <c r="D37" s="1"/>
      <c r="E37" s="1">
        <v>32</v>
      </c>
      <c r="F37" s="1">
        <v>47</v>
      </c>
      <c r="G37" s="1" t="s">
        <v>43</v>
      </c>
      <c r="H37" s="1" t="s">
        <v>508</v>
      </c>
      <c r="I37" s="1" t="s">
        <v>84</v>
      </c>
      <c r="J37" s="10"/>
      <c r="K37" s="10"/>
      <c r="L37" s="10"/>
      <c r="M37" s="10"/>
      <c r="N37" s="10"/>
      <c r="O37" s="10"/>
      <c r="P37" s="22" t="s">
        <v>112</v>
      </c>
      <c r="Q37" s="10" t="s">
        <v>107</v>
      </c>
      <c r="R37" s="10" t="s">
        <v>269</v>
      </c>
      <c r="S37" s="10" t="s">
        <v>154</v>
      </c>
      <c r="T37" s="10" t="s">
        <v>150</v>
      </c>
      <c r="U37" s="10"/>
      <c r="V37" s="10" t="s">
        <v>297</v>
      </c>
      <c r="W37" s="10"/>
      <c r="X37" s="10" t="s">
        <v>323</v>
      </c>
      <c r="Y37" s="10" t="s">
        <v>336</v>
      </c>
      <c r="Z37" s="10" t="s">
        <v>166</v>
      </c>
      <c r="AA37" s="11"/>
      <c r="AB37" s="8" t="str">
        <f xml:space="preserve"> IF(AND(ISTEXT(Table6[[#This Row],[Pin Name]]), ISNUMBER(Table6[[#This Row],[Arduino Pin]])), "#define PIN_" &amp;Table6[[#This Row],[Pin Name]] &amp; " " &amp;Table6[[#This Row],[Arduino Pin]], "")</f>
        <v>#define PIN_RS485_RX_1 32</v>
      </c>
      <c r="AC37" s="1" t="str" cm="1">
        <f t="array" ref="AC3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7" s="28" t="s">
        <v>433</v>
      </c>
      <c r="AG37" s="16" t="s">
        <v>186</v>
      </c>
      <c r="AH37" s="40"/>
    </row>
    <row r="38" spans="1:34" x14ac:dyDescent="0.25">
      <c r="A38" s="1" t="s">
        <v>446</v>
      </c>
      <c r="B38" s="1" t="s">
        <v>501</v>
      </c>
      <c r="C38" s="1"/>
      <c r="D38" s="1"/>
      <c r="E38" s="1">
        <v>33</v>
      </c>
      <c r="F38" s="1">
        <v>48</v>
      </c>
      <c r="G38" s="1" t="s">
        <v>44</v>
      </c>
      <c r="H38" s="1" t="s">
        <v>508</v>
      </c>
      <c r="I38" s="1" t="s">
        <v>85</v>
      </c>
      <c r="J38" s="10"/>
      <c r="K38" s="10"/>
      <c r="L38" s="10"/>
      <c r="M38" s="10"/>
      <c r="N38" s="10"/>
      <c r="O38" s="10"/>
      <c r="P38" s="10" t="s">
        <v>113</v>
      </c>
      <c r="Q38" s="10" t="s">
        <v>109</v>
      </c>
      <c r="R38" s="10" t="s">
        <v>142</v>
      </c>
      <c r="S38" s="10" t="s">
        <v>127</v>
      </c>
      <c r="T38" s="10" t="s">
        <v>148</v>
      </c>
      <c r="U38" s="10"/>
      <c r="V38" s="10"/>
      <c r="W38" s="10"/>
      <c r="X38" s="10" t="s">
        <v>324</v>
      </c>
      <c r="Y38" s="10" t="s">
        <v>335</v>
      </c>
      <c r="Z38" s="10" t="s">
        <v>355</v>
      </c>
      <c r="AA38" s="11"/>
      <c r="AB38" s="8" t="str">
        <f xml:space="preserve"> IF(AND(ISTEXT(Table6[[#This Row],[Pin Name]]), ISNUMBER(Table6[[#This Row],[Arduino Pin]])), "#define PIN_" &amp;Table6[[#This Row],[Pin Name]] &amp; " " &amp;Table6[[#This Row],[Arduino Pin]], "")</f>
        <v>#define PIN_PT100_CS_1 33</v>
      </c>
      <c r="AC38" s="1" t="str" cm="1">
        <f t="array" ref="AC3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8" s="28" t="s">
        <v>434</v>
      </c>
      <c r="AG38" s="16" t="s">
        <v>187</v>
      </c>
      <c r="AH38" s="40"/>
    </row>
    <row r="39" spans="1:34" x14ac:dyDescent="0.25">
      <c r="A39" s="1" t="s">
        <v>447</v>
      </c>
      <c r="B39" s="1" t="s">
        <v>501</v>
      </c>
      <c r="C39" s="1"/>
      <c r="D39" s="1"/>
      <c r="E39" s="1">
        <v>34</v>
      </c>
      <c r="F39" s="1">
        <v>49</v>
      </c>
      <c r="G39" s="1" t="s">
        <v>45</v>
      </c>
      <c r="H39" s="1" t="s">
        <v>508</v>
      </c>
      <c r="I39" s="1" t="s">
        <v>86</v>
      </c>
      <c r="J39" s="10"/>
      <c r="K39" s="10"/>
      <c r="L39" s="10"/>
      <c r="M39" s="10"/>
      <c r="N39" s="10"/>
      <c r="O39" s="10"/>
      <c r="P39" s="10" t="s">
        <v>114</v>
      </c>
      <c r="Q39" s="10" t="s">
        <v>110</v>
      </c>
      <c r="R39" s="10" t="s">
        <v>143</v>
      </c>
      <c r="S39" s="10" t="s">
        <v>128</v>
      </c>
      <c r="T39" s="10" t="s">
        <v>150</v>
      </c>
      <c r="U39" s="10"/>
      <c r="V39" s="10"/>
      <c r="W39" s="10"/>
      <c r="X39" s="10"/>
      <c r="Y39" s="10" t="s">
        <v>340</v>
      </c>
      <c r="Z39" s="10" t="s">
        <v>356</v>
      </c>
      <c r="AA39" s="11"/>
      <c r="AB39" s="8" t="str">
        <f xml:space="preserve"> IF(AND(ISTEXT(Table6[[#This Row],[Pin Name]]), ISNUMBER(Table6[[#This Row],[Arduino Pin]])), "#define PIN_" &amp;Table6[[#This Row],[Pin Name]] &amp; " " &amp;Table6[[#This Row],[Arduino Pin]], "")</f>
        <v>#define PIN_PT100_CS_2 34</v>
      </c>
      <c r="AC39" s="1" t="str" cm="1">
        <f t="array" ref="AC3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3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39" s="28" t="s">
        <v>435</v>
      </c>
      <c r="AG39" s="16" t="s">
        <v>188</v>
      </c>
      <c r="AH39" s="40"/>
    </row>
    <row r="40" spans="1:34" x14ac:dyDescent="0.25">
      <c r="A40" s="1" t="s">
        <v>448</v>
      </c>
      <c r="B40" s="1" t="s">
        <v>501</v>
      </c>
      <c r="C40" s="1"/>
      <c r="D40" s="1"/>
      <c r="E40" s="1">
        <v>35</v>
      </c>
      <c r="F40" s="1">
        <v>52</v>
      </c>
      <c r="G40" s="1" t="s">
        <v>46</v>
      </c>
      <c r="H40" s="1" t="s">
        <v>508</v>
      </c>
      <c r="I40" s="1" t="s">
        <v>71</v>
      </c>
      <c r="J40" s="10"/>
      <c r="K40" s="10"/>
      <c r="L40" s="10"/>
      <c r="M40" s="10"/>
      <c r="N40" s="10"/>
      <c r="O40" s="10" t="s">
        <v>247</v>
      </c>
      <c r="P40" s="10" t="s">
        <v>115</v>
      </c>
      <c r="Q40" s="10" t="s">
        <v>124</v>
      </c>
      <c r="R40" s="10" t="s">
        <v>268</v>
      </c>
      <c r="S40" s="10" t="s">
        <v>138</v>
      </c>
      <c r="T40" s="10" t="s">
        <v>134</v>
      </c>
      <c r="U40" s="10"/>
      <c r="V40" s="10"/>
      <c r="W40" s="10"/>
      <c r="X40" s="10" t="s">
        <v>325</v>
      </c>
      <c r="Y40" s="12" t="s">
        <v>341</v>
      </c>
      <c r="Z40" s="10" t="s">
        <v>357</v>
      </c>
      <c r="AA40" s="11" t="s">
        <v>369</v>
      </c>
      <c r="AB40" s="8" t="str">
        <f xml:space="preserve"> IF(AND(ISTEXT(Table6[[#This Row],[Pin Name]]), ISNUMBER(Table6[[#This Row],[Arduino Pin]])), "#define PIN_" &amp;Table6[[#This Row],[Pin Name]] &amp; " " &amp;Table6[[#This Row],[Arduino Pin]], "")</f>
        <v>#define PIN_PT100_CS_3 35</v>
      </c>
      <c r="AC40" s="1" t="str" cm="1">
        <f t="array" ref="AC4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0" s="28" t="s">
        <v>436</v>
      </c>
      <c r="AG40" s="16" t="s">
        <v>189</v>
      </c>
      <c r="AH40" s="40"/>
    </row>
    <row r="41" spans="1:34" x14ac:dyDescent="0.25">
      <c r="A41" s="1" t="s">
        <v>445</v>
      </c>
      <c r="B41" s="1" t="s">
        <v>497</v>
      </c>
      <c r="C41" s="1" t="s">
        <v>389</v>
      </c>
      <c r="D41" s="1"/>
      <c r="E41" s="1">
        <v>36</v>
      </c>
      <c r="F41" s="1">
        <v>53</v>
      </c>
      <c r="G41" s="1" t="s">
        <v>47</v>
      </c>
      <c r="H41" s="1" t="s">
        <v>508</v>
      </c>
      <c r="I41" s="25" t="s">
        <v>72</v>
      </c>
      <c r="J41" s="10"/>
      <c r="K41" s="10"/>
      <c r="L41" s="10"/>
      <c r="M41" s="10"/>
      <c r="N41" s="10"/>
      <c r="O41" s="10" t="s">
        <v>248</v>
      </c>
      <c r="P41" s="10" t="s">
        <v>116</v>
      </c>
      <c r="Q41" s="10" t="s">
        <v>123</v>
      </c>
      <c r="R41" s="10" t="s">
        <v>269</v>
      </c>
      <c r="S41" s="10" t="s">
        <v>139</v>
      </c>
      <c r="T41" s="10" t="s">
        <v>136</v>
      </c>
      <c r="U41" s="10"/>
      <c r="V41" s="10"/>
      <c r="W41" s="10"/>
      <c r="X41" s="10" t="s">
        <v>326</v>
      </c>
      <c r="Y41" s="10" t="s">
        <v>342</v>
      </c>
      <c r="Z41" s="10" t="s">
        <v>358</v>
      </c>
      <c r="AA41" s="11" t="s">
        <v>370</v>
      </c>
      <c r="AB41" s="8" t="str">
        <f xml:space="preserve"> IF(AND(ISTEXT(Table6[[#This Row],[Pin Name]]), ISNUMBER(Table6[[#This Row],[Arduino Pin]])), "#define PIN_" &amp;Table6[[#This Row],[Pin Name]] &amp; " " &amp;Table6[[#This Row],[Arduino Pin]], "")</f>
        <v>#define PIN_ADC_IRQ 36</v>
      </c>
      <c r="AC41" s="1" t="str" cm="1">
        <f t="array" ref="AC4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1" s="33" t="s">
        <v>437</v>
      </c>
      <c r="AG41" s="16" t="s">
        <v>36</v>
      </c>
      <c r="AH41" s="34" t="s">
        <v>438</v>
      </c>
    </row>
    <row r="42" spans="1:34" x14ac:dyDescent="0.25">
      <c r="A42" s="1" t="s">
        <v>510</v>
      </c>
      <c r="B42" s="1" t="s">
        <v>497</v>
      </c>
      <c r="C42" s="1" t="s">
        <v>389</v>
      </c>
      <c r="D42" s="1"/>
      <c r="E42" s="1">
        <v>37</v>
      </c>
      <c r="F42" s="1">
        <v>54</v>
      </c>
      <c r="G42" s="1" t="s">
        <v>48</v>
      </c>
      <c r="H42" s="1" t="s">
        <v>508</v>
      </c>
      <c r="I42" s="25" t="s">
        <v>73</v>
      </c>
      <c r="J42" s="10"/>
      <c r="K42" s="10"/>
      <c r="L42" s="10"/>
      <c r="M42" s="10"/>
      <c r="N42" s="10"/>
      <c r="O42" s="10" t="s">
        <v>249</v>
      </c>
      <c r="P42" s="10" t="s">
        <v>117</v>
      </c>
      <c r="Q42" s="10" t="s">
        <v>125</v>
      </c>
      <c r="R42" s="10" t="s">
        <v>142</v>
      </c>
      <c r="S42" s="10" t="s">
        <v>148</v>
      </c>
      <c r="T42" s="10" t="s">
        <v>153</v>
      </c>
      <c r="U42" s="10"/>
      <c r="V42" s="10"/>
      <c r="W42" s="10"/>
      <c r="X42" s="10" t="s">
        <v>327</v>
      </c>
      <c r="Y42" s="12" t="s">
        <v>343</v>
      </c>
      <c r="Z42" s="10" t="s">
        <v>165</v>
      </c>
      <c r="AA42" s="11" t="s">
        <v>371</v>
      </c>
      <c r="AB42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PIN_SP_IO_20 37</v>
      </c>
      <c r="AC42" s="1" t="str" cm="1">
        <f t="array" ref="AC4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2" s="30" t="s">
        <v>439</v>
      </c>
      <c r="AG42" s="16" t="s">
        <v>20</v>
      </c>
      <c r="AH42" s="43" t="s">
        <v>8</v>
      </c>
    </row>
    <row r="43" spans="1:34" x14ac:dyDescent="0.25">
      <c r="A43" s="1" t="s">
        <v>444</v>
      </c>
      <c r="B43" s="1" t="s">
        <v>501</v>
      </c>
      <c r="C43" s="1"/>
      <c r="D43" s="1"/>
      <c r="E43" s="1">
        <v>38</v>
      </c>
      <c r="F43" s="1">
        <v>55</v>
      </c>
      <c r="G43" s="1" t="s">
        <v>49</v>
      </c>
      <c r="H43" s="1" t="s">
        <v>508</v>
      </c>
      <c r="I43" s="1" t="s">
        <v>74</v>
      </c>
      <c r="J43" s="10"/>
      <c r="K43" s="10"/>
      <c r="L43" s="10"/>
      <c r="M43" s="10"/>
      <c r="N43" s="10"/>
      <c r="O43" s="10" t="s">
        <v>250</v>
      </c>
      <c r="P43" s="10" t="s">
        <v>118</v>
      </c>
      <c r="Q43" s="10" t="s">
        <v>126</v>
      </c>
      <c r="R43" s="10" t="s">
        <v>143</v>
      </c>
      <c r="S43" s="10" t="s">
        <v>150</v>
      </c>
      <c r="T43" s="10" t="s">
        <v>154</v>
      </c>
      <c r="U43" s="10"/>
      <c r="V43" s="10"/>
      <c r="W43" s="10"/>
      <c r="X43" s="10" t="s">
        <v>328</v>
      </c>
      <c r="Y43" s="12" t="s">
        <v>344</v>
      </c>
      <c r="Z43" s="10" t="s">
        <v>166</v>
      </c>
      <c r="AA43" s="11" t="s">
        <v>375</v>
      </c>
      <c r="AB43" s="8" t="str">
        <f xml:space="preserve"> IF(AND(ISTEXT(Table6[[#This Row],[Pin Name]]), ISNUMBER(Table6[[#This Row],[Arduino Pin]])), "#define PIN_" &amp;Table6[[#This Row],[Pin Name]] &amp; " " &amp;Table6[[#This Row],[Arduino Pin]], "")</f>
        <v>#define PIN_ADC_CS 38</v>
      </c>
      <c r="AC43" s="1" t="str" cm="1">
        <f t="array" ref="AC4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3" s="30"/>
      <c r="AG43" s="16"/>
      <c r="AH43" s="43"/>
    </row>
    <row r="44" spans="1:34" x14ac:dyDescent="0.25">
      <c r="A44" s="1" t="s">
        <v>441</v>
      </c>
      <c r="B44" s="1" t="s">
        <v>501</v>
      </c>
      <c r="C44" s="1"/>
      <c r="D44" s="1"/>
      <c r="E44" s="1">
        <v>39</v>
      </c>
      <c r="F44" s="1">
        <v>56</v>
      </c>
      <c r="G44" s="1" t="s">
        <v>199</v>
      </c>
      <c r="H44" s="1" t="s">
        <v>508</v>
      </c>
      <c r="I44" s="1" t="s">
        <v>71</v>
      </c>
      <c r="J44" s="10"/>
      <c r="K44" s="10"/>
      <c r="L44" s="10"/>
      <c r="M44" s="10"/>
      <c r="N44" s="10"/>
      <c r="O44" s="10"/>
      <c r="P44" s="20" t="s">
        <v>260</v>
      </c>
      <c r="Q44" s="10" t="s">
        <v>104</v>
      </c>
      <c r="R44" s="10"/>
      <c r="S44" s="10" t="s">
        <v>132</v>
      </c>
      <c r="T44" s="10" t="s">
        <v>276</v>
      </c>
      <c r="U44" s="10"/>
      <c r="V44" s="10"/>
      <c r="W44" s="10"/>
      <c r="X44" s="10"/>
      <c r="Y44" s="12" t="s">
        <v>345</v>
      </c>
      <c r="Z44" s="10"/>
      <c r="AA44" s="11"/>
      <c r="AB44" s="8" t="str">
        <f xml:space="preserve"> IF(AND(ISTEXT(Table6[[#This Row],[Pin Name]]), ISNUMBER(Table6[[#This Row],[Arduino Pin]])), "#define PIN_" &amp;Table6[[#This Row],[Pin Name]] &amp; " " &amp;Table6[[#This Row],[Arduino Pin]], "")</f>
        <v>#define PIN_ADC_MOSI 39</v>
      </c>
      <c r="AC44" s="1" t="str" cm="1">
        <f t="array" ref="AC4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4" s="30"/>
      <c r="AG44" s="16"/>
      <c r="AH44" s="43"/>
    </row>
    <row r="45" spans="1:34" x14ac:dyDescent="0.25">
      <c r="A45" s="1" t="s">
        <v>443</v>
      </c>
      <c r="B45" s="1" t="s">
        <v>501</v>
      </c>
      <c r="C45" s="1"/>
      <c r="D45" s="1"/>
      <c r="E45" s="1">
        <v>40</v>
      </c>
      <c r="F45" s="1">
        <v>57</v>
      </c>
      <c r="G45" s="1" t="s">
        <v>200</v>
      </c>
      <c r="H45" s="1" t="s">
        <v>508</v>
      </c>
      <c r="I45" s="35" t="s">
        <v>72</v>
      </c>
      <c r="J45" s="10"/>
      <c r="K45" s="10"/>
      <c r="L45" s="10"/>
      <c r="M45" s="10"/>
      <c r="N45" s="10"/>
      <c r="O45" s="10"/>
      <c r="P45" s="20" t="s">
        <v>261</v>
      </c>
      <c r="Q45" s="10" t="s">
        <v>103</v>
      </c>
      <c r="R45" s="10"/>
      <c r="S45" s="10" t="s">
        <v>137</v>
      </c>
      <c r="T45" s="10" t="s">
        <v>277</v>
      </c>
      <c r="U45" s="10"/>
      <c r="V45" s="10"/>
      <c r="W45" s="10"/>
      <c r="X45" s="10"/>
      <c r="Y45" s="12" t="s">
        <v>346</v>
      </c>
      <c r="Z45" s="10"/>
      <c r="AA45" s="11"/>
      <c r="AB45" s="8" t="str">
        <f xml:space="preserve"> IF(AND(ISTEXT(Table6[[#This Row],[Pin Name]]), ISNUMBER(Table6[[#This Row],[Arduino Pin]])), "#define PIN_" &amp;Table6[[#This Row],[Pin Name]] &amp; " " &amp;Table6[[#This Row],[Arduino Pin]], "")</f>
        <v>#define PIN_ADC_SCK 40</v>
      </c>
      <c r="AC45" s="1" t="str" cm="1">
        <f t="array" ref="AC4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5" s="30" t="s">
        <v>440</v>
      </c>
      <c r="AG45" s="16" t="s">
        <v>29</v>
      </c>
      <c r="AH45" s="43"/>
    </row>
    <row r="46" spans="1:34" x14ac:dyDescent="0.25">
      <c r="A46" s="1" t="s">
        <v>442</v>
      </c>
      <c r="B46" s="1" t="s">
        <v>501</v>
      </c>
      <c r="C46" s="1"/>
      <c r="D46" s="1"/>
      <c r="E46" s="1">
        <v>41</v>
      </c>
      <c r="F46" s="1">
        <v>58</v>
      </c>
      <c r="G46" s="1" t="s">
        <v>201</v>
      </c>
      <c r="H46" s="1" t="s">
        <v>508</v>
      </c>
      <c r="I46" s="35" t="s">
        <v>73</v>
      </c>
      <c r="J46" s="10"/>
      <c r="K46" s="10"/>
      <c r="L46" s="10"/>
      <c r="M46" s="10"/>
      <c r="N46" s="10"/>
      <c r="O46" s="10"/>
      <c r="P46" s="20" t="s">
        <v>262</v>
      </c>
      <c r="Q46" s="10" t="s">
        <v>105</v>
      </c>
      <c r="R46" s="10"/>
      <c r="S46" s="10" t="s">
        <v>133</v>
      </c>
      <c r="T46" s="10" t="s">
        <v>278</v>
      </c>
      <c r="U46" s="10"/>
      <c r="V46" s="10"/>
      <c r="W46" s="10"/>
      <c r="X46" s="10"/>
      <c r="Y46" s="10" t="s">
        <v>347</v>
      </c>
      <c r="Z46" s="10"/>
      <c r="AA46" s="11"/>
      <c r="AB46" s="8" t="str">
        <f xml:space="preserve"> IF(AND(ISTEXT(Table6[[#This Row],[Pin Name]]), ISNUMBER(Table6[[#This Row],[Arduino Pin]])), "#define PIN_" &amp;Table6[[#This Row],[Pin Name]] &amp; " " &amp;Table6[[#This Row],[Arduino Pin]], "")</f>
        <v>#define PIN_ADC_MISO 41</v>
      </c>
      <c r="AC46" s="1" t="str" cm="1">
        <f t="array" ref="AC4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6" s="21" t="s">
        <v>441</v>
      </c>
      <c r="AG46" s="16" t="s">
        <v>199</v>
      </c>
      <c r="AH46" s="42" t="s">
        <v>467</v>
      </c>
    </row>
    <row r="47" spans="1:34" x14ac:dyDescent="0.25">
      <c r="A47" s="1" t="s">
        <v>449</v>
      </c>
      <c r="B47" s="1"/>
      <c r="C47" s="1" t="s">
        <v>389</v>
      </c>
      <c r="D47" s="1"/>
      <c r="E47" s="1">
        <v>42</v>
      </c>
      <c r="F47" s="1">
        <v>59</v>
      </c>
      <c r="G47" s="1" t="s">
        <v>202</v>
      </c>
      <c r="H47" s="1" t="s">
        <v>508</v>
      </c>
      <c r="I47" s="25" t="s">
        <v>74</v>
      </c>
      <c r="J47" s="10"/>
      <c r="K47" s="10"/>
      <c r="L47" s="10"/>
      <c r="M47" s="10"/>
      <c r="N47" s="10"/>
      <c r="O47" s="10"/>
      <c r="P47" s="10" t="s">
        <v>263</v>
      </c>
      <c r="Q47" s="10" t="s">
        <v>106</v>
      </c>
      <c r="R47" s="10"/>
      <c r="S47" s="10" t="s">
        <v>135</v>
      </c>
      <c r="T47" s="10"/>
      <c r="U47" s="10"/>
      <c r="V47" s="10"/>
      <c r="W47" s="10"/>
      <c r="X47" s="10"/>
      <c r="Y47" s="12" t="s">
        <v>348</v>
      </c>
      <c r="Z47" s="10"/>
      <c r="AA47" s="11"/>
      <c r="AB47" s="8" t="str">
        <f xml:space="preserve"> IF(AND(ISTEXT(Table6[[#This Row],[Pin Name]]), ISNUMBER(Table6[[#This Row],[Arduino Pin]])), "#define PIN_" &amp;Table6[[#This Row],[Pin Name]] &amp; " " &amp;Table6[[#This Row],[Arduino Pin]], "")</f>
        <v>#define PIN_PT100_IRQ_1 42</v>
      </c>
      <c r="AC47" s="1" t="str" cm="1">
        <f t="array" ref="AC4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7" s="21" t="s">
        <v>442</v>
      </c>
      <c r="AG47" s="16" t="s">
        <v>201</v>
      </c>
      <c r="AH47" s="42"/>
    </row>
    <row r="48" spans="1:34" x14ac:dyDescent="0.25">
      <c r="A48" s="1" t="s">
        <v>450</v>
      </c>
      <c r="B48" s="1"/>
      <c r="C48" s="1" t="s">
        <v>389</v>
      </c>
      <c r="D48" s="1"/>
      <c r="E48" s="1">
        <v>43</v>
      </c>
      <c r="F48" s="1">
        <v>60</v>
      </c>
      <c r="G48" s="1" t="s">
        <v>203</v>
      </c>
      <c r="H48" s="1" t="s">
        <v>508</v>
      </c>
      <c r="I48" s="25" t="s">
        <v>75</v>
      </c>
      <c r="J48" s="10"/>
      <c r="K48" s="10"/>
      <c r="L48" s="10"/>
      <c r="M48" s="10"/>
      <c r="N48" s="10"/>
      <c r="O48" s="10"/>
      <c r="P48" s="10"/>
      <c r="Q48" s="10"/>
      <c r="R48" s="10"/>
      <c r="S48" s="10" t="s">
        <v>134</v>
      </c>
      <c r="T48" s="10"/>
      <c r="U48" s="10"/>
      <c r="V48" s="10" t="s">
        <v>305</v>
      </c>
      <c r="W48" s="10"/>
      <c r="X48" s="10"/>
      <c r="Y48" s="10" t="s">
        <v>349</v>
      </c>
      <c r="Z48" s="10"/>
      <c r="AA48" s="11" t="s">
        <v>363</v>
      </c>
      <c r="AB48" s="8" t="str">
        <f xml:space="preserve"> IF(AND(ISTEXT(Table6[[#This Row],[Pin Name]]), ISNUMBER(Table6[[#This Row],[Arduino Pin]])), "#define PIN_" &amp;Table6[[#This Row],[Pin Name]] &amp; " " &amp;Table6[[#This Row],[Arduino Pin]], "")</f>
        <v>#define PIN_PT100_IRQ_2 43</v>
      </c>
      <c r="AC48" s="1" t="str" cm="1">
        <f t="array" ref="AC4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8" s="21" t="s">
        <v>443</v>
      </c>
      <c r="AG48" s="16" t="s">
        <v>200</v>
      </c>
      <c r="AH48" s="42"/>
    </row>
    <row r="49" spans="1:34" x14ac:dyDescent="0.25">
      <c r="A49" s="1" t="s">
        <v>451</v>
      </c>
      <c r="B49" s="1"/>
      <c r="C49" s="1" t="s">
        <v>389</v>
      </c>
      <c r="D49" s="1"/>
      <c r="E49" s="1">
        <v>44</v>
      </c>
      <c r="F49" s="1">
        <v>61</v>
      </c>
      <c r="G49" s="1" t="s">
        <v>204</v>
      </c>
      <c r="H49" s="1" t="s">
        <v>508</v>
      </c>
      <c r="I49" s="35" t="s">
        <v>76</v>
      </c>
      <c r="J49" s="10"/>
      <c r="K49" s="10"/>
      <c r="L49" s="10"/>
      <c r="M49" s="10"/>
      <c r="N49" s="10"/>
      <c r="O49" s="10"/>
      <c r="P49" s="10"/>
      <c r="Q49" s="10"/>
      <c r="R49" s="10"/>
      <c r="S49" s="10" t="s">
        <v>136</v>
      </c>
      <c r="T49" s="10"/>
      <c r="U49" s="10"/>
      <c r="V49" s="10" t="s">
        <v>306</v>
      </c>
      <c r="W49" s="10"/>
      <c r="X49" s="10"/>
      <c r="Y49" s="10" t="s">
        <v>350</v>
      </c>
      <c r="Z49" s="10"/>
      <c r="AA49" s="11" t="s">
        <v>366</v>
      </c>
      <c r="AB49" s="8" t="str">
        <f xml:space="preserve"> IF(AND(ISTEXT(Table6[[#This Row],[Pin Name]]), ISNUMBER(Table6[[#This Row],[Arduino Pin]])), "#define PIN_" &amp;Table6[[#This Row],[Pin Name]] &amp; " " &amp;Table6[[#This Row],[Arduino Pin]], "")</f>
        <v>#define PIN_PT100_IRQ_3 44</v>
      </c>
      <c r="AC49" s="1" t="str" cm="1">
        <f t="array" ref="AC4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4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49" s="21" t="s">
        <v>444</v>
      </c>
      <c r="AG49" s="16" t="s">
        <v>49</v>
      </c>
      <c r="AH49" s="40" t="s">
        <v>410</v>
      </c>
    </row>
    <row r="50" spans="1:34" x14ac:dyDescent="0.25">
      <c r="A50" s="1" t="s">
        <v>454</v>
      </c>
      <c r="B50" s="1"/>
      <c r="C50" s="1"/>
      <c r="D50" s="1"/>
      <c r="E50" s="1">
        <v>45</v>
      </c>
      <c r="F50" s="1">
        <v>64</v>
      </c>
      <c r="G50" s="1" t="s">
        <v>50</v>
      </c>
      <c r="H50" s="1" t="s">
        <v>508</v>
      </c>
      <c r="I50" s="1" t="s">
        <v>71</v>
      </c>
      <c r="J50" s="10"/>
      <c r="K50" s="10"/>
      <c r="L50" s="10"/>
      <c r="M50" s="10"/>
      <c r="N50" s="10"/>
      <c r="O50" s="10"/>
      <c r="P50" s="22" t="s">
        <v>119</v>
      </c>
      <c r="Q50" s="10"/>
      <c r="R50" s="10"/>
      <c r="S50" s="10" t="s">
        <v>145</v>
      </c>
      <c r="T50" s="10" t="s">
        <v>134</v>
      </c>
      <c r="U50" s="10"/>
      <c r="V50" s="10" t="s">
        <v>305</v>
      </c>
      <c r="W50" s="10" t="s">
        <v>156</v>
      </c>
      <c r="X50" s="10"/>
      <c r="Y50" s="10"/>
      <c r="Z50" s="10" t="s">
        <v>357</v>
      </c>
      <c r="AA50" s="11" t="s">
        <v>367</v>
      </c>
      <c r="AB50" s="8" t="str">
        <f xml:space="preserve"> IF(AND(ISTEXT(Table6[[#This Row],[Pin Name]]), ISNUMBER(Table6[[#This Row],[Arduino Pin]])), "#define PIN_" &amp;Table6[[#This Row],[Pin Name]] &amp; " " &amp;Table6[[#This Row],[Arduino Pin]], "")</f>
        <v>#define PIN_RS232_TX_2 45</v>
      </c>
      <c r="AC50" s="1" t="str" cm="1">
        <f t="array" ref="AC5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0" s="36" t="s">
        <v>445</v>
      </c>
      <c r="AG50" s="16" t="s">
        <v>47</v>
      </c>
      <c r="AH50" s="40"/>
    </row>
    <row r="51" spans="1:34" x14ac:dyDescent="0.25">
      <c r="A51" s="1" t="s">
        <v>455</v>
      </c>
      <c r="B51" s="1"/>
      <c r="C51" s="1"/>
      <c r="D51" s="1"/>
      <c r="E51" s="1">
        <v>46</v>
      </c>
      <c r="F51" s="1">
        <v>65</v>
      </c>
      <c r="G51" s="1" t="s">
        <v>51</v>
      </c>
      <c r="H51" s="1" t="s">
        <v>508</v>
      </c>
      <c r="I51" s="35" t="s">
        <v>72</v>
      </c>
      <c r="J51" s="10"/>
      <c r="K51" s="10"/>
      <c r="L51" s="10"/>
      <c r="M51" s="10"/>
      <c r="N51" s="10"/>
      <c r="O51" s="10"/>
      <c r="P51" s="22" t="s">
        <v>120</v>
      </c>
      <c r="Q51" s="10"/>
      <c r="R51" s="10"/>
      <c r="S51" s="10" t="s">
        <v>147</v>
      </c>
      <c r="T51" s="10" t="s">
        <v>136</v>
      </c>
      <c r="U51" s="10"/>
      <c r="V51" s="10" t="s">
        <v>306</v>
      </c>
      <c r="W51" s="10" t="s">
        <v>155</v>
      </c>
      <c r="X51" s="10"/>
      <c r="Y51" s="10"/>
      <c r="Z51" s="10" t="s">
        <v>358</v>
      </c>
      <c r="AA51" s="11" t="s">
        <v>373</v>
      </c>
      <c r="AB51" s="8" t="str">
        <f xml:space="preserve"> IF(AND(ISTEXT(Table6[[#This Row],[Pin Name]]), ISNUMBER(Table6[[#This Row],[Arduino Pin]])), "#define PIN_" &amp;Table6[[#This Row],[Pin Name]] &amp; " " &amp;Table6[[#This Row],[Arduino Pin]], "")</f>
        <v>#define PIN_RS232_RX_2 46</v>
      </c>
      <c r="AC51" s="1" t="str" cm="1">
        <f t="array" ref="AC5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1" s="21" t="s">
        <v>446</v>
      </c>
      <c r="AG51" s="16" t="s">
        <v>44</v>
      </c>
      <c r="AH51" s="40"/>
    </row>
    <row r="52" spans="1:34" x14ac:dyDescent="0.25">
      <c r="A52" s="1" t="s">
        <v>426</v>
      </c>
      <c r="B52" s="1"/>
      <c r="C52" s="1" t="s">
        <v>384</v>
      </c>
      <c r="D52" s="1" t="s">
        <v>393</v>
      </c>
      <c r="E52" s="1">
        <v>47</v>
      </c>
      <c r="F52" s="1">
        <v>66</v>
      </c>
      <c r="G52" s="1" t="s">
        <v>205</v>
      </c>
      <c r="H52" s="1" t="s">
        <v>508</v>
      </c>
      <c r="I52" s="35" t="s">
        <v>73</v>
      </c>
      <c r="J52" s="10"/>
      <c r="K52" s="10"/>
      <c r="L52" s="10"/>
      <c r="M52" s="10"/>
      <c r="N52" s="10"/>
      <c r="O52" s="10"/>
      <c r="P52" s="10" t="s">
        <v>121</v>
      </c>
      <c r="Q52" s="10" t="s">
        <v>266</v>
      </c>
      <c r="R52" s="10"/>
      <c r="S52" s="10" t="s">
        <v>138</v>
      </c>
      <c r="T52" s="10" t="s">
        <v>276</v>
      </c>
      <c r="U52" s="10"/>
      <c r="V52" s="10" t="s">
        <v>307</v>
      </c>
      <c r="W52" s="10"/>
      <c r="X52" s="10"/>
      <c r="Y52" s="10"/>
      <c r="Z52" s="10" t="s">
        <v>351</v>
      </c>
      <c r="AA52" s="11"/>
      <c r="AB52" s="8" t="str">
        <f xml:space="preserve"> IF(AND(ISTEXT(Table6[[#This Row],[Pin Name]]), ISNUMBER(Table6[[#This Row],[Arduino Pin]])), "#define PIN_" &amp;Table6[[#This Row],[Pin Name]] &amp; " " &amp;Table6[[#This Row],[Arduino Pin]], "")</f>
        <v>#define PIN_OUT_1 47</v>
      </c>
      <c r="AC52" s="1" t="str" cm="1">
        <f t="array" ref="AC5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digitalWrite(PIN_OUT_1, LOW);</v>
      </c>
      <c r="AF52" s="21" t="s">
        <v>447</v>
      </c>
      <c r="AG52" s="16" t="s">
        <v>45</v>
      </c>
      <c r="AH52" s="40"/>
    </row>
    <row r="53" spans="1:34" x14ac:dyDescent="0.25">
      <c r="A53" s="1" t="s">
        <v>427</v>
      </c>
      <c r="B53" s="1"/>
      <c r="C53" s="1" t="s">
        <v>384</v>
      </c>
      <c r="D53" s="1" t="s">
        <v>393</v>
      </c>
      <c r="E53" s="1">
        <v>48</v>
      </c>
      <c r="F53" s="1">
        <v>67</v>
      </c>
      <c r="G53" s="1" t="s">
        <v>206</v>
      </c>
      <c r="H53" s="1" t="s">
        <v>508</v>
      </c>
      <c r="I53" s="35" t="s">
        <v>74</v>
      </c>
      <c r="J53" s="10"/>
      <c r="K53" s="10"/>
      <c r="L53" s="10"/>
      <c r="M53" s="10"/>
      <c r="N53" s="10"/>
      <c r="O53" s="10"/>
      <c r="P53" s="10" t="s">
        <v>122</v>
      </c>
      <c r="Q53" s="10" t="s">
        <v>267</v>
      </c>
      <c r="R53" s="10"/>
      <c r="S53" s="10" t="s">
        <v>139</v>
      </c>
      <c r="T53" s="10" t="s">
        <v>277</v>
      </c>
      <c r="U53" s="10"/>
      <c r="V53" s="10" t="s">
        <v>308</v>
      </c>
      <c r="W53" s="10"/>
      <c r="X53" s="10"/>
      <c r="Y53" s="10"/>
      <c r="Z53" s="10" t="s">
        <v>352</v>
      </c>
      <c r="AA53" s="11"/>
      <c r="AB53" s="8" t="str">
        <f xml:space="preserve"> IF(AND(ISTEXT(Table6[[#This Row],[Pin Name]]), ISNUMBER(Table6[[#This Row],[Arduino Pin]])), "#define PIN_" &amp;Table6[[#This Row],[Pin Name]] &amp; " " &amp;Table6[[#This Row],[Arduino Pin]], "")</f>
        <v>#define PIN_OUT_2 48</v>
      </c>
      <c r="AC53" s="1" t="str" cm="1">
        <f t="array" ref="AC5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digitalWrite(PIN_OUT_2, LOW);</v>
      </c>
      <c r="AF53" s="21" t="s">
        <v>448</v>
      </c>
      <c r="AG53" s="16" t="s">
        <v>46</v>
      </c>
      <c r="AH53" s="40"/>
    </row>
    <row r="54" spans="1:34" x14ac:dyDescent="0.25">
      <c r="A54" s="1" t="s">
        <v>428</v>
      </c>
      <c r="B54" s="1"/>
      <c r="C54" s="1" t="s">
        <v>384</v>
      </c>
      <c r="D54" s="1" t="s">
        <v>393</v>
      </c>
      <c r="E54" s="1">
        <v>49</v>
      </c>
      <c r="F54" s="1">
        <v>68</v>
      </c>
      <c r="G54" s="1" t="s">
        <v>207</v>
      </c>
      <c r="H54" s="1" t="s">
        <v>508</v>
      </c>
      <c r="I54" s="35" t="s">
        <v>75</v>
      </c>
      <c r="J54" s="10"/>
      <c r="K54" s="10"/>
      <c r="L54" s="10"/>
      <c r="M54" s="10"/>
      <c r="N54" s="10"/>
      <c r="O54" s="10"/>
      <c r="P54" s="10" t="s">
        <v>123</v>
      </c>
      <c r="Q54" s="10" t="s">
        <v>265</v>
      </c>
      <c r="R54" s="10"/>
      <c r="S54" s="10" t="s">
        <v>148</v>
      </c>
      <c r="T54" s="10" t="s">
        <v>278</v>
      </c>
      <c r="U54" s="10"/>
      <c r="V54" s="10" t="s">
        <v>309</v>
      </c>
      <c r="W54" s="10"/>
      <c r="X54" s="10"/>
      <c r="Y54" s="10"/>
      <c r="Z54" s="10" t="s">
        <v>353</v>
      </c>
      <c r="AA54" s="11"/>
      <c r="AB54" s="8" t="str">
        <f xml:space="preserve"> IF(AND(ISTEXT(Table6[[#This Row],[Pin Name]]), ISNUMBER(Table6[[#This Row],[Arduino Pin]])), "#define PIN_" &amp;Table6[[#This Row],[Pin Name]] &amp; " " &amp;Table6[[#This Row],[Arduino Pin]], "")</f>
        <v>#define PIN_OUT_3 49</v>
      </c>
      <c r="AC54" s="1" t="str" cm="1">
        <f t="array" ref="AC5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digitalWrite(PIN_OUT_3, LOW);</v>
      </c>
      <c r="AF54" s="36" t="s">
        <v>449</v>
      </c>
      <c r="AG54" s="16" t="s">
        <v>202</v>
      </c>
      <c r="AH54" s="40"/>
    </row>
    <row r="55" spans="1:34" x14ac:dyDescent="0.25">
      <c r="A55" s="1" t="s">
        <v>429</v>
      </c>
      <c r="B55" s="1"/>
      <c r="C55" s="1" t="s">
        <v>384</v>
      </c>
      <c r="D55" s="1" t="s">
        <v>393</v>
      </c>
      <c r="E55" s="1">
        <v>50</v>
      </c>
      <c r="F55" s="1">
        <v>69</v>
      </c>
      <c r="G55" s="1" t="s">
        <v>208</v>
      </c>
      <c r="H55" s="1" t="s">
        <v>508</v>
      </c>
      <c r="I55" s="29" t="s">
        <v>76</v>
      </c>
      <c r="J55" s="10"/>
      <c r="K55" s="10"/>
      <c r="L55" s="10"/>
      <c r="M55" s="10"/>
      <c r="N55" s="10"/>
      <c r="O55" s="10"/>
      <c r="P55" s="10" t="s">
        <v>124</v>
      </c>
      <c r="Q55" s="10" t="s">
        <v>264</v>
      </c>
      <c r="R55" s="10"/>
      <c r="S55" s="10" t="s">
        <v>150</v>
      </c>
      <c r="T55" s="10"/>
      <c r="U55" s="10"/>
      <c r="V55" s="10" t="s">
        <v>310</v>
      </c>
      <c r="W55" s="10"/>
      <c r="X55" s="10"/>
      <c r="Y55" s="10"/>
      <c r="Z55" s="10" t="s">
        <v>354</v>
      </c>
      <c r="AA55" s="11"/>
      <c r="AB55" s="8" t="str">
        <f xml:space="preserve"> IF(AND(ISTEXT(Table6[[#This Row],[Pin Name]]), ISNUMBER(Table6[[#This Row],[Arduino Pin]])), "#define PIN_" &amp;Table6[[#This Row],[Pin Name]] &amp; " " &amp;Table6[[#This Row],[Arduino Pin]], "")</f>
        <v>#define PIN_OUT_4 50</v>
      </c>
      <c r="AC55" s="1" t="str" cm="1">
        <f t="array" ref="AC5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>digitalWrite(PIN_OUT_4, LOW);</v>
      </c>
      <c r="AF55" s="36"/>
      <c r="AG55" s="16"/>
      <c r="AH55" s="40"/>
    </row>
    <row r="56" spans="1:34" x14ac:dyDescent="0.25">
      <c r="A56" s="1" t="s">
        <v>452</v>
      </c>
      <c r="B56" s="1"/>
      <c r="C56" s="1"/>
      <c r="D56" s="1"/>
      <c r="E56" s="1">
        <v>51</v>
      </c>
      <c r="F56" s="1">
        <v>72</v>
      </c>
      <c r="G56" s="1" t="s">
        <v>54</v>
      </c>
      <c r="H56" s="1" t="s">
        <v>508</v>
      </c>
      <c r="I56" s="29" t="s">
        <v>77</v>
      </c>
      <c r="J56" s="10"/>
      <c r="K56" s="10"/>
      <c r="L56" s="10"/>
      <c r="M56" s="10"/>
      <c r="N56" s="10"/>
      <c r="O56" s="10" t="s">
        <v>253</v>
      </c>
      <c r="P56" s="22" t="s">
        <v>123</v>
      </c>
      <c r="Q56" s="10" t="s">
        <v>120</v>
      </c>
      <c r="R56" s="10"/>
      <c r="S56" s="10" t="s">
        <v>274</v>
      </c>
      <c r="T56" s="10" t="s">
        <v>133</v>
      </c>
      <c r="U56" s="10"/>
      <c r="V56" s="10" t="s">
        <v>312</v>
      </c>
      <c r="W56" s="10" t="s">
        <v>315</v>
      </c>
      <c r="X56" s="10" t="s">
        <v>331</v>
      </c>
      <c r="Y56" s="10"/>
      <c r="Z56" s="10"/>
      <c r="AA56" s="11" t="s">
        <v>360</v>
      </c>
      <c r="AB56" s="8" t="str">
        <f xml:space="preserve"> IF(AND(ISTEXT(Table6[[#This Row],[Pin Name]]), ISNUMBER(Table6[[#This Row],[Arduino Pin]])), "#define PIN_" &amp;Table6[[#This Row],[Pin Name]] &amp; " " &amp;Table6[[#This Row],[Arduino Pin]], "")</f>
        <v>#define PIN_RS232_TX_1 51</v>
      </c>
      <c r="AC56" s="1" t="str" cm="1">
        <f t="array" ref="AC5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6" s="36"/>
      <c r="AG56" s="16"/>
      <c r="AH56" s="40"/>
    </row>
    <row r="57" spans="1:34" x14ac:dyDescent="0.25">
      <c r="A57" s="1" t="s">
        <v>453</v>
      </c>
      <c r="B57" s="1"/>
      <c r="C57" s="1"/>
      <c r="D57" s="1"/>
      <c r="E57" s="1">
        <v>52</v>
      </c>
      <c r="F57" s="1">
        <v>73</v>
      </c>
      <c r="G57" s="1" t="s">
        <v>55</v>
      </c>
      <c r="H57" s="1" t="s">
        <v>508</v>
      </c>
      <c r="I57" s="29" t="s">
        <v>78</v>
      </c>
      <c r="J57" s="10"/>
      <c r="K57" s="10"/>
      <c r="L57" s="10"/>
      <c r="M57" s="10"/>
      <c r="N57" s="10"/>
      <c r="O57" s="10" t="s">
        <v>254</v>
      </c>
      <c r="P57" s="22" t="s">
        <v>124</v>
      </c>
      <c r="Q57" s="10" t="s">
        <v>119</v>
      </c>
      <c r="R57" s="10"/>
      <c r="S57" s="10" t="s">
        <v>275</v>
      </c>
      <c r="T57" s="10" t="s">
        <v>135</v>
      </c>
      <c r="U57" s="10" t="s">
        <v>287</v>
      </c>
      <c r="V57" s="10" t="s">
        <v>313</v>
      </c>
      <c r="W57" s="10" t="s">
        <v>160</v>
      </c>
      <c r="X57" s="10" t="s">
        <v>332</v>
      </c>
      <c r="Y57" s="10"/>
      <c r="Z57" s="10"/>
      <c r="AA57" s="11" t="s">
        <v>361</v>
      </c>
      <c r="AB57" s="8" t="str">
        <f xml:space="preserve"> IF(AND(ISTEXT(Table6[[#This Row],[Pin Name]]), ISNUMBER(Table6[[#This Row],[Arduino Pin]])), "#define PIN_" &amp;Table6[[#This Row],[Pin Name]] &amp; " " &amp;Table6[[#This Row],[Arduino Pin]], "")</f>
        <v>#define PIN_RS232_RX_1 52</v>
      </c>
      <c r="AC57" s="1" t="str" cm="1">
        <f t="array" ref="AC5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7" s="36" t="s">
        <v>450</v>
      </c>
      <c r="AG57" s="16" t="s">
        <v>203</v>
      </c>
      <c r="AH57" s="40"/>
    </row>
    <row r="58" spans="1:34" x14ac:dyDescent="0.25">
      <c r="A58" t="s">
        <v>511</v>
      </c>
      <c r="B58" s="1"/>
      <c r="C58" s="1"/>
      <c r="D58" s="1"/>
      <c r="E58" s="1">
        <v>53</v>
      </c>
      <c r="F58" s="1">
        <v>85</v>
      </c>
      <c r="G58" s="1" t="s">
        <v>214</v>
      </c>
      <c r="H58" s="1" t="s">
        <v>508</v>
      </c>
      <c r="I58" s="35" t="s">
        <v>82</v>
      </c>
      <c r="J58" s="10"/>
      <c r="K58" s="10"/>
      <c r="L58" s="10"/>
      <c r="M58" s="10"/>
      <c r="N58" s="10"/>
      <c r="O58" s="10"/>
      <c r="P58" s="22" t="s">
        <v>115</v>
      </c>
      <c r="Q58" s="10"/>
      <c r="R58" s="10"/>
      <c r="S58" s="10"/>
      <c r="T58" s="10"/>
      <c r="U58" s="10" t="s">
        <v>292</v>
      </c>
      <c r="V58" s="10"/>
      <c r="W58" s="10"/>
      <c r="X58" s="10"/>
      <c r="Y58" s="10"/>
      <c r="Z58" s="10" t="s">
        <v>359</v>
      </c>
      <c r="AA58" s="11" t="s">
        <v>364</v>
      </c>
      <c r="AB58" s="8" t="str">
        <f xml:space="preserve"> IF(AND(ISTEXT(Table6[[#This Row],[Pin Name]]), ISNUMBER(Table6[[#This Row],[Arduino Pin]])), "#define PIN_" &amp;Table6[[#This Row],[Pin Name]] &amp; " " &amp;Table6[[#This Row],[Arduino Pin]], "")</f>
        <v>#define PIN_MI_TX 53</v>
      </c>
      <c r="AC58" s="1" t="str" cm="1">
        <f t="array" ref="AC5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8" s="36" t="s">
        <v>451</v>
      </c>
      <c r="AG58" s="16" t="s">
        <v>204</v>
      </c>
      <c r="AH58" s="40"/>
    </row>
    <row r="59" spans="1:34" x14ac:dyDescent="0.25">
      <c r="A59" s="1" t="s">
        <v>512</v>
      </c>
      <c r="B59" s="1"/>
      <c r="C59" s="1"/>
      <c r="D59" s="1"/>
      <c r="E59" s="1">
        <v>54</v>
      </c>
      <c r="F59" s="1">
        <v>86</v>
      </c>
      <c r="G59" s="1" t="s">
        <v>215</v>
      </c>
      <c r="H59" s="1" t="s">
        <v>508</v>
      </c>
      <c r="I59" s="1" t="s">
        <v>83</v>
      </c>
      <c r="J59" s="10"/>
      <c r="K59" s="10"/>
      <c r="L59" s="10"/>
      <c r="M59" s="10"/>
      <c r="N59" s="10"/>
      <c r="O59" s="10"/>
      <c r="P59" s="22" t="s">
        <v>116</v>
      </c>
      <c r="Q59" s="10"/>
      <c r="R59" s="10"/>
      <c r="S59" s="10"/>
      <c r="T59" s="10"/>
      <c r="U59" s="10" t="s">
        <v>289</v>
      </c>
      <c r="V59" s="10"/>
      <c r="W59" s="10"/>
      <c r="X59" s="10"/>
      <c r="Y59" s="10"/>
      <c r="Z59" s="10"/>
      <c r="AA59" s="11" t="s">
        <v>365</v>
      </c>
      <c r="AB59" s="8" t="str">
        <f xml:space="preserve"> IF(AND(ISTEXT(Table6[[#This Row],[Pin Name]]), ISNUMBER(Table6[[#This Row],[Arduino Pin]])), "#define PIN_" &amp;Table6[[#This Row],[Pin Name]] &amp; " " &amp;Table6[[#This Row],[Arduino Pin]], "")</f>
        <v>#define PIN_MI_RX 54</v>
      </c>
      <c r="AC59" s="1" t="str" cm="1">
        <f t="array" ref="AC5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5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59" s="23" t="s">
        <v>452</v>
      </c>
      <c r="AG59" s="16" t="s">
        <v>54</v>
      </c>
      <c r="AH59" s="44" t="s">
        <v>464</v>
      </c>
    </row>
    <row r="60" spans="1:34" x14ac:dyDescent="0.25">
      <c r="A60" s="1" t="s">
        <v>475</v>
      </c>
      <c r="B60" s="1" t="s">
        <v>410</v>
      </c>
      <c r="C60" s="1" t="s">
        <v>389</v>
      </c>
      <c r="D60" s="1"/>
      <c r="E60" s="1">
        <v>55</v>
      </c>
      <c r="F60" s="1">
        <v>8</v>
      </c>
      <c r="G60" s="1" t="s">
        <v>21</v>
      </c>
      <c r="H60" s="1" t="s">
        <v>508</v>
      </c>
      <c r="I60" s="35" t="s">
        <v>74</v>
      </c>
      <c r="J60" s="10" t="s">
        <v>221</v>
      </c>
      <c r="K60" s="10" t="s">
        <v>88</v>
      </c>
      <c r="L60" s="10"/>
      <c r="M60" s="10"/>
      <c r="N60" s="10"/>
      <c r="O60" s="10" t="s">
        <v>229</v>
      </c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1"/>
      <c r="AB60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PIN_SP_IO_0 55</v>
      </c>
      <c r="AC60" s="1" t="str" cm="1">
        <f t="array" ref="AC6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0" s="23" t="s">
        <v>453</v>
      </c>
      <c r="AG60" s="16" t="s">
        <v>55</v>
      </c>
      <c r="AH60" s="44"/>
    </row>
    <row r="61" spans="1:34" x14ac:dyDescent="0.25">
      <c r="A61" s="1" t="s">
        <v>476</v>
      </c>
      <c r="B61" s="1" t="s">
        <v>410</v>
      </c>
      <c r="C61" s="1" t="s">
        <v>389</v>
      </c>
      <c r="D61" s="1"/>
      <c r="E61" s="1">
        <v>56</v>
      </c>
      <c r="F61" s="1">
        <v>15</v>
      </c>
      <c r="G61" s="1" t="s">
        <v>26</v>
      </c>
      <c r="H61" s="1" t="s">
        <v>508</v>
      </c>
      <c r="I61" s="1" t="s">
        <v>79</v>
      </c>
      <c r="J61" s="10"/>
      <c r="K61" s="26" t="s">
        <v>89</v>
      </c>
      <c r="L61" s="10" t="s">
        <v>87</v>
      </c>
      <c r="M61" s="10"/>
      <c r="N61" s="10"/>
      <c r="O61" s="10" t="s">
        <v>235</v>
      </c>
      <c r="P61" s="10"/>
      <c r="Q61" s="10" t="s">
        <v>107</v>
      </c>
      <c r="R61" s="10" t="s">
        <v>130</v>
      </c>
      <c r="S61" s="10"/>
      <c r="T61" s="10"/>
      <c r="U61" s="10"/>
      <c r="V61" s="10"/>
      <c r="W61" s="10"/>
      <c r="X61" s="10"/>
      <c r="Y61" s="10"/>
      <c r="Z61" s="10"/>
      <c r="AA61" s="11" t="s">
        <v>362</v>
      </c>
      <c r="AB61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 56</v>
      </c>
      <c r="AC61" s="1" t="str" cm="1">
        <f t="array" ref="AC6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1" s="23" t="s">
        <v>454</v>
      </c>
      <c r="AG61" s="16" t="s">
        <v>50</v>
      </c>
      <c r="AH61" s="44" t="s">
        <v>469</v>
      </c>
    </row>
    <row r="62" spans="1:34" x14ac:dyDescent="0.25">
      <c r="A62" s="1" t="s">
        <v>477</v>
      </c>
      <c r="B62" s="1" t="s">
        <v>410</v>
      </c>
      <c r="C62" s="1" t="s">
        <v>389</v>
      </c>
      <c r="D62" s="1"/>
      <c r="E62" s="1">
        <v>57</v>
      </c>
      <c r="F62" s="1">
        <v>16</v>
      </c>
      <c r="G62" s="1" t="s">
        <v>27</v>
      </c>
      <c r="H62" s="1" t="s">
        <v>508</v>
      </c>
      <c r="I62" s="29" t="s">
        <v>80</v>
      </c>
      <c r="J62" s="10"/>
      <c r="K62" s="31" t="s">
        <v>90</v>
      </c>
      <c r="L62" s="10" t="s">
        <v>88</v>
      </c>
      <c r="M62" s="10"/>
      <c r="N62" s="10"/>
      <c r="O62" s="10" t="s">
        <v>236</v>
      </c>
      <c r="P62" s="10"/>
      <c r="Q62" s="10" t="s">
        <v>108</v>
      </c>
      <c r="R62" s="10" t="s">
        <v>131</v>
      </c>
      <c r="S62" s="10"/>
      <c r="T62" s="10"/>
      <c r="U62" s="10"/>
      <c r="V62" s="10"/>
      <c r="W62" s="10"/>
      <c r="X62" s="10"/>
      <c r="Y62" s="10"/>
      <c r="Z62" s="10"/>
      <c r="AA62" s="11" t="s">
        <v>372</v>
      </c>
      <c r="AB62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PIN_SP_IO_2 57</v>
      </c>
      <c r="AC62" s="1" t="str" cm="1">
        <f t="array" ref="AC6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2" s="23" t="s">
        <v>455</v>
      </c>
      <c r="AG62" s="16" t="s">
        <v>51</v>
      </c>
      <c r="AH62" s="44"/>
    </row>
    <row r="63" spans="1:34" x14ac:dyDescent="0.25">
      <c r="A63" s="1" t="s">
        <v>478</v>
      </c>
      <c r="B63" s="1" t="s">
        <v>410</v>
      </c>
      <c r="C63" s="1" t="s">
        <v>389</v>
      </c>
      <c r="D63" s="1"/>
      <c r="E63" s="1">
        <v>58</v>
      </c>
      <c r="F63" s="1">
        <v>17</v>
      </c>
      <c r="G63" s="1" t="s">
        <v>28</v>
      </c>
      <c r="H63" s="1" t="s">
        <v>508</v>
      </c>
      <c r="I63" s="35" t="s">
        <v>75</v>
      </c>
      <c r="J63" s="10" t="s">
        <v>220</v>
      </c>
      <c r="K63" s="1" t="s">
        <v>95</v>
      </c>
      <c r="L63" s="10"/>
      <c r="M63" s="10" t="s">
        <v>222</v>
      </c>
      <c r="N63" s="10"/>
      <c r="O63" s="10" t="s">
        <v>237</v>
      </c>
      <c r="P63" s="10"/>
      <c r="Q63" s="10" t="s">
        <v>103</v>
      </c>
      <c r="R63" s="10" t="s">
        <v>151</v>
      </c>
      <c r="S63" s="10"/>
      <c r="T63" s="10"/>
      <c r="U63" s="10"/>
      <c r="V63" s="10"/>
      <c r="W63" s="10"/>
      <c r="X63" s="10"/>
      <c r="Y63" s="10"/>
      <c r="Z63" s="10"/>
      <c r="AA63" s="11" t="s">
        <v>369</v>
      </c>
      <c r="AB63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PIN_SP_IO_3 58</v>
      </c>
      <c r="AC63" s="1" t="str" cm="1">
        <f t="array" ref="AC6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3" s="23" t="s">
        <v>456</v>
      </c>
      <c r="AG63" s="16" t="s">
        <v>42</v>
      </c>
      <c r="AH63" s="44" t="s">
        <v>463</v>
      </c>
    </row>
    <row r="64" spans="1:34" x14ac:dyDescent="0.25">
      <c r="A64" s="1" t="s">
        <v>482</v>
      </c>
      <c r="B64" s="1" t="s">
        <v>410</v>
      </c>
      <c r="C64" s="1" t="s">
        <v>389</v>
      </c>
      <c r="D64" s="1"/>
      <c r="E64" s="1">
        <v>59</v>
      </c>
      <c r="F64" s="1">
        <v>19</v>
      </c>
      <c r="G64" s="1" t="s">
        <v>30</v>
      </c>
      <c r="H64" s="1" t="s">
        <v>508</v>
      </c>
      <c r="I64" s="35" t="s">
        <v>77</v>
      </c>
      <c r="J64" s="10" t="s">
        <v>219</v>
      </c>
      <c r="K64" s="1" t="s">
        <v>97</v>
      </c>
      <c r="L64" s="10"/>
      <c r="M64" s="10" t="s">
        <v>224</v>
      </c>
      <c r="N64" s="10"/>
      <c r="O64" s="10" t="s">
        <v>238</v>
      </c>
      <c r="P64" s="10"/>
      <c r="Q64" s="10" t="s">
        <v>105</v>
      </c>
      <c r="R64" s="10" t="s">
        <v>271</v>
      </c>
      <c r="S64" s="10"/>
      <c r="T64" s="10"/>
      <c r="U64" s="10"/>
      <c r="V64" s="10" t="s">
        <v>296</v>
      </c>
      <c r="W64" s="10"/>
      <c r="X64" s="10"/>
      <c r="Y64" s="10"/>
      <c r="Z64" s="10"/>
      <c r="AA64" s="11" t="s">
        <v>371</v>
      </c>
      <c r="AB64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PIN_SP_IO_4 59</v>
      </c>
      <c r="AC64" s="1" t="str" cm="1">
        <f t="array" ref="AC6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4" s="23" t="s">
        <v>457</v>
      </c>
      <c r="AG64" s="16" t="s">
        <v>43</v>
      </c>
      <c r="AH64" s="44"/>
    </row>
    <row r="65" spans="1:34" x14ac:dyDescent="0.25">
      <c r="A65" s="1" t="s">
        <v>483</v>
      </c>
      <c r="B65" s="1" t="s">
        <v>410</v>
      </c>
      <c r="C65" s="1" t="s">
        <v>389</v>
      </c>
      <c r="D65" s="1"/>
      <c r="E65" s="1">
        <v>60</v>
      </c>
      <c r="F65" s="1">
        <v>33</v>
      </c>
      <c r="G65" s="1" t="s">
        <v>37</v>
      </c>
      <c r="H65" s="1" t="s">
        <v>508</v>
      </c>
      <c r="I65" s="29" t="s">
        <v>82</v>
      </c>
      <c r="J65" s="10"/>
      <c r="K65" s="10"/>
      <c r="L65" s="10"/>
      <c r="M65" s="10"/>
      <c r="N65" s="10"/>
      <c r="O65" s="10"/>
      <c r="P65" s="10"/>
      <c r="Q65" s="10" t="s">
        <v>110</v>
      </c>
      <c r="R65" s="10" t="s">
        <v>141</v>
      </c>
      <c r="S65" s="10" t="s">
        <v>136</v>
      </c>
      <c r="T65" s="10" t="s">
        <v>139</v>
      </c>
      <c r="U65" s="10" t="s">
        <v>284</v>
      </c>
      <c r="V65" s="10" t="s">
        <v>303</v>
      </c>
      <c r="W65" s="10" t="s">
        <v>160</v>
      </c>
      <c r="X65" s="10"/>
      <c r="Y65" s="10"/>
      <c r="Z65" s="10" t="s">
        <v>352</v>
      </c>
      <c r="AA65" s="11" t="s">
        <v>374</v>
      </c>
      <c r="AB65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PIN_SP_IO_5 60</v>
      </c>
      <c r="AC65" s="1" t="str" cm="1">
        <f t="array" ref="AC6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5" s="23" t="s">
        <v>458</v>
      </c>
      <c r="AG65" s="16" t="s">
        <v>38</v>
      </c>
      <c r="AH65" s="44" t="s">
        <v>465</v>
      </c>
    </row>
    <row r="66" spans="1:34" x14ac:dyDescent="0.25">
      <c r="A66" s="1" t="s">
        <v>484</v>
      </c>
      <c r="B66" s="1" t="s">
        <v>410</v>
      </c>
      <c r="C66" s="1" t="s">
        <v>389</v>
      </c>
      <c r="D66" s="1"/>
      <c r="E66" s="1">
        <v>61</v>
      </c>
      <c r="F66" s="1">
        <v>36</v>
      </c>
      <c r="G66" s="1" t="s">
        <v>40</v>
      </c>
      <c r="H66" s="1" t="s">
        <v>508</v>
      </c>
      <c r="I66" t="s">
        <v>85</v>
      </c>
      <c r="J66" s="10"/>
      <c r="K66" s="10"/>
      <c r="L66" s="10"/>
      <c r="M66" s="10"/>
      <c r="N66" s="10"/>
      <c r="O66" s="10" t="s">
        <v>245</v>
      </c>
      <c r="P66" s="10" t="s">
        <v>109</v>
      </c>
      <c r="Q66" s="10"/>
      <c r="R66" s="10" t="s">
        <v>140</v>
      </c>
      <c r="S66" s="10" t="s">
        <v>146</v>
      </c>
      <c r="T66" s="10" t="s">
        <v>133</v>
      </c>
      <c r="U66" s="10" t="s">
        <v>285</v>
      </c>
      <c r="V66" s="10"/>
      <c r="W66" s="10"/>
      <c r="X66" s="10" t="s">
        <v>316</v>
      </c>
      <c r="Y66" s="10" t="s">
        <v>333</v>
      </c>
      <c r="Z66" s="10" t="s">
        <v>355</v>
      </c>
      <c r="AA66" s="11" t="s">
        <v>363</v>
      </c>
      <c r="AB66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PIN_SP_IO_6 61</v>
      </c>
      <c r="AC66" s="1" t="str" cm="1">
        <f t="array" ref="AC6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6" s="23" t="s">
        <v>459</v>
      </c>
      <c r="AG66" s="16" t="s">
        <v>39</v>
      </c>
      <c r="AH66" s="44"/>
    </row>
    <row r="67" spans="1:34" x14ac:dyDescent="0.25">
      <c r="A67" s="1" t="s">
        <v>479</v>
      </c>
      <c r="B67" s="1" t="s">
        <v>410</v>
      </c>
      <c r="C67" s="1" t="s">
        <v>389</v>
      </c>
      <c r="D67" s="1"/>
      <c r="E67" s="1">
        <v>62</v>
      </c>
      <c r="F67" s="1">
        <v>37</v>
      </c>
      <c r="G67" s="1" t="s">
        <v>41</v>
      </c>
      <c r="H67" s="1" t="s">
        <v>508</v>
      </c>
      <c r="I67" s="1" t="s">
        <v>86</v>
      </c>
      <c r="J67" s="10"/>
      <c r="K67" s="10"/>
      <c r="L67" s="10"/>
      <c r="M67" s="10"/>
      <c r="N67" s="10"/>
      <c r="O67" s="10" t="s">
        <v>246</v>
      </c>
      <c r="P67" s="10" t="s">
        <v>110</v>
      </c>
      <c r="Q67" s="10"/>
      <c r="R67" s="10" t="s">
        <v>141</v>
      </c>
      <c r="S67" s="10" t="s">
        <v>272</v>
      </c>
      <c r="T67" s="10" t="s">
        <v>135</v>
      </c>
      <c r="U67" s="10" t="s">
        <v>286</v>
      </c>
      <c r="V67" s="10"/>
      <c r="W67" s="10"/>
      <c r="X67" s="10" t="s">
        <v>317</v>
      </c>
      <c r="Y67" s="10" t="s">
        <v>334</v>
      </c>
      <c r="Z67" s="10" t="s">
        <v>356</v>
      </c>
      <c r="AA67" s="11" t="s">
        <v>366</v>
      </c>
      <c r="AB67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PIN_SP_IO_7 62</v>
      </c>
      <c r="AC67" s="1" t="str" cm="1">
        <f t="array" ref="AC6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7" s="23"/>
      <c r="AG67" s="16"/>
      <c r="AH67" s="24"/>
    </row>
    <row r="68" spans="1:34" x14ac:dyDescent="0.25">
      <c r="A68" s="1" t="s">
        <v>480</v>
      </c>
      <c r="B68" s="1"/>
      <c r="C68" s="1" t="s">
        <v>389</v>
      </c>
      <c r="D68" s="1"/>
      <c r="E68" s="1">
        <v>63</v>
      </c>
      <c r="F68" s="1">
        <v>70</v>
      </c>
      <c r="G68" s="1" t="s">
        <v>52</v>
      </c>
      <c r="H68" s="1" t="s">
        <v>508</v>
      </c>
      <c r="I68" s="35" t="s">
        <v>75</v>
      </c>
      <c r="J68" s="10"/>
      <c r="K68" s="10"/>
      <c r="L68" s="10"/>
      <c r="M68" s="10"/>
      <c r="N68" s="10"/>
      <c r="O68" s="10" t="s">
        <v>251</v>
      </c>
      <c r="P68" s="10" t="s">
        <v>121</v>
      </c>
      <c r="Q68" s="10" t="s">
        <v>125</v>
      </c>
      <c r="R68" s="10"/>
      <c r="S68" s="10" t="s">
        <v>149</v>
      </c>
      <c r="T68" s="10" t="s">
        <v>132</v>
      </c>
      <c r="U68" s="10"/>
      <c r="V68" s="10" t="s">
        <v>311</v>
      </c>
      <c r="W68" s="10" t="s">
        <v>157</v>
      </c>
      <c r="X68" s="10" t="s">
        <v>329</v>
      </c>
      <c r="Y68" s="10" t="s">
        <v>333</v>
      </c>
      <c r="Z68" s="10"/>
      <c r="AA68" s="11"/>
      <c r="AB68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PIN_SP_IO_8 63</v>
      </c>
      <c r="AC68" s="1" t="str" cm="1">
        <f t="array" ref="AC6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8" s="23"/>
      <c r="AG68" s="16"/>
      <c r="AH68" s="24"/>
    </row>
    <row r="69" spans="1:34" x14ac:dyDescent="0.25">
      <c r="A69" s="1" t="s">
        <v>481</v>
      </c>
      <c r="B69" s="1"/>
      <c r="C69" s="1" t="s">
        <v>389</v>
      </c>
      <c r="D69" s="1"/>
      <c r="E69" s="1">
        <v>64</v>
      </c>
      <c r="F69" s="1">
        <v>71</v>
      </c>
      <c r="G69" s="1" t="s">
        <v>53</v>
      </c>
      <c r="H69" s="1" t="s">
        <v>508</v>
      </c>
      <c r="I69" s="29" t="s">
        <v>76</v>
      </c>
      <c r="J69" s="10"/>
      <c r="K69" s="10"/>
      <c r="L69" s="10"/>
      <c r="M69" s="10"/>
      <c r="N69" s="10"/>
      <c r="O69" s="10" t="s">
        <v>252</v>
      </c>
      <c r="P69" s="10" t="s">
        <v>122</v>
      </c>
      <c r="Q69" s="10" t="s">
        <v>126</v>
      </c>
      <c r="R69" s="10"/>
      <c r="S69" s="10" t="s">
        <v>273</v>
      </c>
      <c r="T69" s="10" t="s">
        <v>137</v>
      </c>
      <c r="U69" s="10"/>
      <c r="V69" s="10" t="s">
        <v>304</v>
      </c>
      <c r="W69" s="10" t="s">
        <v>314</v>
      </c>
      <c r="X69" s="10" t="s">
        <v>330</v>
      </c>
      <c r="Y69" s="10" t="s">
        <v>334</v>
      </c>
      <c r="Z69" s="10"/>
      <c r="AA69" s="11"/>
      <c r="AB69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PIN_SP_IO_9 64</v>
      </c>
      <c r="AC69" s="1" t="str" cm="1">
        <f t="array" ref="AC6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6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69" s="23" t="s">
        <v>460</v>
      </c>
      <c r="AG69" s="16" t="s">
        <v>214</v>
      </c>
      <c r="AH69" s="44" t="s">
        <v>462</v>
      </c>
    </row>
    <row r="70" spans="1:34" x14ac:dyDescent="0.25">
      <c r="A70" s="1" t="s">
        <v>470</v>
      </c>
      <c r="B70" s="1"/>
      <c r="C70" s="1"/>
      <c r="D70" s="1"/>
      <c r="E70" s="1">
        <v>65</v>
      </c>
      <c r="F70" s="1">
        <v>74</v>
      </c>
      <c r="G70" s="1" t="s">
        <v>56</v>
      </c>
      <c r="H70" s="1" t="s">
        <v>508</v>
      </c>
      <c r="I70" s="1" t="s">
        <v>79</v>
      </c>
      <c r="J70" s="10"/>
      <c r="K70" s="10"/>
      <c r="L70" s="10"/>
      <c r="M70" s="10"/>
      <c r="N70" s="10"/>
      <c r="O70" s="10"/>
      <c r="P70" s="10" t="s">
        <v>125</v>
      </c>
      <c r="Q70" s="10" t="s">
        <v>121</v>
      </c>
      <c r="R70" s="10"/>
      <c r="S70" s="10" t="s">
        <v>129</v>
      </c>
      <c r="T70" s="10" t="s">
        <v>276</v>
      </c>
      <c r="U70" s="10" t="s">
        <v>161</v>
      </c>
      <c r="V70" s="10" t="s">
        <v>312</v>
      </c>
      <c r="W70" s="10"/>
      <c r="X70" s="10"/>
      <c r="Y70" s="10"/>
      <c r="Z70" s="10"/>
      <c r="AA70" s="11" t="s">
        <v>362</v>
      </c>
      <c r="AB70" s="8" t="str">
        <f xml:space="preserve"> IF(AND(ISTEXT(Table6[[#This Row],[Pin Name]]), ISNUMBER(Table6[[#This Row],[Arduino Pin]])), "#define PIN_" &amp;Table6[[#This Row],[Pin Name]] &amp; " " &amp;Table6[[#This Row],[Arduino Pin]], "")</f>
        <v>#define PIN_USB_D_N 65</v>
      </c>
      <c r="AC70" s="1" t="str" cm="1">
        <f t="array" ref="AC7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0" s="23" t="s">
        <v>461</v>
      </c>
      <c r="AG70" s="16" t="s">
        <v>215</v>
      </c>
      <c r="AH70" s="44"/>
    </row>
    <row r="71" spans="1:34" x14ac:dyDescent="0.25">
      <c r="A71" s="1" t="s">
        <v>471</v>
      </c>
      <c r="B71" s="1"/>
      <c r="C71" s="1"/>
      <c r="D71" s="1"/>
      <c r="E71" s="1">
        <v>66</v>
      </c>
      <c r="F71" s="1">
        <v>75</v>
      </c>
      <c r="G71" s="1" t="s">
        <v>57</v>
      </c>
      <c r="H71" s="1" t="s">
        <v>508</v>
      </c>
      <c r="I71" s="29" t="s">
        <v>80</v>
      </c>
      <c r="J71" s="10"/>
      <c r="K71" s="10"/>
      <c r="L71" s="10"/>
      <c r="M71" s="10"/>
      <c r="N71" s="10"/>
      <c r="O71" s="10"/>
      <c r="P71" s="10" t="s">
        <v>126</v>
      </c>
      <c r="Q71" s="10" t="s">
        <v>122</v>
      </c>
      <c r="R71" s="10"/>
      <c r="S71" s="10"/>
      <c r="T71" s="10" t="s">
        <v>277</v>
      </c>
      <c r="U71" s="10" t="s">
        <v>162</v>
      </c>
      <c r="V71" s="10" t="s">
        <v>313</v>
      </c>
      <c r="W71" s="10"/>
      <c r="X71" s="10"/>
      <c r="Y71" s="10"/>
      <c r="Z71" s="10"/>
      <c r="AA71" s="11" t="s">
        <v>372</v>
      </c>
      <c r="AB71" s="8" t="str">
        <f xml:space="preserve"> IF(AND(ISTEXT(Table6[[#This Row],[Pin Name]]), ISNUMBER(Table6[[#This Row],[Arduino Pin]])), "#define PIN_" &amp;Table6[[#This Row],[Pin Name]] &amp; " " &amp;Table6[[#This Row],[Arduino Pin]], "")</f>
        <v>#define PIN_USB_D_P 66</v>
      </c>
      <c r="AC71" s="1" t="str" cm="1">
        <f t="array" ref="AC7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1" s="16" t="s">
        <v>475</v>
      </c>
      <c r="AG71" s="16" t="s">
        <v>21</v>
      </c>
      <c r="AH71" s="40" t="s">
        <v>410</v>
      </c>
    </row>
    <row r="72" spans="1:34" x14ac:dyDescent="0.25">
      <c r="A72" s="1" t="s">
        <v>485</v>
      </c>
      <c r="B72" s="1"/>
      <c r="C72" s="1" t="s">
        <v>389</v>
      </c>
      <c r="D72" s="1"/>
      <c r="E72" s="1">
        <v>67</v>
      </c>
      <c r="F72" s="1">
        <v>78</v>
      </c>
      <c r="G72" s="1" t="s">
        <v>58</v>
      </c>
      <c r="H72" s="1" t="s">
        <v>508</v>
      </c>
      <c r="I72" s="29" t="s">
        <v>77</v>
      </c>
      <c r="J72" s="10"/>
      <c r="K72" s="10"/>
      <c r="L72" s="10"/>
      <c r="M72" s="10"/>
      <c r="N72" s="10"/>
      <c r="O72" s="10"/>
      <c r="P72" s="10" t="s">
        <v>117</v>
      </c>
      <c r="Q72" s="10" t="s">
        <v>121</v>
      </c>
      <c r="R72" s="10"/>
      <c r="S72" s="10"/>
      <c r="T72" s="10" t="s">
        <v>278</v>
      </c>
      <c r="U72" s="10" t="s">
        <v>287</v>
      </c>
      <c r="V72" s="10"/>
      <c r="W72" s="10"/>
      <c r="X72" s="10"/>
      <c r="Y72" s="10"/>
      <c r="Z72" s="10" t="s">
        <v>355</v>
      </c>
      <c r="AA72" s="11" t="s">
        <v>369</v>
      </c>
      <c r="AB72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PIN_SP_IO_10 67</v>
      </c>
      <c r="AC72" s="1" t="str" cm="1">
        <f t="array" ref="AC7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2" s="16" t="s">
        <v>476</v>
      </c>
      <c r="AG72" s="16" t="s">
        <v>26</v>
      </c>
      <c r="AH72" s="40"/>
    </row>
    <row r="73" spans="1:34" x14ac:dyDescent="0.25">
      <c r="A73" s="1" t="s">
        <v>486</v>
      </c>
      <c r="B73" s="1"/>
      <c r="C73" s="1" t="s">
        <v>389</v>
      </c>
      <c r="D73" s="1"/>
      <c r="E73" s="1">
        <v>68</v>
      </c>
      <c r="F73" s="1">
        <v>79</v>
      </c>
      <c r="G73" s="1" t="s">
        <v>59</v>
      </c>
      <c r="H73" s="1" t="s">
        <v>508</v>
      </c>
      <c r="I73" s="29" t="s">
        <v>78</v>
      </c>
      <c r="J73" s="10"/>
      <c r="K73" s="10"/>
      <c r="L73" s="10"/>
      <c r="M73" s="10"/>
      <c r="N73" s="10"/>
      <c r="O73" s="10"/>
      <c r="P73" s="10" t="s">
        <v>118</v>
      </c>
      <c r="Q73" s="10" t="s">
        <v>122</v>
      </c>
      <c r="R73" s="10"/>
      <c r="S73" s="10"/>
      <c r="T73" s="10" t="s">
        <v>276</v>
      </c>
      <c r="U73" s="10"/>
      <c r="V73" s="10"/>
      <c r="W73" s="10"/>
      <c r="X73" s="10"/>
      <c r="Y73" s="10"/>
      <c r="Z73" s="10" t="s">
        <v>356</v>
      </c>
      <c r="AA73" s="11" t="s">
        <v>375</v>
      </c>
      <c r="AB73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PIN_SP_IO_11 68</v>
      </c>
      <c r="AC73" s="1" t="str" cm="1">
        <f t="array" ref="AC7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3" s="16" t="s">
        <v>477</v>
      </c>
      <c r="AG73" s="16" t="s">
        <v>27</v>
      </c>
      <c r="AH73" s="40"/>
    </row>
    <row r="74" spans="1:34" x14ac:dyDescent="0.25">
      <c r="A74" s="1" t="s">
        <v>487</v>
      </c>
      <c r="B74" s="1"/>
      <c r="C74" s="1" t="s">
        <v>389</v>
      </c>
      <c r="D74" s="1"/>
      <c r="E74" s="1">
        <v>69</v>
      </c>
      <c r="F74" s="1">
        <v>80</v>
      </c>
      <c r="G74" s="1" t="s">
        <v>209</v>
      </c>
      <c r="H74" s="1" t="s">
        <v>508</v>
      </c>
      <c r="I74" s="1" t="s">
        <v>79</v>
      </c>
      <c r="J74" s="10"/>
      <c r="K74" s="10"/>
      <c r="L74" s="10"/>
      <c r="M74" s="10"/>
      <c r="N74" s="10"/>
      <c r="O74" s="10"/>
      <c r="P74" s="10" t="s">
        <v>103</v>
      </c>
      <c r="Q74" s="10" t="s">
        <v>112</v>
      </c>
      <c r="R74" s="10"/>
      <c r="S74" s="10"/>
      <c r="T74" s="10" t="s">
        <v>277</v>
      </c>
      <c r="U74" s="10"/>
      <c r="V74" s="10"/>
      <c r="W74" s="10"/>
      <c r="X74" s="10"/>
      <c r="Y74" s="10"/>
      <c r="Z74" s="10" t="s">
        <v>165</v>
      </c>
      <c r="AA74" s="11"/>
      <c r="AB74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PIN_SP_IO_12 69</v>
      </c>
      <c r="AC74" s="1" t="str" cm="1">
        <f t="array" ref="AC7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4" s="16" t="s">
        <v>478</v>
      </c>
      <c r="AG74" s="16" t="s">
        <v>28</v>
      </c>
      <c r="AH74" s="40"/>
    </row>
    <row r="75" spans="1:34" x14ac:dyDescent="0.25">
      <c r="A75" s="1" t="s">
        <v>488</v>
      </c>
      <c r="B75" s="1"/>
      <c r="C75" s="1" t="s">
        <v>389</v>
      </c>
      <c r="D75" s="1"/>
      <c r="E75" s="1">
        <v>70</v>
      </c>
      <c r="F75" s="1">
        <v>81</v>
      </c>
      <c r="G75" s="1" t="s">
        <v>210</v>
      </c>
      <c r="H75" s="1" t="s">
        <v>508</v>
      </c>
      <c r="I75" s="29" t="s">
        <v>80</v>
      </c>
      <c r="J75" s="10"/>
      <c r="K75" s="10"/>
      <c r="L75" s="10"/>
      <c r="M75" s="10"/>
      <c r="N75" s="10"/>
      <c r="O75" s="10"/>
      <c r="P75" s="10" t="s">
        <v>104</v>
      </c>
      <c r="Q75" s="10" t="s">
        <v>111</v>
      </c>
      <c r="R75" s="10"/>
      <c r="S75" s="10"/>
      <c r="T75" s="10" t="s">
        <v>278</v>
      </c>
      <c r="U75" s="10"/>
      <c r="V75" s="10"/>
      <c r="W75" s="10"/>
      <c r="X75" s="10"/>
      <c r="Y75" s="10"/>
      <c r="Z75" s="10" t="s">
        <v>166</v>
      </c>
      <c r="AA75" s="11"/>
      <c r="AB75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PIN_SP_IO_13 70</v>
      </c>
      <c r="AC75" s="1" t="str" cm="1">
        <f t="array" ref="AC7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5" s="16" t="s">
        <v>482</v>
      </c>
      <c r="AG75" s="16" t="s">
        <v>30</v>
      </c>
      <c r="AH75" s="40"/>
    </row>
    <row r="76" spans="1:34" x14ac:dyDescent="0.25">
      <c r="A76" s="1" t="s">
        <v>489</v>
      </c>
      <c r="B76" s="1"/>
      <c r="C76" s="1" t="s">
        <v>389</v>
      </c>
      <c r="D76" s="1"/>
      <c r="E76" s="1">
        <v>71</v>
      </c>
      <c r="F76" s="1">
        <v>82</v>
      </c>
      <c r="G76" s="1" t="s">
        <v>211</v>
      </c>
      <c r="H76" s="1" t="s">
        <v>508</v>
      </c>
      <c r="I76" s="1" t="s">
        <v>79</v>
      </c>
      <c r="J76" s="10"/>
      <c r="K76" s="10"/>
      <c r="L76" s="10"/>
      <c r="M76" s="10"/>
      <c r="N76" s="10"/>
      <c r="O76" s="10"/>
      <c r="P76" s="10" t="s">
        <v>105</v>
      </c>
      <c r="Q76" s="10" t="s">
        <v>113</v>
      </c>
      <c r="R76" s="10"/>
      <c r="S76" s="10"/>
      <c r="T76" s="10"/>
      <c r="U76" s="10" t="s">
        <v>288</v>
      </c>
      <c r="V76" s="10"/>
      <c r="W76" s="10"/>
      <c r="X76" s="10"/>
      <c r="Y76" s="10"/>
      <c r="Z76" s="10"/>
      <c r="AA76" s="11"/>
      <c r="AB76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PIN_SP_IO_14 71</v>
      </c>
      <c r="AC76" s="1" t="str" cm="1">
        <f t="array" ref="AC7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6" s="16" t="s">
        <v>483</v>
      </c>
      <c r="AG76" s="16" t="s">
        <v>37</v>
      </c>
      <c r="AH76" s="40"/>
    </row>
    <row r="77" spans="1:34" x14ac:dyDescent="0.25">
      <c r="A77" s="1" t="s">
        <v>490</v>
      </c>
      <c r="B77" s="1"/>
      <c r="C77" s="1" t="s">
        <v>389</v>
      </c>
      <c r="D77" s="1"/>
      <c r="E77" s="1">
        <v>72</v>
      </c>
      <c r="F77" s="1">
        <v>83</v>
      </c>
      <c r="G77" s="1" t="s">
        <v>212</v>
      </c>
      <c r="H77" s="1" t="s">
        <v>508</v>
      </c>
      <c r="I77" s="29" t="s">
        <v>80</v>
      </c>
      <c r="J77" s="10"/>
      <c r="K77" s="10"/>
      <c r="L77" s="10"/>
      <c r="M77" s="10"/>
      <c r="N77" s="10"/>
      <c r="O77" s="10"/>
      <c r="P77" s="10" t="s">
        <v>106</v>
      </c>
      <c r="Q77" s="10" t="s">
        <v>114</v>
      </c>
      <c r="R77" s="10"/>
      <c r="S77" s="10"/>
      <c r="T77" s="10"/>
      <c r="U77" s="10" t="s">
        <v>291</v>
      </c>
      <c r="V77" s="10"/>
      <c r="W77" s="10"/>
      <c r="X77" s="10"/>
      <c r="Y77" s="10"/>
      <c r="Z77" s="10"/>
      <c r="AA77" s="11"/>
      <c r="AB77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PIN_SP_IO_15 72</v>
      </c>
      <c r="AC77" s="1" t="str" cm="1">
        <f t="array" ref="AC7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7" s="16" t="s">
        <v>484</v>
      </c>
      <c r="AG77" s="16" t="s">
        <v>40</v>
      </c>
      <c r="AH77" s="40"/>
    </row>
    <row r="78" spans="1:34" x14ac:dyDescent="0.25">
      <c r="A78" s="1" t="s">
        <v>491</v>
      </c>
      <c r="B78" s="1"/>
      <c r="C78" s="1" t="s">
        <v>389</v>
      </c>
      <c r="D78" s="1"/>
      <c r="E78" s="1">
        <v>73</v>
      </c>
      <c r="F78" s="1">
        <v>84</v>
      </c>
      <c r="G78" s="1" t="s">
        <v>213</v>
      </c>
      <c r="H78" s="1" t="s">
        <v>508</v>
      </c>
      <c r="I78" s="35" t="s">
        <v>81</v>
      </c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 t="s">
        <v>290</v>
      </c>
      <c r="V78" s="10"/>
      <c r="W78" s="10"/>
      <c r="X78" s="10"/>
      <c r="Y78" s="10"/>
      <c r="Z78" s="10"/>
      <c r="AA78" s="11"/>
      <c r="AB78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PIN_SP_IO_16 73</v>
      </c>
      <c r="AC78" s="1" t="str" cm="1">
        <f t="array" ref="AC7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8" s="16" t="s">
        <v>479</v>
      </c>
      <c r="AG78" s="16" t="s">
        <v>41</v>
      </c>
      <c r="AH78" s="40"/>
    </row>
    <row r="79" spans="1:34" x14ac:dyDescent="0.25">
      <c r="A79" s="1" t="s">
        <v>492</v>
      </c>
      <c r="B79" s="1"/>
      <c r="C79" s="1" t="s">
        <v>389</v>
      </c>
      <c r="D79" s="1"/>
      <c r="E79" s="1">
        <v>74</v>
      </c>
      <c r="F79" s="1">
        <v>87</v>
      </c>
      <c r="G79" s="1" t="s">
        <v>60</v>
      </c>
      <c r="H79" s="1" t="s">
        <v>508</v>
      </c>
      <c r="I79" s="1" t="s">
        <v>82</v>
      </c>
      <c r="J79" s="10"/>
      <c r="K79" s="10"/>
      <c r="L79" s="10"/>
      <c r="M79" s="10"/>
      <c r="N79" s="10"/>
      <c r="O79" s="10" t="s">
        <v>255</v>
      </c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 t="s">
        <v>356</v>
      </c>
      <c r="AA79" s="11"/>
      <c r="AB79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PIN_SP_IO_17 74</v>
      </c>
      <c r="AC79" s="1" t="str" cm="1">
        <f t="array" ref="AC7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7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79" s="16" t="s">
        <v>480</v>
      </c>
      <c r="AG79" s="16" t="s">
        <v>52</v>
      </c>
      <c r="AH79" s="40"/>
    </row>
    <row r="80" spans="1:34" x14ac:dyDescent="0.25">
      <c r="A80" s="1" t="s">
        <v>493</v>
      </c>
      <c r="B80" s="1"/>
      <c r="C80" s="1" t="s">
        <v>389</v>
      </c>
      <c r="D80" s="1"/>
      <c r="E80" s="1">
        <v>75</v>
      </c>
      <c r="F80" s="1">
        <v>95</v>
      </c>
      <c r="G80" s="1" t="s">
        <v>63</v>
      </c>
      <c r="H80" s="1" t="s">
        <v>508</v>
      </c>
      <c r="I80" s="1" t="s">
        <v>85</v>
      </c>
      <c r="J80" s="10"/>
      <c r="K80" s="10"/>
      <c r="L80" s="10"/>
      <c r="M80" s="10"/>
      <c r="N80" s="10"/>
      <c r="O80" s="10"/>
      <c r="P80" s="10" t="s">
        <v>264</v>
      </c>
      <c r="Q80" s="10" t="s">
        <v>120</v>
      </c>
      <c r="R80" s="10"/>
      <c r="S80" s="10" t="s">
        <v>146</v>
      </c>
      <c r="T80" s="10" t="s">
        <v>153</v>
      </c>
      <c r="U80" s="10" t="s">
        <v>295</v>
      </c>
      <c r="V80" s="10"/>
      <c r="W80" s="10"/>
      <c r="X80" s="10"/>
      <c r="Y80" s="10"/>
      <c r="Z80" s="10"/>
      <c r="AA80" s="11"/>
      <c r="AB80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PIN_SP_IO_18 75</v>
      </c>
      <c r="AC80" s="1" t="str" cm="1">
        <f t="array" ref="AC8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0" s="16" t="s">
        <v>481</v>
      </c>
      <c r="AG80" s="16" t="s">
        <v>53</v>
      </c>
      <c r="AH80" s="40"/>
    </row>
    <row r="81" spans="1:34" x14ac:dyDescent="0.25">
      <c r="A81" s="1" t="s">
        <v>494</v>
      </c>
      <c r="B81" s="1"/>
      <c r="C81" s="1" t="s">
        <v>389</v>
      </c>
      <c r="D81" s="1"/>
      <c r="E81" s="1">
        <v>76</v>
      </c>
      <c r="F81" s="1">
        <v>96</v>
      </c>
      <c r="G81" s="1" t="s">
        <v>64</v>
      </c>
      <c r="H81" s="1" t="s">
        <v>508</v>
      </c>
      <c r="I81" s="1" t="s">
        <v>86</v>
      </c>
      <c r="J81" s="10"/>
      <c r="K81" s="10"/>
      <c r="L81" s="10"/>
      <c r="M81" s="10"/>
      <c r="N81" s="10"/>
      <c r="O81" s="10"/>
      <c r="P81" s="10" t="s">
        <v>265</v>
      </c>
      <c r="Q81" s="10" t="s">
        <v>119</v>
      </c>
      <c r="R81" s="10"/>
      <c r="S81" s="10" t="s">
        <v>272</v>
      </c>
      <c r="T81" s="10" t="s">
        <v>154</v>
      </c>
      <c r="U81" s="10"/>
      <c r="V81" s="10"/>
      <c r="W81" s="10"/>
      <c r="X81" s="10"/>
      <c r="Y81" s="10"/>
      <c r="Z81" s="10"/>
      <c r="AA81" s="11"/>
      <c r="AB81" s="8" t="str">
        <f xml:space="preserve"> IF(AND(ISTEXT(Table6[[#This Row],[Pin Name]]), ISNUMBER(Table6[[#This Row],[Arduino Pin]])), "#define PIN_" &amp;Table6[[#This Row],[Pin Name]] &amp; " " &amp;Table6[[#This Row],[Arduino Pin]], "")</f>
        <v>#define PIN_SP_IO_19 76</v>
      </c>
      <c r="AC81" s="1" t="str" cm="1">
        <f t="array" ref="AC8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1" s="16"/>
      <c r="AG81" s="16"/>
      <c r="AH81" s="40"/>
    </row>
    <row r="82" spans="1:34" x14ac:dyDescent="0.25">
      <c r="A82" s="1" t="s">
        <v>503</v>
      </c>
      <c r="B82" s="1"/>
      <c r="C82" s="1"/>
      <c r="D82" s="1"/>
      <c r="E82" s="1"/>
      <c r="F82" s="1">
        <v>24</v>
      </c>
      <c r="G82" s="1" t="s">
        <v>503</v>
      </c>
      <c r="H82" s="1" t="s">
        <v>509</v>
      </c>
      <c r="I82" s="25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1"/>
      <c r="AB82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2" s="1" t="str" cm="1">
        <f t="array" ref="AC8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2" s="16"/>
      <c r="AG82" s="16"/>
      <c r="AH82" s="40"/>
    </row>
    <row r="83" spans="1:34" x14ac:dyDescent="0.25">
      <c r="A83" s="1" t="s">
        <v>503</v>
      </c>
      <c r="B83" s="1"/>
      <c r="C83" s="1"/>
      <c r="D83" s="1"/>
      <c r="E83" s="1"/>
      <c r="F83" s="1">
        <v>31</v>
      </c>
      <c r="G83" s="1" t="s">
        <v>503</v>
      </c>
      <c r="H83" s="1" t="s">
        <v>509</v>
      </c>
      <c r="I83" s="25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1"/>
      <c r="AB83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3" s="1" t="str" cm="1">
        <f t="array" ref="AC8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3" s="16" t="s">
        <v>485</v>
      </c>
      <c r="AG83" s="16" t="s">
        <v>58</v>
      </c>
      <c r="AH83" s="40"/>
    </row>
    <row r="84" spans="1:34" x14ac:dyDescent="0.25">
      <c r="A84" s="1" t="s">
        <v>503</v>
      </c>
      <c r="B84" s="1"/>
      <c r="C84" s="1"/>
      <c r="D84" s="1"/>
      <c r="E84" s="1"/>
      <c r="F84" s="1">
        <v>38</v>
      </c>
      <c r="G84" s="1" t="s">
        <v>503</v>
      </c>
      <c r="H84" s="1" t="s">
        <v>509</v>
      </c>
      <c r="I84" s="1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1"/>
      <c r="AB84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4" s="1" t="str" cm="1">
        <f t="array" ref="AC8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4" s="16" t="s">
        <v>486</v>
      </c>
      <c r="AG84" s="16" t="s">
        <v>59</v>
      </c>
      <c r="AH84" s="40"/>
    </row>
    <row r="85" spans="1:34" x14ac:dyDescent="0.25">
      <c r="A85" s="1" t="s">
        <v>503</v>
      </c>
      <c r="B85" s="1"/>
      <c r="C85" s="1"/>
      <c r="D85" s="1"/>
      <c r="E85" s="1"/>
      <c r="F85" s="1">
        <v>50</v>
      </c>
      <c r="G85" s="1" t="s">
        <v>503</v>
      </c>
      <c r="H85" s="1" t="s">
        <v>509</v>
      </c>
      <c r="I85" s="1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1"/>
      <c r="AB85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5" s="1" t="str" cm="1">
        <f t="array" ref="AC8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5" s="16" t="s">
        <v>487</v>
      </c>
      <c r="AG85" s="16" t="s">
        <v>209</v>
      </c>
      <c r="AH85" s="40"/>
    </row>
    <row r="86" spans="1:34" x14ac:dyDescent="0.25">
      <c r="A86" s="1" t="s">
        <v>503</v>
      </c>
      <c r="B86" s="1"/>
      <c r="C86" s="1"/>
      <c r="D86" s="1"/>
      <c r="E86" s="1"/>
      <c r="F86" s="1">
        <v>62</v>
      </c>
      <c r="G86" s="1" t="s">
        <v>503</v>
      </c>
      <c r="H86" s="1" t="s">
        <v>509</v>
      </c>
      <c r="I86" s="35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1"/>
      <c r="AB86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6" s="1" t="str" cm="1">
        <f t="array" ref="AC8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6" s="16" t="s">
        <v>488</v>
      </c>
      <c r="AG86" s="16" t="s">
        <v>210</v>
      </c>
      <c r="AH86" s="40"/>
    </row>
    <row r="87" spans="1:34" x14ac:dyDescent="0.25">
      <c r="A87" s="1" t="s">
        <v>503</v>
      </c>
      <c r="B87" s="1"/>
      <c r="C87" s="1"/>
      <c r="D87" s="1"/>
      <c r="E87" s="1"/>
      <c r="F87" s="1">
        <v>76</v>
      </c>
      <c r="G87" s="1" t="s">
        <v>503</v>
      </c>
      <c r="H87" s="1" t="s">
        <v>509</v>
      </c>
      <c r="I87" s="29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1"/>
      <c r="AB87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7" s="1" t="str" cm="1">
        <f t="array" ref="AC8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7" s="16" t="s">
        <v>489</v>
      </c>
      <c r="AG87" s="16" t="s">
        <v>211</v>
      </c>
      <c r="AH87" s="40"/>
    </row>
    <row r="88" spans="1:34" x14ac:dyDescent="0.25">
      <c r="A88" s="1" t="s">
        <v>503</v>
      </c>
      <c r="B88" s="1"/>
      <c r="C88" s="1"/>
      <c r="D88" s="1"/>
      <c r="E88" s="1"/>
      <c r="F88" s="1">
        <v>90</v>
      </c>
      <c r="G88" s="1" t="s">
        <v>503</v>
      </c>
      <c r="H88" s="1" t="s">
        <v>509</v>
      </c>
      <c r="I88" s="1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1"/>
      <c r="AB88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8" s="1" t="str" cm="1">
        <f t="array" ref="AC8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8" s="16" t="s">
        <v>490</v>
      </c>
      <c r="AG88" s="16" t="s">
        <v>212</v>
      </c>
      <c r="AH88" s="40"/>
    </row>
    <row r="89" spans="1:34" x14ac:dyDescent="0.25">
      <c r="A89" s="1" t="s">
        <v>502</v>
      </c>
      <c r="B89" s="1"/>
      <c r="C89" s="1"/>
      <c r="D89" s="1"/>
      <c r="E89" s="1"/>
      <c r="F89" s="1">
        <v>11</v>
      </c>
      <c r="G89" s="1" t="s">
        <v>502</v>
      </c>
      <c r="H89" s="1" t="s">
        <v>509</v>
      </c>
      <c r="I89" s="29"/>
      <c r="J89" s="10"/>
      <c r="K89" s="10"/>
      <c r="L89" s="26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1"/>
      <c r="AB89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89" s="1" t="str" cm="1">
        <f t="array" ref="AC8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8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89" s="16" t="s">
        <v>491</v>
      </c>
      <c r="AG89" s="16" t="s">
        <v>213</v>
      </c>
      <c r="AH89" s="40"/>
    </row>
    <row r="90" spans="1:34" x14ac:dyDescent="0.25">
      <c r="A90" s="1" t="s">
        <v>472</v>
      </c>
      <c r="B90" s="1" t="s">
        <v>495</v>
      </c>
      <c r="C90" s="1"/>
      <c r="D90" s="1"/>
      <c r="E90" s="1"/>
      <c r="F90" s="1">
        <v>1</v>
      </c>
      <c r="G90" s="1" t="s">
        <v>18</v>
      </c>
      <c r="H90" s="1" t="s">
        <v>508</v>
      </c>
      <c r="I90" s="1" t="s">
        <v>71</v>
      </c>
      <c r="J90" s="10"/>
      <c r="K90" s="10"/>
      <c r="L90" s="10"/>
      <c r="M90" s="10"/>
      <c r="N90" s="10"/>
      <c r="O90" s="10"/>
      <c r="P90" s="10"/>
      <c r="Q90" s="10" t="s">
        <v>115</v>
      </c>
      <c r="R90" s="10" t="s">
        <v>268</v>
      </c>
      <c r="S90" s="10"/>
      <c r="T90" s="10"/>
      <c r="U90" s="10"/>
      <c r="V90" s="10"/>
      <c r="W90" s="10"/>
      <c r="X90" s="10"/>
      <c r="Y90" s="10"/>
      <c r="Z90" s="10"/>
      <c r="AA90" s="11"/>
      <c r="AB90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0" s="1" t="str" cm="1">
        <f t="array" ref="AC9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90" s="16" t="s">
        <v>492</v>
      </c>
      <c r="AG90" s="16" t="s">
        <v>60</v>
      </c>
      <c r="AH90" s="40"/>
    </row>
    <row r="91" spans="1:34" x14ac:dyDescent="0.25">
      <c r="A91" s="1" t="s">
        <v>473</v>
      </c>
      <c r="B91" s="1" t="s">
        <v>495</v>
      </c>
      <c r="C91" s="1"/>
      <c r="D91" s="1"/>
      <c r="E91" s="1"/>
      <c r="F91" s="1">
        <v>2</v>
      </c>
      <c r="G91" s="1" t="s">
        <v>19</v>
      </c>
      <c r="H91" s="1" t="s">
        <v>508</v>
      </c>
      <c r="I91" s="35" t="s">
        <v>72</v>
      </c>
      <c r="J91" s="10"/>
      <c r="K91" s="10"/>
      <c r="L91" s="10"/>
      <c r="M91" s="10"/>
      <c r="N91" s="10"/>
      <c r="O91" s="10"/>
      <c r="P91" s="10"/>
      <c r="Q91" s="10" t="s">
        <v>116</v>
      </c>
      <c r="R91" s="10" t="s">
        <v>269</v>
      </c>
      <c r="S91" s="10"/>
      <c r="T91" s="10"/>
      <c r="U91" s="10"/>
      <c r="V91" s="10"/>
      <c r="W91" s="10"/>
      <c r="X91" s="10"/>
      <c r="Y91" s="10"/>
      <c r="Z91" s="10"/>
      <c r="AA91" s="11"/>
      <c r="AB91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1" s="1" t="str" cm="1">
        <f t="array" ref="AC9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91" s="16" t="s">
        <v>493</v>
      </c>
      <c r="AG91" s="16" t="s">
        <v>63</v>
      </c>
      <c r="AH91" s="40"/>
    </row>
    <row r="92" spans="1:34" x14ac:dyDescent="0.25">
      <c r="A92" s="1" t="s">
        <v>163</v>
      </c>
      <c r="B92" s="1"/>
      <c r="C92" s="1"/>
      <c r="D92" s="1"/>
      <c r="E92" s="1"/>
      <c r="F92" s="1">
        <v>93</v>
      </c>
      <c r="G92" s="1" t="s">
        <v>61</v>
      </c>
      <c r="H92" s="1" t="s">
        <v>508</v>
      </c>
      <c r="I92" s="1" t="s">
        <v>85</v>
      </c>
      <c r="J92" s="10"/>
      <c r="K92" s="10"/>
      <c r="L92" s="10"/>
      <c r="M92" s="10"/>
      <c r="N92" s="10"/>
      <c r="O92" s="10" t="s">
        <v>256</v>
      </c>
      <c r="P92" s="10" t="s">
        <v>266</v>
      </c>
      <c r="Q92" s="10" t="s">
        <v>117</v>
      </c>
      <c r="R92" s="10"/>
      <c r="S92" s="10" t="s">
        <v>127</v>
      </c>
      <c r="T92" s="10"/>
      <c r="U92" s="10" t="s">
        <v>293</v>
      </c>
      <c r="V92" s="10"/>
      <c r="W92" s="10"/>
      <c r="X92" s="10"/>
      <c r="Y92" s="10"/>
      <c r="Z92" s="10" t="s">
        <v>355</v>
      </c>
      <c r="AA92" s="11" t="s">
        <v>368</v>
      </c>
      <c r="AB92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2" s="1" t="str" cm="1">
        <f t="array" ref="AC9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  <c r="AF92" s="16" t="s">
        <v>494</v>
      </c>
      <c r="AG92" s="16" t="s">
        <v>64</v>
      </c>
      <c r="AH92" s="40"/>
    </row>
    <row r="93" spans="1:34" x14ac:dyDescent="0.25">
      <c r="A93" s="1" t="s">
        <v>164</v>
      </c>
      <c r="B93" s="1"/>
      <c r="C93" s="1"/>
      <c r="D93" s="1"/>
      <c r="E93" s="1"/>
      <c r="F93" s="1">
        <v>94</v>
      </c>
      <c r="G93" s="1" t="s">
        <v>62</v>
      </c>
      <c r="H93" s="1" t="s">
        <v>508</v>
      </c>
      <c r="I93" s="1" t="s">
        <v>86</v>
      </c>
      <c r="J93" s="10"/>
      <c r="K93" s="10"/>
      <c r="L93" s="10"/>
      <c r="M93" s="10"/>
      <c r="N93" s="10"/>
      <c r="O93" s="10"/>
      <c r="P93" s="10" t="s">
        <v>267</v>
      </c>
      <c r="Q93" s="10" t="s">
        <v>118</v>
      </c>
      <c r="R93" s="10"/>
      <c r="S93" s="10" t="s">
        <v>128</v>
      </c>
      <c r="T93" s="10"/>
      <c r="U93" s="10" t="s">
        <v>294</v>
      </c>
      <c r="V93" s="10"/>
      <c r="W93" s="10"/>
      <c r="X93" s="10"/>
      <c r="Y93" s="10"/>
      <c r="Z93" s="10"/>
      <c r="AA93" s="11" t="s">
        <v>374</v>
      </c>
      <c r="AB93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3" s="1" t="str" cm="1">
        <f t="array" ref="AC9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4" spans="1:34" x14ac:dyDescent="0.25">
      <c r="A94" s="1" t="s">
        <v>216</v>
      </c>
      <c r="B94" s="1"/>
      <c r="C94" s="1"/>
      <c r="D94" s="1"/>
      <c r="E94" s="1"/>
      <c r="F94" s="1">
        <v>88</v>
      </c>
      <c r="G94" s="1" t="s">
        <v>216</v>
      </c>
      <c r="H94" s="1" t="s">
        <v>508</v>
      </c>
      <c r="I94" s="1" t="s">
        <v>217</v>
      </c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1"/>
      <c r="AB94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4" s="1" t="str" cm="1">
        <f t="array" ref="AC9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5" spans="1:34" x14ac:dyDescent="0.25">
      <c r="A95" s="1" t="s">
        <v>69</v>
      </c>
      <c r="B95" s="1"/>
      <c r="C95" s="1"/>
      <c r="D95" s="1"/>
      <c r="E95" s="1"/>
      <c r="F95" s="1">
        <v>12</v>
      </c>
      <c r="G95" s="1" t="s">
        <v>69</v>
      </c>
      <c r="H95" s="1" t="s">
        <v>509</v>
      </c>
      <c r="I95" s="29"/>
      <c r="J95" s="10"/>
      <c r="K95" s="10"/>
      <c r="L95" s="26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1"/>
      <c r="AB95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5" s="1" t="str" cm="1">
        <f t="array" ref="AC95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5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6" spans="1:34" x14ac:dyDescent="0.25">
      <c r="A96" s="1" t="s">
        <v>505</v>
      </c>
      <c r="B96" s="1"/>
      <c r="C96" s="1"/>
      <c r="D96" s="1"/>
      <c r="E96" s="1"/>
      <c r="F96" s="1">
        <v>89</v>
      </c>
      <c r="G96" s="1" t="s">
        <v>505</v>
      </c>
      <c r="H96" s="1" t="s">
        <v>509</v>
      </c>
      <c r="I96" s="1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1"/>
      <c r="AB96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6" s="1" t="str" cm="1">
        <f t="array" ref="AC96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6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7" spans="1:30" x14ac:dyDescent="0.25">
      <c r="A97" s="1" t="s">
        <v>70</v>
      </c>
      <c r="B97" s="1"/>
      <c r="C97" s="1"/>
      <c r="D97" s="1"/>
      <c r="E97" s="1"/>
      <c r="F97" s="1">
        <v>39</v>
      </c>
      <c r="G97" s="1" t="s">
        <v>70</v>
      </c>
      <c r="H97" s="1" t="s">
        <v>509</v>
      </c>
      <c r="I97" s="1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1"/>
      <c r="AB97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7" s="1" t="str" cm="1">
        <f t="array" ref="AC97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7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8" spans="1:30" x14ac:dyDescent="0.25">
      <c r="A98" s="1" t="s">
        <v>70</v>
      </c>
      <c r="B98" s="1"/>
      <c r="C98" s="1"/>
      <c r="D98" s="1"/>
      <c r="E98" s="1"/>
      <c r="F98" s="1">
        <v>51</v>
      </c>
      <c r="G98" s="1" t="s">
        <v>70</v>
      </c>
      <c r="H98" s="1" t="s">
        <v>509</v>
      </c>
      <c r="I98" s="1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1"/>
      <c r="AB98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8" s="1" t="str" cm="1">
        <f t="array" ref="AC98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8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99" spans="1:30" x14ac:dyDescent="0.25">
      <c r="A99" s="1" t="s">
        <v>70</v>
      </c>
      <c r="B99" s="1"/>
      <c r="C99" s="1"/>
      <c r="D99" s="1"/>
      <c r="E99" s="1"/>
      <c r="F99" s="1">
        <v>63</v>
      </c>
      <c r="G99" s="1" t="s">
        <v>70</v>
      </c>
      <c r="H99" s="1" t="s">
        <v>509</v>
      </c>
      <c r="I99" s="35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1"/>
      <c r="AB99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99" s="1" t="str" cm="1">
        <f t="array" ref="AC99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99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0" spans="1:30" x14ac:dyDescent="0.25">
      <c r="A100" s="1" t="s">
        <v>70</v>
      </c>
      <c r="B100" s="1"/>
      <c r="C100" s="1"/>
      <c r="D100" s="1"/>
      <c r="E100" s="1"/>
      <c r="F100" s="1">
        <v>77</v>
      </c>
      <c r="G100" s="1" t="s">
        <v>70</v>
      </c>
      <c r="H100" s="1" t="s">
        <v>509</v>
      </c>
      <c r="I100" s="29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1"/>
      <c r="AB100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100" s="1" t="str" cm="1">
        <f t="array" ref="AC100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00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1" spans="1:30" x14ac:dyDescent="0.25">
      <c r="A101" s="1" t="s">
        <v>70</v>
      </c>
      <c r="B101" s="1"/>
      <c r="C101" s="1"/>
      <c r="D101" s="1"/>
      <c r="E101" s="1"/>
      <c r="F101" s="1">
        <v>92</v>
      </c>
      <c r="G101" s="1" t="s">
        <v>70</v>
      </c>
      <c r="H101" s="1" t="s">
        <v>509</v>
      </c>
      <c r="I101" s="1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1"/>
      <c r="AB101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101" s="1" t="str" cm="1">
        <f t="array" ref="AC101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01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2" spans="1:30" x14ac:dyDescent="0.25">
      <c r="A102" s="1" t="s">
        <v>504</v>
      </c>
      <c r="B102" s="1"/>
      <c r="C102" s="1"/>
      <c r="D102" s="1"/>
      <c r="E102" s="1"/>
      <c r="F102" s="1">
        <v>25</v>
      </c>
      <c r="G102" s="1" t="s">
        <v>504</v>
      </c>
      <c r="H102" s="1" t="s">
        <v>509</v>
      </c>
      <c r="I102" s="25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1"/>
      <c r="AB102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102" s="1" t="str" cm="1">
        <f t="array" ref="AC102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02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3" spans="1:30" x14ac:dyDescent="0.25">
      <c r="A103" s="1" t="s">
        <v>504</v>
      </c>
      <c r="B103" s="1"/>
      <c r="C103" s="1"/>
      <c r="D103" s="1"/>
      <c r="E103" s="1"/>
      <c r="F103" s="1">
        <v>30</v>
      </c>
      <c r="G103" s="1" t="s">
        <v>504</v>
      </c>
      <c r="H103" s="1" t="s">
        <v>509</v>
      </c>
      <c r="I103" s="25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1"/>
      <c r="AB103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103" s="1" t="str" cm="1">
        <f t="array" ref="AC103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03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4" spans="1:30" x14ac:dyDescent="0.25">
      <c r="A104" s="1" t="s">
        <v>506</v>
      </c>
      <c r="B104" s="1"/>
      <c r="C104" s="1"/>
      <c r="D104" s="1"/>
      <c r="E104" s="1"/>
      <c r="F104" s="3">
        <v>91</v>
      </c>
      <c r="G104" s="3" t="s">
        <v>506</v>
      </c>
      <c r="H104" s="1" t="s">
        <v>509</v>
      </c>
      <c r="I104" s="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4"/>
      <c r="AB104" s="8" t="str">
        <f xml:space="preserve"> IF(AND(ISTEXT(Table6[[#This Row],[Pin Name]]), ISNUMBER(Table6[[#This Row],[Arduino Pin]])), "#define PIN_" &amp;Table6[[#This Row],[Pin Name]] &amp; " " &amp;Table6[[#This Row],[Arduino Pin]], "")</f>
        <v/>
      </c>
      <c r="AC104" s="1" t="str" cm="1">
        <f t="array" ref="AC104">IF(OR(Table6[Pin '#defines] = "", Table6[Pin mode] = "Output Analogue"), "", "pinMode(PIN_" &amp; Table6[Pin Name] &amp; ", " &amp; IF(Table6[Pin mode] = "Input", "INPUT" &amp; IF(Table6[Pin init state] = "High", "_PULLUP);", IF(Table6[Pin init state] = "Low", "_PULLDOWN);", ");") ), "OUTPUT);"))</f>
        <v/>
      </c>
      <c r="AD104" s="1" t="str">
        <f>IF(Table6[[#This Row],[Pin mode]] = "Output", "digitalWrite(PIN_" &amp; Table6[[#This Row],[Pin Name]] &amp; IF(Table6[[#This Row],[Pin init state]] = "High", ", HIGH);", ", LOW);"), IF(Table6[[#This Row],[Pin mode]] = "Output Analogue", "analogWrite(PIN_" &amp; Table6[[#This Row],[Pin Name]] &amp; ", " &amp; IF(Table6[[#This Row],[Pin init state]] = "High", "255", IF(Table6[[#This Row],[Pin init state]] = "Low", "0", IF(AND(Table6[[#This Row],[Pin init state]] &gt;= 0, Table6[[#This Row],[Pin init state]] &lt;= 255), Table6[[#This Row],[Pin init state]], 0))) &amp; ");", ""))</f>
        <v/>
      </c>
    </row>
    <row r="106" spans="1:30" x14ac:dyDescent="0.25">
      <c r="AB106" s="38" t="s">
        <v>397</v>
      </c>
      <c r="AC106" s="39"/>
    </row>
    <row r="107" spans="1:30" x14ac:dyDescent="0.25">
      <c r="AB107" s="15" t="s">
        <v>398</v>
      </c>
      <c r="AC107" s="15" t="s">
        <v>404</v>
      </c>
    </row>
    <row r="108" spans="1:30" x14ac:dyDescent="0.25">
      <c r="AB108" s="16" t="s">
        <v>399</v>
      </c>
      <c r="AC108" s="17" t="s">
        <v>400</v>
      </c>
    </row>
    <row r="109" spans="1:30" x14ac:dyDescent="0.25">
      <c r="AB109" s="16" t="s">
        <v>401</v>
      </c>
      <c r="AC109" s="17" t="s">
        <v>402</v>
      </c>
    </row>
    <row r="110" spans="1:30" x14ac:dyDescent="0.25">
      <c r="AB110" s="16"/>
      <c r="AC110" s="17" t="s">
        <v>403</v>
      </c>
    </row>
  </sheetData>
  <mergeCells count="18">
    <mergeCell ref="A3:D3"/>
    <mergeCell ref="AB3:AD3"/>
    <mergeCell ref="A1:AD1"/>
    <mergeCell ref="AB106:AC106"/>
    <mergeCell ref="AH71:AH92"/>
    <mergeCell ref="AH5:AH6"/>
    <mergeCell ref="AH19:AH21"/>
    <mergeCell ref="AH22:AH40"/>
    <mergeCell ref="AH42:AH45"/>
    <mergeCell ref="AH46:AH48"/>
    <mergeCell ref="AH49:AH58"/>
    <mergeCell ref="AH59:AH60"/>
    <mergeCell ref="AH61:AH62"/>
    <mergeCell ref="AH63:AH64"/>
    <mergeCell ref="AH65:AH66"/>
    <mergeCell ref="AH69:AH70"/>
    <mergeCell ref="AH7:AH12"/>
    <mergeCell ref="AH13:AH18"/>
  </mergeCells>
  <phoneticPr fontId="2" type="noConversion"/>
  <hyperlinks>
    <hyperlink ref="B2" r:id="rId1" xr:uid="{3DD1CA7B-09DD-4269-ABB0-F6BE12D1BA21}"/>
  </hyperlinks>
  <pageMargins left="0.7" right="0.7" top="0.75" bottom="0.75" header="0.3" footer="0.3"/>
  <pageSetup paperSize="9" orientation="portrait" r:id="rId2"/>
  <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errorStyle="information" allowBlank="1" showInputMessage="1" xr:uid="{D3FC7EDB-DFC6-41D3-AEB9-F352F7FE2B2B}">
          <x14:formula1>
            <xm:f>Lists!$B$2:$B$4</xm:f>
          </x14:formula1>
          <xm:sqref>D5:D104</xm:sqref>
        </x14:dataValidation>
        <x14:dataValidation type="list" allowBlank="1" showInputMessage="1" showErrorMessage="1" xr:uid="{C7CDAF33-C8ED-44EE-A9FF-A9AC7053ABF5}">
          <x14:formula1>
            <xm:f>Lists!$A$2:$A$4</xm:f>
          </x14:formula1>
          <xm:sqref>C5:C104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252DA-1F0F-4B5E-8042-D5A5B243D5F3}">
  <dimension ref="A1:B4"/>
  <sheetViews>
    <sheetView workbookViewId="0">
      <selection activeCell="B4" sqref="B4"/>
    </sheetView>
  </sheetViews>
  <sheetFormatPr defaultRowHeight="15" x14ac:dyDescent="0.25"/>
  <cols>
    <col min="1" max="1" width="16.28515625" bestFit="1" customWidth="1"/>
  </cols>
  <sheetData>
    <row r="1" spans="1:2" x14ac:dyDescent="0.25">
      <c r="A1" t="s">
        <v>385</v>
      </c>
      <c r="B1" t="s">
        <v>391</v>
      </c>
    </row>
    <row r="2" spans="1:2" x14ac:dyDescent="0.25">
      <c r="A2" t="s">
        <v>389</v>
      </c>
      <c r="B2" t="s">
        <v>392</v>
      </c>
    </row>
    <row r="3" spans="1:2" x14ac:dyDescent="0.25">
      <c r="A3" t="s">
        <v>384</v>
      </c>
      <c r="B3" t="s">
        <v>393</v>
      </c>
    </row>
    <row r="4" spans="1:2" x14ac:dyDescent="0.25">
      <c r="A4" t="s">
        <v>390</v>
      </c>
      <c r="B4" t="s">
        <v>394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912c7b2a-e338-4788-b809-a191b86cdea0}" enabled="0" method="" siteId="{912c7b2a-e338-4788-b809-a191b86cdea0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SAMD5xx</vt:lpstr>
      <vt:lpstr>Lists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 Peake</dc:creator>
  <cp:lastModifiedBy>Jeremy Peake</cp:lastModifiedBy>
  <dcterms:created xsi:type="dcterms:W3CDTF">2023-08-29T03:18:46Z</dcterms:created>
  <dcterms:modified xsi:type="dcterms:W3CDTF">2024-12-19T03:05:38Z</dcterms:modified>
</cp:coreProperties>
</file>