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image/png" PartName="/xl/media/drawing1_image_rId1.png"/>
  <Override ContentType="image/png" PartName="/xl/media/drawing2_image_rId1.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静态法" sheetId="1" r:id="rId1"/>
    <sheet name="动态法" sheetId="2" r:id="rId5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<sst xmlns="http://schemas.openxmlformats.org/spreadsheetml/2006/main" xmlns:r="http://schemas.openxmlformats.org/officeDocument/2006/relationships" xmlns:xdr="http://schemas.openxmlformats.org/drawingml/2006/spreadsheetDrawing" xmlns:ns4="http://schemas.microsoft.com/office/excel/2006/main" xmlns:ns5="http://schemas.microsoft.com/office/excel/2008/2/main" count="32" uniqueCount="32">
  <si>
    <t xml:space="preserve">下落时间</t>
    <phoneticPr fontId="1" type="noConversion" alignment="left"/>
  </si>
  <si>
    <t xml:space="preserve">测量数据</t>
    <phoneticPr fontId="1" type="noConversion" alignment="left"/>
  </si>
  <si>
    <t xml:space="preserve">给定常数</t>
    <phoneticPr fontId="1" type="noConversion" alignment="left"/>
  </si>
  <si>
    <r>
      <rPr>
        <rFont val="等线"/>
        <sz val="11.0"/>
      </rPr>
      <t xml:space="preserve">油密度</t>
    </r>
    <r>
      <rPr>
        <rFont val="Calibri"/>
        <sz val="11.0"/>
        <color rgb="FF000000"/>
      </rPr>
      <t xml:space="preserve">ρ</t>
    </r>
    <phoneticPr fontId="1" type="noConversion" alignment="left"/>
  </si>
  <si>
    <t xml:space="preserve">kg/m3</t>
    <phoneticPr fontId="1" type="noConversion" alignment="left"/>
  </si>
  <si>
    <t xml:space="preserve">下落距离l/m</t>
    <phoneticPr fontId="1" type="noConversion" alignment="left"/>
  </si>
  <si>
    <r>
      <rPr>
        <rFont val="等线"/>
        <sz val="11.0"/>
      </rPr>
      <t xml:space="preserve">空气密度</t>
    </r>
    <r>
      <rPr>
        <rFont val="Calibri"/>
        <sz val="11.0"/>
        <color rgb="FF000000"/>
      </rPr>
      <t xml:space="preserve">σ</t>
    </r>
    <phoneticPr fontId="1" type="noConversion" alignment="left"/>
  </si>
  <si>
    <t xml:space="preserve">平均下落时间tg</t>
    <phoneticPr fontId="1" type="noConversion" alignment="left"/>
  </si>
  <si>
    <t xml:space="preserve">重力加速度g</t>
    <phoneticPr fontId="1" type="noConversion" alignment="left"/>
  </si>
  <si>
    <t xml:space="preserve">m/s2</t>
    <phoneticPr fontId="1" type="noConversion" alignment="left"/>
  </si>
  <si>
    <t xml:space="preserve">平衡电压U/V</t>
    <phoneticPr fontId="1" type="noConversion" alignment="left"/>
  </si>
  <si>
    <r>
      <rPr>
        <rFont val="等线"/>
        <sz val="11.0"/>
      </rPr>
      <t xml:space="preserve">空气粘度</t>
    </r>
    <r>
      <rPr>
        <rFont val="Calibri"/>
        <sz val="11.0"/>
        <color rgb="FF000000"/>
      </rPr>
      <t xml:space="preserve">η</t>
    </r>
    <phoneticPr fontId="1" type="noConversion" alignment="left"/>
  </si>
  <si>
    <t xml:space="preserve">Pa*s</t>
    <phoneticPr fontId="1" type="noConversion" alignment="left"/>
  </si>
  <si>
    <t xml:space="preserve">修正系数b</t>
    <phoneticPr fontId="1" type="noConversion" alignment="left"/>
  </si>
  <si>
    <t xml:space="preserve">N/m</t>
    <phoneticPr fontId="1" type="noConversion" alignment="left"/>
  </si>
  <si>
    <t xml:space="preserve">空气压强p</t>
    <phoneticPr fontId="1" type="noConversion" alignment="left"/>
  </si>
  <si>
    <t xml:space="preserve">Pa</t>
    <phoneticPr fontId="1" type="noConversion" alignment="left"/>
  </si>
  <si>
    <t xml:space="preserve">油滴半径r</t>
    <phoneticPr fontId="1" type="noConversion" alignment="left"/>
  </si>
  <si>
    <t xml:space="preserve">m</t>
    <phoneticPr fontId="1" type="noConversion" alignment="left"/>
  </si>
  <si>
    <t xml:space="preserve">极板间距d</t>
    <phoneticPr fontId="1" type="noConversion" alignment="left"/>
  </si>
  <si>
    <t xml:space="preserve">元电荷e</t>
    <phoneticPr fontId="1" type="noConversion" alignment="left"/>
  </si>
  <si>
    <t xml:space="preserve">C</t>
    <phoneticPr fontId="1" type="noConversion" alignment="left"/>
  </si>
  <si>
    <t xml:space="preserve">计算结果</t>
    <phoneticPr fontId="1" type="noConversion" alignment="left"/>
  </si>
  <si>
    <t xml:space="preserve">下落速率（m/s）</t>
    <phoneticPr fontId="1" type="noConversion" alignment="left"/>
  </si>
  <si>
    <t xml:space="preserve">油滴带电量q</t>
    <phoneticPr fontId="1" type="noConversion" alignment="left"/>
  </si>
  <si>
    <t xml:space="preserve">电子个数n</t>
    <phoneticPr fontId="1" type="noConversion" alignment="left"/>
  </si>
  <si>
    <t xml:space="preserve">计算得到的元电荷</t>
    <phoneticPr fontId="1" type="noConversion" alignment="left"/>
  </si>
  <si>
    <t xml:space="preserve">相对误差%</t>
    <phoneticPr fontId="1" type="noConversion" alignment="left"/>
  </si>
  <si>
    <t xml:space="preserve">上升时间</t>
    <phoneticPr fontId="1" type="noConversion" alignment="left"/>
  </si>
  <si>
    <t xml:space="preserve">平均上升时间te</t>
    <phoneticPr fontId="1" type="noConversion" alignment="left"/>
  </si>
  <si>
    <t xml:space="preserve">上升电压U/V</t>
    <phoneticPr fontId="1" type="noConversion" alignment="left"/>
  </si>
  <si>
    <t xml:space="preserve">上升速率（m/s)</t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</si>
</sst>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4">
    <numFmt numFmtId="164" formatCode="0.000"/>
    <numFmt numFmtId="165" formatCode="0.0000E+00"/>
    <numFmt numFmtId="166" formatCode="0.000E+00"/>
    <numFmt numFmtId="167" formatCode="0.00_);[Red]\(0.00\)"/>
  </numFmts>
  <fonts count="18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等线"/>
      <family val="0"/>
      <sz val="11.0"/>
      <color rgb="FF000000"/>
    </font>
    <font>
      <name val="等线"/>
      <family val="0"/>
      <sz val="14.0"/>
      <color rgb="FFFF0000"/>
      <b val="true"/>
    </font>
    <font>
      <name val="微软雅黑"/>
      <family val="0"/>
      <sz val="10.0"/>
      <color rgb="FF000000"/>
    </font>
    <font>
      <name val="等线"/>
      <family val="0"/>
      <sz val="14.0"/>
      <color rgb="FF000000"/>
      <b val="tr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0" borderId="0" applyNumberFormat="true" applyFont="false" applyBorder="true" applyAlignment="true">
      <alignment horizontal="general" vertical="center"/>
    </xf>
    <xf numFmtId="0" fontId="15" fillId="0" borderId="1" applyNumberFormat="true" applyFont="false" applyBorder="true" applyAlignment="true">
      <alignment horizontal="center" vertical="center"/>
    </xf>
    <xf numFmtId="0" fontId="16" fillId="0" borderId="0" applyNumberFormat="true" applyFont="false" applyBorder="true">
      <alignment horizontal="general" vertical="center"/>
    </xf>
    <xf numFmtId="0" fontId="17" fillId="0" borderId="1" applyNumberFormat="true" applyFont="false" applyBorder="true" applyAlignment="true">
      <alignment horizontal="center" vertical="center"/>
    </xf>
    <xf numFmtId="0" fontId="14" fillId="0" borderId="1" applyNumberFormat="true" applyFont="false" applyBorder="true" applyAlignment="true">
      <alignment horizontal="left" vertical="center"/>
    </xf>
    <xf numFmtId="164" fontId="14" fillId="0" borderId="1" applyNumberFormat="true" applyFont="false" applyBorder="true" applyAlignment="true">
      <alignment horizontal="left" vertical="center"/>
    </xf>
    <xf numFmtId="164" fontId="14" fillId="0" borderId="0" applyNumberFormat="true" applyFont="false" applyBorder="true" applyAlignment="true">
      <alignment horizontal="general" vertical="center"/>
    </xf>
    <xf numFmtId="11" fontId="14" fillId="0" borderId="1" applyNumberFormat="true" applyFont="false" applyBorder="true" applyAlignment="true">
      <alignment horizontal="left" vertical="center"/>
    </xf>
    <xf numFmtId="165" fontId="14" fillId="0" borderId="0" applyNumberFormat="true" applyFont="false" applyBorder="true" applyAlignment="true">
      <alignment horizontal="general" vertical="center"/>
    </xf>
    <xf numFmtId="166" fontId="14" fillId="0" borderId="1" applyNumberFormat="true" applyFont="false" applyBorder="true" applyAlignment="true">
      <alignment horizontal="left" vertical="center"/>
    </xf>
    <xf numFmtId="11" fontId="14" fillId="0" borderId="0" applyNumberFormat="true" applyFont="false" applyBorder="true" applyAlignment="true">
      <alignment horizontal="general" vertical="center"/>
    </xf>
    <xf numFmtId="167" fontId="14" fillId="0" borderId="1" applyNumberFormat="true" applyFont="false" applyBorder="true" applyAlignment="true">
      <alignment horizontal="left" vertical="center"/>
    </xf>
    <xf numFmtId="2" fontId="14" fillId="0" borderId="0" applyNumberFormat="true" applyFont="false" applyBorder="true" applyAlignment="true">
      <alignment horizontal="general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/Relationships>
</file>

<file path=xl/drawings/_rels/drawing1.xml.rels><?xml version="1.0" encoding="UTF-8" standalone="yes"?><Relationships xmlns="http://schemas.openxmlformats.org/package/2006/relationships"><Relationship Target="../media/drawing1_image_rId1.png" Type="http://schemas.openxmlformats.org/officeDocument/2006/relationships/image" Id="rId1"/></Relationships>
</file>

<file path=xl/drawings/_rels/drawing2.xml.rels><?xml version="1.0" encoding="UTF-8" standalone="yes"?><Relationships xmlns="http://schemas.openxmlformats.org/package/2006/relationships"><Relationship Target="../media/drawing2_image_rId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w15="http://schemas.microsoft.com/office/word/2012/wordml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ns18="urn:schemas-microsoft-com:office:excel" xmlns:o="urn:schemas-microsoft-com:office:office" xmlns:v="urn:schemas-microsoft-com:vm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oneCellAnchor>
    <xdr:from>
      <xdr:col>4</xdr:col>
      <xdr:colOff>542925</xdr:colOff>
      <xdr:row>14</xdr:row>
      <xdr:rowOff>57150</xdr:rowOff>
    </xdr:from>
    <xdr:ext cx="4305300" cy="1809750"/>
    <xdr:pic macro="">
      <xdr:nvPicPr>
        <xdr:cNvPr id="20624" name="0" descr="0"/>
        <xdr:cNvPicPr/>
      </xdr:nvPicPr>
      <xdr:blipFill>
        <a:blip cstate="print" r:embed="rId1" r:link=""/>
        <a:srcRect/>
        <a:stretch>
          <a:fillRect l="0" t="0" r="0" b="0"/>
        </a:stretch>
      </xdr:blipFill>
      <xdr:spPr>
        <a:xfrm rot="0">
          <a:ext cx="4305300" cy="1809750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w="http://schemas.openxmlformats.org/wordprocessingml/2006/main" xmlns:w15="http://schemas.microsoft.com/office/word/2012/wordml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ns18="urn:schemas-microsoft-com:office:excel" xmlns:o="urn:schemas-microsoft-com:office:office" xmlns:v="urn:schemas-microsoft-com:vm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oneCellAnchor>
    <xdr:from>
      <xdr:col>5</xdr:col>
      <xdr:colOff>523875</xdr:colOff>
      <xdr:row>15</xdr:row>
      <xdr:rowOff>66675</xdr:rowOff>
    </xdr:from>
    <xdr:ext cx="2676525" cy="771525"/>
    <xdr:pic macro="">
      <xdr:nvPicPr>
        <xdr:cNvPr id="20625" name="0" descr="0"/>
        <xdr:cNvPicPr/>
      </xdr:nvPicPr>
      <xdr:blipFill>
        <a:blip cstate="print" r:embed="rId1" r:link=""/>
        <a:srcRect/>
        <a:stretch>
          <a:fillRect l="0" t="0" r="0" b="0"/>
        </a:stretch>
      </xdr:blipFill>
      <xdr:spPr>
        <a:xfrm rot="0">
          <a:ext cx="2676525" cy="77152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w="http://schemas.openxmlformats.org/wordprocessingml/2006/main" xmlns:w15="http://schemas.microsoft.com/office/word/2012/wordml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ns18="urn:schemas-microsoft-com:office:excel" xmlns:o="urn:schemas-microsoft-com:office:office" xmlns:v="urn:schemas-microsoft-com:vm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1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0.36144578313253" customWidth="true"/>
    <col min="2" max="2" width="15.906024096385542" customWidth="true"/>
    <col min="3" max="3" width="12.76024096385542" customWidth="true"/>
    <col min="4" max="4" width="10.718072289156625" customWidth="true"/>
    <col min="5" max="5" width="16.587951807228915" customWidth="true"/>
    <col min="6" max="6" width="12.76024096385542" customWidth="true"/>
    <col min="7" max="7" width="10.36144578313253" customWidth="true"/>
    <col min="8" max="8" width="10.36144578313253" customWidth="true"/>
    <col min="9" max="9" width="10.36144578313253" customWidth="true"/>
    <col min="10" max="10" width="10.36144578313253" customWidth="true"/>
    <col min="11" max="11" width="10.36144578313253" customWidth="true"/>
    <col min="12" max="12" width="10.718072289156625" customWidth="true"/>
    <col min="13" max="13" width="10.36144578313253" customWidth="true"/>
    <col min="14" max="14" width="10.36144578313253" customWidth="true"/>
    <col min="15" max="15" width="10.36144578313253" customWidth="true"/>
    <col min="16" max="16" width="10.36144578313253" customWidth="true"/>
    <col min="17" max="17" width="10.36144578313253" customWidth="true"/>
    <col min="18" max="18" width="10.36144578313253" customWidth="true"/>
    <col min="19" max="19" width="10.36144578313253" customWidth="true"/>
    <col min="20" max="20" width="10.36144578313253" customWidth="true"/>
    <col min="21" max="21" width="10.36144578313253" customWidth="true"/>
    <col min="22" max="22" width="10.36144578313253" customWidth="true"/>
    <col min="23" max="23" width="10.36144578313253" customWidth="true"/>
    <col min="24" max="24" width="10.36144578313253" customWidth="true"/>
    <col min="25" max="25" width="10.36144578313253" customWidth="true"/>
    <col min="26" max="26" width="10.36144578313253" customWidth="true"/>
    <col min="27" max="27" width="10.36144578313253" customWidth="true"/>
  </cols>
  <sheetData>
    <row r="1" spans="1:27">
      <c r="A1" s="23" t="s">
        <v>0</v>
      </c>
      <c r="B1" s="24" t="s">
        <v>1</v>
      </c>
      <c r="C1" s="24"/>
      <c r="D1" s="25"/>
      <c r="E1" s="26" t="s">
        <v>2</v>
      </c>
      <c r="F1" s="26"/>
      <c r="G1" s="26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25"/>
      <c r="B2" s="24"/>
      <c r="C2" s="24"/>
      <c r="D2" s="25"/>
      <c r="E2" s="27" t="s">
        <v>3</v>
      </c>
      <c r="F2" s="27" t="n">
        <v>981.0</v>
      </c>
      <c r="G2" s="27" t="s">
        <v>4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25"/>
      <c r="B3" s="27" t="s">
        <v>5</v>
      </c>
      <c r="C3" s="27" t="str">
        <f t="normal">2*10^-3</f>
        <v/>
      </c>
      <c r="D3" s="25"/>
      <c r="E3" s="27" t="s">
        <v>6</v>
      </c>
      <c r="F3" s="27" t="n">
        <v>1.293</v>
      </c>
      <c r="G3" s="27" t="s">
        <v>4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spans="1:27">
      <c r="A4" s="25"/>
      <c r="B4" s="27" t="s">
        <v>7</v>
      </c>
      <c r="C4" s="28" t="str">
        <f t="normal">AVERAGE(A2:A9)</f>
        <v/>
      </c>
      <c r="D4" s="25"/>
      <c r="E4" s="27" t="s">
        <v>8</v>
      </c>
      <c r="F4" s="27" t="n">
        <v>9.794</v>
      </c>
      <c r="G4" s="27" t="s">
        <v>9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27">
      <c r="A5" s="25"/>
      <c r="B5" s="27" t="s">
        <v>10</v>
      </c>
      <c r="C5" s="27"/>
      <c r="D5" s="29"/>
      <c r="E5" s="27" t="s">
        <v>11</v>
      </c>
      <c r="F5" s="30" t="n">
        <v>1.83E-5</v>
      </c>
      <c r="G5" s="27" t="s">
        <v>12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spans="1:27">
      <c r="A6" s="25"/>
      <c r="B6" s="25"/>
      <c r="C6" s="25"/>
      <c r="D6" s="31"/>
      <c r="E6" s="27" t="s">
        <v>13</v>
      </c>
      <c r="F6" s="30" t="n">
        <v>0.00822</v>
      </c>
      <c r="G6" s="27" t="s">
        <v>14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spans="1:27">
      <c r="A7" s="25"/>
      <c r="B7" s="25"/>
      <c r="C7" s="25"/>
      <c r="D7" s="25"/>
      <c r="E7" s="27" t="s">
        <v>15</v>
      </c>
      <c r="F7" s="27" t="n">
        <v>101325.0</v>
      </c>
      <c r="G7" s="27" t="s">
        <v>16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spans="1:27">
      <c r="A8" s="25"/>
      <c r="B8" s="25"/>
      <c r="C8" s="25"/>
      <c r="D8" s="25"/>
      <c r="E8" s="27" t="s">
        <v>17</v>
      </c>
      <c r="F8" s="27" t="str">
        <f t="normal">SQRT(9*C12*F5/(2*(F2-F3)*F4))</f>
        <v/>
      </c>
      <c r="G8" s="27" t="s">
        <v>18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>
      <c r="A9" s="25"/>
      <c r="B9" s="25"/>
      <c r="C9" s="25"/>
      <c r="D9" s="25"/>
      <c r="E9" s="27" t="s">
        <v>19</v>
      </c>
      <c r="F9" s="30" t="n">
        <v>0.005</v>
      </c>
      <c r="G9" s="27" t="s">
        <v>18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27">
      <c r="A10" s="25"/>
      <c r="B10" s="25"/>
      <c r="C10" s="25"/>
      <c r="D10" s="25"/>
      <c r="E10" s="27" t="s">
        <v>20</v>
      </c>
      <c r="F10" s="30" t="n">
        <v>1.602E-19</v>
      </c>
      <c r="G10" s="27" t="s">
        <v>21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>
      <c r="A11" s="25"/>
      <c r="B11" s="26" t="s">
        <v>22</v>
      </c>
      <c r="C11" s="26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1:27">
      <c r="A12" s="25"/>
      <c r="B12" s="27" t="s">
        <v>23</v>
      </c>
      <c r="C12" s="32" t="str">
        <f t="normal">C3/C4</f>
        <v/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7">
      <c r="A13" s="25"/>
      <c r="B13" s="27" t="s">
        <v>17</v>
      </c>
      <c r="C13" s="32" t="str">
        <f t="normal">SQRT(9*F5*C12/(2*(F2-F3)*F4))</f>
        <v/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7">
      <c r="A14" s="25"/>
      <c r="B14" s="27" t="s">
        <v>24</v>
      </c>
      <c r="C14" s="32" t="str">
        <f t="normal">(18*PI()/SQRT(2*(F2-F3)*F4))*(F5/(1+F6/F7/F8))^1.5*(F9/C5)*C12^1.5</f>
        <v/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spans="1:27">
      <c r="A15" s="25"/>
      <c r="B15" s="27" t="s">
        <v>25</v>
      </c>
      <c r="C15" s="27" t="str">
        <f t="normal">ROUND(C14/F10,0)</f>
        <v/>
      </c>
      <c r="D15" s="25"/>
      <c r="E15" s="25"/>
      <c r="F15" s="25"/>
      <c r="G15" s="25"/>
      <c r="H15" s="25"/>
      <c r="I15" s="25"/>
      <c r="J15" s="33"/>
      <c r="K15" s="33"/>
      <c r="L15" s="31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>
      <c r="A16" s="25"/>
      <c r="B16" s="27" t="s">
        <v>26</v>
      </c>
      <c r="C16" s="30" t="str">
        <f t="normal">C14/C15</f>
        <v/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>
      <c r="A17" s="25"/>
      <c r="B17" s="27" t="s">
        <v>27</v>
      </c>
      <c r="C17" s="34" t="str">
        <f t="normal">100*ABS(C16-F10)/F10</f>
        <v/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27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spans="1:27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spans="1:27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spans="1: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spans="1:27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spans="1:27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spans="1:27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27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spans="1:27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spans="1:27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spans="1:27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spans="1:27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spans="1:27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spans="1:2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spans="1:27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spans="1:27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spans="1:27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spans="1:27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spans="1:27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spans="1:27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spans="1:27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spans="1:2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spans="1:27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spans="1:27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spans="1:27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spans="1:2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spans="1:2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spans="1:2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spans="1:2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spans="1:2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spans="1:2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spans="1:2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spans="1:2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spans="1:2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spans="1:2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2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spans="1:2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spans="1:2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spans="1:2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spans="1:2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spans="1:2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spans="1:2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spans="1:2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spans="1:2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spans="1:2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spans="1:2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spans="1:2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spans="1:2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spans="1:2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spans="1:2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spans="1:2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spans="1:2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spans="1:2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spans="1:2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spans="1:2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spans="1:2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spans="1:2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spans="1:2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spans="1:2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spans="1:2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spans="1:2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spans="1:2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spans="1:2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spans="1:2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spans="1:2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spans="1:2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spans="1:2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spans="1:2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spans="1:2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spans="1:2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spans="1:2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spans="1:2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spans="1:2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spans="1:2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spans="1:2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spans="1:2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spans="1:2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spans="1:2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spans="1:2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spans="1:2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spans="1:2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spans="1:2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spans="1:2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spans="1:2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spans="1:2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spans="1:2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spans="1:2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spans="1:2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spans="1:2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spans="1:2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spans="1:2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spans="1:2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spans="1:2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spans="1:2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spans="1:2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spans="1:2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spans="1:2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spans="1:2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spans="1:2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spans="1:2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spans="1: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spans="1:2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spans="1:2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spans="1:2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spans="1:2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spans="1:2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spans="1:2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spans="1:2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spans="1:2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spans="1:2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spans="1:2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spans="1:2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spans="1:2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spans="1:2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spans="1:2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spans="1:2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spans="1:2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spans="1:2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spans="1:2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spans="1:2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spans="1:2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spans="1:2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spans="1:2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spans="1:2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spans="1:2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spans="1:2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spans="1:2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spans="1:2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spans="1:2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spans="1:2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spans="1:2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spans="1:2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spans="1:2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spans="1:2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spans="1:2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spans="1:2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spans="1:2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spans="1:2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spans="1:2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spans="1:2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spans="1:2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spans="1:2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spans="1:2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spans="1:2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spans="1:2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spans="1:2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spans="1:2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spans="1:2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spans="1:2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spans="1:2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spans="1:2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spans="1:2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spans="1:2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spans="1:2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spans="1:2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spans="1:2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spans="1:2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spans="1:2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spans="1:2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spans="1:2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spans="1:2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spans="1:2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spans="1:2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spans="1:2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spans="1:27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spans="1:27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spans="1:27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spans="1:27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spans="1:27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spans="1:27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spans="1:2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spans="1:27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spans="1:27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spans="1:27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 spans="1:27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</sheetData>
  <mergeCells count="3">
    <mergeCell ref="B1:C2"/>
    <mergeCell ref="B11:C11"/>
    <mergeCell ref="E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1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0.36144578313253" customWidth="true"/>
    <col min="2" max="2" width="10.36144578313253" customWidth="true"/>
    <col min="3" max="3" width="15.906024096385542" customWidth="true"/>
    <col min="4" max="4" width="13.948192771084337" customWidth="true"/>
    <col min="5" max="5" width="10.718072289156625" customWidth="true"/>
    <col min="6" max="6" width="16.587951807228915" customWidth="true"/>
    <col min="7" max="7" width="12.76024096385542" customWidth="true"/>
    <col min="8" max="8" width="10.36144578313253" customWidth="true"/>
    <col min="9" max="9" width="10.36144578313253" customWidth="true"/>
    <col min="10" max="10" width="10.36144578313253" customWidth="true"/>
    <col min="11" max="11" width="10.36144578313253" customWidth="true"/>
    <col min="12" max="12" width="10.36144578313253" customWidth="true"/>
    <col min="13" max="13" width="10.718072289156625" customWidth="true"/>
    <col min="14" max="14" width="10.36144578313253" customWidth="true"/>
    <col min="15" max="15" width="10.36144578313253" customWidth="true"/>
    <col min="16" max="16" width="10.36144578313253" customWidth="true"/>
    <col min="17" max="17" width="10.36144578313253" customWidth="true"/>
    <col min="18" max="18" width="10.36144578313253" customWidth="true"/>
    <col min="19" max="19" width="10.36144578313253" customWidth="true"/>
    <col min="20" max="20" width="10.36144578313253" customWidth="true"/>
    <col min="21" max="21" width="10.36144578313253" customWidth="true"/>
    <col min="22" max="22" width="10.36144578313253" customWidth="true"/>
    <col min="23" max="23" width="10.36144578313253" customWidth="true"/>
    <col min="24" max="24" width="10.36144578313253" customWidth="true"/>
    <col min="25" max="25" width="10.36144578313253" customWidth="true"/>
    <col min="26" max="26" width="10.36144578313253" customWidth="true"/>
    <col min="27" max="27" width="10.36144578313253" customWidth="true"/>
  </cols>
  <sheetData>
    <row r="1" spans="1:27">
      <c r="A1" s="23" t="s">
        <v>0</v>
      </c>
      <c r="B1" s="23" t="s">
        <v>28</v>
      </c>
      <c r="C1" s="24" t="s">
        <v>1</v>
      </c>
      <c r="D1" s="24"/>
      <c r="E1" s="25"/>
      <c r="F1" s="26" t="s">
        <v>2</v>
      </c>
      <c r="G1" s="26"/>
      <c r="H1" s="26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35"/>
      <c r="B2" s="35"/>
      <c r="C2" s="24"/>
      <c r="D2" s="24"/>
      <c r="E2" s="25"/>
      <c r="F2" s="27" t="s">
        <v>3</v>
      </c>
      <c r="G2" s="27" t="n">
        <v>981.0</v>
      </c>
      <c r="H2" s="27" t="s">
        <v>4</v>
      </c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35"/>
      <c r="B3" s="35"/>
      <c r="C3" s="27" t="s">
        <v>5</v>
      </c>
      <c r="D3" s="27" t="str">
        <f t="normal">2*10^-3</f>
        <v/>
      </c>
      <c r="E3" s="25"/>
      <c r="F3" s="27" t="s">
        <v>6</v>
      </c>
      <c r="G3" s="27" t="n">
        <v>1.293</v>
      </c>
      <c r="H3" s="27" t="s">
        <v>4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spans="1:27">
      <c r="A4" s="35"/>
      <c r="B4" s="35"/>
      <c r="C4" s="27" t="s">
        <v>7</v>
      </c>
      <c r="D4" s="28" t="str">
        <f t="normal">AVERAGE(A2:A9)</f>
        <v/>
      </c>
      <c r="E4" s="25"/>
      <c r="F4" s="27" t="s">
        <v>8</v>
      </c>
      <c r="G4" s="27" t="n">
        <v>9.794</v>
      </c>
      <c r="H4" s="27" t="s">
        <v>9</v>
      </c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27">
      <c r="A5" s="35"/>
      <c r="B5" s="35"/>
      <c r="C5" s="27" t="s">
        <v>29</v>
      </c>
      <c r="D5" s="28" t="str">
        <f t="normal">AVERAGE(B2:B9)</f>
        <v/>
      </c>
      <c r="E5" s="29"/>
      <c r="F5" s="27" t="s">
        <v>11</v>
      </c>
      <c r="G5" s="30" t="n">
        <v>1.83E-5</v>
      </c>
      <c r="H5" s="27" t="s">
        <v>12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spans="1:27">
      <c r="A6" s="35"/>
      <c r="B6" s="35"/>
      <c r="C6" s="27" t="s">
        <v>30</v>
      </c>
      <c r="D6" s="27"/>
      <c r="E6" s="31"/>
      <c r="F6" s="27" t="s">
        <v>13</v>
      </c>
      <c r="G6" s="30" t="n">
        <v>0.00822</v>
      </c>
      <c r="H6" s="27" t="s">
        <v>14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spans="1:27">
      <c r="A7" s="35"/>
      <c r="B7" s="35"/>
      <c r="C7" s="25"/>
      <c r="D7" s="25"/>
      <c r="E7" s="25"/>
      <c r="F7" s="27" t="s">
        <v>15</v>
      </c>
      <c r="G7" s="27" t="n">
        <v>101325.0</v>
      </c>
      <c r="H7" s="27" t="s">
        <v>16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spans="1:27">
      <c r="A8" s="35"/>
      <c r="B8" s="35"/>
      <c r="C8" s="25"/>
      <c r="D8" s="25"/>
      <c r="E8" s="25"/>
      <c r="F8" s="27" t="s">
        <v>17</v>
      </c>
      <c r="G8" s="27" t="str">
        <f t="normal">SQRT(9*D12*G5/(2*(G2-G3)*G4))</f>
        <v/>
      </c>
      <c r="H8" s="27" t="s">
        <v>18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>
      <c r="A9" s="35"/>
      <c r="B9" s="35"/>
      <c r="C9" s="25"/>
      <c r="D9" s="25"/>
      <c r="E9" s="25"/>
      <c r="F9" s="27" t="s">
        <v>19</v>
      </c>
      <c r="G9" s="30" t="n">
        <v>0.005</v>
      </c>
      <c r="H9" s="27" t="s">
        <v>18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27">
      <c r="A10" s="25"/>
      <c r="B10" s="25"/>
      <c r="C10" s="25"/>
      <c r="D10" s="25"/>
      <c r="E10" s="25"/>
      <c r="F10" s="27" t="s">
        <v>20</v>
      </c>
      <c r="G10" s="30" t="n">
        <v>1.602E-19</v>
      </c>
      <c r="H10" s="27" t="s">
        <v>21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>
      <c r="A11" s="25"/>
      <c r="B11" s="25"/>
      <c r="C11" s="26" t="s">
        <v>22</v>
      </c>
      <c r="D11" s="26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1:27">
      <c r="A12" s="25"/>
      <c r="B12" s="25"/>
      <c r="C12" s="27" t="s">
        <v>23</v>
      </c>
      <c r="D12" s="32" t="str">
        <f t="normal">D3/D4</f>
        <v/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7">
      <c r="A13" s="25"/>
      <c r="B13" s="25"/>
      <c r="C13" s="27" t="s">
        <v>31</v>
      </c>
      <c r="D13" s="32" t="str">
        <f t="normal">D3/D5</f>
        <v/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7">
      <c r="A14" s="25"/>
      <c r="B14" s="25"/>
      <c r="C14" s="27" t="s">
        <v>17</v>
      </c>
      <c r="D14" s="32" t="str">
        <f t="normal">SQRT(9*G5*D12/(2*(G2-G3)*G4))</f>
        <v/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spans="1:27">
      <c r="A15" s="25"/>
      <c r="B15" s="25"/>
      <c r="C15" s="27" t="s">
        <v>24</v>
      </c>
      <c r="D15" s="32" t="str">
        <f t="normal">(18*PI()/SQRT(2*(G2-G3)*G4))*(G5/(1+G6/G7/G8))^1.5*(G9/D6)*D12^0.5*(D12+D13)</f>
        <v/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>
      <c r="A16" s="25"/>
      <c r="B16" s="25"/>
      <c r="C16" s="27" t="s">
        <v>25</v>
      </c>
      <c r="D16" s="27" t="str">
        <f t="normal">ROUND(D15/G10,0)</f>
        <v/>
      </c>
      <c r="E16" s="25"/>
      <c r="F16" s="25"/>
      <c r="G16" s="25"/>
      <c r="H16" s="25"/>
      <c r="I16" s="25"/>
      <c r="J16" s="25"/>
      <c r="K16" s="33"/>
      <c r="L16" s="33"/>
      <c r="M16" s="31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>
      <c r="A17" s="25"/>
      <c r="B17" s="25"/>
      <c r="C17" s="27" t="s">
        <v>26</v>
      </c>
      <c r="D17" s="32" t="str">
        <f t="normal">D15/D16</f>
        <v/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>
      <c r="A18" s="25"/>
      <c r="B18" s="25"/>
      <c r="C18" s="27" t="s">
        <v>27</v>
      </c>
      <c r="D18" s="34" t="str">
        <f t="normal">100*ABS(D17-G10)/G10</f>
        <v/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3" t="str">
        <f t="normal">324/216</f>
        <v/>
      </c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27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spans="1:27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spans="1:27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spans="1: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spans="1:27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spans="1:27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spans="1:27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27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spans="1:27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spans="1:27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spans="1:27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spans="1:27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spans="1:27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spans="1:2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spans="1:27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spans="1:27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spans="1:27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spans="1:27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spans="1:27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spans="1:27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spans="1:27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spans="1:2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spans="1:27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spans="1:27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spans="1:27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spans="1:2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spans="1:2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spans="1:2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spans="1:2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spans="1:2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spans="1:2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spans="1:2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spans="1:2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spans="1:2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spans="1:2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2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spans="1:2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spans="1:2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spans="1:2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spans="1:2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spans="1:2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spans="1:2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spans="1:2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spans="1:2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spans="1:2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spans="1:2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spans="1:2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spans="1:2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spans="1:2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spans="1:2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spans="1:2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spans="1:2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spans="1:2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spans="1:2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spans="1:2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spans="1:2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spans="1:2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spans="1:2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spans="1:2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spans="1:2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spans="1:2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spans="1:2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spans="1:2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spans="1:2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spans="1:2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spans="1:2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spans="1:2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spans="1:2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spans="1:2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spans="1:2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spans="1:2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spans="1:2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spans="1:2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spans="1:2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spans="1:2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spans="1:2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spans="1:2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spans="1:2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spans="1:2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spans="1:2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spans="1:2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spans="1:2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spans="1:2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spans="1:2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spans="1:2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spans="1:2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spans="1:2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spans="1:2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spans="1:2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spans="1:2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spans="1:2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spans="1:2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spans="1:2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spans="1:2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spans="1:2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spans="1:2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spans="1:2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spans="1:2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spans="1:2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spans="1:2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spans="1: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spans="1:2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spans="1:2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spans="1:2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spans="1:2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spans="1:2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spans="1:2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spans="1:2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spans="1:2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spans="1:2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spans="1:2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spans="1:2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spans="1:2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spans="1:2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spans="1:2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spans="1:2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spans="1:2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spans="1:2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spans="1:2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spans="1:2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spans="1:2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spans="1:2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spans="1:2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spans="1:2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spans="1:2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spans="1:2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spans="1:2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spans="1:2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spans="1:2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spans="1:2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spans="1:2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spans="1:2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spans="1:2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spans="1:2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spans="1:2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spans="1:2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spans="1:2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spans="1:2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spans="1:2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spans="1:2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spans="1:2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spans="1:2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spans="1:2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spans="1:2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spans="1:2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spans="1:2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spans="1:2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spans="1:2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spans="1:2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spans="1:2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spans="1:2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spans="1:2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spans="1:2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spans="1:2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spans="1:2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spans="1:2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spans="1:2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spans="1:2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spans="1:2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spans="1:2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spans="1:2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spans="1:2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spans="1:2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spans="1:2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spans="1:27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spans="1:27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spans="1:27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spans="1:27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spans="1:27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spans="1:27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spans="1:2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spans="1:27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spans="1:27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spans="1:27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 spans="1:27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</sheetData>
  <mergeCells count="3">
    <mergeCell ref="C1:D2"/>
    <mergeCell ref="F1:H1"/>
    <mergeCell ref="C11:D11"/>
  </mergeCells>
  <drawing r:id="rId1"/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