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6\建模\20国赛\2020\"/>
    </mc:Choice>
  </mc:AlternateContent>
  <xr:revisionPtr revIDLastSave="0" documentId="8_{B6EE9E98-C690-4882-BD21-B9926778C2F5}" xr6:coauthVersionLast="45" xr6:coauthVersionMax="45" xr10:uidLastSave="{00000000-0000-0000-0000-000000000000}"/>
  <bookViews>
    <workbookView xWindow="-108" yWindow="-108" windowWidth="23256" windowHeight="12576" xr2:uid="{B279CE0E-3577-4D3C-9322-23E992F8469E}"/>
  </bookViews>
  <sheets>
    <sheet name="净收入(销-进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5" i="1" l="1"/>
  <c r="P125" i="1"/>
  <c r="O125" i="1"/>
  <c r="L125" i="1"/>
  <c r="M125" i="1" s="1"/>
  <c r="J125" i="1"/>
  <c r="E125" i="1"/>
  <c r="R124" i="1"/>
  <c r="Q124" i="1"/>
  <c r="P124" i="1"/>
  <c r="O124" i="1"/>
  <c r="M124" i="1"/>
  <c r="S124" i="1" s="1"/>
  <c r="J124" i="1"/>
  <c r="E124" i="1"/>
  <c r="L124" i="1" s="1"/>
  <c r="Q123" i="1"/>
  <c r="P123" i="1"/>
  <c r="O123" i="1"/>
  <c r="J123" i="1"/>
  <c r="L123" i="1" s="1"/>
  <c r="M123" i="1" s="1"/>
  <c r="E123" i="1"/>
  <c r="Q122" i="1"/>
  <c r="P122" i="1"/>
  <c r="O122" i="1"/>
  <c r="R122" i="1" s="1"/>
  <c r="J122" i="1"/>
  <c r="E122" i="1"/>
  <c r="L122" i="1" s="1"/>
  <c r="M122" i="1" s="1"/>
  <c r="Q121" i="1"/>
  <c r="P121" i="1"/>
  <c r="O121" i="1"/>
  <c r="L121" i="1"/>
  <c r="M121" i="1" s="1"/>
  <c r="J121" i="1"/>
  <c r="E121" i="1"/>
  <c r="R120" i="1"/>
  <c r="Q120" i="1"/>
  <c r="P120" i="1"/>
  <c r="O120" i="1"/>
  <c r="J120" i="1"/>
  <c r="E120" i="1"/>
  <c r="L120" i="1" s="1"/>
  <c r="M120" i="1" s="1"/>
  <c r="S120" i="1" s="1"/>
  <c r="Q119" i="1"/>
  <c r="P119" i="1"/>
  <c r="O119" i="1"/>
  <c r="R119" i="1" s="1"/>
  <c r="J119" i="1"/>
  <c r="L119" i="1" s="1"/>
  <c r="M119" i="1" s="1"/>
  <c r="E119" i="1"/>
  <c r="Q118" i="1"/>
  <c r="P118" i="1"/>
  <c r="O118" i="1"/>
  <c r="R118" i="1" s="1"/>
  <c r="S118" i="1" s="1"/>
  <c r="M118" i="1"/>
  <c r="J118" i="1"/>
  <c r="E118" i="1"/>
  <c r="L118" i="1" s="1"/>
  <c r="Q117" i="1"/>
  <c r="P117" i="1"/>
  <c r="O117" i="1"/>
  <c r="L117" i="1"/>
  <c r="M117" i="1" s="1"/>
  <c r="J117" i="1"/>
  <c r="E117" i="1"/>
  <c r="R116" i="1"/>
  <c r="Q116" i="1"/>
  <c r="P116" i="1"/>
  <c r="O116" i="1"/>
  <c r="M116" i="1"/>
  <c r="S116" i="1" s="1"/>
  <c r="J116" i="1"/>
  <c r="E116" i="1"/>
  <c r="L116" i="1" s="1"/>
  <c r="Q115" i="1"/>
  <c r="P115" i="1"/>
  <c r="O115" i="1"/>
  <c r="J115" i="1"/>
  <c r="L115" i="1" s="1"/>
  <c r="M115" i="1" s="1"/>
  <c r="E115" i="1"/>
  <c r="Q114" i="1"/>
  <c r="P114" i="1"/>
  <c r="O114" i="1"/>
  <c r="R114" i="1" s="1"/>
  <c r="J114" i="1"/>
  <c r="E114" i="1"/>
  <c r="L114" i="1" s="1"/>
  <c r="M114" i="1" s="1"/>
  <c r="Q113" i="1"/>
  <c r="P113" i="1"/>
  <c r="O113" i="1"/>
  <c r="L113" i="1"/>
  <c r="M113" i="1" s="1"/>
  <c r="J113" i="1"/>
  <c r="E113" i="1"/>
  <c r="R112" i="1"/>
  <c r="Q112" i="1"/>
  <c r="P112" i="1"/>
  <c r="O112" i="1"/>
  <c r="J112" i="1"/>
  <c r="E112" i="1"/>
  <c r="L112" i="1" s="1"/>
  <c r="M112" i="1" s="1"/>
  <c r="S112" i="1" s="1"/>
  <c r="Q111" i="1"/>
  <c r="P111" i="1"/>
  <c r="O111" i="1"/>
  <c r="R111" i="1" s="1"/>
  <c r="J111" i="1"/>
  <c r="L111" i="1" s="1"/>
  <c r="M111" i="1" s="1"/>
  <c r="E111" i="1"/>
  <c r="Q110" i="1"/>
  <c r="P110" i="1"/>
  <c r="O110" i="1"/>
  <c r="R110" i="1" s="1"/>
  <c r="S110" i="1" s="1"/>
  <c r="M110" i="1"/>
  <c r="J110" i="1"/>
  <c r="E110" i="1"/>
  <c r="L110" i="1" s="1"/>
  <c r="Q109" i="1"/>
  <c r="P109" i="1"/>
  <c r="O109" i="1"/>
  <c r="L109" i="1"/>
  <c r="M109" i="1" s="1"/>
  <c r="J109" i="1"/>
  <c r="E109" i="1"/>
  <c r="R108" i="1"/>
  <c r="Q108" i="1"/>
  <c r="P108" i="1"/>
  <c r="O108" i="1"/>
  <c r="M108" i="1"/>
  <c r="S108" i="1" s="1"/>
  <c r="J108" i="1"/>
  <c r="E108" i="1"/>
  <c r="L108" i="1" s="1"/>
  <c r="Q107" i="1"/>
  <c r="P107" i="1"/>
  <c r="O107" i="1"/>
  <c r="J107" i="1"/>
  <c r="L107" i="1" s="1"/>
  <c r="M107" i="1" s="1"/>
  <c r="E107" i="1"/>
  <c r="Q106" i="1"/>
  <c r="P106" i="1"/>
  <c r="O106" i="1"/>
  <c r="R106" i="1" s="1"/>
  <c r="J106" i="1"/>
  <c r="E106" i="1"/>
  <c r="L106" i="1" s="1"/>
  <c r="M106" i="1" s="1"/>
  <c r="Q105" i="1"/>
  <c r="P105" i="1"/>
  <c r="O105" i="1"/>
  <c r="L105" i="1"/>
  <c r="M105" i="1" s="1"/>
  <c r="J105" i="1"/>
  <c r="E105" i="1"/>
  <c r="R104" i="1"/>
  <c r="Q104" i="1"/>
  <c r="P104" i="1"/>
  <c r="O104" i="1"/>
  <c r="J104" i="1"/>
  <c r="E104" i="1"/>
  <c r="L104" i="1" s="1"/>
  <c r="M104" i="1" s="1"/>
  <c r="S104" i="1" s="1"/>
  <c r="Q103" i="1"/>
  <c r="P103" i="1"/>
  <c r="O103" i="1"/>
  <c r="R103" i="1" s="1"/>
  <c r="J103" i="1"/>
  <c r="L103" i="1" s="1"/>
  <c r="M103" i="1" s="1"/>
  <c r="E103" i="1"/>
  <c r="Q102" i="1"/>
  <c r="P102" i="1"/>
  <c r="O102" i="1"/>
  <c r="R102" i="1" s="1"/>
  <c r="S102" i="1" s="1"/>
  <c r="M102" i="1"/>
  <c r="J102" i="1"/>
  <c r="E102" i="1"/>
  <c r="L102" i="1" s="1"/>
  <c r="Q101" i="1"/>
  <c r="P101" i="1"/>
  <c r="O101" i="1"/>
  <c r="L101" i="1"/>
  <c r="M101" i="1" s="1"/>
  <c r="J101" i="1"/>
  <c r="E101" i="1"/>
  <c r="R100" i="1"/>
  <c r="Q100" i="1"/>
  <c r="P100" i="1"/>
  <c r="O100" i="1"/>
  <c r="M100" i="1"/>
  <c r="S100" i="1" s="1"/>
  <c r="J100" i="1"/>
  <c r="E100" i="1"/>
  <c r="L100" i="1" s="1"/>
  <c r="Q99" i="1"/>
  <c r="P99" i="1"/>
  <c r="O99" i="1"/>
  <c r="J99" i="1"/>
  <c r="L99" i="1" s="1"/>
  <c r="M99" i="1" s="1"/>
  <c r="E99" i="1"/>
  <c r="Q98" i="1"/>
  <c r="P98" i="1"/>
  <c r="O98" i="1"/>
  <c r="R98" i="1" s="1"/>
  <c r="J98" i="1"/>
  <c r="E98" i="1"/>
  <c r="L98" i="1" s="1"/>
  <c r="M98" i="1" s="1"/>
  <c r="Q97" i="1"/>
  <c r="P97" i="1"/>
  <c r="O97" i="1"/>
  <c r="L97" i="1"/>
  <c r="M97" i="1" s="1"/>
  <c r="J97" i="1"/>
  <c r="E97" i="1"/>
  <c r="R96" i="1"/>
  <c r="Q96" i="1"/>
  <c r="P96" i="1"/>
  <c r="O96" i="1"/>
  <c r="J96" i="1"/>
  <c r="E96" i="1"/>
  <c r="L96" i="1" s="1"/>
  <c r="M96" i="1" s="1"/>
  <c r="S96" i="1" s="1"/>
  <c r="Q95" i="1"/>
  <c r="P95" i="1"/>
  <c r="O95" i="1"/>
  <c r="R95" i="1" s="1"/>
  <c r="J95" i="1"/>
  <c r="L95" i="1" s="1"/>
  <c r="M95" i="1" s="1"/>
  <c r="E95" i="1"/>
  <c r="Q94" i="1"/>
  <c r="P94" i="1"/>
  <c r="O94" i="1"/>
  <c r="R94" i="1" s="1"/>
  <c r="S94" i="1" s="1"/>
  <c r="M94" i="1"/>
  <c r="J94" i="1"/>
  <c r="E94" i="1"/>
  <c r="L94" i="1" s="1"/>
  <c r="Q93" i="1"/>
  <c r="P93" i="1"/>
  <c r="O93" i="1"/>
  <c r="L93" i="1"/>
  <c r="M93" i="1" s="1"/>
  <c r="J93" i="1"/>
  <c r="E93" i="1"/>
  <c r="R92" i="1"/>
  <c r="Q92" i="1"/>
  <c r="P92" i="1"/>
  <c r="O92" i="1"/>
  <c r="M92" i="1"/>
  <c r="S92" i="1" s="1"/>
  <c r="J92" i="1"/>
  <c r="E92" i="1"/>
  <c r="L92" i="1" s="1"/>
  <c r="Q91" i="1"/>
  <c r="P91" i="1"/>
  <c r="O91" i="1"/>
  <c r="J91" i="1"/>
  <c r="L91" i="1" s="1"/>
  <c r="M91" i="1" s="1"/>
  <c r="E91" i="1"/>
  <c r="Q90" i="1"/>
  <c r="P90" i="1"/>
  <c r="O90" i="1"/>
  <c r="R90" i="1" s="1"/>
  <c r="J90" i="1"/>
  <c r="E90" i="1"/>
  <c r="L90" i="1" s="1"/>
  <c r="M90" i="1" s="1"/>
  <c r="Q89" i="1"/>
  <c r="P89" i="1"/>
  <c r="O89" i="1"/>
  <c r="L89" i="1"/>
  <c r="M89" i="1" s="1"/>
  <c r="J89" i="1"/>
  <c r="E89" i="1"/>
  <c r="R88" i="1"/>
  <c r="Q88" i="1"/>
  <c r="P88" i="1"/>
  <c r="O88" i="1"/>
  <c r="J88" i="1"/>
  <c r="E88" i="1"/>
  <c r="L88" i="1" s="1"/>
  <c r="M88" i="1" s="1"/>
  <c r="S88" i="1" s="1"/>
  <c r="Q87" i="1"/>
  <c r="P87" i="1"/>
  <c r="O87" i="1"/>
  <c r="J87" i="1"/>
  <c r="L87" i="1" s="1"/>
  <c r="M87" i="1" s="1"/>
  <c r="E87" i="1"/>
  <c r="Q86" i="1"/>
  <c r="P86" i="1"/>
  <c r="O86" i="1"/>
  <c r="L86" i="1"/>
  <c r="M86" i="1" s="1"/>
  <c r="J86" i="1"/>
  <c r="E86" i="1"/>
  <c r="Q85" i="1"/>
  <c r="P85" i="1"/>
  <c r="O85" i="1"/>
  <c r="L85" i="1"/>
  <c r="M85" i="1" s="1"/>
  <c r="J85" i="1"/>
  <c r="E85" i="1"/>
  <c r="R84" i="1"/>
  <c r="Q84" i="1"/>
  <c r="P84" i="1"/>
  <c r="O84" i="1"/>
  <c r="M84" i="1"/>
  <c r="S84" i="1" s="1"/>
  <c r="L84" i="1"/>
  <c r="J84" i="1"/>
  <c r="E84" i="1"/>
  <c r="Q83" i="1"/>
  <c r="P83" i="1"/>
  <c r="O83" i="1"/>
  <c r="R83" i="1" s="1"/>
  <c r="J83" i="1"/>
  <c r="L83" i="1" s="1"/>
  <c r="M83" i="1" s="1"/>
  <c r="E83" i="1"/>
  <c r="S82" i="1"/>
  <c r="Q82" i="1"/>
  <c r="P82" i="1"/>
  <c r="O82" i="1"/>
  <c r="R82" i="1" s="1"/>
  <c r="J82" i="1"/>
  <c r="E82" i="1"/>
  <c r="L82" i="1" s="1"/>
  <c r="M82" i="1" s="1"/>
  <c r="Q81" i="1"/>
  <c r="P81" i="1"/>
  <c r="O81" i="1"/>
  <c r="J81" i="1"/>
  <c r="E81" i="1"/>
  <c r="L81" i="1" s="1"/>
  <c r="M81" i="1" s="1"/>
  <c r="R80" i="1"/>
  <c r="Q80" i="1"/>
  <c r="P80" i="1"/>
  <c r="O80" i="1"/>
  <c r="J80" i="1"/>
  <c r="E80" i="1"/>
  <c r="L80" i="1" s="1"/>
  <c r="M80" i="1" s="1"/>
  <c r="S80" i="1" s="1"/>
  <c r="Q79" i="1"/>
  <c r="P79" i="1"/>
  <c r="O79" i="1"/>
  <c r="J79" i="1"/>
  <c r="L79" i="1" s="1"/>
  <c r="M79" i="1" s="1"/>
  <c r="E79" i="1"/>
  <c r="Q78" i="1"/>
  <c r="P78" i="1"/>
  <c r="O78" i="1"/>
  <c r="R78" i="1" s="1"/>
  <c r="L78" i="1"/>
  <c r="M78" i="1" s="1"/>
  <c r="J78" i="1"/>
  <c r="E78" i="1"/>
  <c r="Q77" i="1"/>
  <c r="P77" i="1"/>
  <c r="O77" i="1"/>
  <c r="L77" i="1"/>
  <c r="M77" i="1" s="1"/>
  <c r="J77" i="1"/>
  <c r="E77" i="1"/>
  <c r="R76" i="1"/>
  <c r="Q76" i="1"/>
  <c r="P76" i="1"/>
  <c r="O76" i="1"/>
  <c r="M76" i="1"/>
  <c r="S76" i="1" s="1"/>
  <c r="L76" i="1"/>
  <c r="J76" i="1"/>
  <c r="E76" i="1"/>
  <c r="Q75" i="1"/>
  <c r="P75" i="1"/>
  <c r="O75" i="1"/>
  <c r="R75" i="1" s="1"/>
  <c r="J75" i="1"/>
  <c r="L75" i="1" s="1"/>
  <c r="M75" i="1" s="1"/>
  <c r="E75" i="1"/>
  <c r="Q74" i="1"/>
  <c r="P74" i="1"/>
  <c r="O74" i="1"/>
  <c r="R74" i="1" s="1"/>
  <c r="S74" i="1" s="1"/>
  <c r="J74" i="1"/>
  <c r="E74" i="1"/>
  <c r="L74" i="1" s="1"/>
  <c r="M74" i="1" s="1"/>
  <c r="Q73" i="1"/>
  <c r="P73" i="1"/>
  <c r="O73" i="1"/>
  <c r="J73" i="1"/>
  <c r="E73" i="1"/>
  <c r="L73" i="1" s="1"/>
  <c r="M73" i="1" s="1"/>
  <c r="R72" i="1"/>
  <c r="Q72" i="1"/>
  <c r="P72" i="1"/>
  <c r="O72" i="1"/>
  <c r="J72" i="1"/>
  <c r="E72" i="1"/>
  <c r="L72" i="1" s="1"/>
  <c r="M72" i="1" s="1"/>
  <c r="S72" i="1" s="1"/>
  <c r="Q71" i="1"/>
  <c r="P71" i="1"/>
  <c r="O71" i="1"/>
  <c r="J71" i="1"/>
  <c r="L71" i="1" s="1"/>
  <c r="M71" i="1" s="1"/>
  <c r="E71" i="1"/>
  <c r="Q70" i="1"/>
  <c r="P70" i="1"/>
  <c r="O70" i="1"/>
  <c r="R70" i="1" s="1"/>
  <c r="L70" i="1"/>
  <c r="M70" i="1" s="1"/>
  <c r="J70" i="1"/>
  <c r="E70" i="1"/>
  <c r="Q69" i="1"/>
  <c r="P69" i="1"/>
  <c r="O69" i="1"/>
  <c r="M69" i="1"/>
  <c r="J69" i="1"/>
  <c r="L69" i="1" s="1"/>
  <c r="E69" i="1"/>
  <c r="Q68" i="1"/>
  <c r="P68" i="1"/>
  <c r="R68" i="1" s="1"/>
  <c r="O68" i="1"/>
  <c r="J68" i="1"/>
  <c r="L68" i="1" s="1"/>
  <c r="M68" i="1" s="1"/>
  <c r="S68" i="1" s="1"/>
  <c r="E68" i="1"/>
  <c r="R67" i="1"/>
  <c r="Q67" i="1"/>
  <c r="P67" i="1"/>
  <c r="O67" i="1"/>
  <c r="M67" i="1"/>
  <c r="S67" i="1" s="1"/>
  <c r="J67" i="1"/>
  <c r="L67" i="1" s="1"/>
  <c r="E67" i="1"/>
  <c r="Q66" i="1"/>
  <c r="P66" i="1"/>
  <c r="R66" i="1" s="1"/>
  <c r="O66" i="1"/>
  <c r="J66" i="1"/>
  <c r="L66" i="1" s="1"/>
  <c r="M66" i="1" s="1"/>
  <c r="S66" i="1" s="1"/>
  <c r="E66" i="1"/>
  <c r="R65" i="1"/>
  <c r="Q65" i="1"/>
  <c r="P65" i="1"/>
  <c r="O65" i="1"/>
  <c r="J65" i="1"/>
  <c r="L65" i="1" s="1"/>
  <c r="M65" i="1" s="1"/>
  <c r="S65" i="1" s="1"/>
  <c r="E65" i="1"/>
  <c r="Q64" i="1"/>
  <c r="P64" i="1"/>
  <c r="R64" i="1" s="1"/>
  <c r="O64" i="1"/>
  <c r="J64" i="1"/>
  <c r="L64" i="1" s="1"/>
  <c r="M64" i="1" s="1"/>
  <c r="E64" i="1"/>
  <c r="R63" i="1"/>
  <c r="Q63" i="1"/>
  <c r="P63" i="1"/>
  <c r="O63" i="1"/>
  <c r="M63" i="1"/>
  <c r="S63" i="1" s="1"/>
  <c r="J63" i="1"/>
  <c r="L63" i="1" s="1"/>
  <c r="E63" i="1"/>
  <c r="Q62" i="1"/>
  <c r="P62" i="1"/>
  <c r="R62" i="1" s="1"/>
  <c r="O62" i="1"/>
  <c r="J62" i="1"/>
  <c r="L62" i="1" s="1"/>
  <c r="M62" i="1" s="1"/>
  <c r="E62" i="1"/>
  <c r="R61" i="1"/>
  <c r="Q61" i="1"/>
  <c r="P61" i="1"/>
  <c r="O61" i="1"/>
  <c r="M61" i="1"/>
  <c r="S61" i="1" s="1"/>
  <c r="J61" i="1"/>
  <c r="L61" i="1" s="1"/>
  <c r="E61" i="1"/>
  <c r="Q60" i="1"/>
  <c r="P60" i="1"/>
  <c r="R60" i="1" s="1"/>
  <c r="O60" i="1"/>
  <c r="J60" i="1"/>
  <c r="L60" i="1" s="1"/>
  <c r="M60" i="1" s="1"/>
  <c r="S60" i="1" s="1"/>
  <c r="E60" i="1"/>
  <c r="R59" i="1"/>
  <c r="Q59" i="1"/>
  <c r="P59" i="1"/>
  <c r="O59" i="1"/>
  <c r="M59" i="1"/>
  <c r="S59" i="1" s="1"/>
  <c r="J59" i="1"/>
  <c r="L59" i="1" s="1"/>
  <c r="E59" i="1"/>
  <c r="Q58" i="1"/>
  <c r="P58" i="1"/>
  <c r="R58" i="1" s="1"/>
  <c r="O58" i="1"/>
  <c r="J58" i="1"/>
  <c r="L58" i="1" s="1"/>
  <c r="M58" i="1" s="1"/>
  <c r="S58" i="1" s="1"/>
  <c r="E58" i="1"/>
  <c r="R57" i="1"/>
  <c r="Q57" i="1"/>
  <c r="P57" i="1"/>
  <c r="O57" i="1"/>
  <c r="J57" i="1"/>
  <c r="L57" i="1" s="1"/>
  <c r="M57" i="1" s="1"/>
  <c r="S57" i="1" s="1"/>
  <c r="E57" i="1"/>
  <c r="Q56" i="1"/>
  <c r="P56" i="1"/>
  <c r="R56" i="1" s="1"/>
  <c r="O56" i="1"/>
  <c r="J56" i="1"/>
  <c r="L56" i="1" s="1"/>
  <c r="M56" i="1" s="1"/>
  <c r="E56" i="1"/>
  <c r="R55" i="1"/>
  <c r="Q55" i="1"/>
  <c r="P55" i="1"/>
  <c r="O55" i="1"/>
  <c r="M55" i="1"/>
  <c r="S55" i="1" s="1"/>
  <c r="J55" i="1"/>
  <c r="L55" i="1" s="1"/>
  <c r="E55" i="1"/>
  <c r="Q54" i="1"/>
  <c r="P54" i="1"/>
  <c r="R54" i="1" s="1"/>
  <c r="O54" i="1"/>
  <c r="J54" i="1"/>
  <c r="L54" i="1" s="1"/>
  <c r="M54" i="1" s="1"/>
  <c r="E54" i="1"/>
  <c r="R53" i="1"/>
  <c r="Q53" i="1"/>
  <c r="P53" i="1"/>
  <c r="O53" i="1"/>
  <c r="M53" i="1"/>
  <c r="S53" i="1" s="1"/>
  <c r="J53" i="1"/>
  <c r="L53" i="1" s="1"/>
  <c r="E53" i="1"/>
  <c r="Q52" i="1"/>
  <c r="P52" i="1"/>
  <c r="R52" i="1" s="1"/>
  <c r="O52" i="1"/>
  <c r="J52" i="1"/>
  <c r="L52" i="1" s="1"/>
  <c r="M52" i="1" s="1"/>
  <c r="S52" i="1" s="1"/>
  <c r="E52" i="1"/>
  <c r="R51" i="1"/>
  <c r="Q51" i="1"/>
  <c r="P51" i="1"/>
  <c r="O51" i="1"/>
  <c r="M51" i="1"/>
  <c r="S51" i="1" s="1"/>
  <c r="J51" i="1"/>
  <c r="L51" i="1" s="1"/>
  <c r="E51" i="1"/>
  <c r="Q50" i="1"/>
  <c r="P50" i="1"/>
  <c r="R50" i="1" s="1"/>
  <c r="O50" i="1"/>
  <c r="J50" i="1"/>
  <c r="L50" i="1" s="1"/>
  <c r="M50" i="1" s="1"/>
  <c r="S50" i="1" s="1"/>
  <c r="E50" i="1"/>
  <c r="R49" i="1"/>
  <c r="Q49" i="1"/>
  <c r="P49" i="1"/>
  <c r="O49" i="1"/>
  <c r="J49" i="1"/>
  <c r="L49" i="1" s="1"/>
  <c r="M49" i="1" s="1"/>
  <c r="S49" i="1" s="1"/>
  <c r="E49" i="1"/>
  <c r="Q48" i="1"/>
  <c r="P48" i="1"/>
  <c r="R48" i="1" s="1"/>
  <c r="O48" i="1"/>
  <c r="J48" i="1"/>
  <c r="L48" i="1" s="1"/>
  <c r="M48" i="1" s="1"/>
  <c r="E48" i="1"/>
  <c r="R47" i="1"/>
  <c r="Q47" i="1"/>
  <c r="P47" i="1"/>
  <c r="O47" i="1"/>
  <c r="M47" i="1"/>
  <c r="S47" i="1" s="1"/>
  <c r="J47" i="1"/>
  <c r="L47" i="1" s="1"/>
  <c r="E47" i="1"/>
  <c r="Q46" i="1"/>
  <c r="P46" i="1"/>
  <c r="R46" i="1" s="1"/>
  <c r="O46" i="1"/>
  <c r="J46" i="1"/>
  <c r="L46" i="1" s="1"/>
  <c r="M46" i="1" s="1"/>
  <c r="E46" i="1"/>
  <c r="R45" i="1"/>
  <c r="Q45" i="1"/>
  <c r="P45" i="1"/>
  <c r="O45" i="1"/>
  <c r="M45" i="1"/>
  <c r="S45" i="1" s="1"/>
  <c r="J45" i="1"/>
  <c r="L45" i="1" s="1"/>
  <c r="E45" i="1"/>
  <c r="Q44" i="1"/>
  <c r="P44" i="1"/>
  <c r="R44" i="1" s="1"/>
  <c r="O44" i="1"/>
  <c r="J44" i="1"/>
  <c r="L44" i="1" s="1"/>
  <c r="M44" i="1" s="1"/>
  <c r="S44" i="1" s="1"/>
  <c r="E44" i="1"/>
  <c r="R43" i="1"/>
  <c r="Q43" i="1"/>
  <c r="P43" i="1"/>
  <c r="O43" i="1"/>
  <c r="M43" i="1"/>
  <c r="S43" i="1" s="1"/>
  <c r="J43" i="1"/>
  <c r="L43" i="1" s="1"/>
  <c r="E43" i="1"/>
  <c r="Q42" i="1"/>
  <c r="P42" i="1"/>
  <c r="R42" i="1" s="1"/>
  <c r="O42" i="1"/>
  <c r="J42" i="1"/>
  <c r="L42" i="1" s="1"/>
  <c r="M42" i="1" s="1"/>
  <c r="S42" i="1" s="1"/>
  <c r="E42" i="1"/>
  <c r="R41" i="1"/>
  <c r="Q41" i="1"/>
  <c r="P41" i="1"/>
  <c r="O41" i="1"/>
  <c r="J41" i="1"/>
  <c r="L41" i="1" s="1"/>
  <c r="M41" i="1" s="1"/>
  <c r="S41" i="1" s="1"/>
  <c r="E41" i="1"/>
  <c r="Q40" i="1"/>
  <c r="P40" i="1"/>
  <c r="R40" i="1" s="1"/>
  <c r="O40" i="1"/>
  <c r="J40" i="1"/>
  <c r="L40" i="1" s="1"/>
  <c r="M40" i="1" s="1"/>
  <c r="S40" i="1" s="1"/>
  <c r="E40" i="1"/>
  <c r="Q39" i="1"/>
  <c r="P39" i="1"/>
  <c r="R39" i="1" s="1"/>
  <c r="O39" i="1"/>
  <c r="J39" i="1"/>
  <c r="L39" i="1" s="1"/>
  <c r="M39" i="1" s="1"/>
  <c r="E39" i="1"/>
  <c r="Q38" i="1"/>
  <c r="P38" i="1"/>
  <c r="R38" i="1" s="1"/>
  <c r="O38" i="1"/>
  <c r="J38" i="1"/>
  <c r="L38" i="1" s="1"/>
  <c r="M38" i="1" s="1"/>
  <c r="E38" i="1"/>
  <c r="Q37" i="1"/>
  <c r="P37" i="1"/>
  <c r="R37" i="1" s="1"/>
  <c r="O37" i="1"/>
  <c r="J37" i="1"/>
  <c r="L37" i="1" s="1"/>
  <c r="M37" i="1" s="1"/>
  <c r="S37" i="1" s="1"/>
  <c r="E37" i="1"/>
  <c r="Q36" i="1"/>
  <c r="P36" i="1"/>
  <c r="R36" i="1" s="1"/>
  <c r="O36" i="1"/>
  <c r="J36" i="1"/>
  <c r="L36" i="1" s="1"/>
  <c r="M36" i="1" s="1"/>
  <c r="S36" i="1" s="1"/>
  <c r="E36" i="1"/>
  <c r="Q35" i="1"/>
  <c r="P35" i="1"/>
  <c r="R35" i="1" s="1"/>
  <c r="O35" i="1"/>
  <c r="J35" i="1"/>
  <c r="L35" i="1" s="1"/>
  <c r="M35" i="1" s="1"/>
  <c r="E35" i="1"/>
  <c r="Q34" i="1"/>
  <c r="P34" i="1"/>
  <c r="R34" i="1" s="1"/>
  <c r="O34" i="1"/>
  <c r="J34" i="1"/>
  <c r="L34" i="1" s="1"/>
  <c r="M34" i="1" s="1"/>
  <c r="E34" i="1"/>
  <c r="Q33" i="1"/>
  <c r="P33" i="1"/>
  <c r="R33" i="1" s="1"/>
  <c r="O33" i="1"/>
  <c r="J33" i="1"/>
  <c r="L33" i="1" s="1"/>
  <c r="M33" i="1" s="1"/>
  <c r="S33" i="1" s="1"/>
  <c r="E33" i="1"/>
  <c r="Q32" i="1"/>
  <c r="P32" i="1"/>
  <c r="R32" i="1" s="1"/>
  <c r="O32" i="1"/>
  <c r="J32" i="1"/>
  <c r="L32" i="1" s="1"/>
  <c r="M32" i="1" s="1"/>
  <c r="S32" i="1" s="1"/>
  <c r="E32" i="1"/>
  <c r="Q31" i="1"/>
  <c r="P31" i="1"/>
  <c r="R31" i="1" s="1"/>
  <c r="O31" i="1"/>
  <c r="J31" i="1"/>
  <c r="L31" i="1" s="1"/>
  <c r="M31" i="1" s="1"/>
  <c r="E31" i="1"/>
  <c r="Q30" i="1"/>
  <c r="P30" i="1"/>
  <c r="R30" i="1" s="1"/>
  <c r="O30" i="1"/>
  <c r="J30" i="1"/>
  <c r="L30" i="1" s="1"/>
  <c r="M30" i="1" s="1"/>
  <c r="E30" i="1"/>
  <c r="Q29" i="1"/>
  <c r="P29" i="1"/>
  <c r="R29" i="1" s="1"/>
  <c r="O29" i="1"/>
  <c r="J29" i="1"/>
  <c r="L29" i="1" s="1"/>
  <c r="M29" i="1" s="1"/>
  <c r="S29" i="1" s="1"/>
  <c r="E29" i="1"/>
  <c r="Q28" i="1"/>
  <c r="P28" i="1"/>
  <c r="R28" i="1" s="1"/>
  <c r="O28" i="1"/>
  <c r="J28" i="1"/>
  <c r="L28" i="1" s="1"/>
  <c r="M28" i="1" s="1"/>
  <c r="S28" i="1" s="1"/>
  <c r="E28" i="1"/>
  <c r="Q27" i="1"/>
  <c r="P27" i="1"/>
  <c r="R27" i="1" s="1"/>
  <c r="O27" i="1"/>
  <c r="J27" i="1"/>
  <c r="L27" i="1" s="1"/>
  <c r="M27" i="1" s="1"/>
  <c r="E27" i="1"/>
  <c r="Q26" i="1"/>
  <c r="P26" i="1"/>
  <c r="R26" i="1" s="1"/>
  <c r="O26" i="1"/>
  <c r="J26" i="1"/>
  <c r="L26" i="1" s="1"/>
  <c r="M26" i="1" s="1"/>
  <c r="E26" i="1"/>
  <c r="Q25" i="1"/>
  <c r="P25" i="1"/>
  <c r="R25" i="1" s="1"/>
  <c r="O25" i="1"/>
  <c r="J25" i="1"/>
  <c r="L25" i="1" s="1"/>
  <c r="M25" i="1" s="1"/>
  <c r="S25" i="1" s="1"/>
  <c r="E25" i="1"/>
  <c r="Q24" i="1"/>
  <c r="P24" i="1"/>
  <c r="R24" i="1" s="1"/>
  <c r="O24" i="1"/>
  <c r="J24" i="1"/>
  <c r="L24" i="1" s="1"/>
  <c r="M24" i="1" s="1"/>
  <c r="S24" i="1" s="1"/>
  <c r="E24" i="1"/>
  <c r="Q23" i="1"/>
  <c r="P23" i="1"/>
  <c r="R23" i="1" s="1"/>
  <c r="O23" i="1"/>
  <c r="J23" i="1"/>
  <c r="L23" i="1" s="1"/>
  <c r="M23" i="1" s="1"/>
  <c r="E23" i="1"/>
  <c r="Q22" i="1"/>
  <c r="P22" i="1"/>
  <c r="R22" i="1" s="1"/>
  <c r="O22" i="1"/>
  <c r="J22" i="1"/>
  <c r="L22" i="1" s="1"/>
  <c r="M22" i="1" s="1"/>
  <c r="E22" i="1"/>
  <c r="Q21" i="1"/>
  <c r="P21" i="1"/>
  <c r="R21" i="1" s="1"/>
  <c r="O21" i="1"/>
  <c r="J21" i="1"/>
  <c r="L21" i="1" s="1"/>
  <c r="M21" i="1" s="1"/>
  <c r="S21" i="1" s="1"/>
  <c r="E21" i="1"/>
  <c r="R20" i="1"/>
  <c r="Q20" i="1"/>
  <c r="P20" i="1"/>
  <c r="O20" i="1"/>
  <c r="M20" i="1"/>
  <c r="S20" i="1" s="1"/>
  <c r="J20" i="1"/>
  <c r="L20" i="1" s="1"/>
  <c r="E20" i="1"/>
  <c r="R19" i="1"/>
  <c r="Q19" i="1"/>
  <c r="P19" i="1"/>
  <c r="O19" i="1"/>
  <c r="M19" i="1"/>
  <c r="S19" i="1" s="1"/>
  <c r="L19" i="1"/>
  <c r="J19" i="1"/>
  <c r="E19" i="1"/>
  <c r="Q18" i="1"/>
  <c r="P18" i="1"/>
  <c r="O18" i="1"/>
  <c r="R18" i="1" s="1"/>
  <c r="J18" i="1"/>
  <c r="E18" i="1"/>
  <c r="Q17" i="1"/>
  <c r="P17" i="1"/>
  <c r="R17" i="1" s="1"/>
  <c r="O17" i="1"/>
  <c r="J17" i="1"/>
  <c r="L17" i="1" s="1"/>
  <c r="M17" i="1" s="1"/>
  <c r="S17" i="1" s="1"/>
  <c r="E17" i="1"/>
  <c r="R16" i="1"/>
  <c r="Q16" i="1"/>
  <c r="P16" i="1"/>
  <c r="O16" i="1"/>
  <c r="M16" i="1"/>
  <c r="S16" i="1" s="1"/>
  <c r="J16" i="1"/>
  <c r="L16" i="1" s="1"/>
  <c r="E16" i="1"/>
  <c r="R15" i="1"/>
  <c r="Q15" i="1"/>
  <c r="P15" i="1"/>
  <c r="O15" i="1"/>
  <c r="M15" i="1"/>
  <c r="S15" i="1" s="1"/>
  <c r="L15" i="1"/>
  <c r="J15" i="1"/>
  <c r="E15" i="1"/>
  <c r="Q14" i="1"/>
  <c r="P14" i="1"/>
  <c r="O14" i="1"/>
  <c r="R14" i="1" s="1"/>
  <c r="J14" i="1"/>
  <c r="E14" i="1"/>
  <c r="Q13" i="1"/>
  <c r="P13" i="1"/>
  <c r="R13" i="1" s="1"/>
  <c r="O13" i="1"/>
  <c r="J13" i="1"/>
  <c r="L13" i="1" s="1"/>
  <c r="M13" i="1" s="1"/>
  <c r="E13" i="1"/>
  <c r="R12" i="1"/>
  <c r="Q12" i="1"/>
  <c r="P12" i="1"/>
  <c r="O12" i="1"/>
  <c r="M12" i="1"/>
  <c r="S12" i="1" s="1"/>
  <c r="J12" i="1"/>
  <c r="L12" i="1" s="1"/>
  <c r="E12" i="1"/>
  <c r="R11" i="1"/>
  <c r="Q11" i="1"/>
  <c r="P11" i="1"/>
  <c r="O11" i="1"/>
  <c r="M11" i="1"/>
  <c r="S11" i="1" s="1"/>
  <c r="L11" i="1"/>
  <c r="J11" i="1"/>
  <c r="E11" i="1"/>
  <c r="Q10" i="1"/>
  <c r="P10" i="1"/>
  <c r="O10" i="1"/>
  <c r="R10" i="1" s="1"/>
  <c r="J10" i="1"/>
  <c r="E10" i="1"/>
  <c r="Q9" i="1"/>
  <c r="P9" i="1"/>
  <c r="R9" i="1" s="1"/>
  <c r="O9" i="1"/>
  <c r="J9" i="1"/>
  <c r="L9" i="1" s="1"/>
  <c r="M9" i="1" s="1"/>
  <c r="E9" i="1"/>
  <c r="R8" i="1"/>
  <c r="Q8" i="1"/>
  <c r="P8" i="1"/>
  <c r="O8" i="1"/>
  <c r="M8" i="1"/>
  <c r="S8" i="1" s="1"/>
  <c r="J8" i="1"/>
  <c r="L8" i="1" s="1"/>
  <c r="E8" i="1"/>
  <c r="R7" i="1"/>
  <c r="Q7" i="1"/>
  <c r="P7" i="1"/>
  <c r="O7" i="1"/>
  <c r="M7" i="1"/>
  <c r="S7" i="1" s="1"/>
  <c r="L7" i="1"/>
  <c r="J7" i="1"/>
  <c r="E7" i="1"/>
  <c r="Q6" i="1"/>
  <c r="P6" i="1"/>
  <c r="O6" i="1"/>
  <c r="R6" i="1" s="1"/>
  <c r="J6" i="1"/>
  <c r="E6" i="1"/>
  <c r="Q5" i="1"/>
  <c r="P5" i="1"/>
  <c r="R5" i="1" s="1"/>
  <c r="O5" i="1"/>
  <c r="J5" i="1"/>
  <c r="L5" i="1" s="1"/>
  <c r="M5" i="1" s="1"/>
  <c r="S5" i="1" s="1"/>
  <c r="E5" i="1"/>
  <c r="R4" i="1"/>
  <c r="Q4" i="1"/>
  <c r="P4" i="1"/>
  <c r="O4" i="1"/>
  <c r="M4" i="1"/>
  <c r="S4" i="1" s="1"/>
  <c r="J4" i="1"/>
  <c r="L4" i="1" s="1"/>
  <c r="E4" i="1"/>
  <c r="R3" i="1"/>
  <c r="Q3" i="1"/>
  <c r="P3" i="1"/>
  <c r="O3" i="1"/>
  <c r="M3" i="1"/>
  <c r="S3" i="1" s="1"/>
  <c r="L3" i="1"/>
  <c r="J3" i="1"/>
  <c r="E3" i="1"/>
  <c r="S9" i="1" l="1"/>
  <c r="S22" i="1"/>
  <c r="S26" i="1"/>
  <c r="S30" i="1"/>
  <c r="S34" i="1"/>
  <c r="S38" i="1"/>
  <c r="S13" i="1"/>
  <c r="S23" i="1"/>
  <c r="S27" i="1"/>
  <c r="S31" i="1"/>
  <c r="S35" i="1"/>
  <c r="S39" i="1"/>
  <c r="L6" i="1"/>
  <c r="M6" i="1" s="1"/>
  <c r="S6" i="1" s="1"/>
  <c r="L10" i="1"/>
  <c r="M10" i="1" s="1"/>
  <c r="S10" i="1" s="1"/>
  <c r="L14" i="1"/>
  <c r="M14" i="1" s="1"/>
  <c r="S14" i="1" s="1"/>
  <c r="L18" i="1"/>
  <c r="M18" i="1" s="1"/>
  <c r="S18" i="1" s="1"/>
  <c r="S46" i="1"/>
  <c r="S54" i="1"/>
  <c r="S62" i="1"/>
  <c r="S75" i="1"/>
  <c r="R86" i="1"/>
  <c r="S86" i="1" s="1"/>
  <c r="S90" i="1"/>
  <c r="S95" i="1"/>
  <c r="S98" i="1"/>
  <c r="S103" i="1"/>
  <c r="S106" i="1"/>
  <c r="S111" i="1"/>
  <c r="S114" i="1"/>
  <c r="S119" i="1"/>
  <c r="S122" i="1"/>
  <c r="S48" i="1"/>
  <c r="S56" i="1"/>
  <c r="S64" i="1"/>
  <c r="S70" i="1"/>
  <c r="S83" i="1"/>
  <c r="S78" i="1"/>
  <c r="R69" i="1"/>
  <c r="S69" i="1" s="1"/>
  <c r="R77" i="1"/>
  <c r="S77" i="1" s="1"/>
  <c r="R85" i="1"/>
  <c r="S85" i="1" s="1"/>
  <c r="R93" i="1"/>
  <c r="S93" i="1" s="1"/>
  <c r="R101" i="1"/>
  <c r="S101" i="1" s="1"/>
  <c r="R109" i="1"/>
  <c r="S109" i="1" s="1"/>
  <c r="R117" i="1"/>
  <c r="S117" i="1" s="1"/>
  <c r="R125" i="1"/>
  <c r="S125" i="1" s="1"/>
  <c r="R71" i="1"/>
  <c r="S71" i="1" s="1"/>
  <c r="R79" i="1"/>
  <c r="S79" i="1" s="1"/>
  <c r="R87" i="1"/>
  <c r="S87" i="1" s="1"/>
  <c r="R91" i="1"/>
  <c r="S91" i="1" s="1"/>
  <c r="R99" i="1"/>
  <c r="S99" i="1" s="1"/>
  <c r="R107" i="1"/>
  <c r="S107" i="1" s="1"/>
  <c r="R115" i="1"/>
  <c r="S115" i="1" s="1"/>
  <c r="R123" i="1"/>
  <c r="S123" i="1" s="1"/>
  <c r="R73" i="1"/>
  <c r="S73" i="1" s="1"/>
  <c r="R81" i="1"/>
  <c r="S81" i="1" s="1"/>
  <c r="R89" i="1"/>
  <c r="S89" i="1" s="1"/>
  <c r="R97" i="1"/>
  <c r="S97" i="1" s="1"/>
  <c r="R105" i="1"/>
  <c r="S105" i="1" s="1"/>
  <c r="T105" i="1" s="1"/>
  <c r="R113" i="1"/>
  <c r="S113" i="1" s="1"/>
  <c r="R121" i="1"/>
  <c r="S121" i="1" s="1"/>
  <c r="T121" i="1" s="1"/>
  <c r="T97" i="1" l="1"/>
  <c r="T123" i="1"/>
  <c r="T91" i="1"/>
  <c r="T125" i="1"/>
  <c r="T93" i="1"/>
  <c r="T89" i="1"/>
  <c r="T115" i="1"/>
  <c r="T87" i="1"/>
  <c r="T117" i="1"/>
  <c r="T85" i="1"/>
  <c r="T76" i="1"/>
  <c r="T113" i="1"/>
  <c r="T81" i="1"/>
  <c r="T107" i="1"/>
  <c r="T79" i="1"/>
  <c r="T109" i="1"/>
  <c r="T77" i="1"/>
  <c r="T73" i="1"/>
  <c r="T99" i="1"/>
  <c r="T71" i="1"/>
  <c r="T101" i="1"/>
  <c r="T69" i="1"/>
  <c r="T45" i="1"/>
  <c r="T72" i="1"/>
  <c r="T53" i="1"/>
  <c r="T61" i="1"/>
  <c r="T51" i="1"/>
  <c r="T67" i="1"/>
  <c r="T84" i="1"/>
  <c r="T86" i="1"/>
  <c r="T21" i="1"/>
  <c r="T122" i="1"/>
  <c r="T114" i="1"/>
  <c r="T106" i="1"/>
  <c r="T98" i="1"/>
  <c r="T90" i="1"/>
  <c r="T54" i="1"/>
  <c r="T10" i="1"/>
  <c r="T82" i="1"/>
  <c r="T55" i="1"/>
  <c r="T40" i="1"/>
  <c r="T24" i="1"/>
  <c r="T3" i="1"/>
  <c r="T42" i="1"/>
  <c r="T27" i="1"/>
  <c r="T13" i="1"/>
  <c r="T74" i="1"/>
  <c r="T50" i="1"/>
  <c r="T26" i="1"/>
  <c r="T9" i="1"/>
  <c r="T37" i="1"/>
  <c r="T83" i="1"/>
  <c r="T64" i="1"/>
  <c r="T48" i="1"/>
  <c r="T120" i="1"/>
  <c r="T112" i="1"/>
  <c r="T104" i="1"/>
  <c r="T96" i="1"/>
  <c r="T88" i="1"/>
  <c r="T75" i="1"/>
  <c r="T46" i="1"/>
  <c r="T6" i="1"/>
  <c r="T80" i="1"/>
  <c r="T47" i="1"/>
  <c r="T68" i="1"/>
  <c r="T36" i="1"/>
  <c r="T19" i="1"/>
  <c r="T39" i="1"/>
  <c r="T23" i="1"/>
  <c r="T4" i="1"/>
  <c r="T38" i="1"/>
  <c r="T22" i="1"/>
  <c r="T60" i="1"/>
  <c r="T33" i="1"/>
  <c r="T12" i="1"/>
  <c r="T78" i="1"/>
  <c r="T59" i="1"/>
  <c r="T43" i="1"/>
  <c r="T119" i="1"/>
  <c r="T111" i="1"/>
  <c r="T103" i="1"/>
  <c r="T95" i="1"/>
  <c r="T18" i="1"/>
  <c r="T110" i="1"/>
  <c r="T66" i="1"/>
  <c r="T32" i="1"/>
  <c r="T17" i="1"/>
  <c r="T57" i="1"/>
  <c r="T35" i="1"/>
  <c r="T20" i="1"/>
  <c r="T118" i="1"/>
  <c r="T65" i="1"/>
  <c r="T34" i="1"/>
  <c r="T16" i="1"/>
  <c r="T58" i="1"/>
  <c r="T29" i="1"/>
  <c r="T7" i="1"/>
  <c r="T70" i="1"/>
  <c r="T56" i="1"/>
  <c r="T124" i="1"/>
  <c r="T116" i="1"/>
  <c r="T108" i="1"/>
  <c r="T100" i="1"/>
  <c r="T92" i="1"/>
  <c r="T62" i="1"/>
  <c r="T14" i="1"/>
  <c r="T63" i="1"/>
  <c r="T94" i="1"/>
  <c r="T49" i="1"/>
  <c r="T28" i="1"/>
  <c r="T8" i="1"/>
  <c r="T44" i="1"/>
  <c r="T31" i="1"/>
  <c r="T15" i="1"/>
  <c r="T102" i="1"/>
  <c r="T52" i="1"/>
  <c r="T30" i="1"/>
  <c r="T11" i="1"/>
  <c r="T41" i="1"/>
  <c r="T25" i="1"/>
  <c r="T5" i="1"/>
</calcChain>
</file>

<file path=xl/sharedStrings.xml><?xml version="1.0" encoding="utf-8"?>
<sst xmlns="http://schemas.openxmlformats.org/spreadsheetml/2006/main" count="255" uniqueCount="136">
  <si>
    <t>进项价税年合计额</t>
    <phoneticPr fontId="2" type="noConversion"/>
  </si>
  <si>
    <t>年均进项价税合计额</t>
    <phoneticPr fontId="2" type="noConversion"/>
  </si>
  <si>
    <t>销项价税年合计额</t>
    <phoneticPr fontId="2" type="noConversion"/>
  </si>
  <si>
    <t>年均销项价税合计额</t>
    <phoneticPr fontId="2" type="noConversion"/>
  </si>
  <si>
    <t>净收入</t>
    <phoneticPr fontId="2" type="noConversion"/>
  </si>
  <si>
    <t>信誉评级</t>
    <phoneticPr fontId="2" type="noConversion"/>
  </si>
  <si>
    <t>可贷率(信誉评级)</t>
    <phoneticPr fontId="2" type="noConversion"/>
  </si>
  <si>
    <t>贷款额</t>
    <phoneticPr fontId="2" type="noConversion"/>
  </si>
  <si>
    <t>贷款额(标准化)</t>
    <phoneticPr fontId="2" type="noConversion"/>
  </si>
  <si>
    <t>E1</t>
  </si>
  <si>
    <t>A</t>
  </si>
  <si>
    <t>E2</t>
  </si>
  <si>
    <t>E3</t>
  </si>
  <si>
    <t>C</t>
  </si>
  <si>
    <t>E4</t>
  </si>
  <si>
    <t>E5</t>
  </si>
  <si>
    <t>B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</si>
  <si>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</si>
  <si>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</si>
  <si>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</si>
  <si>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</si>
  <si>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</si>
  <si>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</si>
  <si>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</si>
  <si>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</si>
  <si>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</si>
  <si>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</si>
  <si>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</si>
  <si>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</si>
  <si>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</si>
  <si>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</si>
  <si>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</si>
  <si>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</si>
  <si>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</si>
  <si>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</si>
  <si>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</si>
  <si>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</si>
  <si>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</si>
  <si>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</si>
  <si>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</si>
  <si>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</si>
  <si>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</si>
  <si>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</si>
  <si>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</si>
  <si>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</si>
  <si>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</si>
  <si>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</si>
  <si>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</si>
  <si>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D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</si>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</sst>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8F38-34DB-4D1F-B6D7-DC5B68CB6AAE}">
  <sheetPr codeName="Sheet12"/>
  <dimension ref="A1:T125"/>
  <sheetViews>
    <sheetView tabSelected="1" topLeftCell="H1" workbookViewId="0">
      <selection activeCell="A3" sqref="A3"/>
    </sheetView>
  </sheetViews>
  <sheetFormatPr defaultRowHeight="13.8" x14ac:dyDescent="0.25"/>
  <cols>
    <col min="5" max="5" width="11.6640625" bestFit="1" customWidth="1"/>
    <col min="12" max="12" width="13.88671875" bestFit="1" customWidth="1"/>
    <col min="19" max="19" width="11.6640625" bestFit="1" customWidth="1"/>
    <col min="21" max="21" width="12.77734375" bestFit="1" customWidth="1"/>
  </cols>
  <sheetData>
    <row r="1" spans="1:20" x14ac:dyDescent="0.25">
      <c r="B1" s="1" t="s">
        <v>0</v>
      </c>
      <c r="C1" s="1"/>
      <c r="D1" s="1"/>
      <c r="E1" s="2" t="s">
        <v>1</v>
      </c>
      <c r="G1" s="1" t="s">
        <v>2</v>
      </c>
      <c r="H1" s="1"/>
      <c r="I1" s="1"/>
      <c r="J1" s="2" t="s">
        <v>3</v>
      </c>
      <c r="L1" s="3" t="s">
        <v>4</v>
      </c>
      <c r="N1" s="3" t="s">
        <v>5</v>
      </c>
      <c r="R1" s="3" t="s">
        <v>6</v>
      </c>
      <c r="S1" s="3" t="s">
        <v>7</v>
      </c>
      <c r="T1" s="3" t="s">
        <v>8</v>
      </c>
    </row>
    <row r="2" spans="1:20" x14ac:dyDescent="0.25">
      <c r="B2">
        <v>2017</v>
      </c>
      <c r="C2">
        <v>2018</v>
      </c>
      <c r="D2">
        <v>2019</v>
      </c>
      <c r="G2">
        <v>2017</v>
      </c>
      <c r="H2">
        <v>2018</v>
      </c>
      <c r="I2">
        <v>2019</v>
      </c>
    </row>
    <row r="3" spans="1:20" x14ac:dyDescent="0.25">
      <c r="A3" t="s">
        <v>9</v>
      </c>
      <c r="B3">
        <v>1270985426.29</v>
      </c>
      <c r="C3">
        <v>3096709397.5300012</v>
      </c>
      <c r="D3">
        <v>2176013107.4600019</v>
      </c>
      <c r="E3">
        <f>AVERAGE(B3:D3)</f>
        <v>2181235977.0933347</v>
      </c>
      <c r="G3">
        <v>956404696.86000001</v>
      </c>
      <c r="H3">
        <v>2008447759.24</v>
      </c>
      <c r="I3">
        <v>1651029422.8500011</v>
      </c>
      <c r="J3">
        <f>AVERAGE(G3:I3)</f>
        <v>1538627292.9833336</v>
      </c>
      <c r="L3">
        <f>J3-E3</f>
        <v>-642608684.11000109</v>
      </c>
      <c r="M3">
        <f>IF(L3&gt;0,L3,0)</f>
        <v>0</v>
      </c>
      <c r="N3" s="4" t="s">
        <v>10</v>
      </c>
      <c r="O3">
        <f>IF(N3="A",1,0)</f>
        <v>1</v>
      </c>
      <c r="P3">
        <f>IF(N3="B",0.8,0)</f>
        <v>0</v>
      </c>
      <c r="Q3">
        <f>IF(N3="C",0.5,0)</f>
        <v>0</v>
      </c>
      <c r="R3">
        <f>SUM(O3:Q3)</f>
        <v>1</v>
      </c>
      <c r="S3">
        <f>M3*R3</f>
        <v>0</v>
      </c>
      <c r="T3">
        <f>(S3-MIN(S:S))/(MAX(S:S)-MIN(S:S))</f>
        <v>0</v>
      </c>
    </row>
    <row r="4" spans="1:20" x14ac:dyDescent="0.25">
      <c r="A4" t="s">
        <v>11</v>
      </c>
      <c r="B4">
        <v>39233335.690000005</v>
      </c>
      <c r="C4">
        <v>52664398.630000003</v>
      </c>
      <c r="D4">
        <v>61257089.469999999</v>
      </c>
      <c r="E4">
        <f t="shared" ref="E4:E67" si="0">AVERAGE(B4:D4)</f>
        <v>51051607.930000007</v>
      </c>
      <c r="G4">
        <v>137172709.46000004</v>
      </c>
      <c r="H4">
        <v>159174396.07999998</v>
      </c>
      <c r="I4">
        <v>277016828.23999995</v>
      </c>
      <c r="J4">
        <f t="shared" ref="J4:J67" si="1">AVERAGE(G4:I4)</f>
        <v>191121311.25999999</v>
      </c>
      <c r="L4">
        <f t="shared" ref="L4:L67" si="2">J4-E4</f>
        <v>140069703.32999998</v>
      </c>
      <c r="M4">
        <f t="shared" ref="M4:M67" si="3">IF(L4&gt;0,L4,0)</f>
        <v>140069703.32999998</v>
      </c>
      <c r="N4" s="4" t="s">
        <v>10</v>
      </c>
      <c r="O4">
        <f t="shared" ref="O4:O67" si="4">IF(N4="A",1,0)</f>
        <v>1</v>
      </c>
      <c r="P4">
        <f t="shared" ref="P4:P67" si="5">IF(N4="B",0.8,0)</f>
        <v>0</v>
      </c>
      <c r="Q4">
        <f t="shared" ref="Q4:Q67" si="6">IF(N4="C",0.5,0)</f>
        <v>0</v>
      </c>
      <c r="R4">
        <f t="shared" ref="R4:R67" si="7">SUM(O4:Q4)</f>
        <v>1</v>
      </c>
      <c r="S4">
        <f t="shared" ref="S4:S67" si="8">M4*R4</f>
        <v>140069703.32999998</v>
      </c>
      <c r="T4">
        <f t="shared" ref="T4:T67" si="9">(S4-MIN(S:S))/(MAX(S:S)-MIN(S:S))</f>
        <v>0.44420220283863121</v>
      </c>
    </row>
    <row r="5" spans="1:20" x14ac:dyDescent="0.25">
      <c r="A5" t="s">
        <v>12</v>
      </c>
      <c r="B5">
        <v>19891452.970000003</v>
      </c>
      <c r="C5">
        <v>16487905.300000003</v>
      </c>
      <c r="D5">
        <v>17080247.359999992</v>
      </c>
      <c r="E5">
        <f t="shared" si="0"/>
        <v>17819868.543333333</v>
      </c>
      <c r="G5">
        <v>301707780.75000095</v>
      </c>
      <c r="H5">
        <v>182916391.3499991</v>
      </c>
      <c r="I5">
        <v>159089014.74999979</v>
      </c>
      <c r="J5">
        <f t="shared" si="1"/>
        <v>214571062.28333327</v>
      </c>
      <c r="L5">
        <f t="shared" si="2"/>
        <v>196751193.73999995</v>
      </c>
      <c r="M5">
        <f t="shared" si="3"/>
        <v>196751193.73999995</v>
      </c>
      <c r="N5" s="4" t="s">
        <v>13</v>
      </c>
      <c r="O5">
        <f t="shared" si="4"/>
        <v>0</v>
      </c>
      <c r="P5">
        <f t="shared" si="5"/>
        <v>0</v>
      </c>
      <c r="Q5">
        <f t="shared" si="6"/>
        <v>0.5</v>
      </c>
      <c r="R5">
        <f t="shared" si="7"/>
        <v>0.5</v>
      </c>
      <c r="S5">
        <f t="shared" si="8"/>
        <v>98375596.869999975</v>
      </c>
      <c r="T5">
        <f t="shared" si="9"/>
        <v>0.31197793524461481</v>
      </c>
    </row>
    <row r="6" spans="1:20" x14ac:dyDescent="0.25">
      <c r="A6" t="s">
        <v>14</v>
      </c>
      <c r="B6">
        <v>78637308.280000001</v>
      </c>
      <c r="C6">
        <v>113711391.40999998</v>
      </c>
      <c r="D6">
        <v>62219682.70000001</v>
      </c>
      <c r="E6">
        <f t="shared" si="0"/>
        <v>84856127.463333338</v>
      </c>
      <c r="G6">
        <v>1523362685.8099988</v>
      </c>
      <c r="H6">
        <v>484636305.92000031</v>
      </c>
      <c r="I6">
        <v>138541592.97999993</v>
      </c>
      <c r="J6">
        <f t="shared" si="1"/>
        <v>715513528.23666632</v>
      </c>
      <c r="L6">
        <f t="shared" si="2"/>
        <v>630657400.77333295</v>
      </c>
      <c r="M6">
        <f t="shared" si="3"/>
        <v>630657400.77333295</v>
      </c>
      <c r="N6" s="4" t="s">
        <v>13</v>
      </c>
      <c r="O6">
        <f t="shared" si="4"/>
        <v>0</v>
      </c>
      <c r="P6">
        <f t="shared" si="5"/>
        <v>0</v>
      </c>
      <c r="Q6">
        <f t="shared" si="6"/>
        <v>0.5</v>
      </c>
      <c r="R6">
        <f t="shared" si="7"/>
        <v>0.5</v>
      </c>
      <c r="S6">
        <f t="shared" si="8"/>
        <v>315328700.38666648</v>
      </c>
      <c r="T6">
        <f t="shared" si="9"/>
        <v>1</v>
      </c>
    </row>
    <row r="7" spans="1:20" x14ac:dyDescent="0.25">
      <c r="A7" t="s">
        <v>15</v>
      </c>
      <c r="B7">
        <v>5163881.8000000007</v>
      </c>
      <c r="C7">
        <v>121370766.44000006</v>
      </c>
      <c r="D7">
        <v>98758694.560000077</v>
      </c>
      <c r="E7">
        <f t="shared" si="0"/>
        <v>75097780.933333382</v>
      </c>
      <c r="G7">
        <v>5249898.5999999996</v>
      </c>
      <c r="H7">
        <v>121115507.89999999</v>
      </c>
      <c r="I7">
        <v>103537025.68999995</v>
      </c>
      <c r="J7">
        <f t="shared" si="1"/>
        <v>76634144.063333318</v>
      </c>
      <c r="L7">
        <f t="shared" si="2"/>
        <v>1536363.1299999356</v>
      </c>
      <c r="M7">
        <f t="shared" si="3"/>
        <v>1536363.1299999356</v>
      </c>
      <c r="N7" s="4" t="s">
        <v>16</v>
      </c>
      <c r="O7">
        <f t="shared" si="4"/>
        <v>0</v>
      </c>
      <c r="P7">
        <f t="shared" si="5"/>
        <v>0.8</v>
      </c>
      <c r="Q7">
        <f t="shared" si="6"/>
        <v>0</v>
      </c>
      <c r="R7">
        <f t="shared" si="7"/>
        <v>0.8</v>
      </c>
      <c r="S7">
        <f t="shared" si="8"/>
        <v>1229090.5039999485</v>
      </c>
      <c r="T7">
        <f t="shared" si="9"/>
        <v>3.8978072801264113E-3</v>
      </c>
    </row>
    <row r="8" spans="1:20" x14ac:dyDescent="0.25">
      <c r="A8" t="s">
        <v>17</v>
      </c>
      <c r="B8">
        <v>45832123.699999966</v>
      </c>
      <c r="C8">
        <v>140007572.32999995</v>
      </c>
      <c r="D8">
        <v>133156598.11000004</v>
      </c>
      <c r="E8">
        <f t="shared" si="0"/>
        <v>106332098.04666667</v>
      </c>
      <c r="G8">
        <v>71595398.980000019</v>
      </c>
      <c r="H8">
        <v>163709166.09000003</v>
      </c>
      <c r="I8">
        <v>155611579.52000001</v>
      </c>
      <c r="J8">
        <f t="shared" si="1"/>
        <v>130305381.53000002</v>
      </c>
      <c r="L8">
        <f t="shared" si="2"/>
        <v>23973283.483333349</v>
      </c>
      <c r="M8">
        <f t="shared" si="3"/>
        <v>23973283.483333349</v>
      </c>
      <c r="N8" s="4" t="s">
        <v>10</v>
      </c>
      <c r="O8">
        <f t="shared" si="4"/>
        <v>1</v>
      </c>
      <c r="P8">
        <f t="shared" si="5"/>
        <v>0</v>
      </c>
      <c r="Q8">
        <f t="shared" si="6"/>
        <v>0</v>
      </c>
      <c r="R8">
        <f t="shared" si="7"/>
        <v>1</v>
      </c>
      <c r="S8">
        <f t="shared" si="8"/>
        <v>23973283.483333349</v>
      </c>
      <c r="T8">
        <f t="shared" si="9"/>
        <v>7.6026328887717848E-2</v>
      </c>
    </row>
    <row r="9" spans="1:20" x14ac:dyDescent="0.25">
      <c r="A9" t="s">
        <v>18</v>
      </c>
      <c r="B9">
        <v>20996466.089999996</v>
      </c>
      <c r="C9">
        <v>17988618.789999977</v>
      </c>
      <c r="D9">
        <v>23059903.160000019</v>
      </c>
      <c r="E9">
        <f t="shared" si="0"/>
        <v>20681662.679999996</v>
      </c>
      <c r="G9">
        <v>301294567.87999988</v>
      </c>
      <c r="H9">
        <v>193322156.07000008</v>
      </c>
      <c r="I9">
        <v>100891765.15999997</v>
      </c>
      <c r="J9">
        <f t="shared" si="1"/>
        <v>198502829.70333329</v>
      </c>
      <c r="L9">
        <f t="shared" si="2"/>
        <v>177821167.02333328</v>
      </c>
      <c r="M9">
        <f t="shared" si="3"/>
        <v>177821167.02333328</v>
      </c>
      <c r="N9" s="4" t="s">
        <v>10</v>
      </c>
      <c r="O9">
        <f t="shared" si="4"/>
        <v>1</v>
      </c>
      <c r="P9">
        <f t="shared" si="5"/>
        <v>0</v>
      </c>
      <c r="Q9">
        <f t="shared" si="6"/>
        <v>0</v>
      </c>
      <c r="R9">
        <f t="shared" si="7"/>
        <v>1</v>
      </c>
      <c r="S9">
        <f t="shared" si="8"/>
        <v>177821167.02333328</v>
      </c>
      <c r="T9">
        <f t="shared" si="9"/>
        <v>0.5639231912771755</v>
      </c>
    </row>
    <row r="10" spans="1:20" x14ac:dyDescent="0.25">
      <c r="A10" t="s">
        <v>19</v>
      </c>
      <c r="B10">
        <v>45811363.560000002</v>
      </c>
      <c r="C10">
        <v>62856368.399999805</v>
      </c>
      <c r="D10">
        <v>55986909.129999913</v>
      </c>
      <c r="E10">
        <f t="shared" si="0"/>
        <v>54884880.363333233</v>
      </c>
      <c r="G10">
        <v>103245390.36999999</v>
      </c>
      <c r="H10">
        <v>137457154.58999997</v>
      </c>
      <c r="I10">
        <v>124178100.98999996</v>
      </c>
      <c r="J10">
        <f t="shared" si="1"/>
        <v>121626881.9833333</v>
      </c>
      <c r="L10">
        <f t="shared" si="2"/>
        <v>66742001.620000072</v>
      </c>
      <c r="M10">
        <f t="shared" si="3"/>
        <v>66742001.620000072</v>
      </c>
      <c r="N10" s="4" t="s">
        <v>10</v>
      </c>
      <c r="O10">
        <f t="shared" si="4"/>
        <v>1</v>
      </c>
      <c r="P10">
        <f t="shared" si="5"/>
        <v>0</v>
      </c>
      <c r="Q10">
        <f t="shared" si="6"/>
        <v>0</v>
      </c>
      <c r="R10">
        <f t="shared" si="7"/>
        <v>1</v>
      </c>
      <c r="S10">
        <f t="shared" si="8"/>
        <v>66742001.620000072</v>
      </c>
      <c r="T10">
        <f t="shared" si="9"/>
        <v>0.21165850599123651</v>
      </c>
    </row>
    <row r="11" spans="1:20" x14ac:dyDescent="0.25">
      <c r="A11" t="s">
        <v>20</v>
      </c>
      <c r="B11">
        <v>7892174.2400000142</v>
      </c>
      <c r="C11">
        <v>8765372.8000000007</v>
      </c>
      <c r="D11">
        <v>8163648.9799999995</v>
      </c>
      <c r="E11">
        <f t="shared" si="0"/>
        <v>8273732.0066666715</v>
      </c>
      <c r="G11">
        <v>107738864.14000003</v>
      </c>
      <c r="H11">
        <v>122031761.73999996</v>
      </c>
      <c r="I11">
        <v>115300066.87999992</v>
      </c>
      <c r="J11">
        <f t="shared" si="1"/>
        <v>115023564.25333332</v>
      </c>
      <c r="L11">
        <f t="shared" si="2"/>
        <v>106749832.24666664</v>
      </c>
      <c r="M11">
        <f t="shared" si="3"/>
        <v>106749832.24666664</v>
      </c>
      <c r="N11" s="4" t="s">
        <v>10</v>
      </c>
      <c r="O11">
        <f t="shared" si="4"/>
        <v>1</v>
      </c>
      <c r="P11">
        <f t="shared" si="5"/>
        <v>0</v>
      </c>
      <c r="Q11">
        <f t="shared" si="6"/>
        <v>0</v>
      </c>
      <c r="R11">
        <f t="shared" si="7"/>
        <v>1</v>
      </c>
      <c r="S11">
        <f t="shared" si="8"/>
        <v>106749832.24666664</v>
      </c>
      <c r="T11">
        <f t="shared" si="9"/>
        <v>0.33853509723588898</v>
      </c>
    </row>
    <row r="12" spans="1:20" x14ac:dyDescent="0.25">
      <c r="A12" t="s">
        <v>21</v>
      </c>
      <c r="B12">
        <v>787865.51000000024</v>
      </c>
      <c r="C12">
        <v>2181224.6599999997</v>
      </c>
      <c r="D12">
        <v>2448871.4699999983</v>
      </c>
      <c r="E12">
        <f t="shared" si="0"/>
        <v>1805987.2133333329</v>
      </c>
      <c r="G12">
        <v>135140205.70000002</v>
      </c>
      <c r="H12">
        <v>91326921.51000002</v>
      </c>
      <c r="I12">
        <v>106049973.45</v>
      </c>
      <c r="J12">
        <f t="shared" si="1"/>
        <v>110839033.55333334</v>
      </c>
      <c r="L12">
        <f t="shared" si="2"/>
        <v>109033046.34</v>
      </c>
      <c r="M12">
        <f t="shared" si="3"/>
        <v>109033046.34</v>
      </c>
      <c r="N12" s="4" t="s">
        <v>16</v>
      </c>
      <c r="O12">
        <f t="shared" si="4"/>
        <v>0</v>
      </c>
      <c r="P12">
        <f t="shared" si="5"/>
        <v>0.8</v>
      </c>
      <c r="Q12">
        <f t="shared" si="6"/>
        <v>0</v>
      </c>
      <c r="R12">
        <f t="shared" si="7"/>
        <v>0.8</v>
      </c>
      <c r="S12">
        <f t="shared" si="8"/>
        <v>87226437.072000012</v>
      </c>
      <c r="T12">
        <f t="shared" si="9"/>
        <v>0.27662067222247794</v>
      </c>
    </row>
    <row r="13" spans="1:20" x14ac:dyDescent="0.25">
      <c r="A13" t="s">
        <v>22</v>
      </c>
      <c r="B13">
        <v>37932.769999999997</v>
      </c>
      <c r="C13">
        <v>30073234.039999995</v>
      </c>
      <c r="D13">
        <v>109414718.17000005</v>
      </c>
      <c r="E13">
        <f t="shared" si="0"/>
        <v>46508628.326666683</v>
      </c>
      <c r="G13">
        <v>0</v>
      </c>
      <c r="H13">
        <v>45051272.390000001</v>
      </c>
      <c r="I13">
        <v>114345772.73999999</v>
      </c>
      <c r="J13">
        <f t="shared" si="1"/>
        <v>53132348.376666665</v>
      </c>
      <c r="L13">
        <f t="shared" si="2"/>
        <v>6623720.0499999821</v>
      </c>
      <c r="M13">
        <f t="shared" si="3"/>
        <v>6623720.0499999821</v>
      </c>
      <c r="N13" s="4" t="s">
        <v>13</v>
      </c>
      <c r="O13">
        <f t="shared" si="4"/>
        <v>0</v>
      </c>
      <c r="P13">
        <f t="shared" si="5"/>
        <v>0</v>
      </c>
      <c r="Q13">
        <f t="shared" si="6"/>
        <v>0.5</v>
      </c>
      <c r="R13">
        <f t="shared" si="7"/>
        <v>0.5</v>
      </c>
      <c r="S13">
        <f t="shared" si="8"/>
        <v>3311860.0249999911</v>
      </c>
      <c r="T13">
        <f t="shared" si="9"/>
        <v>1.0502881662655124E-2</v>
      </c>
    </row>
    <row r="14" spans="1:20" x14ac:dyDescent="0.25">
      <c r="A14" t="s">
        <v>23</v>
      </c>
      <c r="B14">
        <v>410772.81999999995</v>
      </c>
      <c r="C14">
        <v>56988518.269999973</v>
      </c>
      <c r="D14">
        <v>33772405.849999994</v>
      </c>
      <c r="E14">
        <f t="shared" si="0"/>
        <v>30390565.646666657</v>
      </c>
      <c r="G14">
        <v>0</v>
      </c>
      <c r="H14">
        <v>135088910.18000001</v>
      </c>
      <c r="I14">
        <v>76082510.330000013</v>
      </c>
      <c r="J14">
        <f t="shared" si="1"/>
        <v>70390473.503333345</v>
      </c>
      <c r="L14">
        <f t="shared" si="2"/>
        <v>39999907.856666684</v>
      </c>
      <c r="M14">
        <f t="shared" si="3"/>
        <v>39999907.856666684</v>
      </c>
      <c r="N14" s="4" t="s">
        <v>16</v>
      </c>
      <c r="O14">
        <f t="shared" si="4"/>
        <v>0</v>
      </c>
      <c r="P14">
        <f t="shared" si="5"/>
        <v>0.8</v>
      </c>
      <c r="Q14">
        <f t="shared" si="6"/>
        <v>0</v>
      </c>
      <c r="R14">
        <f t="shared" si="7"/>
        <v>0.8</v>
      </c>
      <c r="S14">
        <f t="shared" si="8"/>
        <v>31999926.28533335</v>
      </c>
      <c r="T14">
        <f t="shared" si="9"/>
        <v>0.10148117264966361</v>
      </c>
    </row>
    <row r="15" spans="1:20" x14ac:dyDescent="0.25">
      <c r="A15" t="s">
        <v>24</v>
      </c>
      <c r="B15">
        <v>39184132.559999995</v>
      </c>
      <c r="C15">
        <v>31884010.990000017</v>
      </c>
      <c r="D15">
        <v>30362529.879999962</v>
      </c>
      <c r="E15">
        <f t="shared" si="0"/>
        <v>33810224.476666659</v>
      </c>
      <c r="G15">
        <v>72404941.799999997</v>
      </c>
      <c r="H15">
        <v>87930163.950000048</v>
      </c>
      <c r="I15">
        <v>81627124.290000007</v>
      </c>
      <c r="J15">
        <f t="shared" si="1"/>
        <v>80654076.680000022</v>
      </c>
      <c r="L15">
        <f t="shared" si="2"/>
        <v>46843852.203333363</v>
      </c>
      <c r="M15">
        <f t="shared" si="3"/>
        <v>46843852.203333363</v>
      </c>
      <c r="N15" s="4" t="s">
        <v>10</v>
      </c>
      <c r="O15">
        <f t="shared" si="4"/>
        <v>1</v>
      </c>
      <c r="P15">
        <f t="shared" si="5"/>
        <v>0</v>
      </c>
      <c r="Q15">
        <f t="shared" si="6"/>
        <v>0</v>
      </c>
      <c r="R15">
        <f t="shared" si="7"/>
        <v>1</v>
      </c>
      <c r="S15">
        <f t="shared" si="8"/>
        <v>46843852.203333363</v>
      </c>
      <c r="T15">
        <f t="shared" si="9"/>
        <v>0.14855562511719322</v>
      </c>
    </row>
    <row r="16" spans="1:20" x14ac:dyDescent="0.25">
      <c r="A16" t="s">
        <v>25</v>
      </c>
      <c r="B16">
        <v>41101510.420000002</v>
      </c>
      <c r="C16">
        <v>49271492.519999959</v>
      </c>
      <c r="D16">
        <v>34730667.300000049</v>
      </c>
      <c r="E16">
        <f t="shared" si="0"/>
        <v>41701223.413333334</v>
      </c>
      <c r="G16">
        <v>78555705.5</v>
      </c>
      <c r="H16">
        <v>83975149.799999982</v>
      </c>
      <c r="I16">
        <v>79229742.070000008</v>
      </c>
      <c r="J16">
        <f t="shared" si="1"/>
        <v>80586865.790000007</v>
      </c>
      <c r="L16">
        <f t="shared" si="2"/>
        <v>38885642.376666673</v>
      </c>
      <c r="M16">
        <f t="shared" si="3"/>
        <v>38885642.376666673</v>
      </c>
      <c r="N16" s="4" t="s">
        <v>13</v>
      </c>
      <c r="O16">
        <f t="shared" si="4"/>
        <v>0</v>
      </c>
      <c r="P16">
        <f t="shared" si="5"/>
        <v>0</v>
      </c>
      <c r="Q16">
        <f t="shared" si="6"/>
        <v>0.5</v>
      </c>
      <c r="R16">
        <f t="shared" si="7"/>
        <v>0.5</v>
      </c>
      <c r="S16">
        <f t="shared" si="8"/>
        <v>19442821.188333336</v>
      </c>
      <c r="T16">
        <f t="shared" si="9"/>
        <v>6.1658901217973204E-2</v>
      </c>
    </row>
    <row r="17" spans="1:20" x14ac:dyDescent="0.25">
      <c r="A17" t="s">
        <v>26</v>
      </c>
      <c r="B17">
        <v>5230</v>
      </c>
      <c r="C17">
        <v>878866</v>
      </c>
      <c r="D17">
        <v>3919848.4399999995</v>
      </c>
      <c r="E17">
        <f t="shared" si="0"/>
        <v>1601314.8133333332</v>
      </c>
      <c r="G17">
        <v>45494373.340000004</v>
      </c>
      <c r="H17">
        <v>83236640.139999986</v>
      </c>
      <c r="I17">
        <v>62224594.45000001</v>
      </c>
      <c r="J17">
        <f t="shared" si="1"/>
        <v>63651869.310000002</v>
      </c>
      <c r="L17">
        <f t="shared" si="2"/>
        <v>62050554.49666667</v>
      </c>
      <c r="M17">
        <f t="shared" si="3"/>
        <v>62050554.49666667</v>
      </c>
      <c r="N17" s="4" t="s">
        <v>10</v>
      </c>
      <c r="O17">
        <f t="shared" si="4"/>
        <v>1</v>
      </c>
      <c r="P17">
        <f t="shared" si="5"/>
        <v>0</v>
      </c>
      <c r="Q17">
        <f t="shared" si="6"/>
        <v>0</v>
      </c>
      <c r="R17">
        <f t="shared" si="7"/>
        <v>1</v>
      </c>
      <c r="S17">
        <f t="shared" si="8"/>
        <v>62050554.49666667</v>
      </c>
      <c r="T17">
        <f t="shared" si="9"/>
        <v>0.19678054810925308</v>
      </c>
    </row>
    <row r="18" spans="1:20" x14ac:dyDescent="0.25">
      <c r="A18" t="s">
        <v>27</v>
      </c>
      <c r="B18">
        <v>24497</v>
      </c>
      <c r="C18">
        <v>89373.83</v>
      </c>
      <c r="D18">
        <v>178877.58999999997</v>
      </c>
      <c r="E18">
        <f t="shared" si="0"/>
        <v>97582.806666666656</v>
      </c>
      <c r="G18">
        <v>59081408.390000008</v>
      </c>
      <c r="H18">
        <v>89993880.939999998</v>
      </c>
      <c r="I18">
        <v>52785102.389999993</v>
      </c>
      <c r="J18">
        <f t="shared" si="1"/>
        <v>67286797.239999995</v>
      </c>
      <c r="L18">
        <f t="shared" si="2"/>
        <v>67189214.433333322</v>
      </c>
      <c r="M18">
        <f t="shared" si="3"/>
        <v>67189214.433333322</v>
      </c>
      <c r="N18" s="4" t="s">
        <v>10</v>
      </c>
      <c r="O18">
        <f t="shared" si="4"/>
        <v>1</v>
      </c>
      <c r="P18">
        <f t="shared" si="5"/>
        <v>0</v>
      </c>
      <c r="Q18">
        <f t="shared" si="6"/>
        <v>0</v>
      </c>
      <c r="R18">
        <f t="shared" si="7"/>
        <v>1</v>
      </c>
      <c r="S18">
        <f t="shared" si="8"/>
        <v>67189214.433333322</v>
      </c>
      <c r="T18">
        <f t="shared" si="9"/>
        <v>0.2130767492808098</v>
      </c>
    </row>
    <row r="19" spans="1:20" x14ac:dyDescent="0.25">
      <c r="A19" t="s">
        <v>28</v>
      </c>
      <c r="B19">
        <v>21985931.740000002</v>
      </c>
      <c r="C19">
        <v>63248683.100000016</v>
      </c>
      <c r="D19">
        <v>56953931.82000006</v>
      </c>
      <c r="E19">
        <f t="shared" si="0"/>
        <v>47396182.220000029</v>
      </c>
      <c r="G19">
        <v>31710810.599999998</v>
      </c>
      <c r="H19">
        <v>60491813.470000006</v>
      </c>
      <c r="I19">
        <v>72153134.870000005</v>
      </c>
      <c r="J19">
        <f t="shared" si="1"/>
        <v>54785252.979999997</v>
      </c>
      <c r="L19">
        <f t="shared" si="2"/>
        <v>7389070.7599999681</v>
      </c>
      <c r="M19">
        <f t="shared" si="3"/>
        <v>7389070.7599999681</v>
      </c>
      <c r="N19" s="4" t="s">
        <v>10</v>
      </c>
      <c r="O19">
        <f t="shared" si="4"/>
        <v>1</v>
      </c>
      <c r="P19">
        <f t="shared" si="5"/>
        <v>0</v>
      </c>
      <c r="Q19">
        <f t="shared" si="6"/>
        <v>0</v>
      </c>
      <c r="R19">
        <f t="shared" si="7"/>
        <v>1</v>
      </c>
      <c r="S19">
        <f t="shared" si="8"/>
        <v>7389070.7599999681</v>
      </c>
      <c r="T19">
        <f t="shared" si="9"/>
        <v>2.3432915402052668E-2</v>
      </c>
    </row>
    <row r="20" spans="1:20" x14ac:dyDescent="0.25">
      <c r="A20" t="s">
        <v>29</v>
      </c>
      <c r="B20">
        <v>32015943.490000002</v>
      </c>
      <c r="C20">
        <v>43730906.290000029</v>
      </c>
      <c r="D20">
        <v>59603095.919999845</v>
      </c>
      <c r="E20">
        <f t="shared" si="0"/>
        <v>45116648.566666625</v>
      </c>
      <c r="G20">
        <v>59394912.219999984</v>
      </c>
      <c r="H20">
        <v>56768009.320000008</v>
      </c>
      <c r="I20">
        <v>78405074.270000011</v>
      </c>
      <c r="J20">
        <f t="shared" si="1"/>
        <v>64855998.603333332</v>
      </c>
      <c r="L20">
        <f t="shared" si="2"/>
        <v>19739350.036666706</v>
      </c>
      <c r="M20">
        <f t="shared" si="3"/>
        <v>19739350.036666706</v>
      </c>
      <c r="N20" s="4" t="s">
        <v>10</v>
      </c>
      <c r="O20">
        <f t="shared" si="4"/>
        <v>1</v>
      </c>
      <c r="P20">
        <f t="shared" si="5"/>
        <v>0</v>
      </c>
      <c r="Q20">
        <f t="shared" si="6"/>
        <v>0</v>
      </c>
      <c r="R20">
        <f t="shared" si="7"/>
        <v>1</v>
      </c>
      <c r="S20">
        <f t="shared" si="8"/>
        <v>19739350.036666706</v>
      </c>
      <c r="T20">
        <f t="shared" si="9"/>
        <v>6.2599281360883621E-2</v>
      </c>
    </row>
    <row r="21" spans="1:20" x14ac:dyDescent="0.25">
      <c r="A21" t="s">
        <v>30</v>
      </c>
      <c r="B21">
        <v>56449009.87999998</v>
      </c>
      <c r="C21">
        <v>92323621.050000012</v>
      </c>
      <c r="D21">
        <v>53587367.160000019</v>
      </c>
      <c r="E21">
        <f t="shared" si="0"/>
        <v>67453332.696666673</v>
      </c>
      <c r="G21">
        <v>52298281.82</v>
      </c>
      <c r="H21">
        <v>89337816.549999982</v>
      </c>
      <c r="I21">
        <v>55881902.379999951</v>
      </c>
      <c r="J21">
        <f t="shared" si="1"/>
        <v>65839333.583333313</v>
      </c>
      <c r="L21">
        <f t="shared" si="2"/>
        <v>-1613999.1133333594</v>
      </c>
      <c r="M21">
        <f t="shared" si="3"/>
        <v>0</v>
      </c>
      <c r="N21" s="4" t="s">
        <v>10</v>
      </c>
      <c r="O21">
        <f t="shared" si="4"/>
        <v>1</v>
      </c>
      <c r="P21">
        <f t="shared" si="5"/>
        <v>0</v>
      </c>
      <c r="Q21">
        <f t="shared" si="6"/>
        <v>0</v>
      </c>
      <c r="R21">
        <f t="shared" si="7"/>
        <v>1</v>
      </c>
      <c r="S21">
        <f t="shared" si="8"/>
        <v>0</v>
      </c>
      <c r="T21">
        <f t="shared" si="9"/>
        <v>0</v>
      </c>
    </row>
    <row r="22" spans="1:20" x14ac:dyDescent="0.25">
      <c r="A22" t="s">
        <v>31</v>
      </c>
      <c r="B22">
        <v>62552501.010000035</v>
      </c>
      <c r="C22">
        <v>66979794.14000003</v>
      </c>
      <c r="D22">
        <v>61929694.289999984</v>
      </c>
      <c r="E22">
        <f t="shared" si="0"/>
        <v>63820663.146666683</v>
      </c>
      <c r="G22">
        <v>68654425.800000012</v>
      </c>
      <c r="H22">
        <v>69244715.310000002</v>
      </c>
      <c r="I22">
        <v>69170428.25</v>
      </c>
      <c r="J22">
        <f t="shared" si="1"/>
        <v>69023189.786666676</v>
      </c>
      <c r="L22">
        <f t="shared" si="2"/>
        <v>5202526.6399999931</v>
      </c>
      <c r="M22">
        <f t="shared" si="3"/>
        <v>5202526.6399999931</v>
      </c>
      <c r="N22" s="4" t="s">
        <v>16</v>
      </c>
      <c r="O22">
        <f t="shared" si="4"/>
        <v>0</v>
      </c>
      <c r="P22">
        <f t="shared" si="5"/>
        <v>0.8</v>
      </c>
      <c r="Q22">
        <f t="shared" si="6"/>
        <v>0</v>
      </c>
      <c r="R22">
        <f t="shared" si="7"/>
        <v>0.8</v>
      </c>
      <c r="S22">
        <f t="shared" si="8"/>
        <v>4162021.3119999948</v>
      </c>
      <c r="T22">
        <f t="shared" si="9"/>
        <v>1.3198993009188148E-2</v>
      </c>
    </row>
    <row r="23" spans="1:20" x14ac:dyDescent="0.25">
      <c r="A23" t="s">
        <v>32</v>
      </c>
      <c r="B23">
        <v>13762277.609999999</v>
      </c>
      <c r="C23">
        <v>39798790.049999997</v>
      </c>
      <c r="D23">
        <v>68328118.860000029</v>
      </c>
      <c r="E23">
        <f t="shared" si="0"/>
        <v>40629728.840000011</v>
      </c>
      <c r="G23">
        <v>13545401.609999999</v>
      </c>
      <c r="H23">
        <v>34765493.57</v>
      </c>
      <c r="I23">
        <v>80209861.939999998</v>
      </c>
      <c r="J23">
        <f t="shared" si="1"/>
        <v>42840252.373333335</v>
      </c>
      <c r="L23">
        <f t="shared" si="2"/>
        <v>2210523.5333333239</v>
      </c>
      <c r="M23">
        <f t="shared" si="3"/>
        <v>2210523.5333333239</v>
      </c>
      <c r="N23" s="4" t="s">
        <v>16</v>
      </c>
      <c r="O23">
        <f t="shared" si="4"/>
        <v>0</v>
      </c>
      <c r="P23">
        <f t="shared" si="5"/>
        <v>0.8</v>
      </c>
      <c r="Q23">
        <f t="shared" si="6"/>
        <v>0</v>
      </c>
      <c r="R23">
        <f t="shared" si="7"/>
        <v>0.8</v>
      </c>
      <c r="S23">
        <f t="shared" si="8"/>
        <v>1768418.8266666592</v>
      </c>
      <c r="T23">
        <f t="shared" si="9"/>
        <v>5.6081759272091809E-3</v>
      </c>
    </row>
    <row r="24" spans="1:20" x14ac:dyDescent="0.25">
      <c r="A24" t="s">
        <v>33</v>
      </c>
      <c r="B24">
        <v>23189991.319999993</v>
      </c>
      <c r="C24">
        <v>16513317.780000001</v>
      </c>
      <c r="D24">
        <v>33391963.900000013</v>
      </c>
      <c r="E24">
        <f t="shared" si="0"/>
        <v>24365091</v>
      </c>
      <c r="G24">
        <v>18883495.18</v>
      </c>
      <c r="H24">
        <v>33098815.82</v>
      </c>
      <c r="I24">
        <v>69736830.119999945</v>
      </c>
      <c r="J24">
        <f t="shared" si="1"/>
        <v>40573047.039999984</v>
      </c>
      <c r="L24">
        <f t="shared" si="2"/>
        <v>16207956.039999984</v>
      </c>
      <c r="M24">
        <f t="shared" si="3"/>
        <v>16207956.039999984</v>
      </c>
      <c r="N24" s="4" t="s">
        <v>10</v>
      </c>
      <c r="O24">
        <f t="shared" si="4"/>
        <v>1</v>
      </c>
      <c r="P24">
        <f t="shared" si="5"/>
        <v>0</v>
      </c>
      <c r="Q24">
        <f t="shared" si="6"/>
        <v>0</v>
      </c>
      <c r="R24">
        <f t="shared" si="7"/>
        <v>1</v>
      </c>
      <c r="S24">
        <f t="shared" si="8"/>
        <v>16207956.039999984</v>
      </c>
      <c r="T24">
        <f t="shared" si="9"/>
        <v>5.1400192941921406E-2</v>
      </c>
    </row>
    <row r="25" spans="1:20" x14ac:dyDescent="0.25">
      <c r="A25" t="s">
        <v>34</v>
      </c>
      <c r="B25">
        <v>63993409.929999977</v>
      </c>
      <c r="C25">
        <v>62175322.38000004</v>
      </c>
      <c r="D25">
        <v>59540437.389999904</v>
      </c>
      <c r="E25">
        <f t="shared" si="0"/>
        <v>61903056.56666664</v>
      </c>
      <c r="G25">
        <v>71659402.660000056</v>
      </c>
      <c r="H25">
        <v>69286204.879999995</v>
      </c>
      <c r="I25">
        <v>54077422.130000032</v>
      </c>
      <c r="J25">
        <f t="shared" si="1"/>
        <v>65007676.556666695</v>
      </c>
      <c r="L25">
        <f t="shared" si="2"/>
        <v>3104619.9900000542</v>
      </c>
      <c r="M25">
        <f t="shared" si="3"/>
        <v>3104619.9900000542</v>
      </c>
      <c r="N25" s="4" t="s">
        <v>16</v>
      </c>
      <c r="O25">
        <f t="shared" si="4"/>
        <v>0</v>
      </c>
      <c r="P25">
        <f t="shared" si="5"/>
        <v>0.8</v>
      </c>
      <c r="Q25">
        <f t="shared" si="6"/>
        <v>0</v>
      </c>
      <c r="R25">
        <f t="shared" si="7"/>
        <v>0.8</v>
      </c>
      <c r="S25">
        <f t="shared" si="8"/>
        <v>2483695.9920000434</v>
      </c>
      <c r="T25">
        <f t="shared" si="9"/>
        <v>7.876530074663211E-3</v>
      </c>
    </row>
    <row r="26" spans="1:20" x14ac:dyDescent="0.25">
      <c r="A26" t="s">
        <v>35</v>
      </c>
      <c r="B26">
        <v>11781352.600000001</v>
      </c>
      <c r="C26">
        <v>32813711.229999989</v>
      </c>
      <c r="D26">
        <v>39720107.539999999</v>
      </c>
      <c r="E26">
        <f t="shared" si="0"/>
        <v>28105057.123333331</v>
      </c>
      <c r="G26">
        <v>19721126.639999997</v>
      </c>
      <c r="H26">
        <v>57801383.75</v>
      </c>
      <c r="I26">
        <v>69767858.769999966</v>
      </c>
      <c r="J26">
        <f t="shared" si="1"/>
        <v>49096789.719999991</v>
      </c>
      <c r="L26">
        <f t="shared" si="2"/>
        <v>20991732.59666666</v>
      </c>
      <c r="M26">
        <f t="shared" si="3"/>
        <v>20991732.59666666</v>
      </c>
      <c r="N26" s="4" t="s">
        <v>10</v>
      </c>
      <c r="O26">
        <f t="shared" si="4"/>
        <v>1</v>
      </c>
      <c r="P26">
        <f t="shared" si="5"/>
        <v>0</v>
      </c>
      <c r="Q26">
        <f t="shared" si="6"/>
        <v>0</v>
      </c>
      <c r="R26">
        <f t="shared" si="7"/>
        <v>1</v>
      </c>
      <c r="S26">
        <f t="shared" si="8"/>
        <v>20991732.59666666</v>
      </c>
      <c r="T26">
        <f t="shared" si="9"/>
        <v>6.6570954597300863E-2</v>
      </c>
    </row>
    <row r="27" spans="1:20" x14ac:dyDescent="0.25">
      <c r="A27" t="s">
        <v>36</v>
      </c>
      <c r="B27">
        <v>1368615.5899999999</v>
      </c>
      <c r="C27">
        <v>4696807.46</v>
      </c>
      <c r="D27">
        <v>3816325.5900000003</v>
      </c>
      <c r="E27">
        <f t="shared" si="0"/>
        <v>3293916.2133333334</v>
      </c>
      <c r="G27">
        <v>6698448.9000000004</v>
      </c>
      <c r="H27">
        <v>22391241.34</v>
      </c>
      <c r="I27">
        <v>13597402.790000001</v>
      </c>
      <c r="J27">
        <f t="shared" si="1"/>
        <v>14229031.01</v>
      </c>
      <c r="L27">
        <f t="shared" si="2"/>
        <v>10935114.796666667</v>
      </c>
      <c r="M27">
        <f t="shared" si="3"/>
        <v>10935114.796666667</v>
      </c>
      <c r="N27" s="4" t="s">
        <v>13</v>
      </c>
      <c r="O27">
        <f t="shared" si="4"/>
        <v>0</v>
      </c>
      <c r="P27">
        <f t="shared" si="5"/>
        <v>0</v>
      </c>
      <c r="Q27">
        <f t="shared" si="6"/>
        <v>0.5</v>
      </c>
      <c r="R27">
        <f t="shared" si="7"/>
        <v>0.5</v>
      </c>
      <c r="S27">
        <f t="shared" si="8"/>
        <v>5467557.3983333334</v>
      </c>
      <c r="T27">
        <f t="shared" si="9"/>
        <v>1.7339231702121736E-2</v>
      </c>
    </row>
    <row r="28" spans="1:20" x14ac:dyDescent="0.25">
      <c r="A28" t="s">
        <v>37</v>
      </c>
      <c r="B28">
        <v>13385536.330000002</v>
      </c>
      <c r="C28">
        <v>13478156.259999994</v>
      </c>
      <c r="D28">
        <v>15404479.989999998</v>
      </c>
      <c r="E28">
        <f t="shared" si="0"/>
        <v>14089390.859999999</v>
      </c>
      <c r="G28">
        <v>13515781.180000002</v>
      </c>
      <c r="H28">
        <v>12821353.440000001</v>
      </c>
      <c r="I28">
        <v>16076135.200000003</v>
      </c>
      <c r="J28">
        <f t="shared" si="1"/>
        <v>14137756.606666669</v>
      </c>
      <c r="L28">
        <f t="shared" si="2"/>
        <v>48365.746666669846</v>
      </c>
      <c r="M28">
        <f t="shared" si="3"/>
        <v>48365.746666669846</v>
      </c>
      <c r="N28" s="4" t="s">
        <v>10</v>
      </c>
      <c r="O28">
        <f t="shared" si="4"/>
        <v>1</v>
      </c>
      <c r="P28">
        <f t="shared" si="5"/>
        <v>0</v>
      </c>
      <c r="Q28">
        <f t="shared" si="6"/>
        <v>0</v>
      </c>
      <c r="R28">
        <f t="shared" si="7"/>
        <v>1</v>
      </c>
      <c r="S28">
        <f t="shared" si="8"/>
        <v>48365.746666669846</v>
      </c>
      <c r="T28">
        <f t="shared" si="9"/>
        <v>1.5338199982228756E-4</v>
      </c>
    </row>
    <row r="29" spans="1:20" x14ac:dyDescent="0.25">
      <c r="A29" t="s">
        <v>38</v>
      </c>
      <c r="B29">
        <v>10960936.719999997</v>
      </c>
      <c r="C29">
        <v>16809973.729999993</v>
      </c>
      <c r="D29">
        <v>19712370.360000018</v>
      </c>
      <c r="E29">
        <f t="shared" si="0"/>
        <v>15827760.270000001</v>
      </c>
      <c r="G29">
        <v>11385327.830000004</v>
      </c>
      <c r="H29">
        <v>15920296.26</v>
      </c>
      <c r="I29">
        <v>20013361.540000007</v>
      </c>
      <c r="J29">
        <f t="shared" si="1"/>
        <v>15772995.210000003</v>
      </c>
      <c r="L29">
        <f t="shared" si="2"/>
        <v>-54765.059999998659</v>
      </c>
      <c r="M29">
        <f t="shared" si="3"/>
        <v>0</v>
      </c>
      <c r="N29" s="4" t="s">
        <v>10</v>
      </c>
      <c r="O29">
        <f t="shared" si="4"/>
        <v>1</v>
      </c>
      <c r="P29">
        <f t="shared" si="5"/>
        <v>0</v>
      </c>
      <c r="Q29">
        <f t="shared" si="6"/>
        <v>0</v>
      </c>
      <c r="R29">
        <f t="shared" si="7"/>
        <v>1</v>
      </c>
      <c r="S29">
        <f t="shared" si="8"/>
        <v>0</v>
      </c>
      <c r="T29">
        <f t="shared" si="9"/>
        <v>0</v>
      </c>
    </row>
    <row r="30" spans="1:20" x14ac:dyDescent="0.25">
      <c r="A30" t="s">
        <v>39</v>
      </c>
      <c r="B30">
        <v>131444.14000000001</v>
      </c>
      <c r="C30">
        <v>625396.32000000007</v>
      </c>
      <c r="D30">
        <v>653823.81000000006</v>
      </c>
      <c r="E30">
        <f t="shared" si="0"/>
        <v>470221.42333333334</v>
      </c>
      <c r="G30">
        <v>3530662.47</v>
      </c>
      <c r="H30">
        <v>17908123.889999997</v>
      </c>
      <c r="I30">
        <v>25457258.979999997</v>
      </c>
      <c r="J30">
        <f t="shared" si="1"/>
        <v>15632015.11333333</v>
      </c>
      <c r="L30">
        <f t="shared" si="2"/>
        <v>15161793.689999996</v>
      </c>
      <c r="M30">
        <f t="shared" si="3"/>
        <v>15161793.689999996</v>
      </c>
      <c r="N30" s="4" t="s">
        <v>16</v>
      </c>
      <c r="O30">
        <f t="shared" si="4"/>
        <v>0</v>
      </c>
      <c r="P30">
        <f t="shared" si="5"/>
        <v>0.8</v>
      </c>
      <c r="Q30">
        <f t="shared" si="6"/>
        <v>0</v>
      </c>
      <c r="R30">
        <f t="shared" si="7"/>
        <v>0.8</v>
      </c>
      <c r="S30">
        <f t="shared" si="8"/>
        <v>12129434.951999998</v>
      </c>
      <c r="T30">
        <f t="shared" si="9"/>
        <v>3.8466003687981726E-2</v>
      </c>
    </row>
    <row r="31" spans="1:20" x14ac:dyDescent="0.25">
      <c r="A31" t="s">
        <v>40</v>
      </c>
      <c r="B31">
        <v>172856.47</v>
      </c>
      <c r="C31">
        <v>9322</v>
      </c>
      <c r="D31">
        <v>4439.97</v>
      </c>
      <c r="E31">
        <f t="shared" si="0"/>
        <v>62206.146666666667</v>
      </c>
      <c r="G31">
        <v>13551059.319999995</v>
      </c>
      <c r="H31">
        <v>8099640.6799999997</v>
      </c>
      <c r="I31">
        <v>25325678.780000001</v>
      </c>
      <c r="J31">
        <f t="shared" si="1"/>
        <v>15658792.926666664</v>
      </c>
      <c r="L31">
        <f t="shared" si="2"/>
        <v>15596586.779999997</v>
      </c>
      <c r="M31">
        <f t="shared" si="3"/>
        <v>15596586.779999997</v>
      </c>
      <c r="N31" s="4" t="s">
        <v>13</v>
      </c>
      <c r="O31">
        <f t="shared" si="4"/>
        <v>0</v>
      </c>
      <c r="P31">
        <f t="shared" si="5"/>
        <v>0</v>
      </c>
      <c r="Q31">
        <f t="shared" si="6"/>
        <v>0.5</v>
      </c>
      <c r="R31">
        <f t="shared" si="7"/>
        <v>0.5</v>
      </c>
      <c r="S31">
        <f t="shared" si="8"/>
        <v>7798293.3899999987</v>
      </c>
      <c r="T31">
        <f t="shared" si="9"/>
        <v>2.4730680653037525E-2</v>
      </c>
    </row>
    <row r="32" spans="1:20" x14ac:dyDescent="0.25">
      <c r="A32" t="s">
        <v>41</v>
      </c>
      <c r="B32">
        <v>2662622.5899999994</v>
      </c>
      <c r="C32">
        <v>6910893.1900000004</v>
      </c>
      <c r="D32">
        <v>14641380.580000008</v>
      </c>
      <c r="E32">
        <f t="shared" si="0"/>
        <v>8071632.120000002</v>
      </c>
      <c r="G32">
        <v>12951148.330000022</v>
      </c>
      <c r="H32">
        <v>35947347.849999815</v>
      </c>
      <c r="I32">
        <v>29210025.629999839</v>
      </c>
      <c r="J32">
        <f t="shared" si="1"/>
        <v>26036173.936666559</v>
      </c>
      <c r="L32">
        <f t="shared" si="2"/>
        <v>17964541.816666558</v>
      </c>
      <c r="M32">
        <f t="shared" si="3"/>
        <v>17964541.816666558</v>
      </c>
      <c r="N32" s="4" t="s">
        <v>16</v>
      </c>
      <c r="O32">
        <f t="shared" si="4"/>
        <v>0</v>
      </c>
      <c r="P32">
        <f t="shared" si="5"/>
        <v>0.8</v>
      </c>
      <c r="Q32">
        <f t="shared" si="6"/>
        <v>0</v>
      </c>
      <c r="R32">
        <f t="shared" si="7"/>
        <v>0.8</v>
      </c>
      <c r="S32">
        <f t="shared" si="8"/>
        <v>14371633.453333247</v>
      </c>
      <c r="T32">
        <f t="shared" si="9"/>
        <v>4.5576674231398141E-2</v>
      </c>
    </row>
    <row r="33" spans="1:20" x14ac:dyDescent="0.25">
      <c r="A33" t="s">
        <v>42</v>
      </c>
      <c r="B33">
        <v>2905204.5299999993</v>
      </c>
      <c r="C33">
        <v>809323.43</v>
      </c>
      <c r="D33">
        <v>1195711.5600000003</v>
      </c>
      <c r="E33">
        <f t="shared" si="0"/>
        <v>1636746.5066666666</v>
      </c>
      <c r="G33">
        <v>15082609.069999997</v>
      </c>
      <c r="H33">
        <v>16720775.33</v>
      </c>
      <c r="I33">
        <v>21205921.250000004</v>
      </c>
      <c r="J33">
        <f t="shared" si="1"/>
        <v>17669768.550000001</v>
      </c>
      <c r="L33">
        <f t="shared" si="2"/>
        <v>16033022.043333335</v>
      </c>
      <c r="M33">
        <f t="shared" si="3"/>
        <v>16033022.043333335</v>
      </c>
      <c r="N33" s="4" t="s">
        <v>10</v>
      </c>
      <c r="O33">
        <f t="shared" si="4"/>
        <v>1</v>
      </c>
      <c r="P33">
        <f t="shared" si="5"/>
        <v>0</v>
      </c>
      <c r="Q33">
        <f t="shared" si="6"/>
        <v>0</v>
      </c>
      <c r="R33">
        <f t="shared" si="7"/>
        <v>1</v>
      </c>
      <c r="S33">
        <f t="shared" si="8"/>
        <v>16033022.043333335</v>
      </c>
      <c r="T33">
        <f t="shared" si="9"/>
        <v>5.0845425816530856E-2</v>
      </c>
    </row>
    <row r="34" spans="1:20" x14ac:dyDescent="0.25">
      <c r="A34" t="s">
        <v>43</v>
      </c>
      <c r="B34">
        <v>118598.5</v>
      </c>
      <c r="C34">
        <v>1126138.1500000004</v>
      </c>
      <c r="D34">
        <v>1297839.0700000005</v>
      </c>
      <c r="E34">
        <f t="shared" si="0"/>
        <v>847525.24000000022</v>
      </c>
      <c r="G34">
        <v>11560500</v>
      </c>
      <c r="H34">
        <v>9065745.2799999993</v>
      </c>
      <c r="I34">
        <v>24849008</v>
      </c>
      <c r="J34">
        <f t="shared" si="1"/>
        <v>15158417.76</v>
      </c>
      <c r="L34">
        <f t="shared" si="2"/>
        <v>14310892.52</v>
      </c>
      <c r="M34">
        <f t="shared" si="3"/>
        <v>14310892.52</v>
      </c>
      <c r="N34" s="4" t="s">
        <v>16</v>
      </c>
      <c r="O34">
        <f t="shared" si="4"/>
        <v>0</v>
      </c>
      <c r="P34">
        <f t="shared" si="5"/>
        <v>0.8</v>
      </c>
      <c r="Q34">
        <f t="shared" si="6"/>
        <v>0</v>
      </c>
      <c r="R34">
        <f t="shared" si="7"/>
        <v>0.8</v>
      </c>
      <c r="S34">
        <f t="shared" si="8"/>
        <v>11448714.016000001</v>
      </c>
      <c r="T34">
        <f t="shared" si="9"/>
        <v>3.630723750156966E-2</v>
      </c>
    </row>
    <row r="35" spans="1:20" x14ac:dyDescent="0.25">
      <c r="A35" t="s">
        <v>44</v>
      </c>
      <c r="B35">
        <v>23258615.040000003</v>
      </c>
      <c r="C35">
        <v>28761691.82</v>
      </c>
      <c r="D35">
        <v>13734012.720000001</v>
      </c>
      <c r="E35">
        <f t="shared" si="0"/>
        <v>21918106.526666667</v>
      </c>
      <c r="G35">
        <v>27189796.329999998</v>
      </c>
      <c r="H35">
        <v>27262999.59999999</v>
      </c>
      <c r="I35">
        <v>15802520.429999998</v>
      </c>
      <c r="J35">
        <f t="shared" si="1"/>
        <v>23418438.786666662</v>
      </c>
      <c r="L35">
        <f t="shared" si="2"/>
        <v>1500332.2599999942</v>
      </c>
      <c r="M35">
        <f t="shared" si="3"/>
        <v>1500332.2599999942</v>
      </c>
      <c r="N35" s="4" t="s">
        <v>16</v>
      </c>
      <c r="O35">
        <f t="shared" si="4"/>
        <v>0</v>
      </c>
      <c r="P35">
        <f t="shared" si="5"/>
        <v>0.8</v>
      </c>
      <c r="Q35">
        <f t="shared" si="6"/>
        <v>0</v>
      </c>
      <c r="R35">
        <f t="shared" si="7"/>
        <v>0.8</v>
      </c>
      <c r="S35">
        <f t="shared" si="8"/>
        <v>1200265.8079999953</v>
      </c>
      <c r="T35">
        <f t="shared" si="9"/>
        <v>3.8063956960726684E-3</v>
      </c>
    </row>
    <row r="36" spans="1:20" x14ac:dyDescent="0.25">
      <c r="A36" t="s">
        <v>45</v>
      </c>
      <c r="B36">
        <v>5159619.9399999995</v>
      </c>
      <c r="C36">
        <v>6057800.6300000018</v>
      </c>
      <c r="D36">
        <v>41413085.580000006</v>
      </c>
      <c r="E36">
        <f t="shared" si="0"/>
        <v>17543502.050000001</v>
      </c>
      <c r="G36">
        <v>37555688.359999992</v>
      </c>
      <c r="H36">
        <v>17575184.48</v>
      </c>
      <c r="I36">
        <v>40226274.950000003</v>
      </c>
      <c r="J36">
        <f t="shared" si="1"/>
        <v>31785715.929999996</v>
      </c>
      <c r="L36">
        <f t="shared" si="2"/>
        <v>14242213.879999995</v>
      </c>
      <c r="M36">
        <f t="shared" si="3"/>
        <v>14242213.879999995</v>
      </c>
      <c r="N36" s="4" t="s">
        <v>16</v>
      </c>
      <c r="O36">
        <f t="shared" si="4"/>
        <v>0</v>
      </c>
      <c r="P36">
        <f t="shared" si="5"/>
        <v>0.8</v>
      </c>
      <c r="Q36">
        <f t="shared" si="6"/>
        <v>0</v>
      </c>
      <c r="R36">
        <f t="shared" si="7"/>
        <v>0.8</v>
      </c>
      <c r="S36">
        <f t="shared" si="8"/>
        <v>11393771.103999997</v>
      </c>
      <c r="T36">
        <f t="shared" si="9"/>
        <v>3.6132997377113396E-2</v>
      </c>
    </row>
    <row r="37" spans="1:20" x14ac:dyDescent="0.25">
      <c r="A37" t="s">
        <v>46</v>
      </c>
      <c r="B37">
        <v>6822896.5300000003</v>
      </c>
      <c r="C37">
        <v>10146277.909999998</v>
      </c>
      <c r="D37">
        <v>14813445.210000001</v>
      </c>
      <c r="E37">
        <f t="shared" si="0"/>
        <v>10594206.549999999</v>
      </c>
      <c r="G37">
        <v>7761787.0499999989</v>
      </c>
      <c r="H37">
        <v>10350373.229999999</v>
      </c>
      <c r="I37">
        <v>19277410.520000003</v>
      </c>
      <c r="J37">
        <f t="shared" si="1"/>
        <v>12463190.266666666</v>
      </c>
      <c r="L37">
        <f t="shared" si="2"/>
        <v>1868983.7166666668</v>
      </c>
      <c r="M37">
        <f t="shared" si="3"/>
        <v>1868983.7166666668</v>
      </c>
      <c r="N37" s="4" t="s">
        <v>16</v>
      </c>
      <c r="O37">
        <f t="shared" si="4"/>
        <v>0</v>
      </c>
      <c r="P37">
        <f t="shared" si="5"/>
        <v>0.8</v>
      </c>
      <c r="Q37">
        <f t="shared" si="6"/>
        <v>0</v>
      </c>
      <c r="R37">
        <f t="shared" si="7"/>
        <v>0.8</v>
      </c>
      <c r="S37">
        <f t="shared" si="8"/>
        <v>1495186.9733333336</v>
      </c>
      <c r="T37">
        <f t="shared" si="9"/>
        <v>4.7416774036105371E-3</v>
      </c>
    </row>
    <row r="38" spans="1:20" x14ac:dyDescent="0.25">
      <c r="A38" t="s">
        <v>47</v>
      </c>
      <c r="B38">
        <v>5261473.8699999992</v>
      </c>
      <c r="C38">
        <v>8595891.7599999998</v>
      </c>
      <c r="D38">
        <v>8543040.4700000025</v>
      </c>
      <c r="E38">
        <f t="shared" si="0"/>
        <v>7466802.0333333341</v>
      </c>
      <c r="G38">
        <v>8328651.080000001</v>
      </c>
      <c r="H38">
        <v>13746476.140000001</v>
      </c>
      <c r="I38">
        <v>18096544.099999998</v>
      </c>
      <c r="J38">
        <f t="shared" si="1"/>
        <v>13390557.106666667</v>
      </c>
      <c r="L38">
        <f t="shared" si="2"/>
        <v>5923755.0733333332</v>
      </c>
      <c r="M38">
        <f t="shared" si="3"/>
        <v>5923755.0733333332</v>
      </c>
      <c r="N38" s="4" t="s">
        <v>48</v>
      </c>
      <c r="O38">
        <f t="shared" si="4"/>
        <v>0</v>
      </c>
      <c r="P38">
        <f t="shared" si="5"/>
        <v>0</v>
      </c>
      <c r="Q38">
        <f t="shared" si="6"/>
        <v>0</v>
      </c>
      <c r="R38">
        <f t="shared" si="7"/>
        <v>0</v>
      </c>
      <c r="S38">
        <f t="shared" si="8"/>
        <v>0</v>
      </c>
      <c r="T38">
        <f t="shared" si="9"/>
        <v>0</v>
      </c>
    </row>
    <row r="39" spans="1:20" x14ac:dyDescent="0.25">
      <c r="A39" t="s">
        <v>49</v>
      </c>
      <c r="B39">
        <v>10896065.130000003</v>
      </c>
      <c r="C39">
        <v>16886353.770000003</v>
      </c>
      <c r="D39">
        <v>19762138.959999997</v>
      </c>
      <c r="E39">
        <f t="shared" si="0"/>
        <v>15848185.953333333</v>
      </c>
      <c r="G39">
        <v>10503709.950000009</v>
      </c>
      <c r="H39">
        <v>17120313.77</v>
      </c>
      <c r="I39">
        <v>19384226.810000002</v>
      </c>
      <c r="J39">
        <f t="shared" si="1"/>
        <v>15669416.843333336</v>
      </c>
      <c r="L39">
        <f t="shared" si="2"/>
        <v>-178769.10999999754</v>
      </c>
      <c r="M39">
        <f t="shared" si="3"/>
        <v>0</v>
      </c>
      <c r="N39" s="4" t="s">
        <v>16</v>
      </c>
      <c r="O39">
        <f t="shared" si="4"/>
        <v>0</v>
      </c>
      <c r="P39">
        <f t="shared" si="5"/>
        <v>0.8</v>
      </c>
      <c r="Q39">
        <f t="shared" si="6"/>
        <v>0</v>
      </c>
      <c r="R39">
        <f t="shared" si="7"/>
        <v>0.8</v>
      </c>
      <c r="S39">
        <f t="shared" si="8"/>
        <v>0</v>
      </c>
      <c r="T39">
        <f t="shared" si="9"/>
        <v>0</v>
      </c>
    </row>
    <row r="40" spans="1:20" x14ac:dyDescent="0.25">
      <c r="A40" t="s">
        <v>50</v>
      </c>
      <c r="B40">
        <v>55790</v>
      </c>
      <c r="C40">
        <v>5877866.2599999998</v>
      </c>
      <c r="D40">
        <v>7228877.6599999983</v>
      </c>
      <c r="E40">
        <f t="shared" si="0"/>
        <v>4387511.3066666657</v>
      </c>
      <c r="G40">
        <v>10129111</v>
      </c>
      <c r="H40">
        <v>19261825.749999993</v>
      </c>
      <c r="I40">
        <v>20722462.189999998</v>
      </c>
      <c r="J40">
        <f t="shared" si="1"/>
        <v>16704466.313333331</v>
      </c>
      <c r="L40">
        <f t="shared" si="2"/>
        <v>12316955.006666664</v>
      </c>
      <c r="M40">
        <f t="shared" si="3"/>
        <v>12316955.006666664</v>
      </c>
      <c r="N40" s="4" t="s">
        <v>16</v>
      </c>
      <c r="O40">
        <f t="shared" si="4"/>
        <v>0</v>
      </c>
      <c r="P40">
        <f t="shared" si="5"/>
        <v>0.8</v>
      </c>
      <c r="Q40">
        <f t="shared" si="6"/>
        <v>0</v>
      </c>
      <c r="R40">
        <f t="shared" si="7"/>
        <v>0.8</v>
      </c>
      <c r="S40">
        <f t="shared" si="8"/>
        <v>9853564.0053333323</v>
      </c>
      <c r="T40">
        <f t="shared" si="9"/>
        <v>3.1248547922376132E-2</v>
      </c>
    </row>
    <row r="41" spans="1:20" x14ac:dyDescent="0.25">
      <c r="A41" t="s">
        <v>51</v>
      </c>
      <c r="B41">
        <v>20573</v>
      </c>
      <c r="C41">
        <v>57707.64</v>
      </c>
      <c r="D41">
        <v>294959.82</v>
      </c>
      <c r="E41">
        <f t="shared" si="0"/>
        <v>124413.48666666668</v>
      </c>
      <c r="G41">
        <v>2548675</v>
      </c>
      <c r="H41">
        <v>12174651.000000002</v>
      </c>
      <c r="I41">
        <v>18194150.68</v>
      </c>
      <c r="J41">
        <f t="shared" si="1"/>
        <v>10972492.226666667</v>
      </c>
      <c r="L41">
        <f t="shared" si="2"/>
        <v>10848078.74</v>
      </c>
      <c r="M41">
        <f t="shared" si="3"/>
        <v>10848078.74</v>
      </c>
      <c r="N41" s="4" t="s">
        <v>13</v>
      </c>
      <c r="O41">
        <f t="shared" si="4"/>
        <v>0</v>
      </c>
      <c r="P41">
        <f t="shared" si="5"/>
        <v>0</v>
      </c>
      <c r="Q41">
        <f t="shared" si="6"/>
        <v>0.5</v>
      </c>
      <c r="R41">
        <f t="shared" si="7"/>
        <v>0.5</v>
      </c>
      <c r="S41">
        <f t="shared" si="8"/>
        <v>5424039.3700000001</v>
      </c>
      <c r="T41">
        <f t="shared" si="9"/>
        <v>1.7201223242124374E-2</v>
      </c>
    </row>
    <row r="42" spans="1:20" x14ac:dyDescent="0.25">
      <c r="A42" t="s">
        <v>52</v>
      </c>
      <c r="B42">
        <v>236308.59000000003</v>
      </c>
      <c r="C42">
        <v>1841045.9899999988</v>
      </c>
      <c r="D42">
        <v>2316874.1599999974</v>
      </c>
      <c r="E42">
        <f t="shared" si="0"/>
        <v>1464742.9133333322</v>
      </c>
      <c r="G42">
        <v>2886898.1599999992</v>
      </c>
      <c r="H42">
        <v>11828753.250000004</v>
      </c>
      <c r="I42">
        <v>18178443.869999994</v>
      </c>
      <c r="J42">
        <f t="shared" si="1"/>
        <v>10964698.426666666</v>
      </c>
      <c r="L42">
        <f t="shared" si="2"/>
        <v>9499955.5133333337</v>
      </c>
      <c r="M42">
        <f t="shared" si="3"/>
        <v>9499955.5133333337</v>
      </c>
      <c r="N42" s="4" t="s">
        <v>13</v>
      </c>
      <c r="O42">
        <f t="shared" si="4"/>
        <v>0</v>
      </c>
      <c r="P42">
        <f t="shared" si="5"/>
        <v>0</v>
      </c>
      <c r="Q42">
        <f t="shared" si="6"/>
        <v>0.5</v>
      </c>
      <c r="R42">
        <f t="shared" si="7"/>
        <v>0.5</v>
      </c>
      <c r="S42">
        <f t="shared" si="8"/>
        <v>4749977.7566666668</v>
      </c>
      <c r="T42">
        <f t="shared" si="9"/>
        <v>1.506357572540047E-2</v>
      </c>
    </row>
    <row r="43" spans="1:20" x14ac:dyDescent="0.25">
      <c r="A43" t="s">
        <v>53</v>
      </c>
      <c r="B43">
        <v>424971.83999999997</v>
      </c>
      <c r="C43">
        <v>1823441.91</v>
      </c>
      <c r="D43">
        <v>2469034.1299999994</v>
      </c>
      <c r="E43">
        <f t="shared" si="0"/>
        <v>1572482.6266666662</v>
      </c>
      <c r="G43">
        <v>3547819.0700000003</v>
      </c>
      <c r="H43">
        <v>8316524.6099999985</v>
      </c>
      <c r="I43">
        <v>18104378.47000001</v>
      </c>
      <c r="J43">
        <f t="shared" si="1"/>
        <v>9989574.0500000026</v>
      </c>
      <c r="L43">
        <f t="shared" si="2"/>
        <v>8417091.4233333357</v>
      </c>
      <c r="M43">
        <f t="shared" si="3"/>
        <v>8417091.4233333357</v>
      </c>
      <c r="N43" s="4" t="s">
        <v>13</v>
      </c>
      <c r="O43">
        <f t="shared" si="4"/>
        <v>0</v>
      </c>
      <c r="P43">
        <f t="shared" si="5"/>
        <v>0</v>
      </c>
      <c r="Q43">
        <f t="shared" si="6"/>
        <v>0.5</v>
      </c>
      <c r="R43">
        <f t="shared" si="7"/>
        <v>0.5</v>
      </c>
      <c r="S43">
        <f t="shared" si="8"/>
        <v>4208545.7116666678</v>
      </c>
      <c r="T43">
        <f t="shared" si="9"/>
        <v>1.3346535556408313E-2</v>
      </c>
    </row>
    <row r="44" spans="1:20" x14ac:dyDescent="0.25">
      <c r="A44" t="s">
        <v>54</v>
      </c>
      <c r="B44">
        <v>180</v>
      </c>
      <c r="C44">
        <v>0</v>
      </c>
      <c r="D44">
        <v>10839</v>
      </c>
      <c r="E44">
        <f t="shared" si="0"/>
        <v>3673</v>
      </c>
      <c r="G44">
        <v>1159578.5</v>
      </c>
      <c r="H44">
        <v>7986710.3599999994</v>
      </c>
      <c r="I44">
        <v>14079421.749999998</v>
      </c>
      <c r="J44">
        <f t="shared" si="1"/>
        <v>7741903.5366666662</v>
      </c>
      <c r="L44">
        <f t="shared" si="2"/>
        <v>7738230.5366666662</v>
      </c>
      <c r="M44">
        <f t="shared" si="3"/>
        <v>7738230.5366666662</v>
      </c>
      <c r="N44" s="2" t="s">
        <v>10</v>
      </c>
      <c r="O44">
        <f t="shared" si="4"/>
        <v>1</v>
      </c>
      <c r="P44">
        <f t="shared" si="5"/>
        <v>0</v>
      </c>
      <c r="Q44">
        <f t="shared" si="6"/>
        <v>0</v>
      </c>
      <c r="R44">
        <f t="shared" si="7"/>
        <v>1</v>
      </c>
      <c r="S44">
        <f t="shared" si="8"/>
        <v>7738230.5366666662</v>
      </c>
      <c r="T44">
        <f t="shared" si="9"/>
        <v>2.4540203689603236E-2</v>
      </c>
    </row>
    <row r="45" spans="1:20" x14ac:dyDescent="0.25">
      <c r="A45" t="s">
        <v>55</v>
      </c>
      <c r="B45">
        <v>21556</v>
      </c>
      <c r="C45">
        <v>1956736.75</v>
      </c>
      <c r="D45">
        <v>1918237</v>
      </c>
      <c r="E45">
        <f t="shared" si="0"/>
        <v>1298843.25</v>
      </c>
      <c r="G45">
        <v>0</v>
      </c>
      <c r="H45">
        <v>8206866.6600000039</v>
      </c>
      <c r="I45">
        <v>11508580.480000006</v>
      </c>
      <c r="J45">
        <f t="shared" si="1"/>
        <v>6571815.7133333357</v>
      </c>
      <c r="L45">
        <f t="shared" si="2"/>
        <v>5272972.4633333357</v>
      </c>
      <c r="M45">
        <f t="shared" si="3"/>
        <v>5272972.4633333357</v>
      </c>
      <c r="N45" s="4" t="s">
        <v>16</v>
      </c>
      <c r="O45">
        <f t="shared" si="4"/>
        <v>0</v>
      </c>
      <c r="P45">
        <f t="shared" si="5"/>
        <v>0.8</v>
      </c>
      <c r="Q45">
        <f t="shared" si="6"/>
        <v>0</v>
      </c>
      <c r="R45">
        <f t="shared" si="7"/>
        <v>0.8</v>
      </c>
      <c r="S45">
        <f t="shared" si="8"/>
        <v>4218377.9706666684</v>
      </c>
      <c r="T45">
        <f t="shared" si="9"/>
        <v>1.3377716539896159E-2</v>
      </c>
    </row>
    <row r="46" spans="1:20" x14ac:dyDescent="0.25">
      <c r="A46" t="s">
        <v>56</v>
      </c>
      <c r="B46">
        <v>5725660.5000000009</v>
      </c>
      <c r="C46">
        <v>11104624.420000002</v>
      </c>
      <c r="D46">
        <v>16944551.799999997</v>
      </c>
      <c r="E46">
        <f t="shared" si="0"/>
        <v>11258278.906666666</v>
      </c>
      <c r="G46">
        <v>6784689.3100000061</v>
      </c>
      <c r="H46">
        <v>12032299.189999999</v>
      </c>
      <c r="I46">
        <v>18138014.839999996</v>
      </c>
      <c r="J46">
        <f t="shared" si="1"/>
        <v>12318334.446666667</v>
      </c>
      <c r="L46">
        <f t="shared" si="2"/>
        <v>1060055.540000001</v>
      </c>
      <c r="M46">
        <f t="shared" si="3"/>
        <v>1060055.540000001</v>
      </c>
      <c r="N46" s="4" t="s">
        <v>13</v>
      </c>
      <c r="O46">
        <f t="shared" si="4"/>
        <v>0</v>
      </c>
      <c r="P46">
        <f t="shared" si="5"/>
        <v>0</v>
      </c>
      <c r="Q46">
        <f t="shared" si="6"/>
        <v>0.5</v>
      </c>
      <c r="R46">
        <f t="shared" si="7"/>
        <v>0.5</v>
      </c>
      <c r="S46">
        <f t="shared" si="8"/>
        <v>530027.77000000048</v>
      </c>
      <c r="T46">
        <f t="shared" si="9"/>
        <v>1.6808738606732053E-3</v>
      </c>
    </row>
    <row r="47" spans="1:20" x14ac:dyDescent="0.25">
      <c r="A47" t="s">
        <v>57</v>
      </c>
      <c r="B47">
        <v>1520902.1400000001</v>
      </c>
      <c r="C47">
        <v>3587982.7699999996</v>
      </c>
      <c r="D47">
        <v>21809404.290000014</v>
      </c>
      <c r="E47">
        <f t="shared" si="0"/>
        <v>8972763.066666672</v>
      </c>
      <c r="G47">
        <v>1642958.6400000001</v>
      </c>
      <c r="H47">
        <v>4960627.2500000009</v>
      </c>
      <c r="I47">
        <v>21322277.93</v>
      </c>
      <c r="J47">
        <f t="shared" si="1"/>
        <v>9308621.2733333334</v>
      </c>
      <c r="L47">
        <f t="shared" si="2"/>
        <v>335858.20666666143</v>
      </c>
      <c r="M47">
        <f t="shared" si="3"/>
        <v>335858.20666666143</v>
      </c>
      <c r="N47" s="4" t="s">
        <v>16</v>
      </c>
      <c r="O47">
        <f t="shared" si="4"/>
        <v>0</v>
      </c>
      <c r="P47">
        <f t="shared" si="5"/>
        <v>0.8</v>
      </c>
      <c r="Q47">
        <f t="shared" si="6"/>
        <v>0</v>
      </c>
      <c r="R47">
        <f t="shared" si="7"/>
        <v>0.8</v>
      </c>
      <c r="S47">
        <f t="shared" si="8"/>
        <v>268686.56533332914</v>
      </c>
      <c r="T47">
        <f t="shared" si="9"/>
        <v>8.5208407926032988E-4</v>
      </c>
    </row>
    <row r="48" spans="1:20" x14ac:dyDescent="0.25">
      <c r="A48" t="s">
        <v>58</v>
      </c>
      <c r="B48">
        <v>16749151.209999999</v>
      </c>
      <c r="C48">
        <v>20132722.250000011</v>
      </c>
      <c r="D48">
        <v>15265476.930000015</v>
      </c>
      <c r="E48">
        <f t="shared" si="0"/>
        <v>17382450.130000006</v>
      </c>
      <c r="G48">
        <v>22886000</v>
      </c>
      <c r="H48">
        <v>21866663.420000002</v>
      </c>
      <c r="I48">
        <v>16684179.4</v>
      </c>
      <c r="J48">
        <f t="shared" si="1"/>
        <v>20478947.606666666</v>
      </c>
      <c r="L48">
        <f t="shared" si="2"/>
        <v>3096497.4766666591</v>
      </c>
      <c r="M48">
        <f t="shared" si="3"/>
        <v>3096497.4766666591</v>
      </c>
      <c r="N48" s="4" t="s">
        <v>13</v>
      </c>
      <c r="O48">
        <f t="shared" si="4"/>
        <v>0</v>
      </c>
      <c r="P48">
        <f t="shared" si="5"/>
        <v>0</v>
      </c>
      <c r="Q48">
        <f t="shared" si="6"/>
        <v>0.5</v>
      </c>
      <c r="R48">
        <f t="shared" si="7"/>
        <v>0.5</v>
      </c>
      <c r="S48">
        <f t="shared" si="8"/>
        <v>1548248.7383333296</v>
      </c>
      <c r="T48">
        <f t="shared" si="9"/>
        <v>4.9099518579654045E-3</v>
      </c>
    </row>
    <row r="49" spans="1:20" x14ac:dyDescent="0.25">
      <c r="A49" t="s">
        <v>59</v>
      </c>
      <c r="B49">
        <v>19320597.159999996</v>
      </c>
      <c r="C49">
        <v>13155099.700000001</v>
      </c>
      <c r="D49">
        <v>12073931.340000011</v>
      </c>
      <c r="E49">
        <f t="shared" si="0"/>
        <v>14849876.06666667</v>
      </c>
      <c r="G49">
        <v>22709603.580000021</v>
      </c>
      <c r="H49">
        <v>16422703.980000004</v>
      </c>
      <c r="I49">
        <v>14309577.619999992</v>
      </c>
      <c r="J49">
        <f t="shared" si="1"/>
        <v>17813961.72666667</v>
      </c>
      <c r="L49">
        <f t="shared" si="2"/>
        <v>2964085.66</v>
      </c>
      <c r="M49">
        <f t="shared" si="3"/>
        <v>2964085.66</v>
      </c>
      <c r="N49" s="4" t="s">
        <v>13</v>
      </c>
      <c r="O49">
        <f t="shared" si="4"/>
        <v>0</v>
      </c>
      <c r="P49">
        <f t="shared" si="5"/>
        <v>0</v>
      </c>
      <c r="Q49">
        <f t="shared" si="6"/>
        <v>0.5</v>
      </c>
      <c r="R49">
        <f t="shared" si="7"/>
        <v>0.5</v>
      </c>
      <c r="S49">
        <f t="shared" si="8"/>
        <v>1482042.83</v>
      </c>
      <c r="T49">
        <f t="shared" si="9"/>
        <v>4.6999934613711665E-3</v>
      </c>
    </row>
    <row r="50" spans="1:20" x14ac:dyDescent="0.25">
      <c r="A50" t="s">
        <v>60</v>
      </c>
      <c r="B50">
        <v>1622975.25</v>
      </c>
      <c r="C50">
        <v>3941641.31</v>
      </c>
      <c r="D50">
        <v>8281030.370000001</v>
      </c>
      <c r="E50">
        <f t="shared" si="0"/>
        <v>4615215.6433333335</v>
      </c>
      <c r="G50">
        <v>6358434</v>
      </c>
      <c r="H50">
        <v>16473262.799999999</v>
      </c>
      <c r="I50">
        <v>32394566.700000007</v>
      </c>
      <c r="J50">
        <f t="shared" si="1"/>
        <v>18408754.5</v>
      </c>
      <c r="L50">
        <f t="shared" si="2"/>
        <v>13793538.856666666</v>
      </c>
      <c r="M50">
        <f t="shared" si="3"/>
        <v>13793538.856666666</v>
      </c>
      <c r="N50" s="4" t="s">
        <v>10</v>
      </c>
      <c r="O50">
        <f t="shared" si="4"/>
        <v>1</v>
      </c>
      <c r="P50">
        <f t="shared" si="5"/>
        <v>0</v>
      </c>
      <c r="Q50">
        <f t="shared" si="6"/>
        <v>0</v>
      </c>
      <c r="R50">
        <f t="shared" si="7"/>
        <v>1</v>
      </c>
      <c r="S50">
        <f t="shared" si="8"/>
        <v>13793538.856666666</v>
      </c>
      <c r="T50">
        <f t="shared" si="9"/>
        <v>4.3743366334090657E-2</v>
      </c>
    </row>
    <row r="51" spans="1:20" x14ac:dyDescent="0.25">
      <c r="A51" t="s">
        <v>61</v>
      </c>
      <c r="B51">
        <v>2373686.5299999998</v>
      </c>
      <c r="C51">
        <v>11015263.549999997</v>
      </c>
      <c r="D51">
        <v>8409608.0100000054</v>
      </c>
      <c r="E51">
        <f t="shared" si="0"/>
        <v>7266186.0300000012</v>
      </c>
      <c r="G51">
        <v>10601688.309999999</v>
      </c>
      <c r="H51">
        <v>15100039.490000002</v>
      </c>
      <c r="I51">
        <v>11661323.82</v>
      </c>
      <c r="J51">
        <f t="shared" si="1"/>
        <v>12454350.540000001</v>
      </c>
      <c r="L51">
        <f t="shared" si="2"/>
        <v>5188164.51</v>
      </c>
      <c r="M51">
        <f t="shared" si="3"/>
        <v>5188164.51</v>
      </c>
      <c r="N51" s="4" t="s">
        <v>13</v>
      </c>
      <c r="O51">
        <f t="shared" si="4"/>
        <v>0</v>
      </c>
      <c r="P51">
        <f t="shared" si="5"/>
        <v>0</v>
      </c>
      <c r="Q51">
        <f t="shared" si="6"/>
        <v>0.5</v>
      </c>
      <c r="R51">
        <f t="shared" si="7"/>
        <v>0.5</v>
      </c>
      <c r="S51">
        <f t="shared" si="8"/>
        <v>2594082.2549999999</v>
      </c>
      <c r="T51">
        <f t="shared" si="9"/>
        <v>8.2265973627489355E-3</v>
      </c>
    </row>
    <row r="52" spans="1:20" x14ac:dyDescent="0.25">
      <c r="A52" t="s">
        <v>62</v>
      </c>
      <c r="B52">
        <v>8919</v>
      </c>
      <c r="C52">
        <v>64392.639999999999</v>
      </c>
      <c r="D52">
        <v>1806684.65</v>
      </c>
      <c r="E52">
        <f t="shared" si="0"/>
        <v>626665.42999999993</v>
      </c>
      <c r="G52">
        <v>4091168</v>
      </c>
      <c r="H52">
        <v>2847607.82</v>
      </c>
      <c r="I52">
        <v>13191702.890000001</v>
      </c>
      <c r="J52">
        <f t="shared" si="1"/>
        <v>6710159.5700000003</v>
      </c>
      <c r="L52">
        <f t="shared" si="2"/>
        <v>6083494.1400000006</v>
      </c>
      <c r="M52">
        <f t="shared" si="3"/>
        <v>6083494.1400000006</v>
      </c>
      <c r="N52" s="4" t="s">
        <v>13</v>
      </c>
      <c r="O52">
        <f t="shared" si="4"/>
        <v>0</v>
      </c>
      <c r="P52">
        <f t="shared" si="5"/>
        <v>0</v>
      </c>
      <c r="Q52">
        <f t="shared" si="6"/>
        <v>0.5</v>
      </c>
      <c r="R52">
        <f t="shared" si="7"/>
        <v>0.5</v>
      </c>
      <c r="S52">
        <f t="shared" si="8"/>
        <v>3041747.0700000003</v>
      </c>
      <c r="T52">
        <f t="shared" si="9"/>
        <v>9.6462740824736527E-3</v>
      </c>
    </row>
    <row r="53" spans="1:20" x14ac:dyDescent="0.25">
      <c r="A53" t="s">
        <v>63</v>
      </c>
      <c r="B53">
        <v>3338123.67</v>
      </c>
      <c r="C53">
        <v>8522870.2199999988</v>
      </c>
      <c r="D53">
        <v>10596998.740000002</v>
      </c>
      <c r="E53">
        <f t="shared" si="0"/>
        <v>7485997.5433333339</v>
      </c>
      <c r="G53">
        <v>4976528.7500000009</v>
      </c>
      <c r="H53">
        <v>8708043.0299999993</v>
      </c>
      <c r="I53">
        <v>16627731.249999994</v>
      </c>
      <c r="J53">
        <f t="shared" si="1"/>
        <v>10104101.009999998</v>
      </c>
      <c r="L53">
        <f t="shared" si="2"/>
        <v>2618103.466666664</v>
      </c>
      <c r="M53">
        <f t="shared" si="3"/>
        <v>2618103.466666664</v>
      </c>
      <c r="N53" s="4" t="s">
        <v>16</v>
      </c>
      <c r="O53">
        <f t="shared" si="4"/>
        <v>0</v>
      </c>
      <c r="P53">
        <f t="shared" si="5"/>
        <v>0.8</v>
      </c>
      <c r="Q53">
        <f t="shared" si="6"/>
        <v>0</v>
      </c>
      <c r="R53">
        <f t="shared" si="7"/>
        <v>0.8</v>
      </c>
      <c r="S53">
        <f t="shared" si="8"/>
        <v>2094482.7733333313</v>
      </c>
      <c r="T53">
        <f t="shared" si="9"/>
        <v>6.642220548795613E-3</v>
      </c>
    </row>
    <row r="54" spans="1:20" x14ac:dyDescent="0.25">
      <c r="A54" t="s">
        <v>64</v>
      </c>
      <c r="B54">
        <v>26066</v>
      </c>
      <c r="C54">
        <v>3794113.17</v>
      </c>
      <c r="D54">
        <v>13879382.370000001</v>
      </c>
      <c r="E54">
        <f t="shared" si="0"/>
        <v>5899853.8466666667</v>
      </c>
      <c r="G54">
        <v>691095</v>
      </c>
      <c r="H54">
        <v>4094103.2</v>
      </c>
      <c r="I54">
        <v>15770903.32</v>
      </c>
      <c r="J54">
        <f t="shared" si="1"/>
        <v>6852033.8399999999</v>
      </c>
      <c r="L54">
        <f t="shared" si="2"/>
        <v>952179.99333333317</v>
      </c>
      <c r="M54">
        <f t="shared" si="3"/>
        <v>952179.99333333317</v>
      </c>
      <c r="N54" s="4" t="s">
        <v>48</v>
      </c>
      <c r="O54">
        <f t="shared" si="4"/>
        <v>0</v>
      </c>
      <c r="P54">
        <f t="shared" si="5"/>
        <v>0</v>
      </c>
      <c r="Q54">
        <f t="shared" si="6"/>
        <v>0</v>
      </c>
      <c r="R54">
        <f t="shared" si="7"/>
        <v>0</v>
      </c>
      <c r="S54">
        <f t="shared" si="8"/>
        <v>0</v>
      </c>
      <c r="T54">
        <f t="shared" si="9"/>
        <v>0</v>
      </c>
    </row>
    <row r="55" spans="1:20" x14ac:dyDescent="0.25">
      <c r="A55" t="s">
        <v>65</v>
      </c>
      <c r="B55">
        <v>6813861.1999999993</v>
      </c>
      <c r="C55">
        <v>10218672.26</v>
      </c>
      <c r="D55">
        <v>17910773.490000002</v>
      </c>
      <c r="E55">
        <f t="shared" si="0"/>
        <v>11647768.983333334</v>
      </c>
      <c r="G55">
        <v>7876986.2400000002</v>
      </c>
      <c r="H55">
        <v>11255116.869999999</v>
      </c>
      <c r="I55">
        <v>18995213</v>
      </c>
      <c r="J55">
        <f t="shared" si="1"/>
        <v>12709105.369999999</v>
      </c>
      <c r="L55">
        <f t="shared" si="2"/>
        <v>1061336.3866666649</v>
      </c>
      <c r="M55">
        <f t="shared" si="3"/>
        <v>1061336.3866666649</v>
      </c>
      <c r="N55" s="4" t="s">
        <v>13</v>
      </c>
      <c r="O55">
        <f t="shared" si="4"/>
        <v>0</v>
      </c>
      <c r="P55">
        <f t="shared" si="5"/>
        <v>0</v>
      </c>
      <c r="Q55">
        <f t="shared" si="6"/>
        <v>0.5</v>
      </c>
      <c r="R55">
        <f t="shared" si="7"/>
        <v>0.5</v>
      </c>
      <c r="S55">
        <f t="shared" si="8"/>
        <v>530668.19333333243</v>
      </c>
      <c r="T55">
        <f t="shared" si="9"/>
        <v>1.6829048313160508E-3</v>
      </c>
    </row>
    <row r="56" spans="1:20" x14ac:dyDescent="0.25">
      <c r="A56" t="s">
        <v>66</v>
      </c>
      <c r="B56">
        <v>3110257.29</v>
      </c>
      <c r="C56">
        <v>2376033.0900000003</v>
      </c>
      <c r="D56">
        <v>2283795.8099999991</v>
      </c>
      <c r="E56">
        <f t="shared" si="0"/>
        <v>2590028.73</v>
      </c>
      <c r="G56">
        <v>10525735.140000001</v>
      </c>
      <c r="H56">
        <v>11448980.1</v>
      </c>
      <c r="I56">
        <v>13473647.280000001</v>
      </c>
      <c r="J56">
        <f t="shared" si="1"/>
        <v>11816120.840000002</v>
      </c>
      <c r="L56">
        <f t="shared" si="2"/>
        <v>9226092.1100000013</v>
      </c>
      <c r="M56">
        <f t="shared" si="3"/>
        <v>9226092.1100000013</v>
      </c>
      <c r="N56" s="4" t="s">
        <v>10</v>
      </c>
      <c r="O56">
        <f t="shared" si="4"/>
        <v>1</v>
      </c>
      <c r="P56">
        <f t="shared" si="5"/>
        <v>0</v>
      </c>
      <c r="Q56">
        <f t="shared" si="6"/>
        <v>0</v>
      </c>
      <c r="R56">
        <f t="shared" si="7"/>
        <v>1</v>
      </c>
      <c r="S56">
        <f t="shared" si="8"/>
        <v>9226092.1100000013</v>
      </c>
      <c r="T56">
        <f t="shared" si="9"/>
        <v>2.9258650096507747E-2</v>
      </c>
    </row>
    <row r="57" spans="1:20" x14ac:dyDescent="0.25">
      <c r="A57" t="s">
        <v>67</v>
      </c>
      <c r="B57">
        <v>1030082.6900000001</v>
      </c>
      <c r="C57">
        <v>2236638.9300000006</v>
      </c>
      <c r="D57">
        <v>6648511.3800000018</v>
      </c>
      <c r="E57">
        <f t="shared" si="0"/>
        <v>3305077.6666666674</v>
      </c>
      <c r="G57">
        <v>7482298.4700000007</v>
      </c>
      <c r="H57">
        <v>8393517.8299999982</v>
      </c>
      <c r="I57">
        <v>9718997.4899999984</v>
      </c>
      <c r="J57">
        <f t="shared" si="1"/>
        <v>8531604.5966666657</v>
      </c>
      <c r="L57">
        <f t="shared" si="2"/>
        <v>5226526.9299999978</v>
      </c>
      <c r="M57">
        <f t="shared" si="3"/>
        <v>5226526.9299999978</v>
      </c>
      <c r="N57" s="4" t="s">
        <v>13</v>
      </c>
      <c r="O57">
        <f t="shared" si="4"/>
        <v>0</v>
      </c>
      <c r="P57">
        <f t="shared" si="5"/>
        <v>0</v>
      </c>
      <c r="Q57">
        <f t="shared" si="6"/>
        <v>0.5</v>
      </c>
      <c r="R57">
        <f t="shared" si="7"/>
        <v>0.5</v>
      </c>
      <c r="S57">
        <f t="shared" si="8"/>
        <v>2613263.4649999989</v>
      </c>
      <c r="T57">
        <f t="shared" si="9"/>
        <v>8.2874266179879252E-3</v>
      </c>
    </row>
    <row r="58" spans="1:20" x14ac:dyDescent="0.25">
      <c r="A58" t="s">
        <v>68</v>
      </c>
      <c r="B58">
        <v>5855895.3500000006</v>
      </c>
      <c r="C58">
        <v>6553035.2300000004</v>
      </c>
      <c r="D58">
        <v>15718969.959999999</v>
      </c>
      <c r="E58">
        <f t="shared" si="0"/>
        <v>9375966.8466666657</v>
      </c>
      <c r="G58">
        <v>4106422.77</v>
      </c>
      <c r="H58">
        <v>9388399</v>
      </c>
      <c r="I58">
        <v>14682078.630000001</v>
      </c>
      <c r="J58">
        <f t="shared" si="1"/>
        <v>9392300.1333333328</v>
      </c>
      <c r="L58">
        <f t="shared" si="2"/>
        <v>16333.286666667089</v>
      </c>
      <c r="M58">
        <f t="shared" si="3"/>
        <v>16333.286666667089</v>
      </c>
      <c r="N58" s="4" t="s">
        <v>13</v>
      </c>
      <c r="O58">
        <f t="shared" si="4"/>
        <v>0</v>
      </c>
      <c r="P58">
        <f t="shared" si="5"/>
        <v>0</v>
      </c>
      <c r="Q58">
        <f t="shared" si="6"/>
        <v>0.5</v>
      </c>
      <c r="R58">
        <f t="shared" si="7"/>
        <v>0.5</v>
      </c>
      <c r="S58">
        <f t="shared" si="8"/>
        <v>8166.6433333335444</v>
      </c>
      <c r="T58">
        <f t="shared" si="9"/>
        <v>2.5898826600050474E-5</v>
      </c>
    </row>
    <row r="59" spans="1:20" x14ac:dyDescent="0.25">
      <c r="A59" t="s">
        <v>69</v>
      </c>
      <c r="B59">
        <v>2082122.05</v>
      </c>
      <c r="C59">
        <v>7301942.2599999998</v>
      </c>
      <c r="D59">
        <v>22438896.240000002</v>
      </c>
      <c r="E59">
        <f t="shared" si="0"/>
        <v>10607653.516666668</v>
      </c>
      <c r="G59">
        <v>5515126</v>
      </c>
      <c r="H59">
        <v>11396743.000000007</v>
      </c>
      <c r="I59">
        <v>19870355.860000003</v>
      </c>
      <c r="J59">
        <f t="shared" si="1"/>
        <v>12260741.620000005</v>
      </c>
      <c r="L59">
        <f t="shared" si="2"/>
        <v>1653088.1033333372</v>
      </c>
      <c r="M59">
        <f t="shared" si="3"/>
        <v>1653088.1033333372</v>
      </c>
      <c r="N59" s="4" t="s">
        <v>16</v>
      </c>
      <c r="O59">
        <f t="shared" si="4"/>
        <v>0</v>
      </c>
      <c r="P59">
        <f t="shared" si="5"/>
        <v>0.8</v>
      </c>
      <c r="Q59">
        <f t="shared" si="6"/>
        <v>0</v>
      </c>
      <c r="R59">
        <f t="shared" si="7"/>
        <v>0.8</v>
      </c>
      <c r="S59">
        <f t="shared" si="8"/>
        <v>1322470.4826666699</v>
      </c>
      <c r="T59">
        <f t="shared" si="9"/>
        <v>4.1939426415832518E-3</v>
      </c>
    </row>
    <row r="60" spans="1:20" x14ac:dyDescent="0.25">
      <c r="A60" t="s">
        <v>70</v>
      </c>
      <c r="B60">
        <v>1013019.35</v>
      </c>
      <c r="C60">
        <v>2572283.83</v>
      </c>
      <c r="D60">
        <v>3526989.0600000005</v>
      </c>
      <c r="E60">
        <f t="shared" si="0"/>
        <v>2370764.08</v>
      </c>
      <c r="G60">
        <v>3920456.89</v>
      </c>
      <c r="H60">
        <v>8525972.7500000019</v>
      </c>
      <c r="I60">
        <v>11647377.870000001</v>
      </c>
      <c r="J60">
        <f t="shared" si="1"/>
        <v>8031269.1700000018</v>
      </c>
      <c r="L60">
        <f t="shared" si="2"/>
        <v>5660505.0900000017</v>
      </c>
      <c r="M60">
        <f t="shared" si="3"/>
        <v>5660505.0900000017</v>
      </c>
      <c r="N60" s="4" t="s">
        <v>16</v>
      </c>
      <c r="O60">
        <f t="shared" si="4"/>
        <v>0</v>
      </c>
      <c r="P60">
        <f t="shared" si="5"/>
        <v>0.8</v>
      </c>
      <c r="Q60">
        <f t="shared" si="6"/>
        <v>0</v>
      </c>
      <c r="R60">
        <f t="shared" si="7"/>
        <v>0.8</v>
      </c>
      <c r="S60">
        <f t="shared" si="8"/>
        <v>4528404.0720000016</v>
      </c>
      <c r="T60">
        <f t="shared" si="9"/>
        <v>1.4360900439595644E-2</v>
      </c>
    </row>
    <row r="61" spans="1:20" x14ac:dyDescent="0.25">
      <c r="A61" t="s">
        <v>71</v>
      </c>
      <c r="B61">
        <v>5614598.7899999991</v>
      </c>
      <c r="C61">
        <v>9603904.7699999996</v>
      </c>
      <c r="D61">
        <v>5571707.3000000007</v>
      </c>
      <c r="E61">
        <f t="shared" si="0"/>
        <v>6930070.2866666662</v>
      </c>
      <c r="G61">
        <v>7086980.3400000092</v>
      </c>
      <c r="H61">
        <v>13758010.559999928</v>
      </c>
      <c r="I61">
        <v>9370404.0599999987</v>
      </c>
      <c r="J61">
        <f t="shared" si="1"/>
        <v>10071798.31999998</v>
      </c>
      <c r="L61">
        <f t="shared" si="2"/>
        <v>3141728.0333333137</v>
      </c>
      <c r="M61">
        <f t="shared" si="3"/>
        <v>3141728.0333333137</v>
      </c>
      <c r="N61" s="4" t="s">
        <v>10</v>
      </c>
      <c r="O61">
        <f t="shared" si="4"/>
        <v>1</v>
      </c>
      <c r="P61">
        <f t="shared" si="5"/>
        <v>0</v>
      </c>
      <c r="Q61">
        <f t="shared" si="6"/>
        <v>0</v>
      </c>
      <c r="R61">
        <f t="shared" si="7"/>
        <v>1</v>
      </c>
      <c r="S61">
        <f t="shared" si="8"/>
        <v>3141728.0333333137</v>
      </c>
      <c r="T61">
        <f t="shared" si="9"/>
        <v>9.9633431066719364E-3</v>
      </c>
    </row>
    <row r="62" spans="1:20" x14ac:dyDescent="0.25">
      <c r="A62" t="s">
        <v>72</v>
      </c>
      <c r="B62">
        <v>348823</v>
      </c>
      <c r="C62">
        <v>4364713.0600000005</v>
      </c>
      <c r="D62">
        <v>660713.50999999989</v>
      </c>
      <c r="E62">
        <f t="shared" si="0"/>
        <v>1791416.5233333334</v>
      </c>
      <c r="G62">
        <v>491458</v>
      </c>
      <c r="H62">
        <v>3412183</v>
      </c>
      <c r="I62">
        <v>3676225</v>
      </c>
      <c r="J62">
        <f t="shared" si="1"/>
        <v>2526622</v>
      </c>
      <c r="L62">
        <f t="shared" si="2"/>
        <v>735205.47666666657</v>
      </c>
      <c r="M62">
        <f t="shared" si="3"/>
        <v>735205.47666666657</v>
      </c>
      <c r="N62" s="4" t="s">
        <v>16</v>
      </c>
      <c r="O62">
        <f t="shared" si="4"/>
        <v>0</v>
      </c>
      <c r="P62">
        <f t="shared" si="5"/>
        <v>0.8</v>
      </c>
      <c r="Q62">
        <f t="shared" si="6"/>
        <v>0</v>
      </c>
      <c r="R62">
        <f t="shared" si="7"/>
        <v>0.8</v>
      </c>
      <c r="S62">
        <f t="shared" si="8"/>
        <v>588164.38133333332</v>
      </c>
      <c r="T62">
        <f t="shared" si="9"/>
        <v>1.8652421445054215E-3</v>
      </c>
    </row>
    <row r="63" spans="1:20" x14ac:dyDescent="0.25">
      <c r="A63" t="s">
        <v>73</v>
      </c>
      <c r="B63">
        <v>297205.76000000001</v>
      </c>
      <c r="C63">
        <v>280616.27999999991</v>
      </c>
      <c r="D63">
        <v>298200.54000000004</v>
      </c>
      <c r="E63">
        <f t="shared" si="0"/>
        <v>292007.52666666667</v>
      </c>
      <c r="G63">
        <v>6678622.7999999998</v>
      </c>
      <c r="H63">
        <v>6728437.0000000009</v>
      </c>
      <c r="I63">
        <v>4990379</v>
      </c>
      <c r="J63">
        <f t="shared" si="1"/>
        <v>6132479.6000000006</v>
      </c>
      <c r="L63">
        <f t="shared" si="2"/>
        <v>5840472.0733333342</v>
      </c>
      <c r="M63">
        <f t="shared" si="3"/>
        <v>5840472.0733333342</v>
      </c>
      <c r="N63" s="4" t="s">
        <v>16</v>
      </c>
      <c r="O63">
        <f t="shared" si="4"/>
        <v>0</v>
      </c>
      <c r="P63">
        <f t="shared" si="5"/>
        <v>0.8</v>
      </c>
      <c r="Q63">
        <f t="shared" si="6"/>
        <v>0</v>
      </c>
      <c r="R63">
        <f t="shared" si="7"/>
        <v>0.8</v>
      </c>
      <c r="S63">
        <f t="shared" si="8"/>
        <v>4672377.6586666675</v>
      </c>
      <c r="T63">
        <f t="shared" si="9"/>
        <v>1.4817483004043855E-2</v>
      </c>
    </row>
    <row r="64" spans="1:20" x14ac:dyDescent="0.25">
      <c r="A64" t="s">
        <v>74</v>
      </c>
      <c r="B64">
        <v>139554.32</v>
      </c>
      <c r="C64">
        <v>399027.08</v>
      </c>
      <c r="D64">
        <v>694456.05</v>
      </c>
      <c r="E64">
        <f t="shared" si="0"/>
        <v>411012.4833333334</v>
      </c>
      <c r="G64">
        <v>4046272.02</v>
      </c>
      <c r="H64">
        <v>3370967.25</v>
      </c>
      <c r="I64">
        <v>3211092.7099999995</v>
      </c>
      <c r="J64">
        <f t="shared" si="1"/>
        <v>3542777.3266666662</v>
      </c>
      <c r="L64">
        <f t="shared" si="2"/>
        <v>3131764.8433333328</v>
      </c>
      <c r="M64">
        <f t="shared" si="3"/>
        <v>3131764.8433333328</v>
      </c>
      <c r="N64" s="4" t="s">
        <v>16</v>
      </c>
      <c r="O64">
        <f t="shared" si="4"/>
        <v>0</v>
      </c>
      <c r="P64">
        <f t="shared" si="5"/>
        <v>0.8</v>
      </c>
      <c r="Q64">
        <f t="shared" si="6"/>
        <v>0</v>
      </c>
      <c r="R64">
        <f t="shared" si="7"/>
        <v>0.8</v>
      </c>
      <c r="S64">
        <f t="shared" si="8"/>
        <v>2505411.8746666661</v>
      </c>
      <c r="T64">
        <f t="shared" si="9"/>
        <v>7.94539752199672E-3</v>
      </c>
    </row>
    <row r="65" spans="1:20" x14ac:dyDescent="0.25">
      <c r="A65" t="s">
        <v>75</v>
      </c>
      <c r="B65">
        <v>24957605.130000003</v>
      </c>
      <c r="C65">
        <v>15448040.07</v>
      </c>
      <c r="D65">
        <v>-969816.75999999989</v>
      </c>
      <c r="E65">
        <f t="shared" si="0"/>
        <v>13145276.146666668</v>
      </c>
      <c r="G65">
        <v>36881994.860000014</v>
      </c>
      <c r="H65">
        <v>17456247.579999998</v>
      </c>
      <c r="I65">
        <v>640000</v>
      </c>
      <c r="J65">
        <f t="shared" si="1"/>
        <v>18326080.813333336</v>
      </c>
      <c r="L65">
        <f t="shared" si="2"/>
        <v>5180804.6666666679</v>
      </c>
      <c r="M65">
        <f t="shared" si="3"/>
        <v>5180804.6666666679</v>
      </c>
      <c r="N65" s="4" t="s">
        <v>16</v>
      </c>
      <c r="O65">
        <f t="shared" si="4"/>
        <v>0</v>
      </c>
      <c r="P65">
        <f t="shared" si="5"/>
        <v>0.8</v>
      </c>
      <c r="Q65">
        <f t="shared" si="6"/>
        <v>0</v>
      </c>
      <c r="R65">
        <f t="shared" si="7"/>
        <v>0.8</v>
      </c>
      <c r="S65">
        <f t="shared" si="8"/>
        <v>4144643.7333333343</v>
      </c>
      <c r="T65">
        <f t="shared" si="9"/>
        <v>1.3143883599085764E-2</v>
      </c>
    </row>
    <row r="66" spans="1:20" x14ac:dyDescent="0.25">
      <c r="A66" t="s">
        <v>76</v>
      </c>
      <c r="B66">
        <v>22405</v>
      </c>
      <c r="C66">
        <v>30425</v>
      </c>
      <c r="D66">
        <v>33477</v>
      </c>
      <c r="E66">
        <f t="shared" si="0"/>
        <v>28769</v>
      </c>
      <c r="G66">
        <v>2708583.9600000004</v>
      </c>
      <c r="H66">
        <v>3036297.3799999994</v>
      </c>
      <c r="I66">
        <v>3131233.6399999997</v>
      </c>
      <c r="J66">
        <f t="shared" si="1"/>
        <v>2958704.9933333336</v>
      </c>
      <c r="L66">
        <f t="shared" si="2"/>
        <v>2929935.9933333336</v>
      </c>
      <c r="M66">
        <f t="shared" si="3"/>
        <v>2929935.9933333336</v>
      </c>
      <c r="N66" s="4" t="s">
        <v>10</v>
      </c>
      <c r="O66">
        <f t="shared" si="4"/>
        <v>1</v>
      </c>
      <c r="P66">
        <f t="shared" si="5"/>
        <v>0</v>
      </c>
      <c r="Q66">
        <f t="shared" si="6"/>
        <v>0</v>
      </c>
      <c r="R66">
        <f t="shared" si="7"/>
        <v>1</v>
      </c>
      <c r="S66">
        <f t="shared" si="8"/>
        <v>2929935.9933333336</v>
      </c>
      <c r="T66">
        <f t="shared" si="9"/>
        <v>9.2916882914258966E-3</v>
      </c>
    </row>
    <row r="67" spans="1:20" x14ac:dyDescent="0.25">
      <c r="A67" t="s">
        <v>77</v>
      </c>
      <c r="B67">
        <v>1269204.56</v>
      </c>
      <c r="C67">
        <v>1596247.54</v>
      </c>
      <c r="D67">
        <v>1967737.79</v>
      </c>
      <c r="E67">
        <f t="shared" si="0"/>
        <v>1611063.2966666669</v>
      </c>
      <c r="G67">
        <v>1634763.65</v>
      </c>
      <c r="H67">
        <v>3006690.2200000007</v>
      </c>
      <c r="I67">
        <v>3146956.2899999986</v>
      </c>
      <c r="J67">
        <f t="shared" si="1"/>
        <v>2596136.7200000002</v>
      </c>
      <c r="L67">
        <f t="shared" si="2"/>
        <v>985073.42333333334</v>
      </c>
      <c r="M67">
        <f t="shared" si="3"/>
        <v>985073.42333333334</v>
      </c>
      <c r="N67" s="4" t="s">
        <v>16</v>
      </c>
      <c r="O67">
        <f t="shared" si="4"/>
        <v>0</v>
      </c>
      <c r="P67">
        <f t="shared" si="5"/>
        <v>0.8</v>
      </c>
      <c r="Q67">
        <f t="shared" si="6"/>
        <v>0</v>
      </c>
      <c r="R67">
        <f t="shared" si="7"/>
        <v>0.8</v>
      </c>
      <c r="S67">
        <f t="shared" si="8"/>
        <v>788058.73866666667</v>
      </c>
      <c r="T67">
        <f t="shared" si="9"/>
        <v>2.499165910684067E-3</v>
      </c>
    </row>
    <row r="68" spans="1:20" x14ac:dyDescent="0.25">
      <c r="A68" t="s">
        <v>78</v>
      </c>
      <c r="B68">
        <v>7677.8</v>
      </c>
      <c r="C68">
        <v>2539834.3599999989</v>
      </c>
      <c r="D68">
        <v>2521469.4999999995</v>
      </c>
      <c r="E68">
        <f t="shared" ref="E68:E125" si="10">AVERAGE(B68:D68)</f>
        <v>1689660.5533333328</v>
      </c>
      <c r="G68">
        <v>16984</v>
      </c>
      <c r="H68">
        <v>372990.45</v>
      </c>
      <c r="I68">
        <v>4190169.34</v>
      </c>
      <c r="J68">
        <f t="shared" ref="J68:J125" si="11">AVERAGE(G68:I68)</f>
        <v>1526714.5966666667</v>
      </c>
      <c r="L68">
        <f t="shared" ref="L68:L125" si="12">J68-E68</f>
        <v>-162945.95666666608</v>
      </c>
      <c r="M68">
        <f t="shared" ref="M68:M125" si="13">IF(L68&gt;0,L68,0)</f>
        <v>0</v>
      </c>
      <c r="N68" s="4" t="s">
        <v>16</v>
      </c>
      <c r="O68">
        <f t="shared" ref="O68:O125" si="14">IF(N68="A",1,0)</f>
        <v>0</v>
      </c>
      <c r="P68">
        <f t="shared" ref="P68:P125" si="15">IF(N68="B",0.8,0)</f>
        <v>0.8</v>
      </c>
      <c r="Q68">
        <f t="shared" ref="Q68:Q125" si="16">IF(N68="C",0.5,0)</f>
        <v>0</v>
      </c>
      <c r="R68">
        <f t="shared" ref="R68:R125" si="17">SUM(O68:Q68)</f>
        <v>0.8</v>
      </c>
      <c r="S68">
        <f t="shared" ref="S68:S125" si="18">M68*R68</f>
        <v>0</v>
      </c>
      <c r="T68">
        <f t="shared" ref="T68:T125" si="19">(S68-MIN(S:S))/(MAX(S:S)-MIN(S:S))</f>
        <v>0</v>
      </c>
    </row>
    <row r="69" spans="1:20" x14ac:dyDescent="0.25">
      <c r="A69" t="s">
        <v>79</v>
      </c>
      <c r="B69">
        <v>62965.450000000004</v>
      </c>
      <c r="C69">
        <v>191347.71999999997</v>
      </c>
      <c r="D69">
        <v>1018134.2799999999</v>
      </c>
      <c r="E69">
        <f t="shared" si="10"/>
        <v>424149.14999999997</v>
      </c>
      <c r="G69">
        <v>617522</v>
      </c>
      <c r="H69">
        <v>1364310</v>
      </c>
      <c r="I69">
        <v>3809578</v>
      </c>
      <c r="J69">
        <f t="shared" si="11"/>
        <v>1930470</v>
      </c>
      <c r="L69">
        <f t="shared" si="12"/>
        <v>1506320.85</v>
      </c>
      <c r="M69">
        <f t="shared" si="13"/>
        <v>1506320.85</v>
      </c>
      <c r="N69" s="4" t="s">
        <v>16</v>
      </c>
      <c r="O69">
        <f t="shared" si="14"/>
        <v>0</v>
      </c>
      <c r="P69">
        <f t="shared" si="15"/>
        <v>0.8</v>
      </c>
      <c r="Q69">
        <f t="shared" si="16"/>
        <v>0</v>
      </c>
      <c r="R69">
        <f t="shared" si="17"/>
        <v>0.8</v>
      </c>
      <c r="S69">
        <f t="shared" si="18"/>
        <v>1205056.6800000002</v>
      </c>
      <c r="T69">
        <f t="shared" si="19"/>
        <v>3.8215889594645836E-3</v>
      </c>
    </row>
    <row r="70" spans="1:20" x14ac:dyDescent="0.25">
      <c r="A70" t="s">
        <v>80</v>
      </c>
      <c r="B70">
        <v>0</v>
      </c>
      <c r="C70">
        <v>460</v>
      </c>
      <c r="D70">
        <v>280</v>
      </c>
      <c r="E70">
        <f t="shared" si="10"/>
        <v>246.66666666666666</v>
      </c>
      <c r="G70">
        <v>0</v>
      </c>
      <c r="H70">
        <v>4361818.2</v>
      </c>
      <c r="I70">
        <v>1595260</v>
      </c>
      <c r="J70">
        <f t="shared" si="11"/>
        <v>1985692.7333333334</v>
      </c>
      <c r="L70">
        <f t="shared" si="12"/>
        <v>1985446.0666666667</v>
      </c>
      <c r="M70">
        <f t="shared" si="13"/>
        <v>1985446.0666666667</v>
      </c>
      <c r="N70" s="4" t="s">
        <v>13</v>
      </c>
      <c r="O70">
        <f t="shared" si="14"/>
        <v>0</v>
      </c>
      <c r="P70">
        <f t="shared" si="15"/>
        <v>0</v>
      </c>
      <c r="Q70">
        <f t="shared" si="16"/>
        <v>0.5</v>
      </c>
      <c r="R70">
        <f t="shared" si="17"/>
        <v>0.5</v>
      </c>
      <c r="S70">
        <f t="shared" si="18"/>
        <v>992723.03333333333</v>
      </c>
      <c r="T70">
        <f t="shared" si="19"/>
        <v>3.1482165502728534E-3</v>
      </c>
    </row>
    <row r="71" spans="1:20" x14ac:dyDescent="0.25">
      <c r="A71" t="s">
        <v>81</v>
      </c>
      <c r="B71">
        <v>0</v>
      </c>
      <c r="C71">
        <v>3250</v>
      </c>
      <c r="D71">
        <v>0</v>
      </c>
      <c r="E71">
        <f t="shared" si="10"/>
        <v>1083.3333333333333</v>
      </c>
      <c r="G71">
        <v>0</v>
      </c>
      <c r="H71">
        <v>308741.46999999997</v>
      </c>
      <c r="I71">
        <v>3050468.1599999978</v>
      </c>
      <c r="J71">
        <f t="shared" si="11"/>
        <v>1119736.5433333328</v>
      </c>
      <c r="L71">
        <f t="shared" si="12"/>
        <v>1118653.2099999995</v>
      </c>
      <c r="M71">
        <f t="shared" si="13"/>
        <v>1118653.2099999995</v>
      </c>
      <c r="N71" s="4" t="s">
        <v>13</v>
      </c>
      <c r="O71">
        <f t="shared" si="14"/>
        <v>0</v>
      </c>
      <c r="P71">
        <f t="shared" si="15"/>
        <v>0</v>
      </c>
      <c r="Q71">
        <f t="shared" si="16"/>
        <v>0.5</v>
      </c>
      <c r="R71">
        <f t="shared" si="17"/>
        <v>0.5</v>
      </c>
      <c r="S71">
        <f t="shared" si="18"/>
        <v>559326.60499999975</v>
      </c>
      <c r="T71">
        <f t="shared" si="19"/>
        <v>1.7737890788695574E-3</v>
      </c>
    </row>
    <row r="72" spans="1:20" x14ac:dyDescent="0.25">
      <c r="A72" t="s">
        <v>82</v>
      </c>
      <c r="B72">
        <v>1280128.8999999994</v>
      </c>
      <c r="C72">
        <v>2246916.7099999995</v>
      </c>
      <c r="D72">
        <v>2495785.9499999983</v>
      </c>
      <c r="E72">
        <f t="shared" si="10"/>
        <v>2007610.5199999989</v>
      </c>
      <c r="G72">
        <v>3806888.3500000006</v>
      </c>
      <c r="H72">
        <v>3973677.6400000006</v>
      </c>
      <c r="I72">
        <v>2679225.4899999998</v>
      </c>
      <c r="J72">
        <f t="shared" si="11"/>
        <v>3486597.16</v>
      </c>
      <c r="L72">
        <f t="shared" si="12"/>
        <v>1478986.6400000013</v>
      </c>
      <c r="M72">
        <f t="shared" si="13"/>
        <v>1478986.6400000013</v>
      </c>
      <c r="N72" s="4" t="s">
        <v>16</v>
      </c>
      <c r="O72">
        <f t="shared" si="14"/>
        <v>0</v>
      </c>
      <c r="P72">
        <f t="shared" si="15"/>
        <v>0.8</v>
      </c>
      <c r="Q72">
        <f t="shared" si="16"/>
        <v>0</v>
      </c>
      <c r="R72">
        <f t="shared" si="17"/>
        <v>0.8</v>
      </c>
      <c r="S72">
        <f t="shared" si="18"/>
        <v>1183189.3120000011</v>
      </c>
      <c r="T72">
        <f t="shared" si="19"/>
        <v>3.7522411076097266E-3</v>
      </c>
    </row>
    <row r="73" spans="1:20" x14ac:dyDescent="0.25">
      <c r="A73" t="s">
        <v>83</v>
      </c>
      <c r="B73">
        <v>7633771.290000001</v>
      </c>
      <c r="C73">
        <v>1474766.8199999998</v>
      </c>
      <c r="D73">
        <v>896341.78000000014</v>
      </c>
      <c r="E73">
        <f t="shared" si="10"/>
        <v>3334959.9633333334</v>
      </c>
      <c r="G73">
        <v>2979803.27</v>
      </c>
      <c r="H73">
        <v>7119915.1499999994</v>
      </c>
      <c r="I73">
        <v>2127591.1999999997</v>
      </c>
      <c r="J73">
        <f t="shared" si="11"/>
        <v>4075769.8733333331</v>
      </c>
      <c r="L73">
        <f t="shared" si="12"/>
        <v>740809.90999999968</v>
      </c>
      <c r="M73">
        <f t="shared" si="13"/>
        <v>740809.90999999968</v>
      </c>
      <c r="N73" s="4" t="s">
        <v>16</v>
      </c>
      <c r="O73">
        <f t="shared" si="14"/>
        <v>0</v>
      </c>
      <c r="P73">
        <f t="shared" si="15"/>
        <v>0.8</v>
      </c>
      <c r="Q73">
        <f t="shared" si="16"/>
        <v>0</v>
      </c>
      <c r="R73">
        <f t="shared" si="17"/>
        <v>0.8</v>
      </c>
      <c r="S73">
        <f t="shared" si="18"/>
        <v>592647.92799999972</v>
      </c>
      <c r="T73">
        <f t="shared" si="19"/>
        <v>1.8794607889268413E-3</v>
      </c>
    </row>
    <row r="74" spans="1:20" x14ac:dyDescent="0.25">
      <c r="A74" t="s">
        <v>84</v>
      </c>
      <c r="B74">
        <v>164288</v>
      </c>
      <c r="C74">
        <v>652291.92999999993</v>
      </c>
      <c r="D74">
        <v>549519.87</v>
      </c>
      <c r="E74">
        <f t="shared" si="10"/>
        <v>455366.59999999992</v>
      </c>
      <c r="G74">
        <v>47400</v>
      </c>
      <c r="H74">
        <v>2043320.1800000002</v>
      </c>
      <c r="I74">
        <v>1892358.3599999999</v>
      </c>
      <c r="J74">
        <f t="shared" si="11"/>
        <v>1327692.8466666667</v>
      </c>
      <c r="L74">
        <f t="shared" si="12"/>
        <v>872326.24666666682</v>
      </c>
      <c r="M74">
        <f t="shared" si="13"/>
        <v>872326.24666666682</v>
      </c>
      <c r="N74" s="4" t="s">
        <v>13</v>
      </c>
      <c r="O74">
        <f t="shared" si="14"/>
        <v>0</v>
      </c>
      <c r="P74">
        <f t="shared" si="15"/>
        <v>0</v>
      </c>
      <c r="Q74">
        <f t="shared" si="16"/>
        <v>0.5</v>
      </c>
      <c r="R74">
        <f t="shared" si="17"/>
        <v>0.5</v>
      </c>
      <c r="S74">
        <f t="shared" si="18"/>
        <v>436163.12333333341</v>
      </c>
      <c r="T74">
        <f t="shared" si="19"/>
        <v>1.3832014745200668E-3</v>
      </c>
    </row>
    <row r="75" spans="1:20" x14ac:dyDescent="0.25">
      <c r="A75" t="s">
        <v>85</v>
      </c>
      <c r="B75">
        <v>228850.4</v>
      </c>
      <c r="C75">
        <v>380675.64999999997</v>
      </c>
      <c r="D75">
        <v>215949.48999999996</v>
      </c>
      <c r="E75">
        <f t="shared" si="10"/>
        <v>275158.51333333331</v>
      </c>
      <c r="G75">
        <v>3352871</v>
      </c>
      <c r="H75">
        <v>2014701.7600000002</v>
      </c>
      <c r="I75">
        <v>1729538.42</v>
      </c>
      <c r="J75">
        <f t="shared" si="11"/>
        <v>2365703.7266666666</v>
      </c>
      <c r="L75">
        <f t="shared" si="12"/>
        <v>2090545.2133333334</v>
      </c>
      <c r="M75">
        <f t="shared" si="13"/>
        <v>2090545.2133333334</v>
      </c>
      <c r="N75" s="4" t="s">
        <v>13</v>
      </c>
      <c r="O75">
        <f t="shared" si="14"/>
        <v>0</v>
      </c>
      <c r="P75">
        <f t="shared" si="15"/>
        <v>0</v>
      </c>
      <c r="Q75">
        <f t="shared" si="16"/>
        <v>0.5</v>
      </c>
      <c r="R75">
        <f t="shared" si="17"/>
        <v>0.5</v>
      </c>
      <c r="S75">
        <f t="shared" si="18"/>
        <v>1045272.6066666667</v>
      </c>
      <c r="T75">
        <f t="shared" si="19"/>
        <v>3.3148666942936652E-3</v>
      </c>
    </row>
    <row r="76" spans="1:20" x14ac:dyDescent="0.25">
      <c r="A76" t="s">
        <v>86</v>
      </c>
      <c r="B76">
        <v>227</v>
      </c>
      <c r="C76">
        <v>888</v>
      </c>
      <c r="D76">
        <v>336200</v>
      </c>
      <c r="E76">
        <f t="shared" si="10"/>
        <v>112438.33333333333</v>
      </c>
      <c r="G76">
        <v>239676</v>
      </c>
      <c r="H76">
        <v>1462745.5999999996</v>
      </c>
      <c r="I76">
        <v>1963654.15</v>
      </c>
      <c r="J76">
        <f t="shared" si="11"/>
        <v>1222025.2499999998</v>
      </c>
      <c r="L76">
        <f t="shared" si="12"/>
        <v>1109586.9166666665</v>
      </c>
      <c r="M76">
        <f t="shared" si="13"/>
        <v>1109586.9166666665</v>
      </c>
      <c r="N76" s="4" t="s">
        <v>16</v>
      </c>
      <c r="O76">
        <f t="shared" si="14"/>
        <v>0</v>
      </c>
      <c r="P76">
        <f t="shared" si="15"/>
        <v>0.8</v>
      </c>
      <c r="Q76">
        <f t="shared" si="16"/>
        <v>0</v>
      </c>
      <c r="R76">
        <f t="shared" si="17"/>
        <v>0.8</v>
      </c>
      <c r="S76">
        <f t="shared" si="18"/>
        <v>887669.53333333321</v>
      </c>
      <c r="T76">
        <f t="shared" si="19"/>
        <v>2.8150610212290968E-3</v>
      </c>
    </row>
    <row r="77" spans="1:20" x14ac:dyDescent="0.25">
      <c r="A77" t="s">
        <v>87</v>
      </c>
      <c r="B77">
        <v>635732.50000000012</v>
      </c>
      <c r="C77">
        <v>785680.60000000009</v>
      </c>
      <c r="D77">
        <v>1239557.1900000004</v>
      </c>
      <c r="E77">
        <f t="shared" si="10"/>
        <v>886990.0966666668</v>
      </c>
      <c r="G77">
        <v>2858373.24</v>
      </c>
      <c r="H77">
        <v>1988406</v>
      </c>
      <c r="I77">
        <v>1719536.5600000003</v>
      </c>
      <c r="J77">
        <f t="shared" si="11"/>
        <v>2188771.9333333336</v>
      </c>
      <c r="L77">
        <f t="shared" si="12"/>
        <v>1301781.8366666669</v>
      </c>
      <c r="M77">
        <f t="shared" si="13"/>
        <v>1301781.8366666669</v>
      </c>
      <c r="N77" s="4" t="s">
        <v>13</v>
      </c>
      <c r="O77">
        <f t="shared" si="14"/>
        <v>0</v>
      </c>
      <c r="P77">
        <f t="shared" si="15"/>
        <v>0</v>
      </c>
      <c r="Q77">
        <f t="shared" si="16"/>
        <v>0.5</v>
      </c>
      <c r="R77">
        <f t="shared" si="17"/>
        <v>0.5</v>
      </c>
      <c r="S77">
        <f t="shared" si="18"/>
        <v>650890.91833333345</v>
      </c>
      <c r="T77">
        <f t="shared" si="19"/>
        <v>2.0641664318382358E-3</v>
      </c>
    </row>
    <row r="78" spans="1:20" x14ac:dyDescent="0.25">
      <c r="A78" t="s">
        <v>88</v>
      </c>
      <c r="B78">
        <v>529510.33000000007</v>
      </c>
      <c r="C78">
        <v>211754.66</v>
      </c>
      <c r="D78">
        <v>185584.62</v>
      </c>
      <c r="E78">
        <f t="shared" si="10"/>
        <v>308949.87000000005</v>
      </c>
      <c r="G78">
        <v>1092000</v>
      </c>
      <c r="H78">
        <v>1423912.5999999999</v>
      </c>
      <c r="I78">
        <v>1776085.2</v>
      </c>
      <c r="J78">
        <f t="shared" si="11"/>
        <v>1430665.9333333333</v>
      </c>
      <c r="L78">
        <f t="shared" si="12"/>
        <v>1121716.0633333332</v>
      </c>
      <c r="M78">
        <f t="shared" si="13"/>
        <v>1121716.0633333332</v>
      </c>
      <c r="N78" s="4" t="s">
        <v>16</v>
      </c>
      <c r="O78">
        <f t="shared" si="14"/>
        <v>0</v>
      </c>
      <c r="P78">
        <f t="shared" si="15"/>
        <v>0.8</v>
      </c>
      <c r="Q78">
        <f t="shared" si="16"/>
        <v>0</v>
      </c>
      <c r="R78">
        <f t="shared" si="17"/>
        <v>0.8</v>
      </c>
      <c r="S78">
        <f t="shared" si="18"/>
        <v>897372.85066666664</v>
      </c>
      <c r="T78">
        <f t="shared" si="19"/>
        <v>2.8458330927894557E-3</v>
      </c>
    </row>
    <row r="79" spans="1:20" x14ac:dyDescent="0.25">
      <c r="A79" t="s">
        <v>89</v>
      </c>
      <c r="B79">
        <v>352330</v>
      </c>
      <c r="C79">
        <v>151520</v>
      </c>
      <c r="D79">
        <v>273031</v>
      </c>
      <c r="E79">
        <f t="shared" si="10"/>
        <v>258960.33333333334</v>
      </c>
      <c r="G79">
        <v>1675952.3</v>
      </c>
      <c r="H79">
        <v>2098307.25</v>
      </c>
      <c r="I79">
        <v>802563.44</v>
      </c>
      <c r="J79">
        <f t="shared" si="11"/>
        <v>1525607.6633333333</v>
      </c>
      <c r="L79">
        <f t="shared" si="12"/>
        <v>1266647.33</v>
      </c>
      <c r="M79">
        <f t="shared" si="13"/>
        <v>1266647.33</v>
      </c>
      <c r="N79" s="4" t="s">
        <v>13</v>
      </c>
      <c r="O79">
        <f t="shared" si="14"/>
        <v>0</v>
      </c>
      <c r="P79">
        <f t="shared" si="15"/>
        <v>0</v>
      </c>
      <c r="Q79">
        <f t="shared" si="16"/>
        <v>0.5</v>
      </c>
      <c r="R79">
        <f t="shared" si="17"/>
        <v>0.5</v>
      </c>
      <c r="S79">
        <f t="shared" si="18"/>
        <v>633323.66500000004</v>
      </c>
      <c r="T79">
        <f t="shared" si="19"/>
        <v>2.0084555076128421E-3</v>
      </c>
    </row>
    <row r="80" spans="1:20" x14ac:dyDescent="0.25">
      <c r="A80" t="s">
        <v>90</v>
      </c>
      <c r="B80">
        <v>2332218.6800000002</v>
      </c>
      <c r="C80">
        <v>1245780.3199999998</v>
      </c>
      <c r="D80">
        <v>170969.62</v>
      </c>
      <c r="E80">
        <f t="shared" si="10"/>
        <v>1249656.2066666668</v>
      </c>
      <c r="G80">
        <v>5792335.2999999998</v>
      </c>
      <c r="H80">
        <v>3417169</v>
      </c>
      <c r="I80">
        <v>829562.8</v>
      </c>
      <c r="J80">
        <f t="shared" si="11"/>
        <v>3346355.7000000007</v>
      </c>
      <c r="L80">
        <f t="shared" si="12"/>
        <v>2096699.4933333339</v>
      </c>
      <c r="M80">
        <f t="shared" si="13"/>
        <v>2096699.4933333339</v>
      </c>
      <c r="N80" s="4" t="s">
        <v>13</v>
      </c>
      <c r="O80">
        <f t="shared" si="14"/>
        <v>0</v>
      </c>
      <c r="P80">
        <f t="shared" si="15"/>
        <v>0</v>
      </c>
      <c r="Q80">
        <f t="shared" si="16"/>
        <v>0.5</v>
      </c>
      <c r="R80">
        <f t="shared" si="17"/>
        <v>0.5</v>
      </c>
      <c r="S80">
        <f t="shared" si="18"/>
        <v>1048349.7466666669</v>
      </c>
      <c r="T80">
        <f t="shared" si="19"/>
        <v>3.3246252097609442E-3</v>
      </c>
    </row>
    <row r="81" spans="1:20" x14ac:dyDescent="0.25">
      <c r="A81" t="s">
        <v>91</v>
      </c>
      <c r="B81">
        <v>1326418.27</v>
      </c>
      <c r="C81">
        <v>1199536.05</v>
      </c>
      <c r="D81">
        <v>675133.9</v>
      </c>
      <c r="E81">
        <f t="shared" si="10"/>
        <v>1067029.4066666667</v>
      </c>
      <c r="G81">
        <v>800560</v>
      </c>
      <c r="H81">
        <v>1227783.5</v>
      </c>
      <c r="I81">
        <v>1299142.5899999999</v>
      </c>
      <c r="J81">
        <f t="shared" si="11"/>
        <v>1109162.03</v>
      </c>
      <c r="L81">
        <f t="shared" si="12"/>
        <v>42132.623333333293</v>
      </c>
      <c r="M81">
        <f t="shared" si="13"/>
        <v>42132.623333333293</v>
      </c>
      <c r="N81" s="4" t="s">
        <v>16</v>
      </c>
      <c r="O81">
        <f t="shared" si="14"/>
        <v>0</v>
      </c>
      <c r="P81">
        <f t="shared" si="15"/>
        <v>0.8</v>
      </c>
      <c r="Q81">
        <f t="shared" si="16"/>
        <v>0</v>
      </c>
      <c r="R81">
        <f t="shared" si="17"/>
        <v>0.8</v>
      </c>
      <c r="S81">
        <f t="shared" si="18"/>
        <v>33706.098666666636</v>
      </c>
      <c r="T81">
        <f t="shared" si="19"/>
        <v>1.0689194680133811E-4</v>
      </c>
    </row>
    <row r="82" spans="1:20" x14ac:dyDescent="0.25">
      <c r="A82" t="s">
        <v>92</v>
      </c>
      <c r="B82">
        <v>688655.25</v>
      </c>
      <c r="C82">
        <v>1837960.85</v>
      </c>
      <c r="D82">
        <v>66439.02</v>
      </c>
      <c r="E82">
        <f t="shared" si="10"/>
        <v>864351.70666666667</v>
      </c>
      <c r="G82">
        <v>111661.82</v>
      </c>
      <c r="H82">
        <v>428126</v>
      </c>
      <c r="I82">
        <v>2935476.2200000011</v>
      </c>
      <c r="J82">
        <f t="shared" si="11"/>
        <v>1158421.3466666669</v>
      </c>
      <c r="L82">
        <f t="shared" si="12"/>
        <v>294069.64000000025</v>
      </c>
      <c r="M82">
        <f t="shared" si="13"/>
        <v>294069.64000000025</v>
      </c>
      <c r="N82" s="4" t="s">
        <v>13</v>
      </c>
      <c r="O82">
        <f t="shared" si="14"/>
        <v>0</v>
      </c>
      <c r="P82">
        <f t="shared" si="15"/>
        <v>0</v>
      </c>
      <c r="Q82">
        <f t="shared" si="16"/>
        <v>0.5</v>
      </c>
      <c r="R82">
        <f t="shared" si="17"/>
        <v>0.5</v>
      </c>
      <c r="S82">
        <f t="shared" si="18"/>
        <v>147034.82000000012</v>
      </c>
      <c r="T82">
        <f t="shared" si="19"/>
        <v>4.6629063519971754E-4</v>
      </c>
    </row>
    <row r="83" spans="1:20" x14ac:dyDescent="0.25">
      <c r="A83" t="s">
        <v>93</v>
      </c>
      <c r="B83">
        <v>745360.05</v>
      </c>
      <c r="C83">
        <v>746962.57000000007</v>
      </c>
      <c r="D83">
        <v>757101.91</v>
      </c>
      <c r="E83">
        <f t="shared" si="10"/>
        <v>749808.17666666675</v>
      </c>
      <c r="G83">
        <v>1120848.1600000001</v>
      </c>
      <c r="H83">
        <v>1427134.1400000004</v>
      </c>
      <c r="I83">
        <v>1329010.8599999999</v>
      </c>
      <c r="J83">
        <f t="shared" si="11"/>
        <v>1292331.0533333335</v>
      </c>
      <c r="L83">
        <f t="shared" si="12"/>
        <v>542522.87666666671</v>
      </c>
      <c r="M83">
        <f t="shared" si="13"/>
        <v>542522.87666666671</v>
      </c>
      <c r="N83" s="4" t="s">
        <v>10</v>
      </c>
      <c r="O83">
        <f t="shared" si="14"/>
        <v>1</v>
      </c>
      <c r="P83">
        <f t="shared" si="15"/>
        <v>0</v>
      </c>
      <c r="Q83">
        <f t="shared" si="16"/>
        <v>0</v>
      </c>
      <c r="R83">
        <f t="shared" si="17"/>
        <v>1</v>
      </c>
      <c r="S83">
        <f t="shared" si="18"/>
        <v>542522.87666666671</v>
      </c>
      <c r="T83">
        <f t="shared" si="19"/>
        <v>1.7204995168578288E-3</v>
      </c>
    </row>
    <row r="84" spans="1:20" x14ac:dyDescent="0.25">
      <c r="A84" t="s">
        <v>94</v>
      </c>
      <c r="B84">
        <v>476464.90000000008</v>
      </c>
      <c r="C84">
        <v>695491.24</v>
      </c>
      <c r="D84">
        <v>521660.58000000007</v>
      </c>
      <c r="E84">
        <f t="shared" si="10"/>
        <v>564538.90666666673</v>
      </c>
      <c r="G84">
        <v>836449.91</v>
      </c>
      <c r="H84">
        <v>1546549.53</v>
      </c>
      <c r="I84">
        <v>1018276.7399999998</v>
      </c>
      <c r="J84">
        <f t="shared" si="11"/>
        <v>1133758.7266666666</v>
      </c>
      <c r="L84">
        <f t="shared" si="12"/>
        <v>569219.81999999983</v>
      </c>
      <c r="M84">
        <f t="shared" si="13"/>
        <v>569219.81999999983</v>
      </c>
      <c r="N84" s="4" t="s">
        <v>48</v>
      </c>
      <c r="O84">
        <f t="shared" si="14"/>
        <v>0</v>
      </c>
      <c r="P84">
        <f t="shared" si="15"/>
        <v>0</v>
      </c>
      <c r="Q84">
        <f t="shared" si="16"/>
        <v>0</v>
      </c>
      <c r="R84">
        <f t="shared" si="17"/>
        <v>0</v>
      </c>
      <c r="S84">
        <f t="shared" si="18"/>
        <v>0</v>
      </c>
      <c r="T84">
        <f t="shared" si="19"/>
        <v>0</v>
      </c>
    </row>
    <row r="85" spans="1:20" x14ac:dyDescent="0.25">
      <c r="A85" t="s">
        <v>95</v>
      </c>
      <c r="B85">
        <v>6459701.6800000016</v>
      </c>
      <c r="C85">
        <v>12574582.820000006</v>
      </c>
      <c r="D85">
        <v>17815616.260000005</v>
      </c>
      <c r="E85">
        <f t="shared" si="10"/>
        <v>12283300.253333338</v>
      </c>
      <c r="G85">
        <v>1331480.81</v>
      </c>
      <c r="H85">
        <v>2071620</v>
      </c>
      <c r="I85">
        <v>75020</v>
      </c>
      <c r="J85">
        <f t="shared" si="11"/>
        <v>1159373.6033333333</v>
      </c>
      <c r="L85">
        <f t="shared" si="12"/>
        <v>-11123926.650000004</v>
      </c>
      <c r="M85">
        <f t="shared" si="13"/>
        <v>0</v>
      </c>
      <c r="N85" s="4" t="s">
        <v>16</v>
      </c>
      <c r="O85">
        <f t="shared" si="14"/>
        <v>0</v>
      </c>
      <c r="P85">
        <f t="shared" si="15"/>
        <v>0.8</v>
      </c>
      <c r="Q85">
        <f t="shared" si="16"/>
        <v>0</v>
      </c>
      <c r="R85">
        <f t="shared" si="17"/>
        <v>0.8</v>
      </c>
      <c r="S85">
        <f t="shared" si="18"/>
        <v>0</v>
      </c>
      <c r="T85">
        <f t="shared" si="19"/>
        <v>0</v>
      </c>
    </row>
    <row r="86" spans="1:20" x14ac:dyDescent="0.25">
      <c r="A86" t="s">
        <v>96</v>
      </c>
      <c r="B86">
        <v>801510.94</v>
      </c>
      <c r="C86">
        <v>319973.59999999998</v>
      </c>
      <c r="D86">
        <v>337515.51</v>
      </c>
      <c r="E86">
        <f t="shared" si="10"/>
        <v>486333.35000000003</v>
      </c>
      <c r="G86">
        <v>1628897.76</v>
      </c>
      <c r="H86">
        <v>1907533.1000000003</v>
      </c>
      <c r="I86">
        <v>1864178.2400000002</v>
      </c>
      <c r="J86">
        <f t="shared" si="11"/>
        <v>1800203.0333333334</v>
      </c>
      <c r="L86">
        <f t="shared" si="12"/>
        <v>1313869.6833333333</v>
      </c>
      <c r="M86">
        <f t="shared" si="13"/>
        <v>1313869.6833333333</v>
      </c>
      <c r="N86" s="4" t="s">
        <v>10</v>
      </c>
      <c r="O86">
        <f t="shared" si="14"/>
        <v>1</v>
      </c>
      <c r="P86">
        <f t="shared" si="15"/>
        <v>0</v>
      </c>
      <c r="Q86">
        <f t="shared" si="16"/>
        <v>0</v>
      </c>
      <c r="R86">
        <f t="shared" si="17"/>
        <v>1</v>
      </c>
      <c r="S86">
        <f t="shared" si="18"/>
        <v>1313869.6833333333</v>
      </c>
      <c r="T86">
        <f t="shared" si="19"/>
        <v>4.1666669786867578E-3</v>
      </c>
    </row>
    <row r="87" spans="1:20" x14ac:dyDescent="0.25">
      <c r="A87" t="s">
        <v>97</v>
      </c>
      <c r="B87">
        <v>75064.84</v>
      </c>
      <c r="C87">
        <v>209710.38</v>
      </c>
      <c r="D87">
        <v>145952.95000000004</v>
      </c>
      <c r="E87">
        <f t="shared" si="10"/>
        <v>143576.05666666667</v>
      </c>
      <c r="G87">
        <v>296382.58999999991</v>
      </c>
      <c r="H87">
        <v>1253503.76</v>
      </c>
      <c r="I87">
        <v>889135.79999999993</v>
      </c>
      <c r="J87">
        <f t="shared" si="11"/>
        <v>813007.3833333333</v>
      </c>
      <c r="L87">
        <f t="shared" si="12"/>
        <v>669431.32666666666</v>
      </c>
      <c r="M87">
        <f t="shared" si="13"/>
        <v>669431.32666666666</v>
      </c>
      <c r="N87" s="4" t="s">
        <v>16</v>
      </c>
      <c r="O87">
        <f t="shared" si="14"/>
        <v>0</v>
      </c>
      <c r="P87">
        <f t="shared" si="15"/>
        <v>0.8</v>
      </c>
      <c r="Q87">
        <f t="shared" si="16"/>
        <v>0</v>
      </c>
      <c r="R87">
        <f t="shared" si="17"/>
        <v>0.8</v>
      </c>
      <c r="S87">
        <f t="shared" si="18"/>
        <v>535545.06133333337</v>
      </c>
      <c r="T87">
        <f t="shared" si="19"/>
        <v>1.6983708133025326E-3</v>
      </c>
    </row>
    <row r="88" spans="1:20" x14ac:dyDescent="0.25">
      <c r="A88" t="s">
        <v>98</v>
      </c>
      <c r="B88">
        <v>330</v>
      </c>
      <c r="C88">
        <v>1062855.96</v>
      </c>
      <c r="D88">
        <v>608157.42999999993</v>
      </c>
      <c r="E88">
        <f t="shared" si="10"/>
        <v>557114.46333333326</v>
      </c>
      <c r="G88">
        <v>805608</v>
      </c>
      <c r="H88">
        <v>620443.16000000015</v>
      </c>
      <c r="I88">
        <v>803000</v>
      </c>
      <c r="J88">
        <f t="shared" si="11"/>
        <v>743017.05333333334</v>
      </c>
      <c r="L88">
        <f t="shared" si="12"/>
        <v>185902.59000000008</v>
      </c>
      <c r="M88">
        <f t="shared" si="13"/>
        <v>185902.59000000008</v>
      </c>
      <c r="N88" s="4" t="s">
        <v>13</v>
      </c>
      <c r="O88">
        <f t="shared" si="14"/>
        <v>0</v>
      </c>
      <c r="P88">
        <f t="shared" si="15"/>
        <v>0</v>
      </c>
      <c r="Q88">
        <f t="shared" si="16"/>
        <v>0.5</v>
      </c>
      <c r="R88">
        <f t="shared" si="17"/>
        <v>0.5</v>
      </c>
      <c r="S88">
        <f t="shared" si="18"/>
        <v>92951.295000000042</v>
      </c>
      <c r="T88">
        <f t="shared" si="19"/>
        <v>2.9477587953782858E-4</v>
      </c>
    </row>
    <row r="89" spans="1:20" x14ac:dyDescent="0.25">
      <c r="A89" t="s">
        <v>99</v>
      </c>
      <c r="B89">
        <v>495139.87</v>
      </c>
      <c r="C89">
        <v>814503.58</v>
      </c>
      <c r="D89">
        <v>329702.46999999997</v>
      </c>
      <c r="E89">
        <f t="shared" si="10"/>
        <v>546448.64000000001</v>
      </c>
      <c r="G89">
        <v>760614.89</v>
      </c>
      <c r="H89">
        <v>2110962.0600000005</v>
      </c>
      <c r="I89">
        <v>1252327.69</v>
      </c>
      <c r="J89">
        <f t="shared" si="11"/>
        <v>1374634.8800000001</v>
      </c>
      <c r="L89">
        <f t="shared" si="12"/>
        <v>828186.24000000011</v>
      </c>
      <c r="M89">
        <f t="shared" si="13"/>
        <v>828186.24000000011</v>
      </c>
      <c r="N89" s="4" t="s">
        <v>13</v>
      </c>
      <c r="O89">
        <f t="shared" si="14"/>
        <v>0</v>
      </c>
      <c r="P89">
        <f t="shared" si="15"/>
        <v>0</v>
      </c>
      <c r="Q89">
        <f t="shared" si="16"/>
        <v>0.5</v>
      </c>
      <c r="R89">
        <f t="shared" si="17"/>
        <v>0.5</v>
      </c>
      <c r="S89">
        <f t="shared" si="18"/>
        <v>414093.12000000005</v>
      </c>
      <c r="T89">
        <f t="shared" si="19"/>
        <v>1.3132110064584207E-3</v>
      </c>
    </row>
    <row r="90" spans="1:20" x14ac:dyDescent="0.25">
      <c r="A90" t="s">
        <v>100</v>
      </c>
      <c r="B90">
        <v>67472</v>
      </c>
      <c r="C90">
        <v>146884.78999999998</v>
      </c>
      <c r="D90">
        <v>457350.67</v>
      </c>
      <c r="E90">
        <f t="shared" si="10"/>
        <v>223902.48666666666</v>
      </c>
      <c r="G90">
        <v>539287.33000000007</v>
      </c>
      <c r="H90">
        <v>680464.95</v>
      </c>
      <c r="I90">
        <v>1204557.9699999997</v>
      </c>
      <c r="J90">
        <f t="shared" si="11"/>
        <v>808103.41666666663</v>
      </c>
      <c r="L90">
        <f t="shared" si="12"/>
        <v>584200.92999999993</v>
      </c>
      <c r="M90">
        <f t="shared" si="13"/>
        <v>584200.92999999993</v>
      </c>
      <c r="N90" s="4" t="s">
        <v>10</v>
      </c>
      <c r="O90">
        <f t="shared" si="14"/>
        <v>1</v>
      </c>
      <c r="P90">
        <f t="shared" si="15"/>
        <v>0</v>
      </c>
      <c r="Q90">
        <f t="shared" si="16"/>
        <v>0</v>
      </c>
      <c r="R90">
        <f t="shared" si="17"/>
        <v>1</v>
      </c>
      <c r="S90">
        <f t="shared" si="18"/>
        <v>584200.92999999993</v>
      </c>
      <c r="T90">
        <f t="shared" si="19"/>
        <v>1.8526728752683579E-3</v>
      </c>
    </row>
    <row r="91" spans="1:20" x14ac:dyDescent="0.25">
      <c r="A91" t="s">
        <v>101</v>
      </c>
      <c r="B91">
        <v>2690592</v>
      </c>
      <c r="C91">
        <v>3362</v>
      </c>
      <c r="D91">
        <v>14720.69</v>
      </c>
      <c r="E91">
        <f t="shared" si="10"/>
        <v>902891.56333333335</v>
      </c>
      <c r="G91">
        <v>524104.5</v>
      </c>
      <c r="H91">
        <v>792678.5</v>
      </c>
      <c r="I91">
        <v>611622</v>
      </c>
      <c r="J91">
        <f t="shared" si="11"/>
        <v>642801.66666666663</v>
      </c>
      <c r="L91">
        <f t="shared" si="12"/>
        <v>-260089.89666666673</v>
      </c>
      <c r="M91">
        <f t="shared" si="13"/>
        <v>0</v>
      </c>
      <c r="N91" s="4" t="s">
        <v>10</v>
      </c>
      <c r="O91">
        <f t="shared" si="14"/>
        <v>1</v>
      </c>
      <c r="P91">
        <f t="shared" si="15"/>
        <v>0</v>
      </c>
      <c r="Q91">
        <f t="shared" si="16"/>
        <v>0</v>
      </c>
      <c r="R91">
        <f t="shared" si="17"/>
        <v>1</v>
      </c>
      <c r="S91">
        <f t="shared" si="18"/>
        <v>0</v>
      </c>
      <c r="T91">
        <f t="shared" si="19"/>
        <v>0</v>
      </c>
    </row>
    <row r="92" spans="1:20" x14ac:dyDescent="0.25">
      <c r="A92" t="s">
        <v>102</v>
      </c>
      <c r="B92">
        <v>57147</v>
      </c>
      <c r="C92">
        <v>36760.9</v>
      </c>
      <c r="D92">
        <v>645353.07999999996</v>
      </c>
      <c r="E92">
        <f t="shared" si="10"/>
        <v>246420.32666666666</v>
      </c>
      <c r="G92">
        <v>691609</v>
      </c>
      <c r="H92">
        <v>846063.8</v>
      </c>
      <c r="I92">
        <v>1746340.4100000001</v>
      </c>
      <c r="J92">
        <f t="shared" si="11"/>
        <v>1094671.07</v>
      </c>
      <c r="L92">
        <f t="shared" si="12"/>
        <v>848250.7433333334</v>
      </c>
      <c r="M92">
        <f t="shared" si="13"/>
        <v>848250.7433333334</v>
      </c>
      <c r="N92" s="4" t="s">
        <v>13</v>
      </c>
      <c r="O92">
        <f t="shared" si="14"/>
        <v>0</v>
      </c>
      <c r="P92">
        <f t="shared" si="15"/>
        <v>0</v>
      </c>
      <c r="Q92">
        <f t="shared" si="16"/>
        <v>0.5</v>
      </c>
      <c r="R92">
        <f t="shared" si="17"/>
        <v>0.5</v>
      </c>
      <c r="S92">
        <f t="shared" si="18"/>
        <v>424125.3716666667</v>
      </c>
      <c r="T92">
        <f t="shared" si="19"/>
        <v>1.3450262254802374E-3</v>
      </c>
    </row>
    <row r="93" spans="1:20" x14ac:dyDescent="0.25">
      <c r="A93" t="s">
        <v>103</v>
      </c>
      <c r="B93">
        <v>572082</v>
      </c>
      <c r="C93">
        <v>393360.66</v>
      </c>
      <c r="D93">
        <v>492136.99000000005</v>
      </c>
      <c r="E93">
        <f t="shared" si="10"/>
        <v>485859.8833333333</v>
      </c>
      <c r="G93">
        <v>822296</v>
      </c>
      <c r="H93">
        <v>762450</v>
      </c>
      <c r="I93">
        <v>1043111.5</v>
      </c>
      <c r="J93">
        <f t="shared" si="11"/>
        <v>875952.5</v>
      </c>
      <c r="L93">
        <f t="shared" si="12"/>
        <v>390092.6166666667</v>
      </c>
      <c r="M93">
        <f t="shared" si="13"/>
        <v>390092.6166666667</v>
      </c>
      <c r="N93" s="4" t="s">
        <v>10</v>
      </c>
      <c r="O93">
        <f t="shared" si="14"/>
        <v>1</v>
      </c>
      <c r="P93">
        <f t="shared" si="15"/>
        <v>0</v>
      </c>
      <c r="Q93">
        <f t="shared" si="16"/>
        <v>0</v>
      </c>
      <c r="R93">
        <f t="shared" si="17"/>
        <v>1</v>
      </c>
      <c r="S93">
        <f t="shared" si="18"/>
        <v>390092.6166666667</v>
      </c>
      <c r="T93">
        <f t="shared" si="19"/>
        <v>1.2370983554250603E-3</v>
      </c>
    </row>
    <row r="94" spans="1:20" x14ac:dyDescent="0.25">
      <c r="A94" t="s">
        <v>104</v>
      </c>
      <c r="B94">
        <v>11097.8</v>
      </c>
      <c r="C94">
        <v>80189.850000000006</v>
      </c>
      <c r="D94">
        <v>64971.759999999995</v>
      </c>
      <c r="E94">
        <f t="shared" si="10"/>
        <v>52086.47</v>
      </c>
      <c r="G94">
        <v>341440</v>
      </c>
      <c r="H94">
        <v>60800</v>
      </c>
      <c r="I94">
        <v>1655600</v>
      </c>
      <c r="J94">
        <f t="shared" si="11"/>
        <v>685946.66666666663</v>
      </c>
      <c r="L94">
        <f t="shared" si="12"/>
        <v>633860.19666666666</v>
      </c>
      <c r="M94">
        <f t="shared" si="13"/>
        <v>633860.19666666666</v>
      </c>
      <c r="N94" s="4" t="s">
        <v>13</v>
      </c>
      <c r="O94">
        <f t="shared" si="14"/>
        <v>0</v>
      </c>
      <c r="P94">
        <f t="shared" si="15"/>
        <v>0</v>
      </c>
      <c r="Q94">
        <f t="shared" si="16"/>
        <v>0.5</v>
      </c>
      <c r="R94">
        <f t="shared" si="17"/>
        <v>0.5</v>
      </c>
      <c r="S94">
        <f t="shared" si="18"/>
        <v>316930.09833333333</v>
      </c>
      <c r="T94">
        <f t="shared" si="19"/>
        <v>1.0050785036208349E-3</v>
      </c>
    </row>
    <row r="95" spans="1:20" x14ac:dyDescent="0.25">
      <c r="A95" t="s">
        <v>105</v>
      </c>
      <c r="B95">
        <v>13108</v>
      </c>
      <c r="C95">
        <v>156580.13</v>
      </c>
      <c r="D95">
        <v>131574.69999999998</v>
      </c>
      <c r="E95">
        <f t="shared" si="10"/>
        <v>100420.94333333331</v>
      </c>
      <c r="G95">
        <v>265841</v>
      </c>
      <c r="H95">
        <v>626268</v>
      </c>
      <c r="I95">
        <v>579928</v>
      </c>
      <c r="J95">
        <f t="shared" si="11"/>
        <v>490679</v>
      </c>
      <c r="L95">
        <f t="shared" si="12"/>
        <v>390258.0566666667</v>
      </c>
      <c r="M95">
        <f t="shared" si="13"/>
        <v>390258.0566666667</v>
      </c>
      <c r="N95" s="4" t="s">
        <v>16</v>
      </c>
      <c r="O95">
        <f t="shared" si="14"/>
        <v>0</v>
      </c>
      <c r="P95">
        <f t="shared" si="15"/>
        <v>0.8</v>
      </c>
      <c r="Q95">
        <f t="shared" si="16"/>
        <v>0</v>
      </c>
      <c r="R95">
        <f t="shared" si="17"/>
        <v>0.8</v>
      </c>
      <c r="S95">
        <f t="shared" si="18"/>
        <v>312206.44533333339</v>
      </c>
      <c r="T95">
        <f t="shared" si="19"/>
        <v>9.9009841143700384E-4</v>
      </c>
    </row>
    <row r="96" spans="1:20" x14ac:dyDescent="0.25">
      <c r="A96" t="s">
        <v>106</v>
      </c>
      <c r="B96">
        <v>16066</v>
      </c>
      <c r="C96">
        <v>0</v>
      </c>
      <c r="D96">
        <v>280</v>
      </c>
      <c r="E96">
        <f t="shared" si="10"/>
        <v>5448.666666666667</v>
      </c>
      <c r="G96">
        <v>187559.72</v>
      </c>
      <c r="H96">
        <v>418160.17</v>
      </c>
      <c r="I96">
        <v>479076</v>
      </c>
      <c r="J96">
        <f t="shared" si="11"/>
        <v>361598.63000000006</v>
      </c>
      <c r="L96">
        <f t="shared" si="12"/>
        <v>356149.96333333338</v>
      </c>
      <c r="M96">
        <f t="shared" si="13"/>
        <v>356149.96333333338</v>
      </c>
      <c r="N96" s="4" t="s">
        <v>13</v>
      </c>
      <c r="O96">
        <f t="shared" si="14"/>
        <v>0</v>
      </c>
      <c r="P96">
        <f t="shared" si="15"/>
        <v>0</v>
      </c>
      <c r="Q96">
        <f t="shared" si="16"/>
        <v>0.5</v>
      </c>
      <c r="R96">
        <f t="shared" si="17"/>
        <v>0.5</v>
      </c>
      <c r="S96">
        <f t="shared" si="18"/>
        <v>178074.98166666669</v>
      </c>
      <c r="T96">
        <f t="shared" si="19"/>
        <v>5.64728112120163E-4</v>
      </c>
    </row>
    <row r="97" spans="1:20" x14ac:dyDescent="0.25">
      <c r="A97" t="s">
        <v>107</v>
      </c>
      <c r="B97">
        <v>578</v>
      </c>
      <c r="C97">
        <v>280</v>
      </c>
      <c r="D97">
        <v>280</v>
      </c>
      <c r="E97">
        <f t="shared" si="10"/>
        <v>379.33333333333331</v>
      </c>
      <c r="G97">
        <v>750349.05999999982</v>
      </c>
      <c r="H97">
        <v>1050650.8900000001</v>
      </c>
      <c r="I97">
        <v>571714.5</v>
      </c>
      <c r="J97">
        <f t="shared" si="11"/>
        <v>790904.81666666677</v>
      </c>
      <c r="L97">
        <f t="shared" si="12"/>
        <v>790525.4833333334</v>
      </c>
      <c r="M97">
        <f t="shared" si="13"/>
        <v>790525.4833333334</v>
      </c>
      <c r="N97" s="4" t="s">
        <v>16</v>
      </c>
      <c r="O97">
        <f t="shared" si="14"/>
        <v>0</v>
      </c>
      <c r="P97">
        <f t="shared" si="15"/>
        <v>0.8</v>
      </c>
      <c r="Q97">
        <f t="shared" si="16"/>
        <v>0</v>
      </c>
      <c r="R97">
        <f t="shared" si="17"/>
        <v>0.8</v>
      </c>
      <c r="S97">
        <f t="shared" si="18"/>
        <v>632420.38666666672</v>
      </c>
      <c r="T97">
        <f t="shared" si="19"/>
        <v>2.0055909464985963E-3</v>
      </c>
    </row>
    <row r="98" spans="1:20" x14ac:dyDescent="0.25">
      <c r="A98" t="s">
        <v>108</v>
      </c>
      <c r="B98">
        <v>7330.96</v>
      </c>
      <c r="C98">
        <v>2427206</v>
      </c>
      <c r="D98">
        <v>933</v>
      </c>
      <c r="E98">
        <f t="shared" si="10"/>
        <v>811823.32</v>
      </c>
      <c r="G98">
        <v>0</v>
      </c>
      <c r="H98">
        <v>49000</v>
      </c>
      <c r="I98">
        <v>1432350</v>
      </c>
      <c r="J98">
        <f t="shared" si="11"/>
        <v>493783.33333333331</v>
      </c>
      <c r="L98">
        <f t="shared" si="12"/>
        <v>-318039.98666666663</v>
      </c>
      <c r="M98">
        <f t="shared" si="13"/>
        <v>0</v>
      </c>
      <c r="N98" s="4" t="s">
        <v>13</v>
      </c>
      <c r="O98">
        <f t="shared" si="14"/>
        <v>0</v>
      </c>
      <c r="P98">
        <f t="shared" si="15"/>
        <v>0</v>
      </c>
      <c r="Q98">
        <f t="shared" si="16"/>
        <v>0.5</v>
      </c>
      <c r="R98">
        <f t="shared" si="17"/>
        <v>0.5</v>
      </c>
      <c r="S98">
        <f t="shared" si="18"/>
        <v>0</v>
      </c>
      <c r="T98">
        <f t="shared" si="19"/>
        <v>0</v>
      </c>
    </row>
    <row r="99" spans="1:20" x14ac:dyDescent="0.25">
      <c r="A99" t="s">
        <v>109</v>
      </c>
      <c r="B99">
        <v>0</v>
      </c>
      <c r="C99">
        <v>6000</v>
      </c>
      <c r="D99">
        <v>13580</v>
      </c>
      <c r="E99">
        <f t="shared" si="10"/>
        <v>6526.666666666667</v>
      </c>
      <c r="G99">
        <v>0</v>
      </c>
      <c r="H99">
        <v>245131</v>
      </c>
      <c r="I99">
        <v>693425.4</v>
      </c>
      <c r="J99">
        <f t="shared" si="11"/>
        <v>312852.13333333336</v>
      </c>
      <c r="L99">
        <f t="shared" si="12"/>
        <v>306325.46666666667</v>
      </c>
      <c r="M99">
        <f t="shared" si="13"/>
        <v>306325.46666666667</v>
      </c>
      <c r="N99" s="4" t="s">
        <v>16</v>
      </c>
      <c r="O99">
        <f t="shared" si="14"/>
        <v>0</v>
      </c>
      <c r="P99">
        <f t="shared" si="15"/>
        <v>0.8</v>
      </c>
      <c r="Q99">
        <f t="shared" si="16"/>
        <v>0</v>
      </c>
      <c r="R99">
        <f t="shared" si="17"/>
        <v>0.8</v>
      </c>
      <c r="S99">
        <f t="shared" si="18"/>
        <v>245060.37333333335</v>
      </c>
      <c r="T99">
        <f t="shared" si="19"/>
        <v>7.7715847949403976E-4</v>
      </c>
    </row>
    <row r="100" spans="1:20" x14ac:dyDescent="0.25">
      <c r="A100" t="s">
        <v>110</v>
      </c>
      <c r="B100">
        <v>9839.2000000000007</v>
      </c>
      <c r="C100">
        <v>39860.780000000006</v>
      </c>
      <c r="D100">
        <v>159303</v>
      </c>
      <c r="E100">
        <f t="shared" si="10"/>
        <v>69667.66</v>
      </c>
      <c r="G100">
        <v>575900.80000000005</v>
      </c>
      <c r="H100">
        <v>220447.4</v>
      </c>
      <c r="I100">
        <v>614962.6</v>
      </c>
      <c r="J100">
        <f t="shared" si="11"/>
        <v>470436.93333333335</v>
      </c>
      <c r="L100">
        <f t="shared" si="12"/>
        <v>400769.27333333332</v>
      </c>
      <c r="M100">
        <f t="shared" si="13"/>
        <v>400769.27333333332</v>
      </c>
      <c r="N100" s="4" t="s">
        <v>16</v>
      </c>
      <c r="O100">
        <f t="shared" si="14"/>
        <v>0</v>
      </c>
      <c r="P100">
        <f t="shared" si="15"/>
        <v>0.8</v>
      </c>
      <c r="Q100">
        <f t="shared" si="16"/>
        <v>0</v>
      </c>
      <c r="R100">
        <f t="shared" si="17"/>
        <v>0.8</v>
      </c>
      <c r="S100">
        <f t="shared" si="18"/>
        <v>320615.41866666666</v>
      </c>
      <c r="T100">
        <f t="shared" si="19"/>
        <v>1.0167657377001124E-3</v>
      </c>
    </row>
    <row r="101" spans="1:20" x14ac:dyDescent="0.25">
      <c r="A101" t="s">
        <v>111</v>
      </c>
      <c r="B101">
        <v>154103</v>
      </c>
      <c r="C101">
        <v>3153427.55</v>
      </c>
      <c r="D101">
        <v>1228531.0499999996</v>
      </c>
      <c r="E101">
        <f t="shared" si="10"/>
        <v>1512020.5333333332</v>
      </c>
      <c r="G101">
        <v>0</v>
      </c>
      <c r="H101">
        <v>665400.88</v>
      </c>
      <c r="I101">
        <v>569603.91999999993</v>
      </c>
      <c r="J101">
        <f t="shared" si="11"/>
        <v>411668.2666666666</v>
      </c>
      <c r="L101">
        <f t="shared" si="12"/>
        <v>-1100352.2666666666</v>
      </c>
      <c r="M101">
        <f t="shared" si="13"/>
        <v>0</v>
      </c>
      <c r="N101" s="4" t="s">
        <v>48</v>
      </c>
      <c r="O101">
        <f t="shared" si="14"/>
        <v>0</v>
      </c>
      <c r="P101">
        <f t="shared" si="15"/>
        <v>0</v>
      </c>
      <c r="Q101">
        <f t="shared" si="16"/>
        <v>0</v>
      </c>
      <c r="R101">
        <f t="shared" si="17"/>
        <v>0</v>
      </c>
      <c r="S101">
        <f t="shared" si="18"/>
        <v>0</v>
      </c>
      <c r="T101">
        <f t="shared" si="19"/>
        <v>0</v>
      </c>
    </row>
    <row r="102" spans="1:20" x14ac:dyDescent="0.25">
      <c r="A102" t="s">
        <v>112</v>
      </c>
      <c r="B102">
        <v>1479</v>
      </c>
      <c r="C102">
        <v>6206.02</v>
      </c>
      <c r="D102">
        <v>15203</v>
      </c>
      <c r="E102">
        <f t="shared" si="10"/>
        <v>7629.34</v>
      </c>
      <c r="G102">
        <v>323081.74999999994</v>
      </c>
      <c r="H102">
        <v>129039.95000000001</v>
      </c>
      <c r="I102">
        <v>220577.51</v>
      </c>
      <c r="J102">
        <f t="shared" si="11"/>
        <v>224233.06999999998</v>
      </c>
      <c r="L102">
        <f t="shared" si="12"/>
        <v>216603.72999999998</v>
      </c>
      <c r="M102">
        <f t="shared" si="13"/>
        <v>216603.72999999998</v>
      </c>
      <c r="N102" s="4" t="s">
        <v>48</v>
      </c>
      <c r="O102">
        <f t="shared" si="14"/>
        <v>0</v>
      </c>
      <c r="P102">
        <f t="shared" si="15"/>
        <v>0</v>
      </c>
      <c r="Q102">
        <f t="shared" si="16"/>
        <v>0</v>
      </c>
      <c r="R102">
        <f t="shared" si="17"/>
        <v>0</v>
      </c>
      <c r="S102">
        <f t="shared" si="18"/>
        <v>0</v>
      </c>
      <c r="T102">
        <f t="shared" si="19"/>
        <v>0</v>
      </c>
    </row>
    <row r="103" spans="1:20" x14ac:dyDescent="0.25">
      <c r="A103" t="s">
        <v>113</v>
      </c>
      <c r="B103">
        <v>0</v>
      </c>
      <c r="C103">
        <v>51924</v>
      </c>
      <c r="D103">
        <v>1234</v>
      </c>
      <c r="E103">
        <f t="shared" si="10"/>
        <v>17719.333333333332</v>
      </c>
      <c r="G103">
        <v>0</v>
      </c>
      <c r="H103">
        <v>292378</v>
      </c>
      <c r="I103">
        <v>100000</v>
      </c>
      <c r="J103">
        <f t="shared" si="11"/>
        <v>130792.66666666667</v>
      </c>
      <c r="L103">
        <f t="shared" si="12"/>
        <v>113073.33333333334</v>
      </c>
      <c r="M103">
        <f t="shared" si="13"/>
        <v>113073.33333333334</v>
      </c>
      <c r="N103" s="4" t="s">
        <v>48</v>
      </c>
      <c r="O103">
        <f t="shared" si="14"/>
        <v>0</v>
      </c>
      <c r="P103">
        <f t="shared" si="15"/>
        <v>0</v>
      </c>
      <c r="Q103">
        <f t="shared" si="16"/>
        <v>0</v>
      </c>
      <c r="R103">
        <f t="shared" si="17"/>
        <v>0</v>
      </c>
      <c r="S103">
        <f t="shared" si="18"/>
        <v>0</v>
      </c>
      <c r="T103">
        <f t="shared" si="19"/>
        <v>0</v>
      </c>
    </row>
    <row r="104" spans="1:20" x14ac:dyDescent="0.25">
      <c r="A104" t="s">
        <v>114</v>
      </c>
      <c r="B104">
        <v>1144125.99</v>
      </c>
      <c r="C104">
        <v>1249122.27</v>
      </c>
      <c r="D104">
        <v>1139247.9600000004</v>
      </c>
      <c r="E104">
        <f t="shared" si="10"/>
        <v>1177498.74</v>
      </c>
      <c r="G104">
        <v>99104.499999999985</v>
      </c>
      <c r="H104">
        <v>162000.79999999999</v>
      </c>
      <c r="I104">
        <v>174774.69999999998</v>
      </c>
      <c r="J104">
        <f t="shared" si="11"/>
        <v>145293.33333333334</v>
      </c>
      <c r="L104">
        <f t="shared" si="12"/>
        <v>-1032205.4066666666</v>
      </c>
      <c r="M104">
        <f t="shared" si="13"/>
        <v>0</v>
      </c>
      <c r="N104" s="4" t="s">
        <v>48</v>
      </c>
      <c r="O104">
        <f t="shared" si="14"/>
        <v>0</v>
      </c>
      <c r="P104">
        <f t="shared" si="15"/>
        <v>0</v>
      </c>
      <c r="Q104">
        <f t="shared" si="16"/>
        <v>0</v>
      </c>
      <c r="R104">
        <f t="shared" si="17"/>
        <v>0</v>
      </c>
      <c r="S104">
        <f t="shared" si="18"/>
        <v>0</v>
      </c>
      <c r="T104">
        <f t="shared" si="19"/>
        <v>0</v>
      </c>
    </row>
    <row r="105" spans="1:20" x14ac:dyDescent="0.25">
      <c r="A105" t="s">
        <v>115</v>
      </c>
      <c r="B105">
        <v>20791</v>
      </c>
      <c r="C105">
        <v>126404.45</v>
      </c>
      <c r="D105">
        <v>517490.12000000005</v>
      </c>
      <c r="E105">
        <f t="shared" si="10"/>
        <v>221561.85666666669</v>
      </c>
      <c r="G105">
        <v>0</v>
      </c>
      <c r="H105">
        <v>638688.67000000004</v>
      </c>
      <c r="I105">
        <v>1183763.1000000001</v>
      </c>
      <c r="J105">
        <f t="shared" si="11"/>
        <v>607483.92333333334</v>
      </c>
      <c r="L105">
        <f t="shared" si="12"/>
        <v>385922.06666666665</v>
      </c>
      <c r="M105">
        <f t="shared" si="13"/>
        <v>385922.06666666665</v>
      </c>
      <c r="N105" s="4" t="s">
        <v>48</v>
      </c>
      <c r="O105">
        <f t="shared" si="14"/>
        <v>0</v>
      </c>
      <c r="P105">
        <f t="shared" si="15"/>
        <v>0</v>
      </c>
      <c r="Q105">
        <f t="shared" si="16"/>
        <v>0</v>
      </c>
      <c r="R105">
        <f t="shared" si="17"/>
        <v>0</v>
      </c>
      <c r="S105">
        <f t="shared" si="18"/>
        <v>0</v>
      </c>
      <c r="T105">
        <f t="shared" si="19"/>
        <v>0</v>
      </c>
    </row>
    <row r="106" spans="1:20" x14ac:dyDescent="0.25">
      <c r="A106" t="s">
        <v>116</v>
      </c>
      <c r="B106">
        <v>0</v>
      </c>
      <c r="C106">
        <v>0</v>
      </c>
      <c r="D106">
        <v>280</v>
      </c>
      <c r="E106">
        <f t="shared" si="10"/>
        <v>93.333333333333329</v>
      </c>
      <c r="G106">
        <v>0</v>
      </c>
      <c r="H106">
        <v>82100</v>
      </c>
      <c r="I106">
        <v>188430</v>
      </c>
      <c r="J106">
        <f t="shared" si="11"/>
        <v>90176.666666666672</v>
      </c>
      <c r="L106">
        <f t="shared" si="12"/>
        <v>90083.333333333343</v>
      </c>
      <c r="M106">
        <f t="shared" si="13"/>
        <v>90083.333333333343</v>
      </c>
      <c r="N106" s="4" t="s">
        <v>13</v>
      </c>
      <c r="O106">
        <f t="shared" si="14"/>
        <v>0</v>
      </c>
      <c r="P106">
        <f t="shared" si="15"/>
        <v>0</v>
      </c>
      <c r="Q106">
        <f t="shared" si="16"/>
        <v>0.5</v>
      </c>
      <c r="R106">
        <f t="shared" si="17"/>
        <v>0.5</v>
      </c>
      <c r="S106">
        <f t="shared" si="18"/>
        <v>45041.666666666672</v>
      </c>
      <c r="T106">
        <f t="shared" si="19"/>
        <v>1.4284036502682784E-4</v>
      </c>
    </row>
    <row r="107" spans="1:20" x14ac:dyDescent="0.25">
      <c r="A107" t="s">
        <v>117</v>
      </c>
      <c r="B107">
        <v>3960</v>
      </c>
      <c r="C107">
        <v>3640</v>
      </c>
      <c r="D107">
        <v>880</v>
      </c>
      <c r="E107">
        <f t="shared" si="10"/>
        <v>2826.6666666666665</v>
      </c>
      <c r="G107">
        <v>328408.93</v>
      </c>
      <c r="H107">
        <v>376819.02</v>
      </c>
      <c r="I107">
        <v>186823.94</v>
      </c>
      <c r="J107">
        <f t="shared" si="11"/>
        <v>297350.62999999995</v>
      </c>
      <c r="L107">
        <f t="shared" si="12"/>
        <v>294523.96333333326</v>
      </c>
      <c r="M107">
        <f t="shared" si="13"/>
        <v>294523.96333333326</v>
      </c>
      <c r="N107" s="4" t="s">
        <v>13</v>
      </c>
      <c r="O107">
        <f t="shared" si="14"/>
        <v>0</v>
      </c>
      <c r="P107">
        <f t="shared" si="15"/>
        <v>0</v>
      </c>
      <c r="Q107">
        <f t="shared" si="16"/>
        <v>0.5</v>
      </c>
      <c r="R107">
        <f t="shared" si="17"/>
        <v>0.5</v>
      </c>
      <c r="S107">
        <f t="shared" si="18"/>
        <v>147261.98166666663</v>
      </c>
      <c r="T107">
        <f t="shared" si="19"/>
        <v>4.6701103161903473E-4</v>
      </c>
    </row>
    <row r="108" spans="1:20" x14ac:dyDescent="0.25">
      <c r="A108" t="s">
        <v>118</v>
      </c>
      <c r="B108">
        <v>4716</v>
      </c>
      <c r="C108">
        <v>44941.5</v>
      </c>
      <c r="D108">
        <v>2803.6000000000004</v>
      </c>
      <c r="E108">
        <f t="shared" si="10"/>
        <v>17487.033333333333</v>
      </c>
      <c r="G108">
        <v>129380</v>
      </c>
      <c r="H108">
        <v>174660</v>
      </c>
      <c r="I108">
        <v>271337.86</v>
      </c>
      <c r="J108">
        <f t="shared" si="11"/>
        <v>191792.62</v>
      </c>
      <c r="L108">
        <f t="shared" si="12"/>
        <v>174305.58666666667</v>
      </c>
      <c r="M108">
        <f t="shared" si="13"/>
        <v>174305.58666666667</v>
      </c>
      <c r="N108" s="4" t="s">
        <v>16</v>
      </c>
      <c r="O108">
        <f t="shared" si="14"/>
        <v>0</v>
      </c>
      <c r="P108">
        <f t="shared" si="15"/>
        <v>0.8</v>
      </c>
      <c r="Q108">
        <f t="shared" si="16"/>
        <v>0</v>
      </c>
      <c r="R108">
        <f t="shared" si="17"/>
        <v>0.8</v>
      </c>
      <c r="S108">
        <f t="shared" si="18"/>
        <v>139444.46933333334</v>
      </c>
      <c r="T108">
        <f t="shared" si="19"/>
        <v>4.4221940204726662E-4</v>
      </c>
    </row>
    <row r="109" spans="1:20" x14ac:dyDescent="0.25">
      <c r="A109" t="s">
        <v>119</v>
      </c>
      <c r="B109">
        <v>18639</v>
      </c>
      <c r="C109">
        <v>71692</v>
      </c>
      <c r="D109">
        <v>20579</v>
      </c>
      <c r="E109">
        <f t="shared" si="10"/>
        <v>36970</v>
      </c>
      <c r="G109">
        <v>0</v>
      </c>
      <c r="H109">
        <v>87000</v>
      </c>
      <c r="I109">
        <v>725250</v>
      </c>
      <c r="J109">
        <f t="shared" si="11"/>
        <v>270750</v>
      </c>
      <c r="L109">
        <f t="shared" si="12"/>
        <v>233780</v>
      </c>
      <c r="M109">
        <f t="shared" si="13"/>
        <v>233780</v>
      </c>
      <c r="N109" s="4" t="s">
        <v>48</v>
      </c>
      <c r="O109">
        <f t="shared" si="14"/>
        <v>0</v>
      </c>
      <c r="P109">
        <f t="shared" si="15"/>
        <v>0</v>
      </c>
      <c r="Q109">
        <f t="shared" si="16"/>
        <v>0</v>
      </c>
      <c r="R109">
        <f t="shared" si="17"/>
        <v>0</v>
      </c>
      <c r="S109">
        <f t="shared" si="18"/>
        <v>0</v>
      </c>
      <c r="T109">
        <f t="shared" si="19"/>
        <v>0</v>
      </c>
    </row>
    <row r="110" spans="1:20" x14ac:dyDescent="0.25">
      <c r="A110" t="s">
        <v>120</v>
      </c>
      <c r="B110">
        <v>44</v>
      </c>
      <c r="C110">
        <v>39632.119999999995</v>
      </c>
      <c r="D110">
        <v>62268.81</v>
      </c>
      <c r="E110">
        <f t="shared" si="10"/>
        <v>33981.643333333333</v>
      </c>
      <c r="G110">
        <v>0</v>
      </c>
      <c r="H110">
        <v>132362.26</v>
      </c>
      <c r="I110">
        <v>64853</v>
      </c>
      <c r="J110">
        <f t="shared" si="11"/>
        <v>65738.42</v>
      </c>
      <c r="L110">
        <f t="shared" si="12"/>
        <v>31756.776666666665</v>
      </c>
      <c r="M110">
        <f t="shared" si="13"/>
        <v>31756.776666666665</v>
      </c>
      <c r="N110" s="4" t="s">
        <v>48</v>
      </c>
      <c r="O110">
        <f t="shared" si="14"/>
        <v>0</v>
      </c>
      <c r="P110">
        <f t="shared" si="15"/>
        <v>0</v>
      </c>
      <c r="Q110">
        <f t="shared" si="16"/>
        <v>0</v>
      </c>
      <c r="R110">
        <f t="shared" si="17"/>
        <v>0</v>
      </c>
      <c r="S110">
        <f t="shared" si="18"/>
        <v>0</v>
      </c>
      <c r="T110">
        <f t="shared" si="19"/>
        <v>0</v>
      </c>
    </row>
    <row r="111" spans="1:20" x14ac:dyDescent="0.25">
      <c r="A111" t="s">
        <v>121</v>
      </c>
      <c r="B111">
        <v>0</v>
      </c>
      <c r="C111">
        <v>280</v>
      </c>
      <c r="D111">
        <v>1813</v>
      </c>
      <c r="E111">
        <f t="shared" si="10"/>
        <v>697.66666666666663</v>
      </c>
      <c r="G111">
        <v>0</v>
      </c>
      <c r="H111">
        <v>46399</v>
      </c>
      <c r="I111">
        <v>329808</v>
      </c>
      <c r="J111">
        <f t="shared" si="11"/>
        <v>125402.33333333333</v>
      </c>
      <c r="L111">
        <f t="shared" si="12"/>
        <v>124704.66666666666</v>
      </c>
      <c r="M111">
        <f t="shared" si="13"/>
        <v>124704.66666666666</v>
      </c>
      <c r="N111" s="4" t="s">
        <v>48</v>
      </c>
      <c r="O111">
        <f t="shared" si="14"/>
        <v>0</v>
      </c>
      <c r="P111">
        <f t="shared" si="15"/>
        <v>0</v>
      </c>
      <c r="Q111">
        <f t="shared" si="16"/>
        <v>0</v>
      </c>
      <c r="R111">
        <f t="shared" si="17"/>
        <v>0</v>
      </c>
      <c r="S111">
        <f t="shared" si="18"/>
        <v>0</v>
      </c>
      <c r="T111">
        <f t="shared" si="19"/>
        <v>0</v>
      </c>
    </row>
    <row r="112" spans="1:20" x14ac:dyDescent="0.25">
      <c r="A112" t="s">
        <v>122</v>
      </c>
      <c r="B112">
        <v>480</v>
      </c>
      <c r="C112">
        <v>280</v>
      </c>
      <c r="D112">
        <v>280</v>
      </c>
      <c r="E112">
        <f t="shared" si="10"/>
        <v>346.66666666666669</v>
      </c>
      <c r="G112">
        <v>28726.1</v>
      </c>
      <c r="H112">
        <v>123109.41</v>
      </c>
      <c r="I112">
        <v>50842</v>
      </c>
      <c r="J112">
        <f t="shared" si="11"/>
        <v>67559.17</v>
      </c>
      <c r="L112">
        <f t="shared" si="12"/>
        <v>67212.503333333327</v>
      </c>
      <c r="M112">
        <f t="shared" si="13"/>
        <v>67212.503333333327</v>
      </c>
      <c r="N112" s="4" t="s">
        <v>13</v>
      </c>
      <c r="O112">
        <f t="shared" si="14"/>
        <v>0</v>
      </c>
      <c r="P112">
        <f t="shared" si="15"/>
        <v>0</v>
      </c>
      <c r="Q112">
        <f t="shared" si="16"/>
        <v>0.5</v>
      </c>
      <c r="R112">
        <f t="shared" si="17"/>
        <v>0.5</v>
      </c>
      <c r="S112">
        <f t="shared" si="18"/>
        <v>33606.251666666663</v>
      </c>
      <c r="T112">
        <f t="shared" si="19"/>
        <v>1.0657530261424845E-4</v>
      </c>
    </row>
    <row r="113" spans="1:20" x14ac:dyDescent="0.25">
      <c r="A113" t="s">
        <v>123</v>
      </c>
      <c r="B113">
        <v>15717.05</v>
      </c>
      <c r="C113">
        <v>221362.87999999995</v>
      </c>
      <c r="D113">
        <v>275113.93999999994</v>
      </c>
      <c r="E113">
        <f t="shared" si="10"/>
        <v>170731.28999999995</v>
      </c>
      <c r="G113">
        <v>111783.39999999997</v>
      </c>
      <c r="H113">
        <v>578791.10000000009</v>
      </c>
      <c r="I113">
        <v>111127.70000000004</v>
      </c>
      <c r="J113">
        <f t="shared" si="11"/>
        <v>267234.06666666671</v>
      </c>
      <c r="L113">
        <f t="shared" si="12"/>
        <v>96502.776666666759</v>
      </c>
      <c r="M113">
        <f t="shared" si="13"/>
        <v>96502.776666666759</v>
      </c>
      <c r="N113" s="4" t="s">
        <v>48</v>
      </c>
      <c r="O113">
        <f t="shared" si="14"/>
        <v>0</v>
      </c>
      <c r="P113">
        <f t="shared" si="15"/>
        <v>0</v>
      </c>
      <c r="Q113">
        <f t="shared" si="16"/>
        <v>0</v>
      </c>
      <c r="R113">
        <f t="shared" si="17"/>
        <v>0</v>
      </c>
      <c r="S113">
        <f t="shared" si="18"/>
        <v>0</v>
      </c>
      <c r="T113">
        <f t="shared" si="19"/>
        <v>0</v>
      </c>
    </row>
    <row r="114" spans="1:20" x14ac:dyDescent="0.25">
      <c r="A114" t="s">
        <v>124</v>
      </c>
      <c r="B114">
        <v>522411.17</v>
      </c>
      <c r="C114">
        <v>357647.8</v>
      </c>
      <c r="D114">
        <v>40186.92</v>
      </c>
      <c r="E114">
        <f t="shared" si="10"/>
        <v>306748.63</v>
      </c>
      <c r="G114">
        <v>667782.14</v>
      </c>
      <c r="H114">
        <v>427020.86</v>
      </c>
      <c r="I114">
        <v>0</v>
      </c>
      <c r="J114">
        <f t="shared" si="11"/>
        <v>364934.33333333331</v>
      </c>
      <c r="L114">
        <f t="shared" si="12"/>
        <v>58185.703333333309</v>
      </c>
      <c r="M114">
        <f t="shared" si="13"/>
        <v>58185.703333333309</v>
      </c>
      <c r="N114" s="4" t="s">
        <v>48</v>
      </c>
      <c r="O114">
        <f t="shared" si="14"/>
        <v>0</v>
      </c>
      <c r="P114">
        <f t="shared" si="15"/>
        <v>0</v>
      </c>
      <c r="Q114">
        <f t="shared" si="16"/>
        <v>0</v>
      </c>
      <c r="R114">
        <f t="shared" si="17"/>
        <v>0</v>
      </c>
      <c r="S114">
        <f t="shared" si="18"/>
        <v>0</v>
      </c>
      <c r="T114">
        <f t="shared" si="19"/>
        <v>0</v>
      </c>
    </row>
    <row r="115" spans="1:20" x14ac:dyDescent="0.25">
      <c r="A115" t="s">
        <v>125</v>
      </c>
      <c r="B115">
        <v>155239.94</v>
      </c>
      <c r="C115">
        <v>1138820.7900000003</v>
      </c>
      <c r="D115">
        <v>63520</v>
      </c>
      <c r="E115">
        <f t="shared" si="10"/>
        <v>452526.91000000009</v>
      </c>
      <c r="G115">
        <v>0</v>
      </c>
      <c r="H115">
        <v>268000</v>
      </c>
      <c r="I115">
        <v>61500</v>
      </c>
      <c r="J115">
        <f t="shared" si="11"/>
        <v>109833.33333333333</v>
      </c>
      <c r="L115">
        <f t="shared" si="12"/>
        <v>-342693.57666666678</v>
      </c>
      <c r="M115">
        <f t="shared" si="13"/>
        <v>0</v>
      </c>
      <c r="N115" s="4" t="s">
        <v>48</v>
      </c>
      <c r="O115">
        <f t="shared" si="14"/>
        <v>0</v>
      </c>
      <c r="P115">
        <f t="shared" si="15"/>
        <v>0</v>
      </c>
      <c r="Q115">
        <f t="shared" si="16"/>
        <v>0</v>
      </c>
      <c r="R115">
        <f t="shared" si="17"/>
        <v>0</v>
      </c>
      <c r="S115">
        <f t="shared" si="18"/>
        <v>0</v>
      </c>
      <c r="T115">
        <f t="shared" si="19"/>
        <v>0</v>
      </c>
    </row>
    <row r="116" spans="1:20" x14ac:dyDescent="0.25">
      <c r="A116" t="s">
        <v>126</v>
      </c>
      <c r="B116">
        <v>61196</v>
      </c>
      <c r="C116">
        <v>208268</v>
      </c>
      <c r="D116">
        <v>374537</v>
      </c>
      <c r="E116">
        <f t="shared" si="10"/>
        <v>214667</v>
      </c>
      <c r="G116">
        <v>115982.8</v>
      </c>
      <c r="H116">
        <v>49118.99</v>
      </c>
      <c r="I116">
        <v>36323.85</v>
      </c>
      <c r="J116">
        <f t="shared" si="11"/>
        <v>67141.88</v>
      </c>
      <c r="L116">
        <f t="shared" si="12"/>
        <v>-147525.12</v>
      </c>
      <c r="M116">
        <f t="shared" si="13"/>
        <v>0</v>
      </c>
      <c r="N116" s="4" t="s">
        <v>48</v>
      </c>
      <c r="O116">
        <f t="shared" si="14"/>
        <v>0</v>
      </c>
      <c r="P116">
        <f t="shared" si="15"/>
        <v>0</v>
      </c>
      <c r="Q116">
        <f t="shared" si="16"/>
        <v>0</v>
      </c>
      <c r="R116">
        <f t="shared" si="17"/>
        <v>0</v>
      </c>
      <c r="S116">
        <f t="shared" si="18"/>
        <v>0</v>
      </c>
      <c r="T116">
        <f t="shared" si="19"/>
        <v>0</v>
      </c>
    </row>
    <row r="117" spans="1:20" x14ac:dyDescent="0.25">
      <c r="A117" t="s">
        <v>127</v>
      </c>
      <c r="B117">
        <v>280</v>
      </c>
      <c r="C117">
        <v>280</v>
      </c>
      <c r="D117">
        <v>0</v>
      </c>
      <c r="E117">
        <f t="shared" si="10"/>
        <v>186.66666666666666</v>
      </c>
      <c r="G117">
        <v>0</v>
      </c>
      <c r="H117">
        <v>10200</v>
      </c>
      <c r="I117">
        <v>47000</v>
      </c>
      <c r="J117">
        <f t="shared" si="11"/>
        <v>19066.666666666668</v>
      </c>
      <c r="L117">
        <f t="shared" si="12"/>
        <v>18880</v>
      </c>
      <c r="M117">
        <f t="shared" si="13"/>
        <v>18880</v>
      </c>
      <c r="N117" s="4" t="s">
        <v>48</v>
      </c>
      <c r="O117">
        <f t="shared" si="14"/>
        <v>0</v>
      </c>
      <c r="P117">
        <f t="shared" si="15"/>
        <v>0</v>
      </c>
      <c r="Q117">
        <f t="shared" si="16"/>
        <v>0</v>
      </c>
      <c r="R117">
        <f t="shared" si="17"/>
        <v>0</v>
      </c>
      <c r="S117">
        <f t="shared" si="18"/>
        <v>0</v>
      </c>
      <c r="T117">
        <f t="shared" si="19"/>
        <v>0</v>
      </c>
    </row>
    <row r="118" spans="1:20" x14ac:dyDescent="0.25">
      <c r="A118" t="s">
        <v>128</v>
      </c>
      <c r="B118">
        <v>484</v>
      </c>
      <c r="C118">
        <v>1646</v>
      </c>
      <c r="D118">
        <v>676.25</v>
      </c>
      <c r="E118">
        <f t="shared" si="10"/>
        <v>935.41666666666663</v>
      </c>
      <c r="G118">
        <v>84096.320000000007</v>
      </c>
      <c r="H118">
        <v>148094</v>
      </c>
      <c r="I118">
        <v>6180</v>
      </c>
      <c r="J118">
        <f t="shared" si="11"/>
        <v>79456.773333333331</v>
      </c>
      <c r="L118">
        <f t="shared" si="12"/>
        <v>78521.356666666659</v>
      </c>
      <c r="M118">
        <f t="shared" si="13"/>
        <v>78521.356666666659</v>
      </c>
      <c r="N118" s="4" t="s">
        <v>48</v>
      </c>
      <c r="O118">
        <f t="shared" si="14"/>
        <v>0</v>
      </c>
      <c r="P118">
        <f t="shared" si="15"/>
        <v>0</v>
      </c>
      <c r="Q118">
        <f t="shared" si="16"/>
        <v>0</v>
      </c>
      <c r="R118">
        <f t="shared" si="17"/>
        <v>0</v>
      </c>
      <c r="S118">
        <f t="shared" si="18"/>
        <v>0</v>
      </c>
      <c r="T118">
        <f t="shared" si="19"/>
        <v>0</v>
      </c>
    </row>
    <row r="119" spans="1:20" x14ac:dyDescent="0.25">
      <c r="A119" t="s">
        <v>129</v>
      </c>
      <c r="B119">
        <v>330</v>
      </c>
      <c r="C119">
        <v>6790</v>
      </c>
      <c r="D119">
        <v>0</v>
      </c>
      <c r="E119">
        <f t="shared" si="10"/>
        <v>2373.3333333333335</v>
      </c>
      <c r="G119">
        <v>153424</v>
      </c>
      <c r="H119">
        <v>371744</v>
      </c>
      <c r="I119">
        <v>0</v>
      </c>
      <c r="J119">
        <f t="shared" si="11"/>
        <v>175056</v>
      </c>
      <c r="L119">
        <f t="shared" si="12"/>
        <v>172682.66666666666</v>
      </c>
      <c r="M119">
        <f t="shared" si="13"/>
        <v>172682.66666666666</v>
      </c>
      <c r="N119" s="4" t="s">
        <v>48</v>
      </c>
      <c r="O119">
        <f t="shared" si="14"/>
        <v>0</v>
      </c>
      <c r="P119">
        <f t="shared" si="15"/>
        <v>0</v>
      </c>
      <c r="Q119">
        <f t="shared" si="16"/>
        <v>0</v>
      </c>
      <c r="R119">
        <f t="shared" si="17"/>
        <v>0</v>
      </c>
      <c r="S119">
        <f t="shared" si="18"/>
        <v>0</v>
      </c>
      <c r="T119">
        <f t="shared" si="19"/>
        <v>0</v>
      </c>
    </row>
    <row r="120" spans="1:20" x14ac:dyDescent="0.25">
      <c r="A120" t="s">
        <v>130</v>
      </c>
      <c r="B120">
        <v>1200</v>
      </c>
      <c r="C120">
        <v>280</v>
      </c>
      <c r="D120">
        <v>62832.79</v>
      </c>
      <c r="E120">
        <f t="shared" si="10"/>
        <v>21437.596666666668</v>
      </c>
      <c r="G120">
        <v>109729</v>
      </c>
      <c r="H120">
        <v>148652.38</v>
      </c>
      <c r="I120">
        <v>22559.82</v>
      </c>
      <c r="J120">
        <f t="shared" si="11"/>
        <v>93647.066666666666</v>
      </c>
      <c r="L120">
        <f t="shared" si="12"/>
        <v>72209.47</v>
      </c>
      <c r="M120">
        <f t="shared" si="13"/>
        <v>72209.47</v>
      </c>
      <c r="N120" s="4" t="s">
        <v>48</v>
      </c>
      <c r="O120">
        <f t="shared" si="14"/>
        <v>0</v>
      </c>
      <c r="P120">
        <f t="shared" si="15"/>
        <v>0</v>
      </c>
      <c r="Q120">
        <f t="shared" si="16"/>
        <v>0</v>
      </c>
      <c r="R120">
        <f t="shared" si="17"/>
        <v>0</v>
      </c>
      <c r="S120">
        <f t="shared" si="18"/>
        <v>0</v>
      </c>
      <c r="T120">
        <f t="shared" si="19"/>
        <v>0</v>
      </c>
    </row>
    <row r="121" spans="1:20" x14ac:dyDescent="0.25">
      <c r="A121" t="s">
        <v>131</v>
      </c>
      <c r="B121">
        <v>21430.499999999996</v>
      </c>
      <c r="C121">
        <v>93592.40999999996</v>
      </c>
      <c r="D121">
        <v>113832.81</v>
      </c>
      <c r="E121">
        <f t="shared" si="10"/>
        <v>76285.239999999991</v>
      </c>
      <c r="G121">
        <v>7200</v>
      </c>
      <c r="H121">
        <v>7680</v>
      </c>
      <c r="I121">
        <v>21862</v>
      </c>
      <c r="J121">
        <f t="shared" si="11"/>
        <v>12247.333333333334</v>
      </c>
      <c r="L121">
        <f t="shared" si="12"/>
        <v>-64037.906666666655</v>
      </c>
      <c r="M121">
        <f t="shared" si="13"/>
        <v>0</v>
      </c>
      <c r="N121" s="4" t="s">
        <v>48</v>
      </c>
      <c r="O121">
        <f t="shared" si="14"/>
        <v>0</v>
      </c>
      <c r="P121">
        <f t="shared" si="15"/>
        <v>0</v>
      </c>
      <c r="Q121">
        <f t="shared" si="16"/>
        <v>0</v>
      </c>
      <c r="R121">
        <f t="shared" si="17"/>
        <v>0</v>
      </c>
      <c r="S121">
        <f t="shared" si="18"/>
        <v>0</v>
      </c>
      <c r="T121">
        <f t="shared" si="19"/>
        <v>0</v>
      </c>
    </row>
    <row r="122" spans="1:20" x14ac:dyDescent="0.25">
      <c r="A122" t="s">
        <v>132</v>
      </c>
      <c r="B122">
        <v>0</v>
      </c>
      <c r="C122">
        <v>14989.5</v>
      </c>
      <c r="D122">
        <v>4230.84</v>
      </c>
      <c r="E122">
        <f t="shared" si="10"/>
        <v>6406.78</v>
      </c>
      <c r="G122">
        <v>79739.42</v>
      </c>
      <c r="H122">
        <v>38000</v>
      </c>
      <c r="I122">
        <v>78654</v>
      </c>
      <c r="J122">
        <f t="shared" si="11"/>
        <v>65464.473333333328</v>
      </c>
      <c r="L122">
        <f t="shared" si="12"/>
        <v>59057.693333333329</v>
      </c>
      <c r="M122">
        <f t="shared" si="13"/>
        <v>59057.693333333329</v>
      </c>
      <c r="N122" s="4" t="s">
        <v>48</v>
      </c>
      <c r="O122">
        <f t="shared" si="14"/>
        <v>0</v>
      </c>
      <c r="P122">
        <f t="shared" si="15"/>
        <v>0</v>
      </c>
      <c r="Q122">
        <f t="shared" si="16"/>
        <v>0</v>
      </c>
      <c r="R122">
        <f t="shared" si="17"/>
        <v>0</v>
      </c>
      <c r="S122">
        <f t="shared" si="18"/>
        <v>0</v>
      </c>
      <c r="T122">
        <f t="shared" si="19"/>
        <v>0</v>
      </c>
    </row>
    <row r="123" spans="1:20" x14ac:dyDescent="0.25">
      <c r="A123" t="s">
        <v>133</v>
      </c>
      <c r="B123">
        <v>814022.30999999982</v>
      </c>
      <c r="C123">
        <v>438097.56999999995</v>
      </c>
      <c r="D123">
        <v>-1000</v>
      </c>
      <c r="E123">
        <f t="shared" si="10"/>
        <v>417039.95999999996</v>
      </c>
      <c r="G123">
        <v>63339.48</v>
      </c>
      <c r="H123">
        <v>50948.069999999971</v>
      </c>
      <c r="I123">
        <v>0</v>
      </c>
      <c r="J123">
        <f t="shared" si="11"/>
        <v>38095.849999999991</v>
      </c>
      <c r="L123">
        <f t="shared" si="12"/>
        <v>-378944.11</v>
      </c>
      <c r="M123">
        <f t="shared" si="13"/>
        <v>0</v>
      </c>
      <c r="N123" s="4" t="s">
        <v>48</v>
      </c>
      <c r="O123">
        <f t="shared" si="14"/>
        <v>0</v>
      </c>
      <c r="P123">
        <f t="shared" si="15"/>
        <v>0</v>
      </c>
      <c r="Q123">
        <f t="shared" si="16"/>
        <v>0</v>
      </c>
      <c r="R123">
        <f t="shared" si="17"/>
        <v>0</v>
      </c>
      <c r="S123">
        <f t="shared" si="18"/>
        <v>0</v>
      </c>
      <c r="T123">
        <f t="shared" si="19"/>
        <v>0</v>
      </c>
    </row>
    <row r="124" spans="1:20" x14ac:dyDescent="0.25">
      <c r="A124" t="s">
        <v>134</v>
      </c>
      <c r="B124">
        <v>17927</v>
      </c>
      <c r="C124">
        <v>15865</v>
      </c>
      <c r="D124">
        <v>19674.259999999998</v>
      </c>
      <c r="E124">
        <f t="shared" si="10"/>
        <v>17822.086666666666</v>
      </c>
      <c r="G124">
        <v>34291.979999999996</v>
      </c>
      <c r="H124">
        <v>17851.030000000002</v>
      </c>
      <c r="I124">
        <v>7645.02</v>
      </c>
      <c r="J124">
        <f t="shared" si="11"/>
        <v>19929.343333333334</v>
      </c>
      <c r="L124">
        <f t="shared" si="12"/>
        <v>2107.256666666668</v>
      </c>
      <c r="M124">
        <f t="shared" si="13"/>
        <v>2107.256666666668</v>
      </c>
      <c r="N124" s="4" t="s">
        <v>48</v>
      </c>
      <c r="O124">
        <f t="shared" si="14"/>
        <v>0</v>
      </c>
      <c r="P124">
        <f t="shared" si="15"/>
        <v>0</v>
      </c>
      <c r="Q124">
        <f t="shared" si="16"/>
        <v>0</v>
      </c>
      <c r="R124">
        <f t="shared" si="17"/>
        <v>0</v>
      </c>
      <c r="S124">
        <f t="shared" si="18"/>
        <v>0</v>
      </c>
      <c r="T124">
        <f t="shared" si="19"/>
        <v>0</v>
      </c>
    </row>
    <row r="125" spans="1:20" x14ac:dyDescent="0.25">
      <c r="A125" t="s">
        <v>135</v>
      </c>
      <c r="B125">
        <v>280</v>
      </c>
      <c r="C125">
        <v>280</v>
      </c>
      <c r="D125">
        <v>280</v>
      </c>
      <c r="E125">
        <f t="shared" si="10"/>
        <v>280</v>
      </c>
      <c r="G125">
        <v>25081</v>
      </c>
      <c r="H125">
        <v>162421.4</v>
      </c>
      <c r="I125">
        <v>40057.300000000003</v>
      </c>
      <c r="J125">
        <f t="shared" si="11"/>
        <v>75853.233333333337</v>
      </c>
      <c r="L125">
        <f t="shared" si="12"/>
        <v>75573.233333333337</v>
      </c>
      <c r="M125">
        <f t="shared" si="13"/>
        <v>75573.233333333337</v>
      </c>
      <c r="N125" s="4" t="s">
        <v>48</v>
      </c>
      <c r="O125">
        <f t="shared" si="14"/>
        <v>0</v>
      </c>
      <c r="P125">
        <f t="shared" si="15"/>
        <v>0</v>
      </c>
      <c r="Q125">
        <f t="shared" si="16"/>
        <v>0</v>
      </c>
      <c r="R125">
        <f t="shared" si="17"/>
        <v>0</v>
      </c>
      <c r="S125">
        <f t="shared" si="18"/>
        <v>0</v>
      </c>
      <c r="T125">
        <f t="shared" si="19"/>
        <v>0</v>
      </c>
    </row>
  </sheetData>
  <mergeCells count="2">
    <mergeCell ref="B1:D1"/>
    <mergeCell ref="G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净收入(销-进)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Monzee</dc:creator>
  <cp:lastModifiedBy>Monzee</cp:lastModifiedBy>
  <dcterms:created xsi:type="dcterms:W3CDTF">2020-09-11T09:11:42Z</dcterms:created>
  <dcterms:modified xsi:type="dcterms:W3CDTF">2020-09-11T09:12:11Z</dcterms:modified>
</cp:coreProperties>
</file>