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" sheetId="1" r:id="rId4"/>
    <sheet state="visible" name="Ejercicio 7" sheetId="2" r:id="rId5"/>
    <sheet state="visible" name="Ejercicio 12" sheetId="3" r:id="rId6"/>
    <sheet state="visible" name="Ejercicio 17" sheetId="4" r:id="rId7"/>
    <sheet state="visible" name="Ejercicio 19" sheetId="5" r:id="rId8"/>
    <sheet state="visible" name="Ejercicio 22" sheetId="6" r:id="rId9"/>
    <sheet state="visible" name="Ejercicio 23" sheetId="7" r:id="rId10"/>
    <sheet state="visible" name="Ejercicio 24" sheetId="8" r:id="rId11"/>
    <sheet state="visible" name="Ejercicio 29" sheetId="9" r:id="rId12"/>
  </sheets>
  <definedNames/>
  <calcPr/>
</workbook>
</file>

<file path=xl/sharedStrings.xml><?xml version="1.0" encoding="utf-8"?>
<sst xmlns="http://schemas.openxmlformats.org/spreadsheetml/2006/main" count="1842" uniqueCount="102">
  <si>
    <t>2da</t>
  </si>
  <si>
    <t>Página</t>
  </si>
  <si>
    <t>Marco</t>
  </si>
  <si>
    <t>Chance</t>
  </si>
  <si>
    <t>PF</t>
  </si>
  <si>
    <t>Cola</t>
  </si>
  <si>
    <t>FIFO</t>
  </si>
  <si>
    <t>LRU</t>
  </si>
  <si>
    <t>OPT</t>
  </si>
  <si>
    <t>Tiempo</t>
  </si>
  <si>
    <t>Tamaño página:</t>
  </si>
  <si>
    <t>Dirección lógica</t>
  </si>
  <si>
    <t>Número página</t>
  </si>
  <si>
    <t>Número marco</t>
  </si>
  <si>
    <t>Desplazamiento</t>
  </si>
  <si>
    <t>Direccion física</t>
  </si>
  <si>
    <t>Dirección referencia:</t>
  </si>
  <si>
    <t>Dir. L. DIV Tam. pág.</t>
  </si>
  <si>
    <t>Dir. L. MOD Tam. pág.</t>
  </si>
  <si>
    <t>Base marco + Despl.</t>
  </si>
  <si>
    <t xml:space="preserve">Tamaño proceso: </t>
  </si>
  <si>
    <t>Base marco</t>
  </si>
  <si>
    <t xml:space="preserve"> NO EXISTE</t>
  </si>
  <si>
    <t>Base página</t>
  </si>
  <si>
    <t>Dirección física</t>
  </si>
  <si>
    <t>Direccion lógica</t>
  </si>
  <si>
    <t>Dirección fisica</t>
  </si>
  <si>
    <t>Dir. F. DIV Tam. mar.</t>
  </si>
  <si>
    <t>Dir. F. MOD Tam. mar.</t>
  </si>
  <si>
    <t>Base página + Despl.</t>
  </si>
  <si>
    <t>NO EXISTE</t>
  </si>
  <si>
    <t>Nro. segmento</t>
  </si>
  <si>
    <t>Dir. base</t>
  </si>
  <si>
    <t>Base segmento</t>
  </si>
  <si>
    <t>(seg., pág., despl.)</t>
  </si>
  <si>
    <t>Bases + Despl.</t>
  </si>
  <si>
    <t>(2,1,1)</t>
  </si>
  <si>
    <t>(1,3,15)</t>
  </si>
  <si>
    <t>(3,1,10)</t>
  </si>
  <si>
    <t>Nro. página</t>
  </si>
  <si>
    <t>(2,3,5)</t>
  </si>
  <si>
    <t>Dirección virtual</t>
  </si>
  <si>
    <t>Bit V</t>
  </si>
  <si>
    <t>Dir. V. DIV Tam. pág.</t>
  </si>
  <si>
    <t>Dir. V. MOD Tam. pág.</t>
  </si>
  <si>
    <t>Bit R</t>
  </si>
  <si>
    <t>Bit M</t>
  </si>
  <si>
    <t>-</t>
  </si>
  <si>
    <t>Total de marcos</t>
  </si>
  <si>
    <t>Proceso</t>
  </si>
  <si>
    <t>Reparto</t>
  </si>
  <si>
    <t>Equitativo</t>
  </si>
  <si>
    <t>Proporcional</t>
  </si>
  <si>
    <t>40/4=10</t>
  </si>
  <si>
    <t>40*15/63≈9</t>
  </si>
  <si>
    <t>40*20/63≈12</t>
  </si>
  <si>
    <t>Páginas usadas</t>
  </si>
  <si>
    <t>40*8/63≈5</t>
  </si>
  <si>
    <t>1, 2, 15, 4, 6, 2, 1, 5, 6, 10, 4, 6, 7, 9, 1, 6, 12, 11, 12, 2, 3, 1, 8, 1, 13, 14, 15, 3, 8</t>
  </si>
  <si>
    <t>1*</t>
  </si>
  <si>
    <t>12*</t>
  </si>
  <si>
    <t>2*</t>
  </si>
  <si>
    <t>6*</t>
  </si>
  <si>
    <t>X</t>
  </si>
  <si>
    <t>B2, B4, A1, A3, A1, C1, C2, B6, B2, B4, A2, A4, A1, C4, C8, B1, B8, C6, C1, C4, C1, A5, A1, A4, B3, B1, B8, A7, A9, A4</t>
  </si>
  <si>
    <t>B2</t>
  </si>
  <si>
    <t>B1</t>
  </si>
  <si>
    <t>A4</t>
  </si>
  <si>
    <t>B4</t>
  </si>
  <si>
    <t>B8</t>
  </si>
  <si>
    <t>B3</t>
  </si>
  <si>
    <t>A1</t>
  </si>
  <si>
    <t>C1</t>
  </si>
  <si>
    <t>A7</t>
  </si>
  <si>
    <t>A3</t>
  </si>
  <si>
    <t>A2</t>
  </si>
  <si>
    <t>C6</t>
  </si>
  <si>
    <t>A5</t>
  </si>
  <si>
    <t>A9</t>
  </si>
  <si>
    <t>C2</t>
  </si>
  <si>
    <t>C4</t>
  </si>
  <si>
    <t>B6</t>
  </si>
  <si>
    <t>C8</t>
  </si>
  <si>
    <t>B2*</t>
  </si>
  <si>
    <t>B4*</t>
  </si>
  <si>
    <t>A1*</t>
  </si>
  <si>
    <t>C1*</t>
  </si>
  <si>
    <t>C4*</t>
  </si>
  <si>
    <t>C5</t>
  </si>
  <si>
    <t>A4*</t>
  </si>
  <si>
    <t>B8*</t>
  </si>
  <si>
    <t>B1*</t>
  </si>
  <si>
    <t>C1, A1, A2, C3, B1, A1, C1M, B2, B5, A7, C5, B2M, A2M, B2, B1, A2, B4, B5, C1, C4, C2, A7, B-, A3, A2, C3, A-, C-</t>
  </si>
  <si>
    <t>C1M*</t>
  </si>
  <si>
    <t>C1M</t>
  </si>
  <si>
    <t>B5</t>
  </si>
  <si>
    <t>C3</t>
  </si>
  <si>
    <t>B2M*</t>
  </si>
  <si>
    <t>B2M</t>
  </si>
  <si>
    <t>A2M</t>
  </si>
  <si>
    <t>A2M*</t>
  </si>
  <si>
    <t>3, 2, 1, 0, 3, 2, 4, 3, 2, 1, 0, 4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</si>
</sst>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Google Sans Mono"/>
    </font>
    <font/>
    <font>
      <color rgb="FFFFFFFF"/>
      <name val="Arial"/>
      <scheme val="minor"/>
    </font>
    <font>
      <sz val="11.0"/>
      <color rgb="FF000000"/>
      <name val="Google Sans Mono"/>
    </font>
    <font>
      <color rgb="FFF3F3F3"/>
      <name val="Arial"/>
      <scheme val="minor"/>
    </font>
    <font>
      <color rgb="FF000000"/>
      <name val="Google Sans Mono"/>
    </font>
    <font>
      <color rgb="FF000000"/>
      <name val="Roboto Mono"/>
    </font>
    <font>
      <color theme="1"/>
      <name val="Roboto Mono"/>
    </font>
    <font>
      <sz val="10.0"/>
      <color rgb="FF000000"/>
      <name val="Google Sans Mono"/>
    </font>
    <font>
      <color rgb="FFFFFFFF"/>
      <name val="Arial"/>
    </font>
    <font>
      <color rgb="FFF3F3F3"/>
      <name val="Arial"/>
    </font>
    <font>
      <color rgb="FF000000"/>
      <name val="Arial"/>
    </font>
    <font>
      <strike/>
      <color theme="1"/>
      <name val="Google Sans Mono"/>
    </font>
    <font>
      <sz val="10.0"/>
      <color theme="1"/>
      <name val="Google Sans Mono"/>
    </font>
  </fonts>
  <fills count="1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A64D79"/>
        <bgColor rgb="FFA64D79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F4CCCC"/>
        <bgColor rgb="FFF4CCCC"/>
      </patternFill>
    </fill>
    <fill>
      <patternFill patternType="solid">
        <fgColor rgb="FFEDED31"/>
        <bgColor rgb="FFEDED31"/>
      </patternFill>
    </fill>
    <fill>
      <patternFill patternType="solid">
        <fgColor rgb="FF38761D"/>
        <bgColor rgb="FF38761D"/>
      </patternFill>
    </fill>
  </fills>
  <borders count="6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1" fillId="3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4" fontId="5" numFmtId="0" xfId="0" applyAlignment="1" applyBorder="1" applyFill="1" applyFont="1">
      <alignment horizontal="center" readingOrder="0" vertical="center"/>
    </xf>
    <xf borderId="4" fillId="5" fontId="2" numFmtId="0" xfId="0" applyAlignment="1" applyBorder="1" applyFill="1" applyFont="1">
      <alignment horizontal="center" readingOrder="0"/>
    </xf>
    <xf borderId="5" fillId="6" fontId="6" numFmtId="0" xfId="0" applyAlignment="1" applyBorder="1" applyFill="1" applyFont="1">
      <alignment horizontal="center" vertical="center"/>
    </xf>
    <xf borderId="6" fillId="6" fontId="3" numFmtId="0" xfId="0" applyAlignment="1" applyBorder="1" applyFont="1">
      <alignment horizontal="center" readingOrder="0" vertical="center"/>
    </xf>
    <xf borderId="7" fillId="6" fontId="3" numFmtId="0" xfId="0" applyAlignment="1" applyBorder="1" applyFont="1">
      <alignment horizontal="center" readingOrder="0" vertical="center"/>
    </xf>
    <xf borderId="8" fillId="6" fontId="3" numFmtId="0" xfId="0" applyAlignment="1" applyBorder="1" applyFont="1">
      <alignment horizontal="center" readingOrder="0" vertical="center"/>
    </xf>
    <xf borderId="8" fillId="6" fontId="2" numFmtId="0" xfId="0" applyAlignment="1" applyBorder="1" applyFont="1">
      <alignment horizontal="center" readingOrder="0" vertical="center"/>
    </xf>
    <xf borderId="4" fillId="7" fontId="7" numFmtId="0" xfId="0" applyAlignment="1" applyBorder="1" applyFill="1" applyFont="1">
      <alignment horizontal="center" readingOrder="0" vertical="center"/>
    </xf>
    <xf borderId="4" fillId="4" fontId="5" numFmtId="0" xfId="0" applyAlignment="1" applyBorder="1" applyFont="1">
      <alignment horizontal="center" readingOrder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8" fontId="3" numFmtId="0" xfId="0" applyAlignment="1" applyBorder="1" applyFill="1" applyFont="1">
      <alignment horizontal="center" readingOrder="0"/>
    </xf>
    <xf borderId="14" fillId="0" fontId="4" numFmtId="0" xfId="0" applyBorder="1" applyFont="1"/>
    <xf borderId="15" fillId="9" fontId="3" numFmtId="0" xfId="0" applyAlignment="1" applyBorder="1" applyFill="1" applyFont="1">
      <alignment horizontal="center" readingOrder="0"/>
    </xf>
    <xf borderId="16" fillId="9" fontId="3" numFmtId="0" xfId="0" applyAlignment="1" applyBorder="1" applyFont="1">
      <alignment horizontal="center" readingOrder="0"/>
    </xf>
    <xf borderId="17" fillId="9" fontId="3" numFmtId="0" xfId="0" applyAlignment="1" applyBorder="1" applyFont="1">
      <alignment horizontal="center" readingOrder="0"/>
    </xf>
    <xf borderId="17" fillId="9" fontId="8" numFmtId="0" xfId="0" applyAlignment="1" applyBorder="1" applyFont="1">
      <alignment horizontal="center" readingOrder="0"/>
    </xf>
    <xf borderId="18" fillId="9" fontId="3" numFmtId="0" xfId="0" applyAlignment="1" applyBorder="1" applyFont="1">
      <alignment horizontal="center" readingOrder="0"/>
    </xf>
    <xf borderId="19" fillId="10" fontId="9" numFmtId="0" xfId="0" applyAlignment="1" applyBorder="1" applyFill="1" applyFont="1">
      <alignment horizontal="center" readingOrder="0"/>
    </xf>
    <xf borderId="20" fillId="8" fontId="3" numFmtId="0" xfId="0" applyAlignment="1" applyBorder="1" applyFont="1">
      <alignment horizontal="center" readingOrder="0"/>
    </xf>
    <xf borderId="21" fillId="0" fontId="4" numFmtId="0" xfId="0" applyBorder="1" applyFont="1"/>
    <xf borderId="22" fillId="9" fontId="3" numFmtId="0" xfId="0" applyAlignment="1" applyBorder="1" applyFont="1">
      <alignment horizontal="center" readingOrder="0"/>
    </xf>
    <xf borderId="23" fillId="9" fontId="3" numFmtId="0" xfId="0" applyAlignment="1" applyBorder="1" applyFont="1">
      <alignment horizontal="center" readingOrder="0"/>
    </xf>
    <xf borderId="24" fillId="9" fontId="3" numFmtId="0" xfId="0" applyAlignment="1" applyBorder="1" applyFont="1">
      <alignment horizontal="center" readingOrder="0"/>
    </xf>
    <xf borderId="24" fillId="9" fontId="8" numFmtId="0" xfId="0" applyAlignment="1" applyBorder="1" applyFont="1">
      <alignment horizontal="center" readingOrder="0"/>
    </xf>
    <xf borderId="25" fillId="9" fontId="3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26" fillId="10" fontId="10" numFmtId="0" xfId="0" applyAlignment="1" applyBorder="1" applyFont="1">
      <alignment horizontal="center" readingOrder="0"/>
    </xf>
    <xf borderId="27" fillId="8" fontId="3" numFmtId="0" xfId="0" applyAlignment="1" applyBorder="1" applyFont="1">
      <alignment horizontal="center" readingOrder="0"/>
    </xf>
    <xf borderId="28" fillId="0" fontId="4" numFmtId="0" xfId="0" applyBorder="1" applyFont="1"/>
    <xf borderId="29" fillId="9" fontId="3" numFmtId="0" xfId="0" applyAlignment="1" applyBorder="1" applyFont="1">
      <alignment horizontal="center" readingOrder="0"/>
    </xf>
    <xf borderId="30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2" fillId="10" fontId="9" numFmtId="0" xfId="0" applyAlignment="1" applyBorder="1" applyFont="1">
      <alignment horizontal="center" readingOrder="0"/>
    </xf>
    <xf borderId="33" fillId="11" fontId="2" numFmtId="0" xfId="0" applyAlignment="1" applyBorder="1" applyFill="1" applyFont="1">
      <alignment horizontal="center" readingOrder="0"/>
    </xf>
    <xf borderId="34" fillId="0" fontId="4" numFmtId="0" xfId="0" applyBorder="1" applyFont="1"/>
    <xf borderId="35" fillId="12" fontId="11" numFmtId="0" xfId="0" applyAlignment="1" applyBorder="1" applyFill="1" applyFont="1">
      <alignment horizontal="center" readingOrder="0" vertical="center"/>
    </xf>
    <xf borderId="36" fillId="12" fontId="3" numFmtId="0" xfId="0" applyAlignment="1" applyBorder="1" applyFont="1">
      <alignment horizontal="center" readingOrder="0"/>
    </xf>
    <xf borderId="37" fillId="12" fontId="3" numFmtId="0" xfId="0" applyAlignment="1" applyBorder="1" applyFont="1">
      <alignment horizontal="center" readingOrder="0"/>
    </xf>
    <xf borderId="37" fillId="12" fontId="8" numFmtId="0" xfId="0" applyAlignment="1" applyBorder="1" applyFont="1">
      <alignment horizontal="center" readingOrder="0"/>
    </xf>
    <xf borderId="38" fillId="12" fontId="8" numFmtId="0" xfId="0" applyAlignment="1" applyBorder="1" applyFont="1">
      <alignment horizontal="center" readingOrder="0"/>
    </xf>
    <xf borderId="1" fillId="13" fontId="7" numFmtId="0" xfId="0" applyAlignment="1" applyBorder="1" applyFill="1" applyFont="1">
      <alignment horizontal="center" readingOrder="0"/>
    </xf>
    <xf borderId="39" fillId="12" fontId="3" numFmtId="0" xfId="0" applyAlignment="1" applyBorder="1" applyFont="1">
      <alignment horizontal="center" readingOrder="0"/>
    </xf>
    <xf borderId="40" fillId="12" fontId="3" numFmtId="0" xfId="0" applyAlignment="1" applyBorder="1" applyFont="1">
      <alignment horizontal="center" readingOrder="0"/>
    </xf>
    <xf borderId="41" fillId="10" fontId="10" numFmtId="0" xfId="0" applyAlignment="1" applyBorder="1" applyFont="1">
      <alignment horizontal="center" readingOrder="0"/>
    </xf>
    <xf borderId="42" fillId="9" fontId="3" numFmtId="0" xfId="0" applyAlignment="1" applyBorder="1" applyFont="1">
      <alignment horizontal="center" readingOrder="0"/>
    </xf>
    <xf borderId="43" fillId="9" fontId="3" numFmtId="0" xfId="0" applyAlignment="1" applyBorder="1" applyFont="1">
      <alignment horizontal="center" readingOrder="0"/>
    </xf>
    <xf borderId="44" fillId="9" fontId="3" numFmtId="0" xfId="0" applyAlignment="1" applyBorder="1" applyFont="1">
      <alignment horizontal="center" readingOrder="0"/>
    </xf>
    <xf borderId="44" fillId="9" fontId="8" numFmtId="0" xfId="0" applyAlignment="1" applyBorder="1" applyFont="1">
      <alignment horizontal="center" readingOrder="0"/>
    </xf>
    <xf borderId="45" fillId="9" fontId="3" numFmtId="0" xfId="0" applyAlignment="1" applyBorder="1" applyFont="1">
      <alignment horizontal="center" readingOrder="0"/>
    </xf>
    <xf borderId="12" fillId="10" fontId="9" numFmtId="0" xfId="0" applyAlignment="1" applyBorder="1" applyFont="1">
      <alignment horizontal="center" readingOrder="0"/>
    </xf>
    <xf borderId="0" fillId="2" fontId="1" numFmtId="0" xfId="0" applyAlignment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46" fillId="2" fontId="1" numFmtId="0" xfId="0" applyAlignment="1" applyBorder="1" applyFont="1">
      <alignment vertical="bottom"/>
    </xf>
    <xf borderId="47" fillId="2" fontId="1" numFmtId="0" xfId="0" applyAlignment="1" applyBorder="1" applyFont="1">
      <alignment vertical="bottom"/>
    </xf>
    <xf borderId="48" fillId="4" fontId="12" numFmtId="0" xfId="0" applyAlignment="1" applyBorder="1" applyFont="1">
      <alignment horizontal="center" readingOrder="0"/>
    </xf>
    <xf borderId="48" fillId="5" fontId="1" numFmtId="0" xfId="0" applyAlignment="1" applyBorder="1" applyFont="1">
      <alignment horizontal="center" vertical="bottom"/>
    </xf>
    <xf borderId="35" fillId="6" fontId="3" numFmtId="0" xfId="0" applyAlignment="1" applyBorder="1" applyFont="1">
      <alignment horizontal="center" vertical="center"/>
    </xf>
    <xf borderId="47" fillId="6" fontId="3" numFmtId="0" xfId="0" applyAlignment="1" applyBorder="1" applyFont="1">
      <alignment horizontal="center" vertical="center"/>
    </xf>
    <xf borderId="47" fillId="6" fontId="1" numFmtId="0" xfId="0" applyAlignment="1" applyBorder="1" applyFont="1">
      <alignment horizontal="center" vertical="center"/>
    </xf>
    <xf borderId="48" fillId="7" fontId="13" numFmtId="0" xfId="0" applyAlignment="1" applyBorder="1" applyFont="1">
      <alignment horizontal="center"/>
    </xf>
    <xf borderId="4" fillId="10" fontId="10" numFmtId="0" xfId="0" applyAlignment="1" applyBorder="1" applyFont="1">
      <alignment horizontal="center" readingOrder="0"/>
    </xf>
    <xf borderId="48" fillId="0" fontId="4" numFmtId="0" xfId="0" applyBorder="1" applyFont="1"/>
    <xf borderId="26" fillId="10" fontId="1" numFmtId="0" xfId="0" applyAlignment="1" applyBorder="1" applyFont="1">
      <alignment vertical="bottom"/>
    </xf>
    <xf borderId="32" fillId="10" fontId="1" numFmtId="0" xfId="0" applyAlignment="1" applyBorder="1" applyFont="1">
      <alignment vertical="bottom"/>
    </xf>
    <xf borderId="2" fillId="11" fontId="1" numFmtId="0" xfId="0" applyAlignment="1" applyBorder="1" applyFont="1">
      <alignment horizontal="center" vertical="bottom"/>
    </xf>
    <xf borderId="10" fillId="12" fontId="3" numFmtId="0" xfId="0" applyAlignment="1" applyBorder="1" applyFont="1">
      <alignment horizontal="center" vertical="bottom"/>
    </xf>
    <xf borderId="48" fillId="12" fontId="3" numFmtId="0" xfId="0" applyAlignment="1" applyBorder="1" applyFont="1">
      <alignment horizontal="center" vertical="bottom"/>
    </xf>
    <xf borderId="46" fillId="13" fontId="13" numFmtId="0" xfId="0" applyAlignment="1" applyBorder="1" applyFont="1">
      <alignment horizontal="center" vertical="bottom"/>
    </xf>
    <xf borderId="46" fillId="12" fontId="3" numFmtId="0" xfId="0" applyAlignment="1" applyBorder="1" applyFont="1">
      <alignment horizontal="center" vertical="bottom"/>
    </xf>
    <xf borderId="48" fillId="10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49" fillId="14" fontId="2" numFmtId="0" xfId="0" applyAlignment="1" applyBorder="1" applyFill="1" applyFont="1">
      <alignment readingOrder="0"/>
    </xf>
    <xf borderId="49" fillId="14" fontId="2" numFmtId="0" xfId="0" applyAlignment="1" applyBorder="1" applyFont="1">
      <alignment horizontal="center" readingOrder="0"/>
    </xf>
    <xf borderId="19" fillId="9" fontId="2" numFmtId="0" xfId="0" applyAlignment="1" applyBorder="1" applyFont="1">
      <alignment horizontal="center" readingOrder="0" vertical="center"/>
    </xf>
    <xf borderId="49" fillId="9" fontId="2" numFmtId="0" xfId="0" applyAlignment="1" applyBorder="1" applyFont="1">
      <alignment horizontal="center" readingOrder="0"/>
    </xf>
    <xf borderId="4" fillId="15" fontId="2" numFmtId="0" xfId="0" applyAlignment="1" applyBorder="1" applyFill="1" applyFont="1">
      <alignment horizontal="center" readingOrder="0"/>
    </xf>
    <xf borderId="50" fillId="14" fontId="2" numFmtId="0" xfId="0" applyAlignment="1" applyBorder="1" applyFont="1">
      <alignment readingOrder="0"/>
    </xf>
    <xf borderId="50" fillId="14" fontId="2" numFmtId="0" xfId="0" applyAlignment="1" applyBorder="1" applyFont="1">
      <alignment horizontal="center" readingOrder="0"/>
    </xf>
    <xf borderId="32" fillId="0" fontId="4" numFmtId="0" xfId="0" applyBorder="1" applyFont="1"/>
    <xf borderId="51" fillId="9" fontId="2" numFmtId="0" xfId="0" applyAlignment="1" applyBorder="1" applyFont="1">
      <alignment horizontal="center" readingOrder="0"/>
    </xf>
    <xf borderId="4" fillId="15" fontId="2" numFmtId="0" xfId="0" applyAlignment="1" applyBorder="1" applyFont="1">
      <alignment horizontal="center"/>
    </xf>
    <xf borderId="4" fillId="15" fontId="14" numFmtId="0" xfId="0" applyAlignment="1" applyBorder="1" applyFont="1">
      <alignment horizontal="center" readingOrder="0"/>
    </xf>
    <xf borderId="51" fillId="14" fontId="2" numFmtId="0" xfId="0" applyAlignment="1" applyBorder="1" applyFont="1">
      <alignment readingOrder="0"/>
    </xf>
    <xf borderId="51" fillId="14" fontId="2" numFmtId="0" xfId="0" applyAlignment="1" applyBorder="1" applyFont="1">
      <alignment horizontal="center" readingOrder="0"/>
    </xf>
    <xf borderId="49" fillId="9" fontId="14" numFmtId="0" xfId="0" applyAlignment="1" applyBorder="1" applyFont="1">
      <alignment horizontal="center" readingOrder="0"/>
    </xf>
    <xf borderId="50" fillId="9" fontId="2" numFmtId="0" xfId="0" applyAlignment="1" applyBorder="1" applyFont="1">
      <alignment horizontal="center" readingOrder="0"/>
    </xf>
    <xf borderId="50" fillId="9" fontId="14" numFmtId="0" xfId="0" applyAlignment="1" applyBorder="1" applyFont="1">
      <alignment horizontal="center" readingOrder="0"/>
    </xf>
    <xf borderId="0" fillId="2" fontId="2" numFmtId="0" xfId="0" applyAlignment="1" applyFont="1">
      <alignment readingOrder="0"/>
    </xf>
    <xf borderId="4" fillId="14" fontId="2" numFmtId="0" xfId="0" applyAlignment="1" applyBorder="1" applyFont="1">
      <alignment horizontal="center" readingOrder="0"/>
    </xf>
    <xf borderId="20" fillId="9" fontId="2" numFmtId="0" xfId="0" applyAlignment="1" applyBorder="1" applyFont="1">
      <alignment horizontal="center" readingOrder="0"/>
    </xf>
    <xf borderId="25" fillId="0" fontId="4" numFmtId="0" xfId="0" applyBorder="1" applyFont="1"/>
    <xf borderId="52" fillId="14" fontId="2" numFmtId="0" xfId="0" applyAlignment="1" applyBorder="1" applyFont="1">
      <alignment horizontal="center" readingOrder="0"/>
    </xf>
    <xf borderId="51" fillId="9" fontId="14" numFmtId="0" xfId="0" applyAlignment="1" applyBorder="1" applyFont="1">
      <alignment horizontal="center" readingOrder="0"/>
    </xf>
    <xf borderId="32" fillId="14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textRotation="45"/>
    </xf>
    <xf borderId="13" fillId="9" fontId="2" numFmtId="0" xfId="0" applyAlignment="1" applyBorder="1" applyFont="1">
      <alignment horizontal="center" readingOrder="0"/>
    </xf>
    <xf borderId="18" fillId="0" fontId="4" numFmtId="0" xfId="0" applyBorder="1" applyFont="1"/>
    <xf borderId="49" fillId="9" fontId="2" numFmtId="0" xfId="0" applyAlignment="1" applyBorder="1" applyFont="1">
      <alignment horizontal="center" readingOrder="0" vertical="center"/>
    </xf>
    <xf borderId="51" fillId="9" fontId="2" numFmtId="0" xfId="0" applyAlignment="1" applyBorder="1" applyFont="1">
      <alignment horizontal="center" readingOrder="0" vertical="center"/>
    </xf>
    <xf borderId="26" fillId="14" fontId="2" numFmtId="0" xfId="0" applyAlignment="1" applyBorder="1" applyFont="1">
      <alignment horizontal="center" readingOrder="0" vertical="center"/>
    </xf>
    <xf borderId="26" fillId="0" fontId="4" numFmtId="0" xfId="0" applyBorder="1" applyFont="1"/>
    <xf borderId="19" fillId="14" fontId="2" numFmtId="0" xfId="0" applyAlignment="1" applyBorder="1" applyFont="1">
      <alignment horizontal="center" readingOrder="0" vertical="center"/>
    </xf>
    <xf borderId="49" fillId="14" fontId="2" numFmtId="0" xfId="0" applyAlignment="1" applyBorder="1" applyFont="1">
      <alignment horizontal="left" readingOrder="0"/>
    </xf>
    <xf borderId="51" fillId="14" fontId="2" numFmtId="0" xfId="0" applyAlignment="1" applyBorder="1" applyFont="1">
      <alignment horizontal="left" readingOrder="0"/>
    </xf>
    <xf borderId="33" fillId="9" fontId="2" numFmtId="0" xfId="0" applyAlignment="1" applyBorder="1" applyFont="1">
      <alignment horizontal="center" readingOrder="0"/>
    </xf>
    <xf borderId="19" fillId="15" fontId="2" numFmtId="0" xfId="0" applyAlignment="1" applyBorder="1" applyFont="1">
      <alignment horizontal="center" readingOrder="0" vertical="center"/>
    </xf>
    <xf borderId="33" fillId="15" fontId="2" numFmtId="0" xfId="0" applyAlignment="1" applyBorder="1" applyFont="1">
      <alignment horizontal="center" readingOrder="0"/>
    </xf>
    <xf borderId="4" fillId="9" fontId="2" numFmtId="0" xfId="0" applyAlignment="1" applyBorder="1" applyFont="1">
      <alignment horizontal="center" readingOrder="0"/>
    </xf>
    <xf borderId="52" fillId="9" fontId="2" numFmtId="0" xfId="0" applyAlignment="1" applyBorder="1" applyFont="1">
      <alignment horizontal="center" readingOrder="0"/>
    </xf>
    <xf borderId="49" fillId="15" fontId="2" numFmtId="0" xfId="0" applyAlignment="1" applyBorder="1" applyFont="1">
      <alignment horizontal="center" readingOrder="0"/>
    </xf>
    <xf borderId="52" fillId="15" fontId="2" numFmtId="0" xfId="0" applyAlignment="1" applyBorder="1" applyFont="1">
      <alignment horizontal="center" readingOrder="0"/>
    </xf>
    <xf borderId="50" fillId="15" fontId="2" numFmtId="0" xfId="0" applyAlignment="1" applyBorder="1" applyFont="1">
      <alignment horizontal="center" readingOrder="0"/>
    </xf>
    <xf borderId="51" fillId="15" fontId="2" numFmtId="0" xfId="0" applyAlignment="1" applyBorder="1" applyFont="1">
      <alignment horizontal="center" readingOrder="0"/>
    </xf>
    <xf borderId="32" fillId="15" fontId="2" numFmtId="0" xfId="0" applyAlignment="1" applyBorder="1" applyFont="1">
      <alignment horizontal="center" readingOrder="0"/>
    </xf>
    <xf borderId="1" fillId="16" fontId="3" numFmtId="0" xfId="0" applyAlignment="1" applyBorder="1" applyFill="1" applyFont="1">
      <alignment horizontal="center" readingOrder="0"/>
    </xf>
    <xf borderId="8" fillId="10" fontId="9" numFmtId="0" xfId="0" applyAlignment="1" applyBorder="1" applyFont="1">
      <alignment horizontal="center" readingOrder="0"/>
    </xf>
    <xf borderId="41" fillId="10" fontId="9" numFmtId="0" xfId="0" applyAlignment="1" applyBorder="1" applyFont="1">
      <alignment horizontal="center" readingOrder="0"/>
    </xf>
    <xf borderId="53" fillId="8" fontId="3" numFmtId="0" xfId="0" applyAlignment="1" applyBorder="1" applyFont="1">
      <alignment horizontal="center" readingOrder="0"/>
    </xf>
    <xf borderId="54" fillId="0" fontId="4" numFmtId="0" xfId="0" applyBorder="1" applyFont="1"/>
    <xf borderId="55" fillId="9" fontId="3" numFmtId="0" xfId="0" applyAlignment="1" applyBorder="1" applyFont="1">
      <alignment horizontal="center" readingOrder="0"/>
    </xf>
    <xf borderId="55" fillId="9" fontId="8" numFmtId="0" xfId="0" applyAlignment="1" applyBorder="1" applyFont="1">
      <alignment horizontal="center" readingOrder="0"/>
    </xf>
    <xf borderId="37" fillId="12" fontId="15" numFmtId="0" xfId="0" applyAlignment="1" applyBorder="1" applyFont="1">
      <alignment horizontal="center" readingOrder="0"/>
    </xf>
    <xf borderId="39" fillId="12" fontId="15" numFmtId="0" xfId="0" applyAlignment="1" applyBorder="1" applyFont="1">
      <alignment horizontal="center"/>
    </xf>
    <xf borderId="36" fillId="12" fontId="15" numFmtId="0" xfId="0" applyAlignment="1" applyBorder="1" applyFont="1">
      <alignment horizontal="center" readingOrder="0"/>
    </xf>
    <xf borderId="45" fillId="8" fontId="3" numFmtId="0" xfId="0" applyAlignment="1" applyBorder="1" applyFont="1">
      <alignment horizontal="center" vertical="bottom"/>
    </xf>
    <xf borderId="56" fillId="0" fontId="4" numFmtId="0" xfId="0" applyBorder="1" applyFont="1"/>
    <xf borderId="43" fillId="9" fontId="3" numFmtId="0" xfId="0" applyAlignment="1" applyBorder="1" applyFont="1">
      <alignment horizontal="center" readingOrder="0" vertical="bottom"/>
    </xf>
    <xf borderId="47" fillId="10" fontId="1" numFmtId="0" xfId="0" applyAlignment="1" applyBorder="1" applyFont="1">
      <alignment vertical="bottom"/>
    </xf>
    <xf borderId="43" fillId="9" fontId="3" numFmtId="0" xfId="0" applyAlignment="1" applyBorder="1" applyFont="1">
      <alignment horizontal="center" vertical="bottom"/>
    </xf>
    <xf borderId="46" fillId="8" fontId="3" numFmtId="0" xfId="0" applyAlignment="1" applyBorder="1" applyFont="1">
      <alignment horizontal="center" vertical="bottom"/>
    </xf>
    <xf borderId="10" fillId="9" fontId="3" numFmtId="0" xfId="0" applyAlignment="1" applyBorder="1" applyFont="1">
      <alignment horizontal="center" vertical="bottom"/>
    </xf>
    <xf borderId="10" fillId="9" fontId="3" numFmtId="0" xfId="0" applyAlignment="1" applyBorder="1" applyFont="1">
      <alignment horizontal="center" readingOrder="0" vertical="bottom"/>
    </xf>
    <xf borderId="46" fillId="11" fontId="1" numFmtId="0" xfId="0" applyAlignment="1" applyBorder="1" applyFont="1">
      <alignment horizontal="center" vertical="bottom"/>
    </xf>
    <xf borderId="10" fillId="12" fontId="3" numFmtId="0" xfId="0" applyAlignment="1" applyBorder="1" applyFont="1">
      <alignment horizontal="center" readingOrder="0" vertical="bottom"/>
    </xf>
    <xf borderId="10" fillId="12" fontId="15" numFmtId="0" xfId="0" applyAlignment="1" applyBorder="1" applyFont="1">
      <alignment horizontal="center" readingOrder="0" vertical="bottom"/>
    </xf>
    <xf borderId="10" fillId="12" fontId="15" numFmtId="0" xfId="0" applyAlignment="1" applyBorder="1" applyFont="1">
      <alignment horizontal="center" vertical="bottom"/>
    </xf>
    <xf borderId="3" fillId="4" fontId="12" numFmtId="0" xfId="0" applyAlignment="1" applyBorder="1" applyFont="1">
      <alignment horizontal="center" readingOrder="0"/>
    </xf>
    <xf borderId="3" fillId="5" fontId="1" numFmtId="0" xfId="0" applyAlignment="1" applyBorder="1" applyFont="1">
      <alignment horizontal="center" vertical="bottom"/>
    </xf>
    <xf borderId="6" fillId="6" fontId="3" numFmtId="0" xfId="0" applyAlignment="1" applyBorder="1" applyFont="1">
      <alignment horizontal="center" vertical="center"/>
    </xf>
    <xf borderId="34" fillId="6" fontId="1" numFmtId="0" xfId="0" applyAlignment="1" applyBorder="1" applyFont="1">
      <alignment horizontal="center" vertical="center"/>
    </xf>
    <xf borderId="39" fillId="12" fontId="15" numFmtId="0" xfId="0" applyAlignment="1" applyBorder="1" applyFont="1">
      <alignment horizontal="center" readingOrder="0"/>
    </xf>
    <xf borderId="4" fillId="10" fontId="9" numFmtId="0" xfId="0" applyAlignment="1" applyBorder="1" applyFont="1">
      <alignment horizontal="center" readingOrder="0"/>
    </xf>
    <xf borderId="46" fillId="2" fontId="2" numFmtId="0" xfId="0" applyBorder="1" applyFont="1"/>
    <xf borderId="57" fillId="2" fontId="2" numFmtId="0" xfId="0" applyBorder="1" applyFont="1"/>
    <xf borderId="4" fillId="4" fontId="12" numFmtId="0" xfId="0" applyAlignment="1" applyBorder="1" applyFont="1">
      <alignment horizontal="center" readingOrder="0"/>
    </xf>
    <xf borderId="32" fillId="7" fontId="13" numFmtId="0" xfId="0" applyAlignment="1" applyBorder="1" applyFont="1">
      <alignment horizontal="center"/>
    </xf>
    <xf borderId="1" fillId="11" fontId="1" numFmtId="0" xfId="0" applyAlignment="1" applyBorder="1" applyFont="1">
      <alignment horizontal="center" vertical="bottom"/>
    </xf>
    <xf borderId="58" fillId="13" fontId="13" numFmtId="0" xfId="0" applyAlignment="1" applyBorder="1" applyFont="1">
      <alignment horizontal="center" vertical="bottom"/>
    </xf>
    <xf borderId="1" fillId="3" fontId="16" numFmtId="0" xfId="0" applyAlignment="1" applyBorder="1" applyFont="1">
      <alignment horizontal="center" readingOrder="0"/>
    </xf>
    <xf borderId="59" fillId="6" fontId="3" numFmtId="0" xfId="0" applyAlignment="1" applyBorder="1" applyFont="1">
      <alignment horizontal="center" readingOrder="0" vertical="center"/>
    </xf>
    <xf borderId="19" fillId="6" fontId="2" numFmtId="0" xfId="0" applyAlignment="1" applyBorder="1" applyFont="1">
      <alignment horizontal="center" readingOrder="0" vertical="center"/>
    </xf>
    <xf borderId="60" fillId="0" fontId="4" numFmtId="0" xfId="0" applyBorder="1" applyFont="1"/>
    <xf borderId="16" fillId="17" fontId="3" numFmtId="0" xfId="0" applyAlignment="1" applyBorder="1" applyFill="1" applyFont="1">
      <alignment horizontal="center" readingOrder="0"/>
    </xf>
    <xf borderId="22" fillId="18" fontId="3" numFmtId="0" xfId="0" applyAlignment="1" applyBorder="1" applyFill="1" applyFont="1">
      <alignment horizontal="center" readingOrder="0"/>
    </xf>
    <xf borderId="23" fillId="18" fontId="3" numFmtId="0" xfId="0" applyAlignment="1" applyBorder="1" applyFont="1">
      <alignment horizontal="center" readingOrder="0"/>
    </xf>
    <xf borderId="29" fillId="17" fontId="3" numFmtId="0" xfId="0" applyAlignment="1" applyBorder="1" applyFont="1">
      <alignment horizontal="center" readingOrder="0"/>
    </xf>
    <xf borderId="30" fillId="17" fontId="3" numFmtId="0" xfId="0" applyAlignment="1" applyBorder="1" applyFont="1">
      <alignment horizontal="center" readingOrder="0"/>
    </xf>
    <xf borderId="4" fillId="12" fontId="8" numFmtId="0" xfId="0" applyAlignment="1" applyBorder="1" applyFont="1">
      <alignment horizontal="center" readingOrder="0"/>
    </xf>
    <xf borderId="43" fillId="18" fontId="3" numFmtId="0" xfId="0" applyAlignment="1" applyBorder="1" applyFont="1">
      <alignment horizontal="center" readingOrder="0"/>
    </xf>
    <xf borderId="23" fillId="17" fontId="3" numFmtId="0" xfId="0" applyAlignment="1" applyBorder="1" applyFont="1">
      <alignment horizontal="center" readingOrder="0"/>
    </xf>
    <xf borderId="0" fillId="6" fontId="3" numFmtId="0" xfId="0" applyAlignment="1" applyFont="1">
      <alignment horizontal="center" vertical="center"/>
    </xf>
    <xf borderId="26" fillId="6" fontId="1" numFmtId="0" xfId="0" applyAlignment="1" applyBorder="1" applyFont="1">
      <alignment horizontal="center" vertical="center"/>
    </xf>
    <xf borderId="46" fillId="0" fontId="4" numFmtId="0" xfId="0" applyBorder="1" applyFont="1"/>
    <xf borderId="61" fillId="9" fontId="3" numFmtId="0" xfId="0" applyAlignment="1" applyBorder="1" applyFont="1">
      <alignment horizontal="center" readingOrder="0"/>
    </xf>
    <xf borderId="36" fillId="12" fontId="3" numFmtId="0" xfId="0" applyAlignment="1" applyBorder="1" applyFont="1">
      <alignment horizontal="center" vertical="bottom"/>
    </xf>
    <xf borderId="36" fillId="12" fontId="3" numFmtId="0" xfId="0" applyAlignment="1" applyBorder="1" applyFont="1">
      <alignment horizontal="center" readingOrder="0" vertical="bottom"/>
    </xf>
    <xf borderId="2" fillId="12" fontId="3" numFmtId="0" xfId="0" applyAlignment="1" applyBorder="1" applyFont="1">
      <alignment horizontal="center" vertical="bottom"/>
    </xf>
    <xf borderId="57" fillId="6" fontId="3" numFmtId="0" xfId="0" applyAlignment="1" applyBorder="1" applyFont="1">
      <alignment horizontal="center" readingOrder="0" vertical="center"/>
    </xf>
    <xf borderId="2" fillId="12" fontId="3" numFmtId="0" xfId="0" applyAlignment="1" applyBorder="1" applyFont="1">
      <alignment horizontal="center" readingOrder="0"/>
    </xf>
  </cellXfs>
  <cellStyles count="1">
    <cellStyle xfId="0" name="Normal" builtinId="0"/>
  </cellStyles>
  <dxfs count="17"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color rgb="FFFFFFFF"/>
      </font>
      <fill>
        <patternFill patternType="solid">
          <fgColor rgb="FFA61C00"/>
          <bgColor rgb="FFA61C00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3" width="7.63"/>
    <col customWidth="1" min="4" max="47" width="3.25"/>
    <col customWidth="1" min="48" max="48" width="6.63"/>
    <col customWidth="1" min="49" max="49" width="3.25"/>
  </cols>
  <sheetData>
    <row r="1" ht="18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18.75" customHeight="1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2"/>
    </row>
    <row r="3" ht="18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8.75" customHeight="1">
      <c r="A4" s="2"/>
      <c r="B4" s="6" t="s">
        <v>0</v>
      </c>
      <c r="C4" s="7" t="s">
        <v>1</v>
      </c>
      <c r="D4" s="8" t="str">
        <f>IFERROR(__xludf.DUMMYFUNCTION("IF(ISBLANK($B$2),"""",ARRAYFORMULA(SPLIT(JOIN("","",SPLIT($B$2,"", "")),"","")))"),"")</f>
        <v/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1"/>
      <c r="AV4" s="12"/>
      <c r="AW4" s="2"/>
    </row>
    <row r="5" ht="18.75" customHeight="1">
      <c r="A5" s="2"/>
      <c r="B5" s="13" t="s">
        <v>2</v>
      </c>
      <c r="C5" s="14" t="s">
        <v>3</v>
      </c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8"/>
      <c r="AV5" s="18"/>
      <c r="AW5" s="2"/>
    </row>
    <row r="6" ht="18.75" customHeight="1">
      <c r="A6" s="2"/>
      <c r="B6" s="19">
        <v>1.0</v>
      </c>
      <c r="C6" s="20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3"/>
      <c r="U6" s="24"/>
      <c r="V6" s="22"/>
      <c r="W6" s="22"/>
      <c r="X6" s="22"/>
      <c r="Y6" s="22"/>
      <c r="Z6" s="22"/>
      <c r="AA6" s="22"/>
      <c r="AB6" s="22"/>
      <c r="AC6" s="22"/>
      <c r="AD6" s="23"/>
      <c r="AE6" s="24"/>
      <c r="AF6" s="22"/>
      <c r="AG6" s="22"/>
      <c r="AH6" s="22"/>
      <c r="AI6" s="22"/>
      <c r="AJ6" s="22"/>
      <c r="AK6" s="22"/>
      <c r="AL6" s="22"/>
      <c r="AM6" s="22"/>
      <c r="AN6" s="23"/>
      <c r="AO6" s="24"/>
      <c r="AP6" s="22"/>
      <c r="AQ6" s="22"/>
      <c r="AR6" s="22"/>
      <c r="AS6" s="22"/>
      <c r="AT6" s="22"/>
      <c r="AU6" s="25"/>
      <c r="AV6" s="26"/>
      <c r="AW6" s="2"/>
    </row>
    <row r="7" ht="18.75" customHeight="1">
      <c r="A7" s="2"/>
      <c r="B7" s="27">
        <v>2.0</v>
      </c>
      <c r="C7" s="28"/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1"/>
      <c r="U7" s="32"/>
      <c r="V7" s="30"/>
      <c r="W7" s="30"/>
      <c r="X7" s="30"/>
      <c r="Y7" s="30"/>
      <c r="Z7" s="30"/>
      <c r="AA7" s="30"/>
      <c r="AB7" s="30"/>
      <c r="AC7" s="30"/>
      <c r="AD7" s="31"/>
      <c r="AE7" s="32"/>
      <c r="AF7" s="30"/>
      <c r="AG7" s="30"/>
      <c r="AH7" s="30"/>
      <c r="AI7" s="30"/>
      <c r="AJ7" s="30"/>
      <c r="AK7" s="30"/>
      <c r="AL7" s="30"/>
      <c r="AM7" s="30"/>
      <c r="AN7" s="31"/>
      <c r="AO7" s="32"/>
      <c r="AP7" s="30"/>
      <c r="AQ7" s="30"/>
      <c r="AR7" s="30"/>
      <c r="AS7" s="30"/>
      <c r="AT7" s="30"/>
      <c r="AU7" s="33"/>
      <c r="AV7" s="34"/>
      <c r="AW7" s="2"/>
    </row>
    <row r="8" ht="18.75" customHeight="1">
      <c r="A8" s="2"/>
      <c r="B8" s="27">
        <v>3.0</v>
      </c>
      <c r="C8" s="28"/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1"/>
      <c r="U8" s="31"/>
      <c r="V8" s="30"/>
      <c r="W8" s="30"/>
      <c r="X8" s="30"/>
      <c r="Y8" s="30"/>
      <c r="Z8" s="30"/>
      <c r="AA8" s="30"/>
      <c r="AB8" s="30"/>
      <c r="AC8" s="30"/>
      <c r="AD8" s="31"/>
      <c r="AE8" s="31"/>
      <c r="AF8" s="30"/>
      <c r="AG8" s="30"/>
      <c r="AH8" s="30"/>
      <c r="AI8" s="30"/>
      <c r="AJ8" s="30"/>
      <c r="AK8" s="30"/>
      <c r="AL8" s="30"/>
      <c r="AM8" s="30"/>
      <c r="AN8" s="31"/>
      <c r="AO8" s="31"/>
      <c r="AP8" s="30"/>
      <c r="AQ8" s="30"/>
      <c r="AR8" s="30"/>
      <c r="AS8" s="30"/>
      <c r="AT8" s="30"/>
      <c r="AU8" s="33"/>
      <c r="AV8" s="35"/>
      <c r="AW8" s="2"/>
    </row>
    <row r="9" ht="18.75" customHeight="1">
      <c r="A9" s="2"/>
      <c r="B9" s="27">
        <v>4.0</v>
      </c>
      <c r="C9" s="28"/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1"/>
      <c r="U9" s="31"/>
      <c r="V9" s="30"/>
      <c r="W9" s="30"/>
      <c r="X9" s="30"/>
      <c r="Y9" s="30"/>
      <c r="Z9" s="30"/>
      <c r="AA9" s="30"/>
      <c r="AB9" s="30"/>
      <c r="AC9" s="30"/>
      <c r="AD9" s="31"/>
      <c r="AE9" s="31"/>
      <c r="AF9" s="30"/>
      <c r="AG9" s="30"/>
      <c r="AH9" s="30"/>
      <c r="AI9" s="30"/>
      <c r="AJ9" s="30"/>
      <c r="AK9" s="30"/>
      <c r="AL9" s="30"/>
      <c r="AM9" s="30"/>
      <c r="AN9" s="31"/>
      <c r="AO9" s="31"/>
      <c r="AP9" s="30"/>
      <c r="AQ9" s="30"/>
      <c r="AR9" s="30"/>
      <c r="AS9" s="30"/>
      <c r="AT9" s="30"/>
      <c r="AU9" s="33"/>
      <c r="AV9" s="35"/>
      <c r="AW9" s="2"/>
    </row>
    <row r="10" ht="18.75" customHeight="1">
      <c r="A10" s="2"/>
      <c r="B10" s="27">
        <v>5.0</v>
      </c>
      <c r="C10" s="28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1"/>
      <c r="U10" s="31"/>
      <c r="V10" s="30"/>
      <c r="W10" s="30"/>
      <c r="X10" s="30"/>
      <c r="Y10" s="30"/>
      <c r="Z10" s="30"/>
      <c r="AA10" s="30"/>
      <c r="AB10" s="30"/>
      <c r="AC10" s="30"/>
      <c r="AD10" s="31"/>
      <c r="AE10" s="31"/>
      <c r="AF10" s="30"/>
      <c r="AG10" s="30"/>
      <c r="AH10" s="30"/>
      <c r="AI10" s="30"/>
      <c r="AJ10" s="30"/>
      <c r="AK10" s="30"/>
      <c r="AL10" s="30"/>
      <c r="AM10" s="30"/>
      <c r="AN10" s="31"/>
      <c r="AO10" s="31"/>
      <c r="AP10" s="30"/>
      <c r="AQ10" s="30"/>
      <c r="AR10" s="30"/>
      <c r="AS10" s="30"/>
      <c r="AT10" s="30"/>
      <c r="AU10" s="33"/>
      <c r="AV10" s="35"/>
      <c r="AW10" s="2"/>
    </row>
    <row r="11" ht="18.75" customHeight="1">
      <c r="A11" s="2"/>
      <c r="B11" s="27">
        <v>6.0</v>
      </c>
      <c r="C11" s="28"/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  <c r="U11" s="31"/>
      <c r="V11" s="30"/>
      <c r="W11" s="30"/>
      <c r="X11" s="30"/>
      <c r="Y11" s="30"/>
      <c r="Z11" s="30"/>
      <c r="AA11" s="30"/>
      <c r="AB11" s="30"/>
      <c r="AC11" s="30"/>
      <c r="AD11" s="31"/>
      <c r="AE11" s="31"/>
      <c r="AF11" s="30"/>
      <c r="AG11" s="30"/>
      <c r="AH11" s="30"/>
      <c r="AI11" s="30"/>
      <c r="AJ11" s="30"/>
      <c r="AK11" s="30"/>
      <c r="AL11" s="30"/>
      <c r="AM11" s="30"/>
      <c r="AN11" s="31"/>
      <c r="AO11" s="31"/>
      <c r="AP11" s="30"/>
      <c r="AQ11" s="30"/>
      <c r="AR11" s="30"/>
      <c r="AS11" s="30"/>
      <c r="AT11" s="30"/>
      <c r="AU11" s="33"/>
      <c r="AV11" s="35"/>
      <c r="AW11" s="2"/>
    </row>
    <row r="12" ht="18.75" customHeight="1">
      <c r="A12" s="2"/>
      <c r="B12" s="27">
        <v>7.0</v>
      </c>
      <c r="C12" s="28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/>
      <c r="U12" s="31"/>
      <c r="V12" s="30"/>
      <c r="W12" s="30"/>
      <c r="X12" s="30"/>
      <c r="Y12" s="30"/>
      <c r="Z12" s="30"/>
      <c r="AA12" s="30"/>
      <c r="AB12" s="30"/>
      <c r="AC12" s="30"/>
      <c r="AD12" s="31"/>
      <c r="AE12" s="31"/>
      <c r="AF12" s="30"/>
      <c r="AG12" s="30"/>
      <c r="AH12" s="30"/>
      <c r="AI12" s="30"/>
      <c r="AJ12" s="30"/>
      <c r="AK12" s="30"/>
      <c r="AL12" s="30"/>
      <c r="AM12" s="30"/>
      <c r="AN12" s="31"/>
      <c r="AO12" s="31"/>
      <c r="AP12" s="30"/>
      <c r="AQ12" s="30"/>
      <c r="AR12" s="30"/>
      <c r="AS12" s="30"/>
      <c r="AT12" s="30"/>
      <c r="AU12" s="33"/>
      <c r="AV12" s="35"/>
      <c r="AW12" s="2"/>
    </row>
    <row r="13" ht="18.75" customHeight="1">
      <c r="A13" s="2"/>
      <c r="B13" s="27">
        <v>8.0</v>
      </c>
      <c r="C13" s="28"/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3"/>
      <c r="AV13" s="34"/>
      <c r="AW13" s="2"/>
    </row>
    <row r="14" ht="18.75" customHeight="1">
      <c r="A14" s="2"/>
      <c r="B14" s="36">
        <v>9.0</v>
      </c>
      <c r="C14" s="37"/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40"/>
      <c r="AV14" s="41"/>
      <c r="AW14" s="2"/>
    </row>
    <row r="15" ht="18.75" customHeight="1">
      <c r="A15" s="2"/>
      <c r="B15" s="42" t="s">
        <v>4</v>
      </c>
      <c r="C15" s="43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7"/>
      <c r="V15" s="45"/>
      <c r="W15" s="46"/>
      <c r="X15" s="46"/>
      <c r="Y15" s="47"/>
      <c r="Z15" s="45"/>
      <c r="AA15" s="46"/>
      <c r="AB15" s="46"/>
      <c r="AC15" s="47"/>
      <c r="AD15" s="45"/>
      <c r="AE15" s="46"/>
      <c r="AF15" s="46"/>
      <c r="AG15" s="47"/>
      <c r="AH15" s="45"/>
      <c r="AI15" s="46"/>
      <c r="AJ15" s="46"/>
      <c r="AK15" s="47"/>
      <c r="AL15" s="45"/>
      <c r="AM15" s="46"/>
      <c r="AN15" s="46"/>
      <c r="AO15" s="47"/>
      <c r="AP15" s="45"/>
      <c r="AQ15" s="46"/>
      <c r="AR15" s="46"/>
      <c r="AS15" s="47"/>
      <c r="AT15" s="45"/>
      <c r="AU15" s="48"/>
      <c r="AV15" s="48">
        <f>COUNTIF(D15:AU15, "=X")</f>
        <v>0</v>
      </c>
      <c r="AW15" s="2"/>
    </row>
    <row r="16" ht="18.75" customHeight="1">
      <c r="A16" s="2"/>
      <c r="B16" s="49" t="s">
        <v>5</v>
      </c>
      <c r="C16" s="5"/>
      <c r="D16" s="50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51"/>
      <c r="AV16" s="41"/>
      <c r="AW16" s="2"/>
    </row>
    <row r="17" ht="18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18.75" customHeight="1">
      <c r="A18" s="2"/>
      <c r="B18" s="6" t="s">
        <v>6</v>
      </c>
      <c r="C18" s="7" t="s">
        <v>1</v>
      </c>
      <c r="D18" s="8" t="str">
        <f>IFERROR(__xludf.DUMMYFUNCTION("IF(ISBLANK($B$2),"""",ARRAYFORMULA(SPLIT(JOIN("","",SPLIT($B$2,"", "")),"","")))"),"")</f>
        <v/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1"/>
      <c r="AV18" s="12"/>
      <c r="AW18" s="2"/>
    </row>
    <row r="19" ht="18.75" customHeight="1">
      <c r="A19" s="2"/>
      <c r="B19" s="13" t="s">
        <v>2</v>
      </c>
      <c r="C19" s="52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8"/>
      <c r="AV19" s="18"/>
      <c r="AW19" s="2"/>
    </row>
    <row r="20" ht="18.75" customHeight="1">
      <c r="A20" s="2"/>
      <c r="B20" s="19">
        <v>1.0</v>
      </c>
      <c r="C20" s="20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3"/>
      <c r="U20" s="24"/>
      <c r="V20" s="22"/>
      <c r="W20" s="22"/>
      <c r="X20" s="22"/>
      <c r="Y20" s="22"/>
      <c r="Z20" s="22"/>
      <c r="AA20" s="22"/>
      <c r="AB20" s="22"/>
      <c r="AC20" s="22"/>
      <c r="AD20" s="23"/>
      <c r="AE20" s="24"/>
      <c r="AF20" s="22"/>
      <c r="AG20" s="22"/>
      <c r="AH20" s="22"/>
      <c r="AI20" s="22"/>
      <c r="AJ20" s="22"/>
      <c r="AK20" s="22"/>
      <c r="AL20" s="22"/>
      <c r="AM20" s="22"/>
      <c r="AN20" s="23"/>
      <c r="AO20" s="24"/>
      <c r="AP20" s="22"/>
      <c r="AQ20" s="22"/>
      <c r="AR20" s="22"/>
      <c r="AS20" s="22"/>
      <c r="AT20" s="22"/>
      <c r="AU20" s="25"/>
      <c r="AV20" s="26"/>
      <c r="AW20" s="2"/>
    </row>
    <row r="21" ht="18.75" customHeight="1">
      <c r="A21" s="2"/>
      <c r="B21" s="27">
        <v>2.0</v>
      </c>
      <c r="C21" s="28"/>
      <c r="D21" s="53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4"/>
      <c r="W21" s="54"/>
      <c r="X21" s="54"/>
      <c r="Y21" s="54"/>
      <c r="Z21" s="54"/>
      <c r="AA21" s="54"/>
      <c r="AB21" s="54"/>
      <c r="AC21" s="54"/>
      <c r="AD21" s="55"/>
      <c r="AE21" s="56"/>
      <c r="AF21" s="54"/>
      <c r="AG21" s="54"/>
      <c r="AH21" s="54"/>
      <c r="AI21" s="54"/>
      <c r="AJ21" s="54"/>
      <c r="AK21" s="54"/>
      <c r="AL21" s="54"/>
      <c r="AM21" s="54"/>
      <c r="AN21" s="55"/>
      <c r="AO21" s="56"/>
      <c r="AP21" s="54"/>
      <c r="AQ21" s="54"/>
      <c r="AR21" s="54"/>
      <c r="AS21" s="54"/>
      <c r="AT21" s="54"/>
      <c r="AU21" s="57"/>
      <c r="AV21" s="34"/>
      <c r="AW21" s="2"/>
    </row>
    <row r="22" ht="18.75" customHeight="1">
      <c r="A22" s="2"/>
      <c r="B22" s="27">
        <v>3.0</v>
      </c>
      <c r="C22" s="28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4"/>
      <c r="W22" s="54"/>
      <c r="X22" s="54"/>
      <c r="Y22" s="54"/>
      <c r="Z22" s="54"/>
      <c r="AA22" s="54"/>
      <c r="AB22" s="54"/>
      <c r="AC22" s="54"/>
      <c r="AD22" s="55"/>
      <c r="AE22" s="56"/>
      <c r="AF22" s="54"/>
      <c r="AG22" s="54"/>
      <c r="AH22" s="54"/>
      <c r="AI22" s="54"/>
      <c r="AJ22" s="54"/>
      <c r="AK22" s="54"/>
      <c r="AL22" s="54"/>
      <c r="AM22" s="54"/>
      <c r="AN22" s="55"/>
      <c r="AO22" s="56"/>
      <c r="AP22" s="54"/>
      <c r="AQ22" s="54"/>
      <c r="AR22" s="54"/>
      <c r="AS22" s="54"/>
      <c r="AT22" s="54"/>
      <c r="AU22" s="57"/>
      <c r="AV22" s="34"/>
      <c r="AW22" s="2"/>
    </row>
    <row r="23" ht="18.75" customHeight="1">
      <c r="A23" s="2"/>
      <c r="B23" s="27">
        <v>4.0</v>
      </c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1"/>
      <c r="U23" s="32"/>
      <c r="V23" s="30"/>
      <c r="W23" s="30"/>
      <c r="X23" s="30"/>
      <c r="Y23" s="30"/>
      <c r="Z23" s="30"/>
      <c r="AA23" s="30"/>
      <c r="AB23" s="30"/>
      <c r="AC23" s="30"/>
      <c r="AD23" s="31"/>
      <c r="AE23" s="32"/>
      <c r="AF23" s="30"/>
      <c r="AG23" s="30"/>
      <c r="AH23" s="30"/>
      <c r="AI23" s="30"/>
      <c r="AJ23" s="30"/>
      <c r="AK23" s="30"/>
      <c r="AL23" s="30"/>
      <c r="AM23" s="30"/>
      <c r="AN23" s="31"/>
      <c r="AO23" s="32"/>
      <c r="AP23" s="30"/>
      <c r="AQ23" s="30"/>
      <c r="AR23" s="30"/>
      <c r="AS23" s="30"/>
      <c r="AT23" s="30"/>
      <c r="AU23" s="33"/>
      <c r="AV23" s="34"/>
      <c r="AW23" s="2"/>
    </row>
    <row r="24" ht="18.75" customHeight="1">
      <c r="A24" s="2"/>
      <c r="B24" s="27">
        <v>5.0</v>
      </c>
      <c r="C24" s="28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1"/>
      <c r="U24" s="31"/>
      <c r="V24" s="30"/>
      <c r="W24" s="30"/>
      <c r="X24" s="30"/>
      <c r="Y24" s="30"/>
      <c r="Z24" s="30"/>
      <c r="AA24" s="30"/>
      <c r="AB24" s="30"/>
      <c r="AC24" s="30"/>
      <c r="AD24" s="31"/>
      <c r="AE24" s="31"/>
      <c r="AF24" s="30"/>
      <c r="AG24" s="30"/>
      <c r="AH24" s="30"/>
      <c r="AI24" s="30"/>
      <c r="AJ24" s="30"/>
      <c r="AK24" s="30"/>
      <c r="AL24" s="30"/>
      <c r="AM24" s="30"/>
      <c r="AN24" s="31"/>
      <c r="AO24" s="31"/>
      <c r="AP24" s="30"/>
      <c r="AQ24" s="30"/>
      <c r="AR24" s="30"/>
      <c r="AS24" s="30"/>
      <c r="AT24" s="30"/>
      <c r="AU24" s="33"/>
      <c r="AV24" s="35"/>
      <c r="AW24" s="2"/>
    </row>
    <row r="25" ht="18.75" customHeight="1">
      <c r="A25" s="2"/>
      <c r="B25" s="27">
        <v>6.0</v>
      </c>
      <c r="C25" s="28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3"/>
      <c r="AV25" s="35"/>
      <c r="AW25" s="2"/>
    </row>
    <row r="26" ht="18.75" customHeight="1">
      <c r="A26" s="2"/>
      <c r="B26" s="27">
        <v>7.0</v>
      </c>
      <c r="C26" s="28"/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3"/>
      <c r="AV26" s="35"/>
      <c r="AW26" s="2"/>
    </row>
    <row r="27" ht="18.75" customHeight="1">
      <c r="A27" s="2"/>
      <c r="B27" s="27">
        <v>8.0</v>
      </c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3"/>
      <c r="AV27" s="34"/>
      <c r="AW27" s="2"/>
    </row>
    <row r="28" ht="18.75" customHeight="1">
      <c r="A28" s="2"/>
      <c r="B28" s="36">
        <v>9.0</v>
      </c>
      <c r="C28" s="37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40"/>
      <c r="AV28" s="41"/>
      <c r="AW28" s="2"/>
    </row>
    <row r="29" ht="18.75" customHeight="1">
      <c r="A29" s="2"/>
      <c r="B29" s="42" t="s">
        <v>4</v>
      </c>
      <c r="C29" s="43"/>
      <c r="D29" s="50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47"/>
      <c r="V29" s="45"/>
      <c r="W29" s="46"/>
      <c r="X29" s="46"/>
      <c r="Y29" s="47"/>
      <c r="Z29" s="45"/>
      <c r="AA29" s="46"/>
      <c r="AB29" s="46"/>
      <c r="AC29" s="47"/>
      <c r="AD29" s="45"/>
      <c r="AE29" s="46"/>
      <c r="AF29" s="46"/>
      <c r="AG29" s="47"/>
      <c r="AH29" s="45"/>
      <c r="AI29" s="46"/>
      <c r="AJ29" s="46"/>
      <c r="AK29" s="47"/>
      <c r="AL29" s="45"/>
      <c r="AM29" s="46"/>
      <c r="AN29" s="46"/>
      <c r="AO29" s="47"/>
      <c r="AP29" s="45"/>
      <c r="AQ29" s="46"/>
      <c r="AR29" s="46"/>
      <c r="AS29" s="47"/>
      <c r="AT29" s="45"/>
      <c r="AU29" s="48"/>
      <c r="AV29" s="48">
        <f>COUNTIF(D29:AU29, "=X")</f>
        <v>0</v>
      </c>
      <c r="AW29" s="2"/>
    </row>
    <row r="30" ht="18.75" customHeight="1">
      <c r="A30" s="2"/>
      <c r="B30" s="49" t="s">
        <v>5</v>
      </c>
      <c r="C30" s="5"/>
      <c r="D30" s="50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  <c r="U30" s="47"/>
      <c r="V30" s="45"/>
      <c r="W30" s="46"/>
      <c r="X30" s="46"/>
      <c r="Y30" s="47"/>
      <c r="Z30" s="45"/>
      <c r="AA30" s="46"/>
      <c r="AB30" s="46"/>
      <c r="AC30" s="47"/>
      <c r="AD30" s="45"/>
      <c r="AE30" s="46"/>
      <c r="AF30" s="46"/>
      <c r="AG30" s="47"/>
      <c r="AH30" s="45"/>
      <c r="AI30" s="46"/>
      <c r="AJ30" s="46"/>
      <c r="AK30" s="47"/>
      <c r="AL30" s="45"/>
      <c r="AM30" s="46"/>
      <c r="AN30" s="46"/>
      <c r="AO30" s="47"/>
      <c r="AP30" s="45"/>
      <c r="AQ30" s="46"/>
      <c r="AR30" s="46"/>
      <c r="AS30" s="47"/>
      <c r="AT30" s="45"/>
      <c r="AU30" s="48"/>
      <c r="AV30" s="58"/>
      <c r="AW30" s="2"/>
    </row>
    <row r="31" ht="18.75" customHeight="1">
      <c r="A31" s="59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2"/>
      <c r="AW31" s="59"/>
    </row>
    <row r="32" ht="18.75" customHeight="1">
      <c r="A32" s="63"/>
      <c r="B32" s="64" t="s">
        <v>7</v>
      </c>
      <c r="C32" s="65" t="s">
        <v>1</v>
      </c>
      <c r="D32" s="66" t="str">
        <f>IFERROR(__xludf.DUMMYFUNCTION("IF(ISBLANK($B$2),"""",ARRAYFORMULA(SPLIT(JOIN("","",SPLIT($B$2,"", "")),"","")))"),"")</f>
        <v/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7"/>
      <c r="AV32" s="68"/>
      <c r="AW32" s="59"/>
    </row>
    <row r="33" ht="18.75" customHeight="1">
      <c r="A33" s="63"/>
      <c r="B33" s="69" t="s">
        <v>2</v>
      </c>
      <c r="C33" s="70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71"/>
      <c r="AV33" s="71"/>
      <c r="AW33" s="59"/>
    </row>
    <row r="34" ht="18.75" customHeight="1">
      <c r="A34" s="63"/>
      <c r="B34" s="19">
        <v>1.0</v>
      </c>
      <c r="C34" s="20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3"/>
      <c r="U34" s="24"/>
      <c r="V34" s="22"/>
      <c r="W34" s="22"/>
      <c r="X34" s="22"/>
      <c r="Y34" s="22"/>
      <c r="Z34" s="22"/>
      <c r="AA34" s="22"/>
      <c r="AB34" s="22"/>
      <c r="AC34" s="22"/>
      <c r="AD34" s="23"/>
      <c r="AE34" s="24"/>
      <c r="AF34" s="22"/>
      <c r="AG34" s="22"/>
      <c r="AH34" s="22"/>
      <c r="AI34" s="22"/>
      <c r="AJ34" s="22"/>
      <c r="AK34" s="22"/>
      <c r="AL34" s="22"/>
      <c r="AM34" s="22"/>
      <c r="AN34" s="23"/>
      <c r="AO34" s="24"/>
      <c r="AP34" s="22"/>
      <c r="AQ34" s="22"/>
      <c r="AR34" s="22"/>
      <c r="AS34" s="22"/>
      <c r="AT34" s="22"/>
      <c r="AU34" s="25"/>
      <c r="AV34" s="72"/>
      <c r="AW34" s="59"/>
    </row>
    <row r="35" ht="18.75" customHeight="1">
      <c r="A35" s="63"/>
      <c r="B35" s="27">
        <v>2.0</v>
      </c>
      <c r="C35" s="2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4"/>
      <c r="W35" s="54"/>
      <c r="X35" s="54"/>
      <c r="Y35" s="54"/>
      <c r="Z35" s="54"/>
      <c r="AA35" s="54"/>
      <c r="AB35" s="54"/>
      <c r="AC35" s="54"/>
      <c r="AD35" s="55"/>
      <c r="AE35" s="56"/>
      <c r="AF35" s="54"/>
      <c r="AG35" s="54"/>
      <c r="AH35" s="54"/>
      <c r="AI35" s="54"/>
      <c r="AJ35" s="54"/>
      <c r="AK35" s="54"/>
      <c r="AL35" s="54"/>
      <c r="AM35" s="54"/>
      <c r="AN35" s="55"/>
      <c r="AO35" s="56"/>
      <c r="AP35" s="54"/>
      <c r="AQ35" s="54"/>
      <c r="AR35" s="54"/>
      <c r="AS35" s="54"/>
      <c r="AT35" s="54"/>
      <c r="AU35" s="57"/>
      <c r="AV35" s="72"/>
      <c r="AW35" s="59"/>
    </row>
    <row r="36" ht="18.75" customHeight="1">
      <c r="A36" s="63"/>
      <c r="B36" s="27">
        <v>3.0</v>
      </c>
      <c r="C36" s="28"/>
      <c r="D36" s="53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4"/>
      <c r="W36" s="54"/>
      <c r="X36" s="54"/>
      <c r="Y36" s="54"/>
      <c r="Z36" s="54"/>
      <c r="AA36" s="54"/>
      <c r="AB36" s="54"/>
      <c r="AC36" s="54"/>
      <c r="AD36" s="55"/>
      <c r="AE36" s="56"/>
      <c r="AF36" s="54"/>
      <c r="AG36" s="54"/>
      <c r="AH36" s="54"/>
      <c r="AI36" s="54"/>
      <c r="AJ36" s="54"/>
      <c r="AK36" s="54"/>
      <c r="AL36" s="54"/>
      <c r="AM36" s="54"/>
      <c r="AN36" s="55"/>
      <c r="AO36" s="56"/>
      <c r="AP36" s="54"/>
      <c r="AQ36" s="54"/>
      <c r="AR36" s="54"/>
      <c r="AS36" s="54"/>
      <c r="AT36" s="54"/>
      <c r="AU36" s="57"/>
      <c r="AV36" s="72"/>
      <c r="AW36" s="59"/>
    </row>
    <row r="37" ht="18.75" customHeight="1">
      <c r="A37" s="63"/>
      <c r="B37" s="27">
        <v>4.0</v>
      </c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1"/>
      <c r="U37" s="32"/>
      <c r="V37" s="30"/>
      <c r="W37" s="30"/>
      <c r="X37" s="30"/>
      <c r="Y37" s="30"/>
      <c r="Z37" s="30"/>
      <c r="AA37" s="30"/>
      <c r="AB37" s="30"/>
      <c r="AC37" s="30"/>
      <c r="AD37" s="31"/>
      <c r="AE37" s="32"/>
      <c r="AF37" s="30"/>
      <c r="AG37" s="30"/>
      <c r="AH37" s="30"/>
      <c r="AI37" s="30"/>
      <c r="AJ37" s="30"/>
      <c r="AK37" s="30"/>
      <c r="AL37" s="30"/>
      <c r="AM37" s="30"/>
      <c r="AN37" s="31"/>
      <c r="AO37" s="32"/>
      <c r="AP37" s="30"/>
      <c r="AQ37" s="30"/>
      <c r="AR37" s="30"/>
      <c r="AS37" s="30"/>
      <c r="AT37" s="30"/>
      <c r="AU37" s="33"/>
      <c r="AV37" s="72"/>
      <c r="AW37" s="59"/>
    </row>
    <row r="38" ht="18.75" customHeight="1">
      <c r="A38" s="63"/>
      <c r="B38" s="27">
        <v>5.0</v>
      </c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1"/>
      <c r="U38" s="31"/>
      <c r="V38" s="30"/>
      <c r="W38" s="30"/>
      <c r="X38" s="30"/>
      <c r="Y38" s="30"/>
      <c r="Z38" s="30"/>
      <c r="AA38" s="30"/>
      <c r="AB38" s="30"/>
      <c r="AC38" s="30"/>
      <c r="AD38" s="31"/>
      <c r="AE38" s="31"/>
      <c r="AF38" s="30"/>
      <c r="AG38" s="30"/>
      <c r="AH38" s="30"/>
      <c r="AI38" s="30"/>
      <c r="AJ38" s="30"/>
      <c r="AK38" s="30"/>
      <c r="AL38" s="30"/>
      <c r="AM38" s="30"/>
      <c r="AN38" s="31"/>
      <c r="AO38" s="31"/>
      <c r="AP38" s="30"/>
      <c r="AQ38" s="30"/>
      <c r="AR38" s="30"/>
      <c r="AS38" s="30"/>
      <c r="AT38" s="30"/>
      <c r="AU38" s="33"/>
      <c r="AV38" s="72"/>
      <c r="AW38" s="59"/>
    </row>
    <row r="39" ht="18.75" customHeight="1">
      <c r="A39" s="63"/>
      <c r="B39" s="27">
        <v>6.0</v>
      </c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3"/>
      <c r="AV39" s="72"/>
      <c r="AW39" s="59"/>
    </row>
    <row r="40" ht="18.75" customHeight="1">
      <c r="A40" s="63"/>
      <c r="B40" s="27">
        <v>7.0</v>
      </c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3"/>
      <c r="AV40" s="72"/>
      <c r="AW40" s="59"/>
    </row>
    <row r="41" ht="18.75" customHeight="1">
      <c r="A41" s="63"/>
      <c r="B41" s="27">
        <v>8.0</v>
      </c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3"/>
      <c r="AV41" s="72"/>
      <c r="AW41" s="59"/>
    </row>
    <row r="42" ht="18.75" customHeight="1">
      <c r="A42" s="63"/>
      <c r="B42" s="36">
        <v>9.0</v>
      </c>
      <c r="C42" s="37"/>
      <c r="D42" s="38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40"/>
      <c r="AV42" s="73"/>
      <c r="AW42" s="59"/>
    </row>
    <row r="43" ht="18.75" customHeight="1">
      <c r="A43" s="63"/>
      <c r="B43" s="74" t="s">
        <v>4</v>
      </c>
      <c r="C43" s="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6"/>
      <c r="AV43" s="48">
        <f>COUNTIF(D43:AU43, "=X")</f>
        <v>0</v>
      </c>
      <c r="AW43" s="59"/>
    </row>
    <row r="44" ht="18.75" customHeight="1">
      <c r="A44" s="63"/>
      <c r="B44" s="77" t="s">
        <v>5</v>
      </c>
      <c r="C44" s="71"/>
      <c r="D44" s="75" t="str">
        <f t="shared" ref="D44:AU44" si="1">D32</f>
        <v/>
      </c>
      <c r="E44" s="75" t="str">
        <f t="shared" si="1"/>
        <v/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75" t="str">
        <f t="shared" si="1"/>
        <v/>
      </c>
      <c r="Q44" s="75" t="str">
        <f t="shared" si="1"/>
        <v/>
      </c>
      <c r="R44" s="75" t="str">
        <f t="shared" si="1"/>
        <v/>
      </c>
      <c r="S44" s="75" t="str">
        <f t="shared" si="1"/>
        <v/>
      </c>
      <c r="T44" s="75" t="str">
        <f t="shared" si="1"/>
        <v/>
      </c>
      <c r="U44" s="75" t="str">
        <f t="shared" si="1"/>
        <v/>
      </c>
      <c r="V44" s="75" t="str">
        <f t="shared" si="1"/>
        <v/>
      </c>
      <c r="W44" s="75" t="str">
        <f t="shared" si="1"/>
        <v/>
      </c>
      <c r="X44" s="75" t="str">
        <f t="shared" si="1"/>
        <v/>
      </c>
      <c r="Y44" s="75" t="str">
        <f t="shared" si="1"/>
        <v/>
      </c>
      <c r="Z44" s="75" t="str">
        <f t="shared" si="1"/>
        <v/>
      </c>
      <c r="AA44" s="75" t="str">
        <f t="shared" si="1"/>
        <v/>
      </c>
      <c r="AB44" s="75" t="str">
        <f t="shared" si="1"/>
        <v/>
      </c>
      <c r="AC44" s="75" t="str">
        <f t="shared" si="1"/>
        <v/>
      </c>
      <c r="AD44" s="75" t="str">
        <f t="shared" si="1"/>
        <v/>
      </c>
      <c r="AE44" s="75" t="str">
        <f t="shared" si="1"/>
        <v/>
      </c>
      <c r="AF44" s="75" t="str">
        <f t="shared" si="1"/>
        <v/>
      </c>
      <c r="AG44" s="75" t="str">
        <f t="shared" si="1"/>
        <v/>
      </c>
      <c r="AH44" s="75" t="str">
        <f t="shared" si="1"/>
        <v/>
      </c>
      <c r="AI44" s="75" t="str">
        <f t="shared" si="1"/>
        <v/>
      </c>
      <c r="AJ44" s="75" t="str">
        <f t="shared" si="1"/>
        <v/>
      </c>
      <c r="AK44" s="75" t="str">
        <f t="shared" si="1"/>
        <v/>
      </c>
      <c r="AL44" s="75" t="str">
        <f t="shared" si="1"/>
        <v/>
      </c>
      <c r="AM44" s="75" t="str">
        <f t="shared" si="1"/>
        <v/>
      </c>
      <c r="AN44" s="75" t="str">
        <f t="shared" si="1"/>
        <v/>
      </c>
      <c r="AO44" s="75" t="str">
        <f t="shared" si="1"/>
        <v/>
      </c>
      <c r="AP44" s="75" t="str">
        <f t="shared" si="1"/>
        <v/>
      </c>
      <c r="AQ44" s="75" t="str">
        <f t="shared" si="1"/>
        <v/>
      </c>
      <c r="AR44" s="75" t="str">
        <f t="shared" si="1"/>
        <v/>
      </c>
      <c r="AS44" s="75" t="str">
        <f t="shared" si="1"/>
        <v/>
      </c>
      <c r="AT44" s="75" t="str">
        <f t="shared" si="1"/>
        <v/>
      </c>
      <c r="AU44" s="78" t="str">
        <f t="shared" si="1"/>
        <v/>
      </c>
      <c r="AV44" s="73"/>
      <c r="AW44" s="59"/>
    </row>
    <row r="45" ht="18.75" customHeight="1">
      <c r="A45" s="59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2"/>
      <c r="AW45" s="59"/>
    </row>
    <row r="46" ht="18.75" customHeight="1">
      <c r="A46" s="63"/>
      <c r="B46" s="64" t="s">
        <v>8</v>
      </c>
      <c r="C46" s="65" t="s">
        <v>1</v>
      </c>
      <c r="D46" s="66" t="str">
        <f>IFERROR(__xludf.DUMMYFUNCTION("IF(ISBLANK($B$2),"""",ARRAYFORMULA(SPLIT(JOIN("","",SPLIT($B$2,"", "")),"","")))"),"")</f>
        <v/>
      </c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7"/>
      <c r="AV46" s="68" t="s">
        <v>9</v>
      </c>
      <c r="AW46" s="59"/>
    </row>
    <row r="47" ht="18.75" customHeight="1">
      <c r="A47" s="63"/>
      <c r="B47" s="69" t="s">
        <v>2</v>
      </c>
      <c r="C47" s="70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71"/>
      <c r="AV47" s="71"/>
      <c r="AW47" s="59"/>
    </row>
    <row r="48" ht="18.75" customHeight="1">
      <c r="A48" s="63"/>
      <c r="B48" s="19">
        <v>1.0</v>
      </c>
      <c r="C48" s="20"/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3"/>
      <c r="U48" s="24"/>
      <c r="V48" s="22"/>
      <c r="W48" s="22"/>
      <c r="X48" s="22"/>
      <c r="Y48" s="22"/>
      <c r="Z48" s="22"/>
      <c r="AA48" s="22"/>
      <c r="AB48" s="22"/>
      <c r="AC48" s="22"/>
      <c r="AD48" s="23"/>
      <c r="AE48" s="24"/>
      <c r="AF48" s="22"/>
      <c r="AG48" s="22"/>
      <c r="AH48" s="22"/>
      <c r="AI48" s="22"/>
      <c r="AJ48" s="22"/>
      <c r="AK48" s="22"/>
      <c r="AL48" s="22"/>
      <c r="AM48" s="22"/>
      <c r="AN48" s="23"/>
      <c r="AO48" s="24"/>
      <c r="AP48" s="22"/>
      <c r="AQ48" s="22"/>
      <c r="AR48" s="22"/>
      <c r="AS48" s="22"/>
      <c r="AT48" s="22"/>
      <c r="AU48" s="25"/>
      <c r="AV48" s="72"/>
      <c r="AW48" s="59"/>
    </row>
    <row r="49" ht="18.75" customHeight="1">
      <c r="A49" s="63"/>
      <c r="B49" s="27">
        <v>2.0</v>
      </c>
      <c r="C49" s="28"/>
      <c r="D49" s="53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5"/>
      <c r="U49" s="56"/>
      <c r="V49" s="54"/>
      <c r="W49" s="54"/>
      <c r="X49" s="54"/>
      <c r="Y49" s="54"/>
      <c r="Z49" s="54"/>
      <c r="AA49" s="54"/>
      <c r="AB49" s="54"/>
      <c r="AC49" s="54"/>
      <c r="AD49" s="55"/>
      <c r="AE49" s="56"/>
      <c r="AF49" s="54"/>
      <c r="AG49" s="54"/>
      <c r="AH49" s="54"/>
      <c r="AI49" s="54"/>
      <c r="AJ49" s="54"/>
      <c r="AK49" s="54"/>
      <c r="AL49" s="54"/>
      <c r="AM49" s="54"/>
      <c r="AN49" s="55"/>
      <c r="AO49" s="56"/>
      <c r="AP49" s="54"/>
      <c r="AQ49" s="54"/>
      <c r="AR49" s="54"/>
      <c r="AS49" s="54"/>
      <c r="AT49" s="54"/>
      <c r="AU49" s="57"/>
      <c r="AV49" s="72"/>
      <c r="AW49" s="59"/>
    </row>
    <row r="50" ht="18.75" customHeight="1">
      <c r="A50" s="63"/>
      <c r="B50" s="27">
        <v>3.0</v>
      </c>
      <c r="C50" s="28"/>
      <c r="D50" s="53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5"/>
      <c r="U50" s="56"/>
      <c r="V50" s="54"/>
      <c r="W50" s="54"/>
      <c r="X50" s="54"/>
      <c r="Y50" s="54"/>
      <c r="Z50" s="54"/>
      <c r="AA50" s="54"/>
      <c r="AB50" s="54"/>
      <c r="AC50" s="54"/>
      <c r="AD50" s="55"/>
      <c r="AE50" s="56"/>
      <c r="AF50" s="54"/>
      <c r="AG50" s="54"/>
      <c r="AH50" s="54"/>
      <c r="AI50" s="54"/>
      <c r="AJ50" s="54"/>
      <c r="AK50" s="54"/>
      <c r="AL50" s="54"/>
      <c r="AM50" s="54"/>
      <c r="AN50" s="55"/>
      <c r="AO50" s="56"/>
      <c r="AP50" s="54"/>
      <c r="AQ50" s="54"/>
      <c r="AR50" s="54"/>
      <c r="AS50" s="54"/>
      <c r="AT50" s="54"/>
      <c r="AU50" s="57"/>
      <c r="AV50" s="72"/>
      <c r="AW50" s="59"/>
    </row>
    <row r="51" ht="18.75" customHeight="1">
      <c r="A51" s="63"/>
      <c r="B51" s="27">
        <v>4.0</v>
      </c>
      <c r="C51" s="28"/>
      <c r="D51" s="29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1"/>
      <c r="U51" s="32"/>
      <c r="V51" s="30"/>
      <c r="W51" s="30"/>
      <c r="X51" s="30"/>
      <c r="Y51" s="30"/>
      <c r="Z51" s="30"/>
      <c r="AA51" s="30"/>
      <c r="AB51" s="30"/>
      <c r="AC51" s="30"/>
      <c r="AD51" s="31"/>
      <c r="AE51" s="32"/>
      <c r="AF51" s="30"/>
      <c r="AG51" s="30"/>
      <c r="AH51" s="30"/>
      <c r="AI51" s="30"/>
      <c r="AJ51" s="30"/>
      <c r="AK51" s="30"/>
      <c r="AL51" s="30"/>
      <c r="AM51" s="30"/>
      <c r="AN51" s="31"/>
      <c r="AO51" s="32"/>
      <c r="AP51" s="30"/>
      <c r="AQ51" s="30"/>
      <c r="AR51" s="30"/>
      <c r="AS51" s="30"/>
      <c r="AT51" s="30"/>
      <c r="AU51" s="33"/>
      <c r="AV51" s="72"/>
      <c r="AW51" s="59"/>
    </row>
    <row r="52" ht="18.75" customHeight="1">
      <c r="A52" s="63"/>
      <c r="B52" s="27">
        <v>5.0</v>
      </c>
      <c r="C52" s="28"/>
      <c r="D52" s="29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1"/>
      <c r="U52" s="31"/>
      <c r="V52" s="30"/>
      <c r="W52" s="30"/>
      <c r="X52" s="30"/>
      <c r="Y52" s="30"/>
      <c r="Z52" s="30"/>
      <c r="AA52" s="30"/>
      <c r="AB52" s="30"/>
      <c r="AC52" s="30"/>
      <c r="AD52" s="31"/>
      <c r="AE52" s="31"/>
      <c r="AF52" s="30"/>
      <c r="AG52" s="30"/>
      <c r="AH52" s="30"/>
      <c r="AI52" s="30"/>
      <c r="AJ52" s="30"/>
      <c r="AK52" s="30"/>
      <c r="AL52" s="30"/>
      <c r="AM52" s="30"/>
      <c r="AN52" s="31"/>
      <c r="AO52" s="31"/>
      <c r="AP52" s="30"/>
      <c r="AQ52" s="30"/>
      <c r="AR52" s="30"/>
      <c r="AS52" s="30"/>
      <c r="AT52" s="30"/>
      <c r="AU52" s="33"/>
      <c r="AV52" s="72"/>
      <c r="AW52" s="59"/>
    </row>
    <row r="53" ht="18.75" customHeight="1">
      <c r="A53" s="63"/>
      <c r="B53" s="27">
        <v>6.0</v>
      </c>
      <c r="C53" s="28"/>
      <c r="D53" s="29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3"/>
      <c r="AV53" s="72"/>
      <c r="AW53" s="59"/>
    </row>
    <row r="54" ht="18.75" customHeight="1">
      <c r="A54" s="63"/>
      <c r="B54" s="27">
        <v>7.0</v>
      </c>
      <c r="C54" s="28"/>
      <c r="D54" s="29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3"/>
      <c r="AV54" s="72"/>
      <c r="AW54" s="59"/>
    </row>
    <row r="55" ht="18.75" customHeight="1">
      <c r="A55" s="63"/>
      <c r="B55" s="27">
        <v>8.0</v>
      </c>
      <c r="C55" s="28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3"/>
      <c r="AV55" s="72"/>
      <c r="AW55" s="59"/>
    </row>
    <row r="56" ht="18.75" customHeight="1">
      <c r="A56" s="63"/>
      <c r="B56" s="36">
        <v>9.0</v>
      </c>
      <c r="C56" s="37"/>
      <c r="D56" s="38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40"/>
      <c r="AV56" s="73"/>
      <c r="AW56" s="59"/>
    </row>
    <row r="57" ht="18.75" customHeight="1">
      <c r="A57" s="63"/>
      <c r="B57" s="74" t="s">
        <v>4</v>
      </c>
      <c r="C57" s="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6"/>
      <c r="AV57" s="76">
        <f>COUNTIF(D57:AU57, "=X")*10%</f>
        <v>0</v>
      </c>
      <c r="AW57" s="59"/>
    </row>
    <row r="58" ht="18.75" customHeight="1">
      <c r="A58" s="63"/>
      <c r="B58" s="77" t="s">
        <v>5</v>
      </c>
      <c r="C58" s="71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6"/>
      <c r="AV58" s="79"/>
      <c r="AW58" s="59"/>
    </row>
    <row r="59" ht="18.75" customHeight="1">
      <c r="A59" s="59"/>
      <c r="B59" s="80"/>
      <c r="C59" s="80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</row>
  </sheetData>
  <mergeCells count="225"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B2:AV2"/>
    <mergeCell ref="D4:D5"/>
    <mergeCell ref="E4:E5"/>
    <mergeCell ref="F4:F5"/>
    <mergeCell ref="G4:G5"/>
    <mergeCell ref="H4:H5"/>
    <mergeCell ref="I4:I5"/>
    <mergeCell ref="AV4:AV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J4:J5"/>
    <mergeCell ref="K4:K5"/>
    <mergeCell ref="B6:C6"/>
    <mergeCell ref="B7:C7"/>
    <mergeCell ref="B8:C8"/>
    <mergeCell ref="B9:C9"/>
    <mergeCell ref="B10:C10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R18:R19"/>
    <mergeCell ref="S18:S19"/>
    <mergeCell ref="T18:T19"/>
    <mergeCell ref="U18:U19"/>
    <mergeCell ref="V18:V19"/>
    <mergeCell ref="W18:W19"/>
    <mergeCell ref="X18:X19"/>
    <mergeCell ref="Y18:Y19"/>
    <mergeCell ref="Z18:Z19"/>
    <mergeCell ref="AA18:AA19"/>
    <mergeCell ref="AB18:AB19"/>
    <mergeCell ref="AC18:AC19"/>
    <mergeCell ref="AD18:AD19"/>
    <mergeCell ref="AE18:AE19"/>
    <mergeCell ref="AF18:AF19"/>
    <mergeCell ref="AG18:AG19"/>
    <mergeCell ref="AH18:AH19"/>
    <mergeCell ref="AI18:AI19"/>
    <mergeCell ref="AJ18:AJ19"/>
    <mergeCell ref="AK18:AK19"/>
    <mergeCell ref="AL18:AL19"/>
    <mergeCell ref="AM18:AM19"/>
    <mergeCell ref="AU18:AU19"/>
    <mergeCell ref="AV18:AV19"/>
    <mergeCell ref="AN18:AN19"/>
    <mergeCell ref="AO18:AO19"/>
    <mergeCell ref="AP18:AP19"/>
    <mergeCell ref="AQ18:AQ19"/>
    <mergeCell ref="AR18:AR19"/>
    <mergeCell ref="AS18:AS19"/>
    <mergeCell ref="AT18:AT19"/>
    <mergeCell ref="AP32:AP33"/>
    <mergeCell ref="AQ32:AQ33"/>
    <mergeCell ref="AR32:AR33"/>
    <mergeCell ref="AS32:AS33"/>
    <mergeCell ref="AT32:AT33"/>
    <mergeCell ref="AU32:AU33"/>
    <mergeCell ref="AV32:AV33"/>
    <mergeCell ref="AI32:AI33"/>
    <mergeCell ref="AJ32:AJ33"/>
    <mergeCell ref="AK32:AK33"/>
    <mergeCell ref="AL32:AL33"/>
    <mergeCell ref="AM32:AM33"/>
    <mergeCell ref="AN32:AN33"/>
    <mergeCell ref="AO32:AO33"/>
    <mergeCell ref="B11:C11"/>
    <mergeCell ref="B12:C12"/>
    <mergeCell ref="B13:C13"/>
    <mergeCell ref="B14:C14"/>
    <mergeCell ref="B15:C15"/>
    <mergeCell ref="B16:C16"/>
    <mergeCell ref="D18:D19"/>
    <mergeCell ref="B20:C20"/>
    <mergeCell ref="B21:C21"/>
    <mergeCell ref="B22:C22"/>
    <mergeCell ref="B23:C23"/>
    <mergeCell ref="B24:C24"/>
    <mergeCell ref="B25:C25"/>
    <mergeCell ref="B26:C26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R32:R33"/>
    <mergeCell ref="S32:S33"/>
    <mergeCell ref="T32:T33"/>
    <mergeCell ref="U32:U33"/>
    <mergeCell ref="V32:V33"/>
    <mergeCell ref="W32:W33"/>
    <mergeCell ref="X32:X33"/>
    <mergeCell ref="Y32:Y33"/>
    <mergeCell ref="Z32:Z33"/>
    <mergeCell ref="AA32:AA33"/>
    <mergeCell ref="AB32:AB33"/>
    <mergeCell ref="AC32:AC33"/>
    <mergeCell ref="AD32:AD33"/>
    <mergeCell ref="AE32:AE33"/>
    <mergeCell ref="AF32:AF33"/>
    <mergeCell ref="AG32:AG33"/>
    <mergeCell ref="AH32:AH33"/>
    <mergeCell ref="B27:C27"/>
    <mergeCell ref="B28:C28"/>
    <mergeCell ref="B29:C29"/>
    <mergeCell ref="B30:C30"/>
    <mergeCell ref="D32:D33"/>
    <mergeCell ref="E32:E33"/>
    <mergeCell ref="F32:F33"/>
    <mergeCell ref="B41:C41"/>
    <mergeCell ref="B42:C42"/>
    <mergeCell ref="B43:C43"/>
    <mergeCell ref="B44:C44"/>
    <mergeCell ref="D46:D47"/>
    <mergeCell ref="E46:E47"/>
    <mergeCell ref="F46:F47"/>
    <mergeCell ref="B55:C55"/>
    <mergeCell ref="B56:C56"/>
    <mergeCell ref="B57:C57"/>
    <mergeCell ref="B58:C58"/>
    <mergeCell ref="B48:C48"/>
    <mergeCell ref="B49:C49"/>
    <mergeCell ref="B50:C50"/>
    <mergeCell ref="B51:C51"/>
    <mergeCell ref="B52:C52"/>
    <mergeCell ref="B53:C53"/>
    <mergeCell ref="B54:C54"/>
    <mergeCell ref="B34:C34"/>
    <mergeCell ref="B35:C35"/>
    <mergeCell ref="B36:C36"/>
    <mergeCell ref="B37:C37"/>
    <mergeCell ref="B38:C38"/>
    <mergeCell ref="B39:C39"/>
    <mergeCell ref="B40:C40"/>
    <mergeCell ref="G46:G47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S46:S47"/>
    <mergeCell ref="T46:T47"/>
    <mergeCell ref="U46:U47"/>
    <mergeCell ref="V46:V47"/>
    <mergeCell ref="W46:W47"/>
    <mergeCell ref="X46:X47"/>
    <mergeCell ref="Y46:Y47"/>
    <mergeCell ref="Z46:Z47"/>
    <mergeCell ref="AA46:AA47"/>
    <mergeCell ref="AB46:AB47"/>
    <mergeCell ref="AC46:AC47"/>
    <mergeCell ref="AD46:AD47"/>
    <mergeCell ref="AE46:AE47"/>
    <mergeCell ref="AF46:AF47"/>
    <mergeCell ref="AG46:AG47"/>
    <mergeCell ref="AH46:AH47"/>
    <mergeCell ref="AP46:AP47"/>
    <mergeCell ref="AQ46:AQ47"/>
    <mergeCell ref="AR46:AR47"/>
    <mergeCell ref="AS46:AS47"/>
    <mergeCell ref="AT46:AT47"/>
    <mergeCell ref="AU46:AU47"/>
    <mergeCell ref="AV46:AV47"/>
    <mergeCell ref="AI46:AI47"/>
    <mergeCell ref="AJ46:AJ47"/>
    <mergeCell ref="AK46:AK47"/>
    <mergeCell ref="AL46:AL47"/>
    <mergeCell ref="AM46:AM47"/>
    <mergeCell ref="AN46:AN47"/>
    <mergeCell ref="AO46:AO47"/>
  </mergeCells>
  <conditionalFormatting sqref="D6:AU14 D20:AU28 D34:AU42 D48:AU56">
    <cfRule type="containsText" dxfId="0" priority="1" operator="containsText" text="6">
      <formula>NOT(ISERROR(SEARCH(("6"),(D6))))</formula>
    </cfRule>
  </conditionalFormatting>
  <conditionalFormatting sqref="D6:AU14 D20:AU28 D34:AU42 D48:AU56">
    <cfRule type="containsText" dxfId="1" priority="2" operator="containsText" text="7">
      <formula>NOT(ISERROR(SEARCH(("7"),(D6))))</formula>
    </cfRule>
  </conditionalFormatting>
  <conditionalFormatting sqref="D6:AU14 D20:AU28 D34:AU42 D48:AU56">
    <cfRule type="containsText" dxfId="2" priority="3" operator="containsText" text="8">
      <formula>NOT(ISERROR(SEARCH(("8"),(D6))))</formula>
    </cfRule>
  </conditionalFormatting>
  <conditionalFormatting sqref="D6:AU14 D20:AU28 D34:AU42 D48:AU56">
    <cfRule type="containsText" dxfId="3" priority="4" operator="containsText" text="9">
      <formula>NOT(ISERROR(SEARCH(("9"),(D6))))</formula>
    </cfRule>
  </conditionalFormatting>
  <conditionalFormatting sqref="D6:AU14 D20:AU28 D34:AU42 D48:AU56">
    <cfRule type="containsText" dxfId="4" priority="5" operator="containsText" text="10">
      <formula>NOT(ISERROR(SEARCH(("10"),(D6))))</formula>
    </cfRule>
  </conditionalFormatting>
  <conditionalFormatting sqref="D6:AU14 D20:AU28 D34:AU42 D48:AU56">
    <cfRule type="containsText" dxfId="5" priority="6" operator="containsText" text="11">
      <formula>NOT(ISERROR(SEARCH(("11"),(D6))))</formula>
    </cfRule>
  </conditionalFormatting>
  <conditionalFormatting sqref="D6:AU14 D20:AU28 D34:AU42 D48:AU56">
    <cfRule type="containsText" dxfId="6" priority="7" operator="containsText" text="12">
      <formula>NOT(ISERROR(SEARCH(("12"),(D6))))</formula>
    </cfRule>
  </conditionalFormatting>
  <conditionalFormatting sqref="D6:AU14 D20:AU28 D34:AU42 D48:AU56">
    <cfRule type="containsText" dxfId="7" priority="8" operator="containsText" text="13">
      <formula>NOT(ISERROR(SEARCH(("13"),(D6))))</formula>
    </cfRule>
  </conditionalFormatting>
  <conditionalFormatting sqref="D6:AU14 D20:AU28 D34:AU42 D48:AU56">
    <cfRule type="containsText" dxfId="8" priority="9" operator="containsText" text="14">
      <formula>NOT(ISERROR(SEARCH(("14"),(D6))))</formula>
    </cfRule>
  </conditionalFormatting>
  <conditionalFormatting sqref="D6:AU14 D20:AU28 D34:AU42 D48:AU56">
    <cfRule type="containsText" dxfId="9" priority="10" operator="containsText" text="15">
      <formula>NOT(ISERROR(SEARCH(("15"),(D6))))</formula>
    </cfRule>
  </conditionalFormatting>
  <conditionalFormatting sqref="D6:AU14 D20:AU28 D34:AU42 D48:AU56">
    <cfRule type="containsText" dxfId="10" priority="11" operator="containsText" text="5">
      <formula>NOT(ISERROR(SEARCH(("5"),(D6))))</formula>
    </cfRule>
  </conditionalFormatting>
  <conditionalFormatting sqref="D6:AU14 D20:AU28 D34:AU42 D48:AU56">
    <cfRule type="containsText" dxfId="11" priority="12" operator="containsText" text="4">
      <formula>NOT(ISERROR(SEARCH(("4"),(D6))))</formula>
    </cfRule>
  </conditionalFormatting>
  <conditionalFormatting sqref="D6:AU14 D20:AU28 D34:AU42 D48:AU56">
    <cfRule type="containsText" dxfId="12" priority="13" operator="containsText" text="3">
      <formula>NOT(ISERROR(SEARCH(("3"),(D6))))</formula>
    </cfRule>
  </conditionalFormatting>
  <conditionalFormatting sqref="D6:AU14 D20:AU28 D34:AU42 D48:AU56">
    <cfRule type="containsText" dxfId="13" priority="14" operator="containsText" text="2">
      <formula>NOT(ISERROR(SEARCH(("2"),(D6))))</formula>
    </cfRule>
  </conditionalFormatting>
  <conditionalFormatting sqref="D6:AU14 D20:AU28 D34:AU42 D48:AU56">
    <cfRule type="containsText" dxfId="14" priority="15" operator="containsText" text="1">
      <formula>NOT(ISERROR(SEARCH(("1"),(D6))))</formula>
    </cfRule>
  </conditionalFormatting>
  <conditionalFormatting sqref="D6:AU14 D20:AU28 D34:AU42 D48:AU56">
    <cfRule type="expression" dxfId="15" priority="16">
      <formula>MAX(ARRAYFORMULA(IF(NOT(ISBLANK(D6:AU6)),COLUMN(D6:AU6),"")))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6.38"/>
    <col customWidth="1" min="3" max="3" width="9.5"/>
    <col customWidth="1" min="4" max="4" width="12.63"/>
    <col customWidth="1" min="5" max="5" width="6.38"/>
    <col customWidth="1" min="6" max="6" width="12.63"/>
    <col customWidth="1" min="7" max="7" width="17.63"/>
    <col customWidth="1" min="8" max="8" width="12.63"/>
    <col customWidth="1" min="9" max="10" width="17.63"/>
    <col customWidth="1" min="11" max="11" width="6.38"/>
    <col customWidth="1" min="12" max="16" width="12.63"/>
    <col customWidth="1" min="17" max="17" width="3.25"/>
  </cols>
  <sheetData>
    <row r="1" ht="18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2"/>
      <c r="B2" s="81" t="s">
        <v>10</v>
      </c>
      <c r="C2" s="82">
        <v>512.0</v>
      </c>
      <c r="D2" s="2"/>
      <c r="E2" s="2"/>
      <c r="F2" s="83" t="s">
        <v>11</v>
      </c>
      <c r="G2" s="84" t="s">
        <v>12</v>
      </c>
      <c r="H2" s="83" t="s">
        <v>13</v>
      </c>
      <c r="I2" s="84" t="s">
        <v>14</v>
      </c>
      <c r="J2" s="84" t="s">
        <v>15</v>
      </c>
      <c r="K2" s="2"/>
      <c r="L2" s="85" t="s">
        <v>11</v>
      </c>
      <c r="M2" s="85" t="s">
        <v>12</v>
      </c>
      <c r="N2" s="85" t="s">
        <v>13</v>
      </c>
      <c r="O2" s="85" t="s">
        <v>14</v>
      </c>
      <c r="P2" s="85" t="s">
        <v>15</v>
      </c>
      <c r="Q2" s="2"/>
    </row>
    <row r="3">
      <c r="A3" s="2"/>
      <c r="B3" s="86" t="s">
        <v>16</v>
      </c>
      <c r="C3" s="87">
        <v>1.0</v>
      </c>
      <c r="D3" s="2"/>
      <c r="E3" s="2"/>
      <c r="F3" s="88"/>
      <c r="G3" s="89" t="s">
        <v>17</v>
      </c>
      <c r="H3" s="88"/>
      <c r="I3" s="89" t="s">
        <v>18</v>
      </c>
      <c r="J3" s="89" t="s">
        <v>19</v>
      </c>
      <c r="K3" s="2"/>
      <c r="L3" s="85">
        <v>602.0</v>
      </c>
      <c r="M3" s="90">
        <f>IF(L3&lt;=C4,QUOTIENT(L3,C2),"NO EXISTE")</f>
        <v>1</v>
      </c>
      <c r="N3" s="85">
        <f>IF(L3&lt;=C4,VLOOKUP(M3,B7:C10,2),"NO EXISTE")</f>
        <v>5</v>
      </c>
      <c r="O3" s="91">
        <f>IF(L3&lt;=C4,MOD(L3,C2),"NO EXISTE")</f>
        <v>90</v>
      </c>
      <c r="P3" s="85">
        <f>IF(L3&lt;=C4,MULTIPLY(N3,C2)+O3,"NO EXISTE")</f>
        <v>2650</v>
      </c>
      <c r="Q3" s="2"/>
    </row>
    <row r="4">
      <c r="A4" s="2"/>
      <c r="B4" s="92" t="s">
        <v>20</v>
      </c>
      <c r="C4" s="93">
        <v>2000.0</v>
      </c>
      <c r="D4" s="2"/>
      <c r="E4" s="2"/>
      <c r="F4" s="84">
        <v>35.0</v>
      </c>
      <c r="G4" s="84">
        <v>0.0</v>
      </c>
      <c r="H4" s="84">
        <v>3.0</v>
      </c>
      <c r="I4" s="94">
        <v>35.0</v>
      </c>
      <c r="J4" s="84">
        <v>1571.0</v>
      </c>
      <c r="K4" s="2"/>
      <c r="L4" s="2"/>
      <c r="M4" s="2"/>
      <c r="N4" s="2"/>
      <c r="O4" s="2"/>
      <c r="P4" s="2"/>
      <c r="Q4" s="2"/>
    </row>
    <row r="5">
      <c r="A5" s="2"/>
      <c r="B5" s="2"/>
      <c r="C5" s="2"/>
      <c r="D5" s="2"/>
      <c r="E5" s="2"/>
      <c r="F5" s="95">
        <v>512.0</v>
      </c>
      <c r="G5" s="95">
        <v>1.0</v>
      </c>
      <c r="H5" s="95">
        <v>5.0</v>
      </c>
      <c r="I5" s="96">
        <v>0.0</v>
      </c>
      <c r="J5" s="95">
        <v>2560.0</v>
      </c>
      <c r="K5" s="97"/>
      <c r="L5" s="2"/>
      <c r="M5" s="2"/>
      <c r="N5" s="2"/>
      <c r="O5" s="2"/>
      <c r="P5" s="2"/>
      <c r="Q5" s="2"/>
    </row>
    <row r="6">
      <c r="A6" s="2"/>
      <c r="B6" s="98" t="s">
        <v>1</v>
      </c>
      <c r="C6" s="98" t="s">
        <v>2</v>
      </c>
      <c r="D6" s="98" t="s">
        <v>21</v>
      </c>
      <c r="E6" s="2"/>
      <c r="F6" s="95">
        <v>2051.0</v>
      </c>
      <c r="G6" s="99" t="s">
        <v>22</v>
      </c>
      <c r="H6" s="100"/>
      <c r="I6" s="100"/>
      <c r="J6" s="28"/>
      <c r="K6" s="2"/>
      <c r="L6" s="2"/>
      <c r="M6" s="2"/>
      <c r="N6" s="2"/>
      <c r="O6" s="2"/>
      <c r="P6" s="2"/>
      <c r="Q6" s="2"/>
    </row>
    <row r="7">
      <c r="A7" s="2"/>
      <c r="B7" s="101">
        <v>0.0</v>
      </c>
      <c r="C7" s="101">
        <v>3.0</v>
      </c>
      <c r="D7" s="101">
        <f>MULTIPLY(C2,C7)</f>
        <v>1536</v>
      </c>
      <c r="E7" s="2"/>
      <c r="F7" s="95">
        <v>0.0</v>
      </c>
      <c r="G7" s="95">
        <v>0.0</v>
      </c>
      <c r="H7" s="95">
        <v>3.0</v>
      </c>
      <c r="I7" s="96">
        <v>0.0</v>
      </c>
      <c r="J7" s="95">
        <v>1536.0</v>
      </c>
      <c r="K7" s="2"/>
      <c r="L7" s="2"/>
      <c r="M7" s="2"/>
      <c r="N7" s="2"/>
      <c r="O7" s="2"/>
      <c r="P7" s="2"/>
      <c r="Q7" s="2"/>
    </row>
    <row r="8">
      <c r="A8" s="2"/>
      <c r="B8" s="87">
        <v>1.0</v>
      </c>
      <c r="C8" s="87">
        <v>5.0</v>
      </c>
      <c r="D8" s="101">
        <f>MULTIPLY(C2,C8)</f>
        <v>2560</v>
      </c>
      <c r="E8" s="2"/>
      <c r="F8" s="95">
        <v>1325.0</v>
      </c>
      <c r="G8" s="95">
        <v>2.0</v>
      </c>
      <c r="H8" s="95">
        <v>2.0</v>
      </c>
      <c r="I8" s="96">
        <v>301.0</v>
      </c>
      <c r="J8" s="95">
        <v>1325.0</v>
      </c>
      <c r="K8" s="2"/>
      <c r="L8" s="2"/>
      <c r="M8" s="2"/>
      <c r="N8" s="2"/>
      <c r="O8" s="2"/>
      <c r="P8" s="2"/>
      <c r="Q8" s="2"/>
    </row>
    <row r="9">
      <c r="A9" s="2"/>
      <c r="B9" s="87">
        <v>2.0</v>
      </c>
      <c r="C9" s="87">
        <v>2.0</v>
      </c>
      <c r="D9" s="101">
        <f>MULTIPLY(C2,C9)</f>
        <v>1024</v>
      </c>
      <c r="E9" s="2"/>
      <c r="F9" s="89">
        <v>602.0</v>
      </c>
      <c r="G9" s="89">
        <v>1.0</v>
      </c>
      <c r="H9" s="89">
        <v>5.0</v>
      </c>
      <c r="I9" s="102">
        <v>90.0</v>
      </c>
      <c r="J9" s="89">
        <v>2650.0</v>
      </c>
      <c r="K9" s="2"/>
      <c r="L9" s="2"/>
      <c r="M9" s="2"/>
      <c r="N9" s="2"/>
      <c r="O9" s="2"/>
      <c r="P9" s="2"/>
      <c r="Q9" s="2"/>
    </row>
    <row r="10">
      <c r="A10" s="2"/>
      <c r="B10" s="93">
        <v>3.0</v>
      </c>
      <c r="C10" s="93">
        <v>6.0</v>
      </c>
      <c r="D10" s="103">
        <f>MULTIPLY(C2,C10)</f>
        <v>3072</v>
      </c>
      <c r="E10" s="2"/>
      <c r="F10" s="104"/>
      <c r="G10" s="104"/>
      <c r="H10" s="104"/>
      <c r="I10" s="104"/>
      <c r="J10" s="105"/>
      <c r="K10" s="2"/>
      <c r="L10" s="2"/>
      <c r="M10" s="2"/>
      <c r="N10" s="2"/>
      <c r="O10" s="2"/>
      <c r="P10" s="2"/>
      <c r="Q10" s="2"/>
    </row>
    <row r="11">
      <c r="A11" s="2"/>
      <c r="B11" s="2"/>
      <c r="C11" s="2"/>
      <c r="D11" s="2"/>
      <c r="E11" s="2"/>
      <c r="F11" s="104"/>
      <c r="G11" s="104"/>
      <c r="H11" s="104"/>
      <c r="I11" s="104"/>
      <c r="J11" s="105"/>
      <c r="K11" s="106"/>
      <c r="L11" s="2"/>
      <c r="M11" s="2"/>
      <c r="N11" s="2"/>
      <c r="O11" s="2"/>
      <c r="P11" s="2"/>
      <c r="Q11" s="2"/>
    </row>
    <row r="12">
      <c r="A12" s="2"/>
      <c r="B12" s="98" t="s">
        <v>2</v>
      </c>
      <c r="C12" s="98" t="s">
        <v>1</v>
      </c>
      <c r="D12" s="98" t="s">
        <v>23</v>
      </c>
      <c r="E12" s="2"/>
      <c r="F12" s="83" t="s">
        <v>24</v>
      </c>
      <c r="G12" s="84" t="s">
        <v>13</v>
      </c>
      <c r="H12" s="83" t="s">
        <v>12</v>
      </c>
      <c r="I12" s="84" t="s">
        <v>14</v>
      </c>
      <c r="J12" s="84" t="s">
        <v>25</v>
      </c>
      <c r="K12" s="2"/>
      <c r="L12" s="85" t="s">
        <v>26</v>
      </c>
      <c r="M12" s="85" t="s">
        <v>13</v>
      </c>
      <c r="N12" s="85" t="s">
        <v>12</v>
      </c>
      <c r="O12" s="85" t="s">
        <v>14</v>
      </c>
      <c r="P12" s="85" t="s">
        <v>25</v>
      </c>
      <c r="Q12" s="2"/>
    </row>
    <row r="13">
      <c r="A13" s="2"/>
      <c r="B13" s="101">
        <v>2.0</v>
      </c>
      <c r="C13" s="101">
        <v>2.0</v>
      </c>
      <c r="D13" s="101">
        <f>MULTIPLY(C2,C13)</f>
        <v>1024</v>
      </c>
      <c r="E13" s="2"/>
      <c r="F13" s="88"/>
      <c r="G13" s="89" t="s">
        <v>27</v>
      </c>
      <c r="H13" s="88"/>
      <c r="I13" s="89" t="s">
        <v>28</v>
      </c>
      <c r="J13" s="89" t="s">
        <v>29</v>
      </c>
      <c r="K13" s="2"/>
      <c r="L13" s="85">
        <v>2000.0</v>
      </c>
      <c r="M13" s="90">
        <f>QUOTIENT(L13,C2)</f>
        <v>3</v>
      </c>
      <c r="N13" s="85">
        <f>IF(M13&gt;MAX(B13:B16),"NO EXISTE",IFERROR(VLOOKUP(M13,B13:C16,2),"NO EXISTE"))</f>
        <v>0</v>
      </c>
      <c r="O13" s="91">
        <f>MOD(L13,C2)</f>
        <v>464</v>
      </c>
      <c r="P13" s="85">
        <f>IFERROR(MULTIPLY(N13,C2)+O13,"NO EXISTE")</f>
        <v>464</v>
      </c>
      <c r="Q13" s="2"/>
    </row>
    <row r="14">
      <c r="A14" s="2"/>
      <c r="B14" s="87">
        <v>3.0</v>
      </c>
      <c r="C14" s="87">
        <v>0.0</v>
      </c>
      <c r="D14" s="101">
        <f>MULTIPLY(C2,C14)</f>
        <v>0</v>
      </c>
      <c r="E14" s="2"/>
      <c r="F14" s="84">
        <v>509.0</v>
      </c>
      <c r="G14" s="84">
        <v>0.0</v>
      </c>
      <c r="H14" s="107" t="s">
        <v>30</v>
      </c>
      <c r="I14" s="108"/>
      <c r="J14" s="20"/>
      <c r="K14" s="2"/>
      <c r="L14" s="2"/>
      <c r="M14" s="2"/>
      <c r="N14" s="2"/>
      <c r="O14" s="2"/>
      <c r="P14" s="2"/>
      <c r="Q14" s="2"/>
    </row>
    <row r="15">
      <c r="A15" s="2"/>
      <c r="B15" s="87">
        <v>5.0</v>
      </c>
      <c r="C15" s="87">
        <v>1.0</v>
      </c>
      <c r="D15" s="101">
        <f>MULTIPLY(C2,C15)</f>
        <v>512</v>
      </c>
      <c r="E15" s="2"/>
      <c r="F15" s="95">
        <v>1500.0</v>
      </c>
      <c r="G15" s="95">
        <v>2.0</v>
      </c>
      <c r="H15" s="95">
        <v>2.0</v>
      </c>
      <c r="I15" s="96">
        <v>476.0</v>
      </c>
      <c r="J15" s="95">
        <v>1500.0</v>
      </c>
      <c r="K15" s="2"/>
      <c r="L15" s="2"/>
      <c r="M15" s="2"/>
      <c r="N15" s="2"/>
      <c r="O15" s="2"/>
      <c r="P15" s="2"/>
      <c r="Q15" s="2"/>
    </row>
    <row r="16">
      <c r="A16" s="2"/>
      <c r="B16" s="93">
        <v>6.0</v>
      </c>
      <c r="C16" s="93">
        <v>3.0</v>
      </c>
      <c r="D16" s="103">
        <f>MULTIPLY(C2,C16)</f>
        <v>1536</v>
      </c>
      <c r="E16" s="2"/>
      <c r="F16" s="95">
        <v>0.0</v>
      </c>
      <c r="G16" s="95">
        <v>0.0</v>
      </c>
      <c r="H16" s="99" t="s">
        <v>30</v>
      </c>
      <c r="I16" s="100"/>
      <c r="J16" s="28"/>
      <c r="K16" s="2"/>
      <c r="L16" s="2"/>
      <c r="M16" s="2"/>
      <c r="N16" s="2"/>
      <c r="O16" s="2"/>
      <c r="P16" s="2"/>
      <c r="Q16" s="2"/>
    </row>
    <row r="17">
      <c r="A17" s="2"/>
      <c r="B17" s="2"/>
      <c r="C17" s="2"/>
      <c r="D17" s="2"/>
      <c r="E17" s="2"/>
      <c r="F17" s="95">
        <v>3215.0</v>
      </c>
      <c r="G17" s="95">
        <v>6.0</v>
      </c>
      <c r="H17" s="95">
        <v>3.0</v>
      </c>
      <c r="I17" s="96">
        <v>143.0</v>
      </c>
      <c r="J17" s="95">
        <v>1679.0</v>
      </c>
      <c r="K17" s="2"/>
      <c r="L17" s="2"/>
      <c r="M17" s="2"/>
      <c r="N17" s="2"/>
      <c r="O17" s="2"/>
      <c r="P17" s="2"/>
      <c r="Q17" s="2"/>
    </row>
    <row r="18">
      <c r="A18" s="2"/>
      <c r="B18" s="2"/>
      <c r="C18" s="2"/>
      <c r="D18" s="2"/>
      <c r="E18" s="2"/>
      <c r="F18" s="95">
        <v>1024.0</v>
      </c>
      <c r="G18" s="95">
        <v>2.0</v>
      </c>
      <c r="H18" s="95">
        <v>2.0</v>
      </c>
      <c r="I18" s="96">
        <v>0.0</v>
      </c>
      <c r="J18" s="95">
        <v>1024.0</v>
      </c>
      <c r="K18" s="2"/>
      <c r="L18" s="2"/>
      <c r="M18" s="2"/>
      <c r="N18" s="2"/>
      <c r="O18" s="2"/>
      <c r="P18" s="2"/>
      <c r="Q18" s="2"/>
    </row>
    <row r="19">
      <c r="A19" s="2"/>
      <c r="B19" s="2"/>
      <c r="C19" s="2"/>
      <c r="D19" s="2"/>
      <c r="E19" s="2"/>
      <c r="F19" s="89">
        <v>2000.0</v>
      </c>
      <c r="G19" s="89">
        <v>3.0</v>
      </c>
      <c r="H19" s="89">
        <v>0.0</v>
      </c>
      <c r="I19" s="102">
        <v>464.0</v>
      </c>
      <c r="J19" s="89">
        <v>464.0</v>
      </c>
      <c r="K19" s="2"/>
      <c r="L19" s="2"/>
      <c r="M19" s="2"/>
      <c r="N19" s="2"/>
      <c r="O19" s="2"/>
      <c r="P19" s="2"/>
      <c r="Q19" s="2"/>
    </row>
    <row r="20" ht="18.75" customHeight="1">
      <c r="A20" s="2"/>
      <c r="B20" s="2"/>
      <c r="C20" s="2"/>
      <c r="D20" s="2"/>
      <c r="E20" s="2"/>
      <c r="F20" s="104"/>
      <c r="G20" s="104"/>
      <c r="H20" s="104"/>
      <c r="I20" s="104"/>
      <c r="J20" s="104"/>
      <c r="K20" s="2"/>
      <c r="L20" s="2"/>
      <c r="M20" s="2"/>
      <c r="N20" s="2"/>
      <c r="O20" s="2"/>
      <c r="P20" s="2"/>
      <c r="Q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104"/>
      <c r="K21" s="2"/>
      <c r="L21" s="2"/>
      <c r="M21" s="2"/>
      <c r="N21" s="2"/>
      <c r="O21" s="2"/>
      <c r="P21" s="2"/>
      <c r="Q21" s="2"/>
    </row>
  </sheetData>
  <mergeCells count="7">
    <mergeCell ref="F2:F3"/>
    <mergeCell ref="H2:H3"/>
    <mergeCell ref="G6:J6"/>
    <mergeCell ref="F12:F13"/>
    <mergeCell ref="H12:H13"/>
    <mergeCell ref="H14:J14"/>
    <mergeCell ref="H16:J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2.0"/>
    <col customWidth="1" min="3" max="3" width="9.75"/>
    <col customWidth="1" min="4" max="4" width="7.75"/>
    <col customWidth="1" min="5" max="5" width="6.38"/>
    <col customWidth="1" min="6" max="6" width="14.88"/>
    <col customWidth="1" min="7" max="7" width="12.75"/>
    <col customWidth="1" min="8" max="8" width="10.38"/>
    <col customWidth="1" min="9" max="9" width="12.38"/>
    <col customWidth="1" min="10" max="10" width="3.25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</row>
    <row r="2">
      <c r="A2" s="2"/>
      <c r="B2" s="98" t="s">
        <v>31</v>
      </c>
      <c r="C2" s="98" t="s">
        <v>32</v>
      </c>
      <c r="D2" s="2"/>
      <c r="E2" s="2"/>
      <c r="F2" s="109" t="s">
        <v>11</v>
      </c>
      <c r="G2" s="83" t="s">
        <v>33</v>
      </c>
      <c r="H2" s="83" t="s">
        <v>23</v>
      </c>
      <c r="I2" s="84" t="s">
        <v>15</v>
      </c>
      <c r="J2" s="2"/>
    </row>
    <row r="3">
      <c r="A3" s="2"/>
      <c r="B3" s="101">
        <v>1.0</v>
      </c>
      <c r="C3" s="101">
        <v>500.0</v>
      </c>
      <c r="D3" s="2"/>
      <c r="E3" s="2"/>
      <c r="F3" s="110" t="s">
        <v>34</v>
      </c>
      <c r="G3" s="88"/>
      <c r="H3" s="88"/>
      <c r="I3" s="89" t="s">
        <v>35</v>
      </c>
      <c r="J3" s="2"/>
    </row>
    <row r="4">
      <c r="A4" s="2"/>
      <c r="B4" s="87">
        <v>2.0</v>
      </c>
      <c r="C4" s="87">
        <v>1500.0</v>
      </c>
      <c r="D4" s="2"/>
      <c r="E4" s="2"/>
      <c r="F4" s="84" t="s">
        <v>36</v>
      </c>
      <c r="G4" s="84">
        <v>1500.0</v>
      </c>
      <c r="H4" s="84">
        <v>20.0</v>
      </c>
      <c r="I4" s="84">
        <v>1521.0</v>
      </c>
      <c r="J4" s="2"/>
    </row>
    <row r="5">
      <c r="A5" s="2"/>
      <c r="B5" s="93">
        <v>3.0</v>
      </c>
      <c r="C5" s="93">
        <v>5000.0</v>
      </c>
      <c r="D5" s="2"/>
      <c r="E5" s="2"/>
      <c r="F5" s="95" t="s">
        <v>37</v>
      </c>
      <c r="G5" s="95">
        <v>500.0</v>
      </c>
      <c r="H5" s="95">
        <v>60.0</v>
      </c>
      <c r="I5" s="95">
        <v>575.0</v>
      </c>
      <c r="J5" s="2"/>
    </row>
    <row r="6">
      <c r="A6" s="2"/>
      <c r="B6" s="2"/>
      <c r="C6" s="2"/>
      <c r="D6" s="2"/>
      <c r="E6" s="2"/>
      <c r="F6" s="95" t="s">
        <v>38</v>
      </c>
      <c r="G6" s="95">
        <v>5000.0</v>
      </c>
      <c r="H6" s="95">
        <v>120.0</v>
      </c>
      <c r="I6" s="95">
        <v>5130.0</v>
      </c>
      <c r="J6" s="2"/>
    </row>
    <row r="7">
      <c r="A7" s="2"/>
      <c r="B7" s="98" t="s">
        <v>31</v>
      </c>
      <c r="C7" s="98" t="s">
        <v>39</v>
      </c>
      <c r="D7" s="98" t="s">
        <v>32</v>
      </c>
      <c r="E7" s="2"/>
      <c r="F7" s="89" t="s">
        <v>40</v>
      </c>
      <c r="G7" s="89">
        <v>1500.0</v>
      </c>
      <c r="H7" s="89">
        <v>0.0</v>
      </c>
      <c r="I7" s="89">
        <v>1505.0</v>
      </c>
      <c r="J7" s="2"/>
    </row>
    <row r="8">
      <c r="A8" s="2"/>
      <c r="B8" s="111">
        <v>1.0</v>
      </c>
      <c r="C8" s="101">
        <v>1.0</v>
      </c>
      <c r="D8" s="101">
        <v>40.0</v>
      </c>
      <c r="E8" s="2"/>
      <c r="F8" s="2"/>
      <c r="G8" s="2"/>
      <c r="H8" s="2"/>
      <c r="I8" s="2"/>
      <c r="J8" s="2"/>
    </row>
    <row r="9">
      <c r="A9" s="2"/>
      <c r="B9" s="112"/>
      <c r="C9" s="87">
        <v>2.0</v>
      </c>
      <c r="D9" s="87">
        <v>80.0</v>
      </c>
      <c r="E9" s="2"/>
      <c r="F9" s="2"/>
      <c r="G9" s="2"/>
      <c r="H9" s="2"/>
      <c r="I9" s="2"/>
      <c r="J9" s="2"/>
    </row>
    <row r="10">
      <c r="A10" s="2"/>
      <c r="B10" s="88"/>
      <c r="C10" s="93">
        <v>3.0</v>
      </c>
      <c r="D10" s="93">
        <v>60.0</v>
      </c>
      <c r="E10" s="2"/>
      <c r="F10" s="2"/>
      <c r="G10" s="2"/>
      <c r="H10" s="2"/>
      <c r="I10" s="2"/>
      <c r="J10" s="2"/>
    </row>
    <row r="11">
      <c r="A11" s="2"/>
      <c r="B11" s="113">
        <v>2.0</v>
      </c>
      <c r="C11" s="82">
        <v>1.0</v>
      </c>
      <c r="D11" s="82">
        <v>20.0</v>
      </c>
      <c r="E11" s="2"/>
      <c r="F11" s="2"/>
      <c r="G11" s="2"/>
      <c r="H11" s="2"/>
      <c r="I11" s="2"/>
      <c r="J11" s="2"/>
    </row>
    <row r="12">
      <c r="A12" s="2"/>
      <c r="B12" s="112"/>
      <c r="C12" s="87">
        <v>2.0</v>
      </c>
      <c r="D12" s="87">
        <v>25.0</v>
      </c>
      <c r="E12" s="2"/>
      <c r="F12" s="2"/>
      <c r="G12" s="2"/>
      <c r="H12" s="2"/>
      <c r="I12" s="2"/>
      <c r="J12" s="2"/>
    </row>
    <row r="13">
      <c r="A13" s="2"/>
      <c r="B13" s="88"/>
      <c r="C13" s="93">
        <v>3.0</v>
      </c>
      <c r="D13" s="93">
        <v>0.0</v>
      </c>
      <c r="E13" s="2"/>
      <c r="F13" s="2"/>
      <c r="G13" s="2"/>
      <c r="H13" s="2"/>
      <c r="I13" s="2"/>
      <c r="J13" s="2"/>
    </row>
    <row r="14">
      <c r="A14" s="2"/>
      <c r="B14" s="113">
        <v>3.0</v>
      </c>
      <c r="C14" s="82">
        <v>1.0</v>
      </c>
      <c r="D14" s="82">
        <v>120.0</v>
      </c>
      <c r="E14" s="2"/>
      <c r="F14" s="2"/>
      <c r="G14" s="2"/>
      <c r="H14" s="2"/>
      <c r="I14" s="2"/>
      <c r="J14" s="2"/>
    </row>
    <row r="15">
      <c r="A15" s="2"/>
      <c r="B15" s="88"/>
      <c r="C15" s="93">
        <v>2.0</v>
      </c>
      <c r="D15" s="93">
        <v>150.0</v>
      </c>
      <c r="E15" s="2"/>
      <c r="F15" s="2"/>
      <c r="G15" s="2"/>
      <c r="H15" s="2"/>
      <c r="I15" s="2"/>
      <c r="J15" s="2"/>
    </row>
    <row r="16" ht="18.7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mergeCells count="5">
    <mergeCell ref="G2:G3"/>
    <mergeCell ref="H2:H3"/>
    <mergeCell ref="B8:B10"/>
    <mergeCell ref="B11:B13"/>
    <mergeCell ref="B14:B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2C4C9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6.38"/>
    <col customWidth="1" min="3" max="3" width="4.63"/>
    <col customWidth="1" min="4" max="4" width="4.75"/>
    <col customWidth="1" min="5" max="5" width="4.88"/>
    <col customWidth="1" min="6" max="6" width="5.75"/>
    <col customWidth="1" min="7" max="7" width="12.38"/>
    <col customWidth="1" min="8" max="8" width="6.38"/>
    <col customWidth="1" min="9" max="9" width="13.0"/>
    <col customWidth="1" min="10" max="10" width="16.5"/>
    <col customWidth="1" min="11" max="11" width="12.13"/>
    <col customWidth="1" min="12" max="12" width="17.63"/>
    <col customWidth="1" min="13" max="13" width="16.63"/>
    <col customWidth="1" min="14" max="14" width="6.38"/>
    <col customWidth="1" min="15" max="15" width="12.88"/>
    <col customWidth="1" min="16" max="16" width="12.5"/>
    <col customWidth="1" min="17" max="17" width="4.63"/>
    <col customWidth="1" min="18" max="18" width="12.13"/>
    <col customWidth="1" min="19" max="19" width="13.13"/>
    <col customWidth="1" min="20" max="20" width="12.38"/>
    <col customWidth="1" min="21" max="21" width="3.25"/>
  </cols>
  <sheetData>
    <row r="1" ht="18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2"/>
      <c r="B2" s="114" t="s">
        <v>10</v>
      </c>
      <c r="C2" s="82">
        <v>512.0</v>
      </c>
      <c r="D2" s="2"/>
      <c r="E2" s="2"/>
      <c r="F2" s="2"/>
      <c r="G2" s="2"/>
      <c r="H2" s="2"/>
      <c r="I2" s="83" t="s">
        <v>41</v>
      </c>
      <c r="J2" s="84" t="s">
        <v>12</v>
      </c>
      <c r="K2" s="83" t="s">
        <v>13</v>
      </c>
      <c r="L2" s="84" t="s">
        <v>14</v>
      </c>
      <c r="M2" s="84" t="s">
        <v>15</v>
      </c>
      <c r="N2" s="2"/>
      <c r="O2" s="85" t="s">
        <v>11</v>
      </c>
      <c r="P2" s="85" t="s">
        <v>12</v>
      </c>
      <c r="Q2" s="85" t="s">
        <v>42</v>
      </c>
      <c r="R2" s="85" t="s">
        <v>13</v>
      </c>
      <c r="S2" s="85" t="s">
        <v>14</v>
      </c>
      <c r="T2" s="85" t="s">
        <v>15</v>
      </c>
      <c r="U2" s="2"/>
    </row>
    <row r="3">
      <c r="A3" s="2"/>
      <c r="B3" s="115" t="s">
        <v>16</v>
      </c>
      <c r="C3" s="93">
        <v>1.0</v>
      </c>
      <c r="D3" s="2"/>
      <c r="E3" s="2"/>
      <c r="F3" s="2"/>
      <c r="G3" s="2"/>
      <c r="H3" s="2"/>
      <c r="I3" s="88"/>
      <c r="J3" s="89" t="s">
        <v>43</v>
      </c>
      <c r="K3" s="88"/>
      <c r="L3" s="89" t="s">
        <v>44</v>
      </c>
      <c r="M3" s="89" t="s">
        <v>19</v>
      </c>
      <c r="N3" s="2"/>
      <c r="O3" s="85">
        <v>3101.0</v>
      </c>
      <c r="P3" s="90">
        <f>QUOTIENT(O3,C2)</f>
        <v>6</v>
      </c>
      <c r="Q3" s="85" t="str">
        <f>IF(O3&lt;((MAX(B7:B12)+1)*C2),VLOOKUP(P3,B7:C12,2),"-")</f>
        <v>-</v>
      </c>
      <c r="R3" s="85" t="str">
        <f>IF(AND(O3&lt;((MAX(B7:B12)+1)*C2),Q3&lt;&gt;0),VLOOKUP(P3,B7:F12,5),"NO EXISTE")</f>
        <v>NO EXISTE</v>
      </c>
      <c r="S3" s="91">
        <f>MOD(O3,C2)</f>
        <v>29</v>
      </c>
      <c r="T3" s="85" t="str">
        <f>IF(AND(O3&lt;((MAX(B7:B12)+1)*C2),Q3&lt;&gt;0),MULTIPLY(R3,C2)+S3,"NO EXISTE")</f>
        <v>NO EXISTE</v>
      </c>
      <c r="U3" s="2"/>
    </row>
    <row r="4">
      <c r="A4" s="2"/>
      <c r="B4" s="2"/>
      <c r="C4" s="2"/>
      <c r="D4" s="2"/>
      <c r="E4" s="2"/>
      <c r="F4" s="2"/>
      <c r="G4" s="2"/>
      <c r="H4" s="2"/>
      <c r="I4" s="84">
        <v>1052.0</v>
      </c>
      <c r="J4" s="84">
        <v>2.0</v>
      </c>
      <c r="K4" s="84" t="s">
        <v>30</v>
      </c>
      <c r="L4" s="94">
        <v>28.0</v>
      </c>
      <c r="M4" s="84" t="s">
        <v>30</v>
      </c>
      <c r="N4" s="2"/>
      <c r="O4" s="2"/>
      <c r="P4" s="2"/>
      <c r="Q4" s="2"/>
      <c r="R4" s="2"/>
      <c r="S4" s="2"/>
      <c r="T4" s="2"/>
      <c r="U4" s="2"/>
    </row>
    <row r="5">
      <c r="A5" s="2"/>
      <c r="B5" s="2"/>
      <c r="C5" s="2"/>
      <c r="D5" s="2"/>
      <c r="E5" s="2"/>
      <c r="F5" s="2"/>
      <c r="G5" s="2"/>
      <c r="H5" s="2"/>
      <c r="I5" s="95">
        <v>2221.0</v>
      </c>
      <c r="J5" s="95">
        <v>4.0</v>
      </c>
      <c r="K5" s="95" t="s">
        <v>30</v>
      </c>
      <c r="L5" s="96">
        <v>173.0</v>
      </c>
      <c r="M5" s="95" t="s">
        <v>30</v>
      </c>
      <c r="N5" s="2"/>
      <c r="O5" s="2"/>
      <c r="P5" s="2"/>
      <c r="Q5" s="2"/>
      <c r="R5" s="2"/>
      <c r="S5" s="2"/>
      <c r="T5" s="2"/>
      <c r="U5" s="2"/>
    </row>
    <row r="6">
      <c r="A6" s="2"/>
      <c r="B6" s="98" t="s">
        <v>1</v>
      </c>
      <c r="C6" s="98" t="s">
        <v>42</v>
      </c>
      <c r="D6" s="98" t="s">
        <v>45</v>
      </c>
      <c r="E6" s="98" t="s">
        <v>46</v>
      </c>
      <c r="F6" s="98" t="s">
        <v>2</v>
      </c>
      <c r="G6" s="98" t="s">
        <v>24</v>
      </c>
      <c r="H6" s="2"/>
      <c r="I6" s="95">
        <v>5499.0</v>
      </c>
      <c r="J6" s="95">
        <v>10.0</v>
      </c>
      <c r="K6" s="95" t="s">
        <v>30</v>
      </c>
      <c r="L6" s="95">
        <v>379.0</v>
      </c>
      <c r="M6" s="95" t="s">
        <v>30</v>
      </c>
      <c r="N6" s="2"/>
      <c r="O6" s="2"/>
      <c r="P6" s="2"/>
      <c r="Q6" s="2"/>
      <c r="R6" s="2"/>
      <c r="S6" s="2"/>
      <c r="T6" s="2"/>
      <c r="U6" s="2"/>
    </row>
    <row r="7">
      <c r="A7" s="2"/>
      <c r="B7" s="101">
        <v>0.0</v>
      </c>
      <c r="C7" s="101">
        <v>1.0</v>
      </c>
      <c r="D7" s="101">
        <v>1.0</v>
      </c>
      <c r="E7" s="101">
        <v>0.0</v>
      </c>
      <c r="F7" s="101">
        <v>4.0</v>
      </c>
      <c r="G7" s="101">
        <f>IF(F7="-","-",F7*C2)</f>
        <v>2048</v>
      </c>
      <c r="H7" s="2"/>
      <c r="I7" s="89">
        <v>3101.0</v>
      </c>
      <c r="J7" s="89">
        <v>6.0</v>
      </c>
      <c r="K7" s="89" t="s">
        <v>30</v>
      </c>
      <c r="L7" s="102">
        <v>29.0</v>
      </c>
      <c r="M7" s="89" t="s">
        <v>30</v>
      </c>
      <c r="N7" s="2"/>
      <c r="O7" s="2"/>
      <c r="P7" s="2"/>
      <c r="Q7" s="2"/>
      <c r="R7" s="2"/>
      <c r="S7" s="2"/>
      <c r="T7" s="2"/>
      <c r="U7" s="2"/>
    </row>
    <row r="8">
      <c r="A8" s="2"/>
      <c r="B8" s="87">
        <v>1.0</v>
      </c>
      <c r="C8" s="87">
        <v>1.0</v>
      </c>
      <c r="D8" s="87">
        <v>1.0</v>
      </c>
      <c r="E8" s="87">
        <v>1.0</v>
      </c>
      <c r="F8" s="87">
        <v>7.0</v>
      </c>
      <c r="G8" s="101">
        <f>IF(F8="-","-",F8*C2)</f>
        <v>3584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2"/>
      <c r="B9" s="87">
        <v>2.0</v>
      </c>
      <c r="C9" s="87">
        <v>0.0</v>
      </c>
      <c r="D9" s="87">
        <v>0.0</v>
      </c>
      <c r="E9" s="87">
        <v>0.0</v>
      </c>
      <c r="F9" s="87" t="s">
        <v>47</v>
      </c>
      <c r="G9" s="101" t="str">
        <f>IF(F9="-","-",F9*C2)</f>
        <v>-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2"/>
      <c r="B10" s="87">
        <v>3.0</v>
      </c>
      <c r="C10" s="87">
        <v>1.0</v>
      </c>
      <c r="D10" s="87">
        <v>0.0</v>
      </c>
      <c r="E10" s="87">
        <v>0.0</v>
      </c>
      <c r="F10" s="87">
        <v>2.0</v>
      </c>
      <c r="G10" s="101">
        <f>IF(F10="-","-",F10*C2)</f>
        <v>1024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2"/>
      <c r="B11" s="87">
        <v>4.0</v>
      </c>
      <c r="C11" s="87">
        <v>0.0</v>
      </c>
      <c r="D11" s="87">
        <v>0.0</v>
      </c>
      <c r="E11" s="87">
        <v>0.0</v>
      </c>
      <c r="F11" s="87" t="s">
        <v>47</v>
      </c>
      <c r="G11" s="101" t="str">
        <f>IF(F11="-","-",F11*C2)</f>
        <v>-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2"/>
      <c r="B12" s="93">
        <v>5.0</v>
      </c>
      <c r="C12" s="93">
        <v>1.0</v>
      </c>
      <c r="D12" s="93">
        <v>0.0</v>
      </c>
      <c r="E12" s="93">
        <v>1.0</v>
      </c>
      <c r="F12" s="93">
        <v>0.0</v>
      </c>
      <c r="G12" s="103">
        <f>IF(F12="-","-",F12*C2)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8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</sheetData>
  <mergeCells count="2">
    <mergeCell ref="I2:I3"/>
    <mergeCell ref="K2:K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6.38"/>
    <col customWidth="1" min="3" max="3" width="13.0"/>
    <col customWidth="1" min="4" max="4" width="8.38"/>
    <col customWidth="1" min="5" max="5" width="10.38"/>
    <col customWidth="1" min="6" max="6" width="12.88"/>
    <col customWidth="1" min="7" max="7" width="16.5"/>
    <col customWidth="1" min="8" max="8" width="12.5"/>
    <col customWidth="1" min="9" max="9" width="6.38"/>
    <col customWidth="1" min="10" max="10" width="12.88"/>
    <col customWidth="1" min="11" max="12" width="12.5"/>
    <col customWidth="1" min="13" max="13" width="3.25"/>
  </cols>
  <sheetData>
    <row r="1" ht="18.75" customHeight="1">
      <c r="A1" s="1"/>
      <c r="B1" s="2"/>
      <c r="C1" s="2"/>
      <c r="D1" s="104"/>
      <c r="E1" s="104"/>
      <c r="F1" s="2"/>
      <c r="G1" s="2"/>
      <c r="H1" s="2"/>
      <c r="I1" s="2"/>
      <c r="J1" s="2"/>
      <c r="K1" s="2"/>
      <c r="L1" s="2"/>
      <c r="M1" s="2"/>
    </row>
    <row r="2">
      <c r="A2" s="2"/>
      <c r="B2" s="81" t="s">
        <v>48</v>
      </c>
      <c r="C2" s="82">
        <v>40.0</v>
      </c>
      <c r="D2" s="104"/>
      <c r="E2" s="104"/>
      <c r="F2" s="83" t="s">
        <v>49</v>
      </c>
      <c r="G2" s="116" t="s">
        <v>50</v>
      </c>
      <c r="H2" s="43"/>
      <c r="I2" s="2"/>
      <c r="J2" s="117" t="s">
        <v>49</v>
      </c>
      <c r="K2" s="118" t="s">
        <v>50</v>
      </c>
      <c r="L2" s="43"/>
      <c r="M2" s="2"/>
    </row>
    <row r="3">
      <c r="A3" s="2"/>
      <c r="B3" s="86" t="s">
        <v>16</v>
      </c>
      <c r="C3" s="87">
        <v>1.0</v>
      </c>
      <c r="D3" s="104"/>
      <c r="E3" s="104"/>
      <c r="F3" s="88"/>
      <c r="G3" s="119" t="s">
        <v>51</v>
      </c>
      <c r="H3" s="119" t="s">
        <v>52</v>
      </c>
      <c r="I3" s="2"/>
      <c r="J3" s="88"/>
      <c r="K3" s="85" t="s">
        <v>51</v>
      </c>
      <c r="L3" s="85" t="s">
        <v>52</v>
      </c>
      <c r="M3" s="2"/>
    </row>
    <row r="4">
      <c r="A4" s="2"/>
      <c r="B4" s="92" t="s">
        <v>20</v>
      </c>
      <c r="C4" s="93">
        <v>2000.0</v>
      </c>
      <c r="D4" s="104"/>
      <c r="E4" s="104"/>
      <c r="F4" s="84">
        <v>1.0</v>
      </c>
      <c r="G4" s="120" t="s">
        <v>53</v>
      </c>
      <c r="H4" s="120" t="s">
        <v>54</v>
      </c>
      <c r="I4" s="2"/>
      <c r="J4" s="121">
        <v>1.0</v>
      </c>
      <c r="K4" s="122">
        <f t="shared" ref="K4:K7" si="1">$C$2/COUNT($B$8:$B$11)</f>
        <v>10</v>
      </c>
      <c r="L4" s="122">
        <f t="shared" ref="L4:L7" si="2">_xlfn.FLOOR.MATH(($C$2*C8)/SUM($C$8:$C$11))</f>
        <v>9</v>
      </c>
      <c r="M4" s="2"/>
    </row>
    <row r="5">
      <c r="A5" s="2"/>
      <c r="B5" s="2"/>
      <c r="C5" s="2"/>
      <c r="D5" s="104"/>
      <c r="E5" s="104"/>
      <c r="F5" s="95">
        <v>2.0</v>
      </c>
      <c r="G5" s="120" t="s">
        <v>53</v>
      </c>
      <c r="H5" s="95" t="s">
        <v>55</v>
      </c>
      <c r="I5" s="97"/>
      <c r="J5" s="123">
        <v>2.0</v>
      </c>
      <c r="K5" s="122">
        <f t="shared" si="1"/>
        <v>10</v>
      </c>
      <c r="L5" s="122">
        <f t="shared" si="2"/>
        <v>12</v>
      </c>
      <c r="M5" s="2"/>
    </row>
    <row r="6">
      <c r="A6" s="2"/>
      <c r="B6" s="113" t="s">
        <v>49</v>
      </c>
      <c r="C6" s="113" t="s">
        <v>56</v>
      </c>
      <c r="D6" s="2"/>
      <c r="E6" s="2"/>
      <c r="F6" s="95">
        <v>3.0</v>
      </c>
      <c r="G6" s="120" t="s">
        <v>53</v>
      </c>
      <c r="H6" s="95" t="s">
        <v>55</v>
      </c>
      <c r="I6" s="2"/>
      <c r="J6" s="123">
        <v>3.0</v>
      </c>
      <c r="K6" s="122">
        <f t="shared" si="1"/>
        <v>10</v>
      </c>
      <c r="L6" s="122">
        <f t="shared" si="2"/>
        <v>12</v>
      </c>
      <c r="M6" s="2"/>
    </row>
    <row r="7">
      <c r="A7" s="2"/>
      <c r="B7" s="88"/>
      <c r="C7" s="88"/>
      <c r="D7" s="2"/>
      <c r="E7" s="2"/>
      <c r="F7" s="89">
        <v>4.0</v>
      </c>
      <c r="G7" s="89" t="s">
        <v>53</v>
      </c>
      <c r="H7" s="89" t="s">
        <v>57</v>
      </c>
      <c r="I7" s="2"/>
      <c r="J7" s="124">
        <v>4.0</v>
      </c>
      <c r="K7" s="125">
        <f t="shared" si="1"/>
        <v>10</v>
      </c>
      <c r="L7" s="125">
        <f t="shared" si="2"/>
        <v>5</v>
      </c>
      <c r="M7" s="2"/>
    </row>
    <row r="8">
      <c r="A8" s="2"/>
      <c r="B8" s="101">
        <v>1.0</v>
      </c>
      <c r="C8" s="101">
        <v>15.0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/>
      <c r="B9" s="87">
        <v>2.0</v>
      </c>
      <c r="C9" s="87">
        <v>20.0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>
      <c r="A10" s="2"/>
      <c r="B10" s="87">
        <v>3.0</v>
      </c>
      <c r="C10" s="87">
        <v>20.0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93">
        <v>4.0</v>
      </c>
      <c r="C11" s="93">
        <v>8.0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ht="18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</sheetData>
  <mergeCells count="6">
    <mergeCell ref="F2:F3"/>
    <mergeCell ref="G2:H2"/>
    <mergeCell ref="J2:J3"/>
    <mergeCell ref="K2:L2"/>
    <mergeCell ref="B6:B7"/>
    <mergeCell ref="C6:C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3" width="7.63"/>
    <col customWidth="1" min="4" max="32" width="3.25"/>
    <col customWidth="1" min="33" max="33" width="6.63"/>
    <col customWidth="1" min="34" max="34" width="3.25"/>
  </cols>
  <sheetData>
    <row r="1" ht="18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18.75" customHeight="1">
      <c r="A2" s="2"/>
      <c r="B2" s="126" t="s">
        <v>58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  <c r="AH2" s="2"/>
    </row>
    <row r="3" ht="18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ht="18.75" customHeight="1">
      <c r="A4" s="2"/>
      <c r="B4" s="6" t="s">
        <v>0</v>
      </c>
      <c r="C4" s="7" t="s">
        <v>1</v>
      </c>
      <c r="D4" s="8">
        <f>IFERROR(__xludf.DUMMYFUNCTION("IF(ISBLANK($B$2),"""",ARRAYFORMULA(SPLIT(JOIN("","",SPLIT($B$2,"", "")),"","")))"),1.0)</f>
        <v>1</v>
      </c>
      <c r="E4" s="9">
        <f>IFERROR(__xludf.DUMMYFUNCTION("""COMPUTED_VALUE"""),2.0)</f>
        <v>2</v>
      </c>
      <c r="F4" s="9">
        <f>IFERROR(__xludf.DUMMYFUNCTION("""COMPUTED_VALUE"""),15.0)</f>
        <v>15</v>
      </c>
      <c r="G4" s="9">
        <f>IFERROR(__xludf.DUMMYFUNCTION("""COMPUTED_VALUE"""),4.0)</f>
        <v>4</v>
      </c>
      <c r="H4" s="9">
        <f>IFERROR(__xludf.DUMMYFUNCTION("""COMPUTED_VALUE"""),6.0)</f>
        <v>6</v>
      </c>
      <c r="I4" s="9">
        <f>IFERROR(__xludf.DUMMYFUNCTION("""COMPUTED_VALUE"""),2.0)</f>
        <v>2</v>
      </c>
      <c r="J4" s="9">
        <f>IFERROR(__xludf.DUMMYFUNCTION("""COMPUTED_VALUE"""),1.0)</f>
        <v>1</v>
      </c>
      <c r="K4" s="9">
        <f>IFERROR(__xludf.DUMMYFUNCTION("""COMPUTED_VALUE"""),5.0)</f>
        <v>5</v>
      </c>
      <c r="L4" s="9">
        <f>IFERROR(__xludf.DUMMYFUNCTION("""COMPUTED_VALUE"""),6.0)</f>
        <v>6</v>
      </c>
      <c r="M4" s="9">
        <f>IFERROR(__xludf.DUMMYFUNCTION("""COMPUTED_VALUE"""),10.0)</f>
        <v>10</v>
      </c>
      <c r="N4" s="9">
        <f>IFERROR(__xludf.DUMMYFUNCTION("""COMPUTED_VALUE"""),4.0)</f>
        <v>4</v>
      </c>
      <c r="O4" s="9">
        <f>IFERROR(__xludf.DUMMYFUNCTION("""COMPUTED_VALUE"""),6.0)</f>
        <v>6</v>
      </c>
      <c r="P4" s="9">
        <f>IFERROR(__xludf.DUMMYFUNCTION("""COMPUTED_VALUE"""),7.0)</f>
        <v>7</v>
      </c>
      <c r="Q4" s="9">
        <f>IFERROR(__xludf.DUMMYFUNCTION("""COMPUTED_VALUE"""),9.0)</f>
        <v>9</v>
      </c>
      <c r="R4" s="9">
        <f>IFERROR(__xludf.DUMMYFUNCTION("""COMPUTED_VALUE"""),1.0)</f>
        <v>1</v>
      </c>
      <c r="S4" s="10">
        <f>IFERROR(__xludf.DUMMYFUNCTION("""COMPUTED_VALUE"""),6.0)</f>
        <v>6</v>
      </c>
      <c r="T4" s="10">
        <f>IFERROR(__xludf.DUMMYFUNCTION("""COMPUTED_VALUE"""),12.0)</f>
        <v>12</v>
      </c>
      <c r="U4" s="10">
        <f>IFERROR(__xludf.DUMMYFUNCTION("""COMPUTED_VALUE"""),11.0)</f>
        <v>11</v>
      </c>
      <c r="V4" s="10">
        <f>IFERROR(__xludf.DUMMYFUNCTION("""COMPUTED_VALUE"""),12.0)</f>
        <v>12</v>
      </c>
      <c r="W4" s="10">
        <f>IFERROR(__xludf.DUMMYFUNCTION("""COMPUTED_VALUE"""),2.0)</f>
        <v>2</v>
      </c>
      <c r="X4" s="10">
        <f>IFERROR(__xludf.DUMMYFUNCTION("""COMPUTED_VALUE"""),3.0)</f>
        <v>3</v>
      </c>
      <c r="Y4" s="10">
        <f>IFERROR(__xludf.DUMMYFUNCTION("""COMPUTED_VALUE"""),1.0)</f>
        <v>1</v>
      </c>
      <c r="Z4" s="10">
        <f>IFERROR(__xludf.DUMMYFUNCTION("""COMPUTED_VALUE"""),8.0)</f>
        <v>8</v>
      </c>
      <c r="AA4" s="10">
        <f>IFERROR(__xludf.DUMMYFUNCTION("""COMPUTED_VALUE"""),1.0)</f>
        <v>1</v>
      </c>
      <c r="AB4" s="10">
        <f>IFERROR(__xludf.DUMMYFUNCTION("""COMPUTED_VALUE"""),13.0)</f>
        <v>13</v>
      </c>
      <c r="AC4" s="10">
        <f>IFERROR(__xludf.DUMMYFUNCTION("""COMPUTED_VALUE"""),14.0)</f>
        <v>14</v>
      </c>
      <c r="AD4" s="10">
        <f>IFERROR(__xludf.DUMMYFUNCTION("""COMPUTED_VALUE"""),15.0)</f>
        <v>15</v>
      </c>
      <c r="AE4" s="10">
        <f>IFERROR(__xludf.DUMMYFUNCTION("""COMPUTED_VALUE"""),3.0)</f>
        <v>3</v>
      </c>
      <c r="AF4" s="10">
        <f>IFERROR(__xludf.DUMMYFUNCTION("""COMPUTED_VALUE"""),8.0)</f>
        <v>8</v>
      </c>
      <c r="AG4" s="12" t="s">
        <v>9</v>
      </c>
      <c r="AH4" s="2"/>
    </row>
    <row r="5" ht="18.75" customHeight="1">
      <c r="A5" s="2"/>
      <c r="B5" s="13" t="s">
        <v>2</v>
      </c>
      <c r="C5" s="14" t="s">
        <v>3</v>
      </c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8"/>
      <c r="AH5" s="2"/>
    </row>
    <row r="6" ht="18.75" customHeight="1">
      <c r="A6" s="2"/>
      <c r="B6" s="19">
        <v>1.0</v>
      </c>
      <c r="C6" s="20"/>
      <c r="D6" s="21">
        <v>1.0</v>
      </c>
      <c r="E6" s="22">
        <v>1.0</v>
      </c>
      <c r="F6" s="22">
        <v>1.0</v>
      </c>
      <c r="G6" s="22">
        <v>1.0</v>
      </c>
      <c r="H6" s="22">
        <v>1.0</v>
      </c>
      <c r="I6" s="22">
        <v>1.0</v>
      </c>
      <c r="J6" s="22" t="s">
        <v>59</v>
      </c>
      <c r="K6" s="22">
        <v>1.0</v>
      </c>
      <c r="L6" s="22">
        <v>1.0</v>
      </c>
      <c r="M6" s="22">
        <v>1.0</v>
      </c>
      <c r="N6" s="22">
        <v>4.0</v>
      </c>
      <c r="O6" s="22">
        <v>4.0</v>
      </c>
      <c r="P6" s="22">
        <v>4.0</v>
      </c>
      <c r="Q6" s="22">
        <v>4.0</v>
      </c>
      <c r="R6" s="22">
        <v>4.0</v>
      </c>
      <c r="S6" s="22">
        <v>4.0</v>
      </c>
      <c r="T6" s="23">
        <v>12.0</v>
      </c>
      <c r="U6" s="23">
        <v>12.0</v>
      </c>
      <c r="V6" s="22" t="s">
        <v>60</v>
      </c>
      <c r="W6" s="22" t="s">
        <v>60</v>
      </c>
      <c r="X6" s="23" t="s">
        <v>60</v>
      </c>
      <c r="Y6" s="24" t="s">
        <v>60</v>
      </c>
      <c r="Z6" s="22">
        <v>12.0</v>
      </c>
      <c r="AA6" s="23">
        <v>12.0</v>
      </c>
      <c r="AB6" s="23">
        <v>12.0</v>
      </c>
      <c r="AC6" s="24">
        <v>12.0</v>
      </c>
      <c r="AD6" s="22">
        <v>15.0</v>
      </c>
      <c r="AE6" s="23">
        <v>15.0</v>
      </c>
      <c r="AF6" s="23">
        <v>15.0</v>
      </c>
      <c r="AG6" s="127"/>
      <c r="AH6" s="2"/>
    </row>
    <row r="7" ht="18.75" customHeight="1">
      <c r="A7" s="2"/>
      <c r="B7" s="27">
        <v>2.0</v>
      </c>
      <c r="C7" s="28"/>
      <c r="D7" s="29"/>
      <c r="E7" s="30">
        <v>2.0</v>
      </c>
      <c r="F7" s="30">
        <v>2.0</v>
      </c>
      <c r="G7" s="30">
        <v>2.0</v>
      </c>
      <c r="H7" s="30">
        <v>2.0</v>
      </c>
      <c r="I7" s="30" t="s">
        <v>61</v>
      </c>
      <c r="J7" s="30" t="s">
        <v>61</v>
      </c>
      <c r="K7" s="30">
        <v>2.0</v>
      </c>
      <c r="L7" s="30">
        <v>2.0</v>
      </c>
      <c r="M7" s="30">
        <v>2.0</v>
      </c>
      <c r="N7" s="30">
        <v>2.0</v>
      </c>
      <c r="O7" s="30">
        <v>2.0</v>
      </c>
      <c r="P7" s="30">
        <v>7.0</v>
      </c>
      <c r="Q7" s="30">
        <v>7.0</v>
      </c>
      <c r="R7" s="30">
        <v>7.0</v>
      </c>
      <c r="S7" s="30">
        <v>7.0</v>
      </c>
      <c r="T7" s="30">
        <v>7.0</v>
      </c>
      <c r="U7" s="32">
        <v>11.0</v>
      </c>
      <c r="V7" s="31">
        <v>11.0</v>
      </c>
      <c r="W7" s="31">
        <v>11.0</v>
      </c>
      <c r="X7" s="31">
        <v>11.0</v>
      </c>
      <c r="Y7" s="32">
        <v>11.0</v>
      </c>
      <c r="Z7" s="30">
        <v>8.0</v>
      </c>
      <c r="AA7" s="31">
        <v>8.0</v>
      </c>
      <c r="AB7" s="30">
        <v>8.0</v>
      </c>
      <c r="AC7" s="31">
        <v>8.0</v>
      </c>
      <c r="AD7" s="31">
        <v>8.0</v>
      </c>
      <c r="AE7" s="31">
        <v>3.0</v>
      </c>
      <c r="AF7" s="30">
        <v>3.0</v>
      </c>
      <c r="AG7" s="128"/>
      <c r="AH7" s="2"/>
    </row>
    <row r="8" ht="18.75" customHeight="1">
      <c r="A8" s="2"/>
      <c r="B8" s="27">
        <v>3.0</v>
      </c>
      <c r="C8" s="28"/>
      <c r="D8" s="29"/>
      <c r="E8" s="30"/>
      <c r="F8" s="30">
        <v>15.0</v>
      </c>
      <c r="G8" s="30">
        <v>15.0</v>
      </c>
      <c r="H8" s="30">
        <v>15.0</v>
      </c>
      <c r="I8" s="30">
        <v>15.0</v>
      </c>
      <c r="J8" s="30">
        <v>15.0</v>
      </c>
      <c r="K8" s="30">
        <v>5.0</v>
      </c>
      <c r="L8" s="30">
        <v>5.0</v>
      </c>
      <c r="M8" s="30">
        <v>5.0</v>
      </c>
      <c r="N8" s="30">
        <v>5.0</v>
      </c>
      <c r="O8" s="30">
        <v>5.0</v>
      </c>
      <c r="P8" s="30">
        <v>5.0</v>
      </c>
      <c r="Q8" s="30">
        <v>9.0</v>
      </c>
      <c r="R8" s="30">
        <v>9.0</v>
      </c>
      <c r="S8" s="30">
        <v>9.0</v>
      </c>
      <c r="T8" s="30">
        <v>9.0</v>
      </c>
      <c r="U8" s="30">
        <v>9.0</v>
      </c>
      <c r="V8" s="30">
        <v>9.0</v>
      </c>
      <c r="W8" s="31">
        <v>2.0</v>
      </c>
      <c r="X8" s="30">
        <v>2.0</v>
      </c>
      <c r="Y8" s="31">
        <v>2.0</v>
      </c>
      <c r="Z8" s="30">
        <v>2.0</v>
      </c>
      <c r="AA8" s="31">
        <v>2.0</v>
      </c>
      <c r="AB8" s="31">
        <v>13.0</v>
      </c>
      <c r="AC8" s="31">
        <v>13.0</v>
      </c>
      <c r="AD8" s="31">
        <v>13.0</v>
      </c>
      <c r="AE8" s="31">
        <v>13.0</v>
      </c>
      <c r="AF8" s="31">
        <v>8.0</v>
      </c>
      <c r="AG8" s="52"/>
      <c r="AH8" s="2"/>
    </row>
    <row r="9" ht="18.75" customHeight="1">
      <c r="A9" s="2"/>
      <c r="B9" s="27">
        <v>4.0</v>
      </c>
      <c r="C9" s="28"/>
      <c r="D9" s="29"/>
      <c r="E9" s="30"/>
      <c r="F9" s="30"/>
      <c r="G9" s="30">
        <v>4.0</v>
      </c>
      <c r="H9" s="30">
        <v>4.0</v>
      </c>
      <c r="I9" s="30">
        <v>4.0</v>
      </c>
      <c r="J9" s="30">
        <v>4.0</v>
      </c>
      <c r="K9" s="30">
        <v>4.0</v>
      </c>
      <c r="L9" s="30">
        <v>4.0</v>
      </c>
      <c r="M9" s="30">
        <v>10.0</v>
      </c>
      <c r="N9" s="30">
        <v>10.0</v>
      </c>
      <c r="O9" s="30">
        <v>10.0</v>
      </c>
      <c r="P9" s="30">
        <v>10.0</v>
      </c>
      <c r="Q9" s="30">
        <v>10.0</v>
      </c>
      <c r="R9" s="30">
        <v>1.0</v>
      </c>
      <c r="S9" s="30">
        <v>1.0</v>
      </c>
      <c r="T9" s="30">
        <v>1.0</v>
      </c>
      <c r="U9" s="30">
        <v>1.0</v>
      </c>
      <c r="V9" s="30">
        <v>1.0</v>
      </c>
      <c r="W9" s="30">
        <v>1.0</v>
      </c>
      <c r="X9" s="31">
        <v>3.0</v>
      </c>
      <c r="Y9" s="31">
        <v>3.0</v>
      </c>
      <c r="Z9" s="31">
        <v>3.0</v>
      </c>
      <c r="AA9" s="31">
        <v>3.0</v>
      </c>
      <c r="AB9" s="31">
        <v>3.0</v>
      </c>
      <c r="AC9" s="32">
        <v>14.0</v>
      </c>
      <c r="AD9" s="32">
        <v>14.0</v>
      </c>
      <c r="AE9" s="31">
        <v>14.0</v>
      </c>
      <c r="AF9" s="31">
        <v>14.0</v>
      </c>
      <c r="AG9" s="128"/>
      <c r="AH9" s="2"/>
    </row>
    <row r="10" ht="18.75" customHeight="1">
      <c r="A10" s="2"/>
      <c r="B10" s="129">
        <v>5.0</v>
      </c>
      <c r="C10" s="130"/>
      <c r="D10" s="38"/>
      <c r="E10" s="39"/>
      <c r="F10" s="39"/>
      <c r="G10" s="39"/>
      <c r="H10" s="39">
        <v>6.0</v>
      </c>
      <c r="I10" s="39">
        <v>6.0</v>
      </c>
      <c r="J10" s="39">
        <v>6.0</v>
      </c>
      <c r="K10" s="39">
        <v>6.0</v>
      </c>
      <c r="L10" s="39" t="s">
        <v>62</v>
      </c>
      <c r="M10" s="39" t="s">
        <v>62</v>
      </c>
      <c r="N10" s="39">
        <v>6.0</v>
      </c>
      <c r="O10" s="39" t="s">
        <v>62</v>
      </c>
      <c r="P10" s="39" t="s">
        <v>62</v>
      </c>
      <c r="Q10" s="39" t="s">
        <v>62</v>
      </c>
      <c r="R10" s="39" t="s">
        <v>62</v>
      </c>
      <c r="S10" s="39" t="s">
        <v>62</v>
      </c>
      <c r="T10" s="39">
        <v>6.0</v>
      </c>
      <c r="U10" s="39">
        <v>6.0</v>
      </c>
      <c r="V10" s="39">
        <v>6.0</v>
      </c>
      <c r="W10" s="39">
        <v>6.0</v>
      </c>
      <c r="X10" s="131">
        <v>6.0</v>
      </c>
      <c r="Y10" s="132">
        <v>1.0</v>
      </c>
      <c r="Z10" s="131">
        <v>1.0</v>
      </c>
      <c r="AA10" s="132" t="s">
        <v>59</v>
      </c>
      <c r="AB10" s="132" t="s">
        <v>59</v>
      </c>
      <c r="AC10" s="132" t="s">
        <v>59</v>
      </c>
      <c r="AD10" s="132">
        <v>1.0</v>
      </c>
      <c r="AE10" s="131">
        <v>1.0</v>
      </c>
      <c r="AF10" s="131">
        <v>1.0</v>
      </c>
      <c r="AG10" s="58"/>
      <c r="AH10" s="2"/>
    </row>
    <row r="11" ht="18.75" customHeight="1">
      <c r="A11" s="2"/>
      <c r="B11" s="42" t="s">
        <v>4</v>
      </c>
      <c r="C11" s="43"/>
      <c r="D11" s="50" t="s">
        <v>63</v>
      </c>
      <c r="E11" s="45" t="s">
        <v>63</v>
      </c>
      <c r="F11" s="45" t="s">
        <v>63</v>
      </c>
      <c r="G11" s="45" t="s">
        <v>63</v>
      </c>
      <c r="H11" s="45" t="s">
        <v>63</v>
      </c>
      <c r="I11" s="45"/>
      <c r="J11" s="45"/>
      <c r="K11" s="45" t="s">
        <v>63</v>
      </c>
      <c r="L11" s="45"/>
      <c r="M11" s="45" t="s">
        <v>63</v>
      </c>
      <c r="N11" s="45" t="s">
        <v>63</v>
      </c>
      <c r="O11" s="45"/>
      <c r="P11" s="45" t="s">
        <v>63</v>
      </c>
      <c r="Q11" s="45" t="s">
        <v>63</v>
      </c>
      <c r="R11" s="45" t="s">
        <v>63</v>
      </c>
      <c r="S11" s="45"/>
      <c r="T11" s="46" t="s">
        <v>63</v>
      </c>
      <c r="U11" s="47" t="s">
        <v>63</v>
      </c>
      <c r="V11" s="45"/>
      <c r="W11" s="46" t="s">
        <v>63</v>
      </c>
      <c r="X11" s="46" t="s">
        <v>63</v>
      </c>
      <c r="Y11" s="47" t="s">
        <v>63</v>
      </c>
      <c r="Z11" s="45" t="s">
        <v>63</v>
      </c>
      <c r="AA11" s="46"/>
      <c r="AB11" s="46" t="s">
        <v>63</v>
      </c>
      <c r="AC11" s="47" t="s">
        <v>63</v>
      </c>
      <c r="AD11" s="45" t="s">
        <v>63</v>
      </c>
      <c r="AE11" s="46" t="s">
        <v>63</v>
      </c>
      <c r="AF11" s="46" t="s">
        <v>63</v>
      </c>
      <c r="AG11" s="48">
        <f>COUNTIF(D11:AF11, "=X")*10%</f>
        <v>2.2</v>
      </c>
      <c r="AH11" s="2"/>
    </row>
    <row r="12" ht="18.75" customHeight="1">
      <c r="A12" s="2"/>
      <c r="B12" s="49" t="s">
        <v>5</v>
      </c>
      <c r="C12" s="5"/>
      <c r="D12" s="133" t="s">
        <v>59</v>
      </c>
      <c r="E12" s="133" t="s">
        <v>61</v>
      </c>
      <c r="F12" s="133">
        <v>15.0</v>
      </c>
      <c r="G12" s="133">
        <v>4.0</v>
      </c>
      <c r="H12" s="133" t="s">
        <v>62</v>
      </c>
      <c r="I12" s="133">
        <v>1.0</v>
      </c>
      <c r="J12" s="133">
        <v>2.0</v>
      </c>
      <c r="K12" s="133">
        <v>5.0</v>
      </c>
      <c r="L12" s="133">
        <v>10.0</v>
      </c>
      <c r="M12" s="133" t="s">
        <v>62</v>
      </c>
      <c r="N12" s="133">
        <v>4.0</v>
      </c>
      <c r="O12" s="133">
        <v>7.0</v>
      </c>
      <c r="P12" s="133">
        <v>9.0</v>
      </c>
      <c r="Q12" s="133">
        <v>1.0</v>
      </c>
      <c r="R12" s="133">
        <v>6.0</v>
      </c>
      <c r="S12" s="133" t="s">
        <v>60</v>
      </c>
      <c r="T12" s="133">
        <v>11.0</v>
      </c>
      <c r="U12" s="133">
        <v>2.0</v>
      </c>
      <c r="V12" s="133">
        <v>3.0</v>
      </c>
      <c r="W12" s="133" t="s">
        <v>59</v>
      </c>
      <c r="X12" s="133">
        <v>12.0</v>
      </c>
      <c r="Y12" s="133">
        <v>8.0</v>
      </c>
      <c r="Z12" s="133">
        <v>13.0</v>
      </c>
      <c r="AA12" s="46">
        <v>14.0</v>
      </c>
      <c r="AB12" s="46">
        <v>1.0</v>
      </c>
      <c r="AC12" s="46">
        <v>15.0</v>
      </c>
      <c r="AD12" s="46">
        <v>3.0</v>
      </c>
      <c r="AE12" s="46">
        <v>8.0</v>
      </c>
      <c r="AF12" s="46"/>
      <c r="AG12" s="58"/>
      <c r="AH12" s="2"/>
    </row>
    <row r="13" ht="18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ht="18.75" customHeight="1">
      <c r="A14" s="2"/>
      <c r="B14" s="6" t="s">
        <v>6</v>
      </c>
      <c r="C14" s="7" t="s">
        <v>1</v>
      </c>
      <c r="D14" s="8">
        <f>IFERROR(__xludf.DUMMYFUNCTION("IF(ISBLANK($B$2),"""",ARRAYFORMULA(SPLIT(JOIN("","",SPLIT($B$2,"", "")),"","")))"),1.0)</f>
        <v>1</v>
      </c>
      <c r="E14" s="9">
        <f>IFERROR(__xludf.DUMMYFUNCTION("""COMPUTED_VALUE"""),2.0)</f>
        <v>2</v>
      </c>
      <c r="F14" s="9">
        <f>IFERROR(__xludf.DUMMYFUNCTION("""COMPUTED_VALUE"""),15.0)</f>
        <v>15</v>
      </c>
      <c r="G14" s="9">
        <f>IFERROR(__xludf.DUMMYFUNCTION("""COMPUTED_VALUE"""),4.0)</f>
        <v>4</v>
      </c>
      <c r="H14" s="9">
        <f>IFERROR(__xludf.DUMMYFUNCTION("""COMPUTED_VALUE"""),6.0)</f>
        <v>6</v>
      </c>
      <c r="I14" s="9">
        <f>IFERROR(__xludf.DUMMYFUNCTION("""COMPUTED_VALUE"""),2.0)</f>
        <v>2</v>
      </c>
      <c r="J14" s="9">
        <f>IFERROR(__xludf.DUMMYFUNCTION("""COMPUTED_VALUE"""),1.0)</f>
        <v>1</v>
      </c>
      <c r="K14" s="9">
        <f>IFERROR(__xludf.DUMMYFUNCTION("""COMPUTED_VALUE"""),5.0)</f>
        <v>5</v>
      </c>
      <c r="L14" s="9">
        <f>IFERROR(__xludf.DUMMYFUNCTION("""COMPUTED_VALUE"""),6.0)</f>
        <v>6</v>
      </c>
      <c r="M14" s="9">
        <f>IFERROR(__xludf.DUMMYFUNCTION("""COMPUTED_VALUE"""),10.0)</f>
        <v>10</v>
      </c>
      <c r="N14" s="9">
        <f>IFERROR(__xludf.DUMMYFUNCTION("""COMPUTED_VALUE"""),4.0)</f>
        <v>4</v>
      </c>
      <c r="O14" s="9">
        <f>IFERROR(__xludf.DUMMYFUNCTION("""COMPUTED_VALUE"""),6.0)</f>
        <v>6</v>
      </c>
      <c r="P14" s="9">
        <f>IFERROR(__xludf.DUMMYFUNCTION("""COMPUTED_VALUE"""),7.0)</f>
        <v>7</v>
      </c>
      <c r="Q14" s="9">
        <f>IFERROR(__xludf.DUMMYFUNCTION("""COMPUTED_VALUE"""),9.0)</f>
        <v>9</v>
      </c>
      <c r="R14" s="9">
        <f>IFERROR(__xludf.DUMMYFUNCTION("""COMPUTED_VALUE"""),1.0)</f>
        <v>1</v>
      </c>
      <c r="S14" s="10">
        <f>IFERROR(__xludf.DUMMYFUNCTION("""COMPUTED_VALUE"""),6.0)</f>
        <v>6</v>
      </c>
      <c r="T14" s="10">
        <f>IFERROR(__xludf.DUMMYFUNCTION("""COMPUTED_VALUE"""),12.0)</f>
        <v>12</v>
      </c>
      <c r="U14" s="10">
        <f>IFERROR(__xludf.DUMMYFUNCTION("""COMPUTED_VALUE"""),11.0)</f>
        <v>11</v>
      </c>
      <c r="V14" s="10">
        <f>IFERROR(__xludf.DUMMYFUNCTION("""COMPUTED_VALUE"""),12.0)</f>
        <v>12</v>
      </c>
      <c r="W14" s="10">
        <f>IFERROR(__xludf.DUMMYFUNCTION("""COMPUTED_VALUE"""),2.0)</f>
        <v>2</v>
      </c>
      <c r="X14" s="10">
        <f>IFERROR(__xludf.DUMMYFUNCTION("""COMPUTED_VALUE"""),3.0)</f>
        <v>3</v>
      </c>
      <c r="Y14" s="10">
        <f>IFERROR(__xludf.DUMMYFUNCTION("""COMPUTED_VALUE"""),1.0)</f>
        <v>1</v>
      </c>
      <c r="Z14" s="10">
        <f>IFERROR(__xludf.DUMMYFUNCTION("""COMPUTED_VALUE"""),8.0)</f>
        <v>8</v>
      </c>
      <c r="AA14" s="10">
        <f>IFERROR(__xludf.DUMMYFUNCTION("""COMPUTED_VALUE"""),1.0)</f>
        <v>1</v>
      </c>
      <c r="AB14" s="10">
        <f>IFERROR(__xludf.DUMMYFUNCTION("""COMPUTED_VALUE"""),13.0)</f>
        <v>13</v>
      </c>
      <c r="AC14" s="10">
        <f>IFERROR(__xludf.DUMMYFUNCTION("""COMPUTED_VALUE"""),14.0)</f>
        <v>14</v>
      </c>
      <c r="AD14" s="10">
        <f>IFERROR(__xludf.DUMMYFUNCTION("""COMPUTED_VALUE"""),15.0)</f>
        <v>15</v>
      </c>
      <c r="AE14" s="10">
        <f>IFERROR(__xludf.DUMMYFUNCTION("""COMPUTED_VALUE"""),3.0)</f>
        <v>3</v>
      </c>
      <c r="AF14" s="10">
        <f>IFERROR(__xludf.DUMMYFUNCTION("""COMPUTED_VALUE"""),8.0)</f>
        <v>8</v>
      </c>
      <c r="AG14" s="12" t="s">
        <v>9</v>
      </c>
      <c r="AH14" s="2"/>
    </row>
    <row r="15" ht="18.75" customHeight="1">
      <c r="A15" s="2"/>
      <c r="B15" s="13" t="s">
        <v>2</v>
      </c>
      <c r="C15" s="52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8"/>
      <c r="AH15" s="2"/>
    </row>
    <row r="16" ht="18.75" customHeight="1">
      <c r="A16" s="2"/>
      <c r="B16" s="19">
        <v>1.0</v>
      </c>
      <c r="C16" s="20"/>
      <c r="D16" s="21">
        <v>1.0</v>
      </c>
      <c r="E16" s="22">
        <v>1.0</v>
      </c>
      <c r="F16" s="22">
        <v>1.0</v>
      </c>
      <c r="G16" s="22">
        <v>1.0</v>
      </c>
      <c r="H16" s="22">
        <v>1.0</v>
      </c>
      <c r="I16" s="22">
        <v>1.0</v>
      </c>
      <c r="J16" s="22">
        <v>1.0</v>
      </c>
      <c r="K16" s="22">
        <v>5.0</v>
      </c>
      <c r="L16" s="22">
        <v>5.0</v>
      </c>
      <c r="M16" s="22">
        <v>5.0</v>
      </c>
      <c r="N16" s="22">
        <v>5.0</v>
      </c>
      <c r="O16" s="22">
        <v>5.0</v>
      </c>
      <c r="P16" s="22">
        <v>5.0</v>
      </c>
      <c r="Q16" s="22">
        <v>5.0</v>
      </c>
      <c r="R16" s="22">
        <v>5.0</v>
      </c>
      <c r="S16" s="22">
        <v>6.0</v>
      </c>
      <c r="T16" s="23">
        <v>6.0</v>
      </c>
      <c r="U16" s="24">
        <v>6.0</v>
      </c>
      <c r="V16" s="22">
        <v>6.0</v>
      </c>
      <c r="W16" s="23">
        <v>6.0</v>
      </c>
      <c r="X16" s="23">
        <v>6.0</v>
      </c>
      <c r="Y16" s="24">
        <v>1.0</v>
      </c>
      <c r="Z16" s="22">
        <v>1.0</v>
      </c>
      <c r="AA16" s="23">
        <v>1.0</v>
      </c>
      <c r="AB16" s="23">
        <v>1.0</v>
      </c>
      <c r="AC16" s="24">
        <v>1.0</v>
      </c>
      <c r="AD16" s="22">
        <v>1.0</v>
      </c>
      <c r="AE16" s="23">
        <v>3.0</v>
      </c>
      <c r="AF16" s="23">
        <v>3.0</v>
      </c>
      <c r="AG16" s="127"/>
      <c r="AH16" s="2"/>
    </row>
    <row r="17" ht="18.75" customHeight="1">
      <c r="A17" s="2"/>
      <c r="B17" s="27">
        <v>2.0</v>
      </c>
      <c r="C17" s="28"/>
      <c r="D17" s="29"/>
      <c r="E17" s="30">
        <v>2.0</v>
      </c>
      <c r="F17" s="30">
        <v>2.0</v>
      </c>
      <c r="G17" s="30">
        <v>2.0</v>
      </c>
      <c r="H17" s="30">
        <v>2.0</v>
      </c>
      <c r="I17" s="30">
        <v>2.0</v>
      </c>
      <c r="J17" s="30">
        <v>2.0</v>
      </c>
      <c r="K17" s="30">
        <v>2.0</v>
      </c>
      <c r="L17" s="30">
        <v>2.0</v>
      </c>
      <c r="M17" s="30">
        <v>10.0</v>
      </c>
      <c r="N17" s="30">
        <v>10.0</v>
      </c>
      <c r="O17" s="30">
        <v>10.0</v>
      </c>
      <c r="P17" s="30">
        <v>10.0</v>
      </c>
      <c r="Q17" s="30">
        <v>10.0</v>
      </c>
      <c r="R17" s="30">
        <v>10.0</v>
      </c>
      <c r="S17" s="30">
        <v>10.0</v>
      </c>
      <c r="T17" s="31">
        <v>12.0</v>
      </c>
      <c r="U17" s="32">
        <v>12.0</v>
      </c>
      <c r="V17" s="31">
        <v>12.0</v>
      </c>
      <c r="W17" s="32">
        <v>12.0</v>
      </c>
      <c r="X17" s="31">
        <v>12.0</v>
      </c>
      <c r="Y17" s="32">
        <v>12.0</v>
      </c>
      <c r="Z17" s="30">
        <v>8.0</v>
      </c>
      <c r="AA17" s="31">
        <v>8.0</v>
      </c>
      <c r="AB17" s="30">
        <v>8.0</v>
      </c>
      <c r="AC17" s="31">
        <v>8.0</v>
      </c>
      <c r="AD17" s="30">
        <v>8.0</v>
      </c>
      <c r="AE17" s="31">
        <v>8.0</v>
      </c>
      <c r="AF17" s="30">
        <v>8.0</v>
      </c>
      <c r="AG17" s="128"/>
      <c r="AH17" s="2"/>
    </row>
    <row r="18" ht="18.75" customHeight="1">
      <c r="A18" s="2"/>
      <c r="B18" s="27">
        <v>3.0</v>
      </c>
      <c r="C18" s="28"/>
      <c r="D18" s="29"/>
      <c r="E18" s="30"/>
      <c r="F18" s="30">
        <v>15.0</v>
      </c>
      <c r="G18" s="30">
        <v>15.0</v>
      </c>
      <c r="H18" s="30">
        <v>15.0</v>
      </c>
      <c r="I18" s="30">
        <v>15.0</v>
      </c>
      <c r="J18" s="30">
        <v>15.0</v>
      </c>
      <c r="K18" s="30">
        <v>15.0</v>
      </c>
      <c r="L18" s="30">
        <v>15.0</v>
      </c>
      <c r="M18" s="30">
        <v>15.0</v>
      </c>
      <c r="N18" s="30">
        <v>15.0</v>
      </c>
      <c r="O18" s="30">
        <v>15.0</v>
      </c>
      <c r="P18" s="30">
        <v>7.0</v>
      </c>
      <c r="Q18" s="30">
        <v>7.0</v>
      </c>
      <c r="R18" s="30">
        <v>7.0</v>
      </c>
      <c r="S18" s="30">
        <v>7.0</v>
      </c>
      <c r="T18" s="31">
        <v>7.0</v>
      </c>
      <c r="U18" s="31">
        <v>11.0</v>
      </c>
      <c r="V18" s="30">
        <v>11.0</v>
      </c>
      <c r="W18" s="31">
        <v>11.0</v>
      </c>
      <c r="X18" s="30">
        <v>11.0</v>
      </c>
      <c r="Y18" s="31">
        <v>11.0</v>
      </c>
      <c r="Z18" s="30">
        <v>11.0</v>
      </c>
      <c r="AA18" s="31">
        <v>11.0</v>
      </c>
      <c r="AB18" s="31">
        <v>13.0</v>
      </c>
      <c r="AC18" s="31">
        <v>13.0</v>
      </c>
      <c r="AD18" s="30">
        <v>13.0</v>
      </c>
      <c r="AE18" s="31">
        <v>13.0</v>
      </c>
      <c r="AF18" s="31">
        <v>13.0</v>
      </c>
      <c r="AG18" s="52"/>
      <c r="AH18" s="2"/>
    </row>
    <row r="19" ht="18.75" customHeight="1">
      <c r="A19" s="2"/>
      <c r="B19" s="27">
        <v>4.0</v>
      </c>
      <c r="C19" s="28"/>
      <c r="D19" s="29"/>
      <c r="E19" s="30"/>
      <c r="F19" s="30"/>
      <c r="G19" s="30">
        <v>4.0</v>
      </c>
      <c r="H19" s="30">
        <v>4.0</v>
      </c>
      <c r="I19" s="30">
        <v>4.0</v>
      </c>
      <c r="J19" s="30">
        <v>4.0</v>
      </c>
      <c r="K19" s="30">
        <v>4.0</v>
      </c>
      <c r="L19" s="30">
        <v>4.0</v>
      </c>
      <c r="M19" s="30">
        <v>4.0</v>
      </c>
      <c r="N19" s="30">
        <v>4.0</v>
      </c>
      <c r="O19" s="30">
        <v>4.0</v>
      </c>
      <c r="P19" s="30">
        <v>4.0</v>
      </c>
      <c r="Q19" s="30">
        <v>9.0</v>
      </c>
      <c r="R19" s="30">
        <v>9.0</v>
      </c>
      <c r="S19" s="30">
        <v>9.0</v>
      </c>
      <c r="T19" s="30">
        <v>9.0</v>
      </c>
      <c r="U19" s="30">
        <v>9.0</v>
      </c>
      <c r="V19" s="30">
        <v>9.0</v>
      </c>
      <c r="W19" s="31">
        <v>2.0</v>
      </c>
      <c r="X19" s="31">
        <v>2.0</v>
      </c>
      <c r="Y19" s="31">
        <v>2.0</v>
      </c>
      <c r="Z19" s="31">
        <v>2.0</v>
      </c>
      <c r="AA19" s="31">
        <v>2.0</v>
      </c>
      <c r="AB19" s="31">
        <v>2.0</v>
      </c>
      <c r="AC19" s="32">
        <v>14.0</v>
      </c>
      <c r="AD19" s="30">
        <v>14.0</v>
      </c>
      <c r="AE19" s="31">
        <v>14.0</v>
      </c>
      <c r="AF19" s="31">
        <v>14.0</v>
      </c>
      <c r="AG19" s="128"/>
      <c r="AH19" s="2"/>
    </row>
    <row r="20" ht="18.75" customHeight="1">
      <c r="A20" s="2"/>
      <c r="B20" s="129">
        <v>5.0</v>
      </c>
      <c r="C20" s="130"/>
      <c r="D20" s="38"/>
      <c r="E20" s="39"/>
      <c r="F20" s="39"/>
      <c r="G20" s="39"/>
      <c r="H20" s="39">
        <v>6.0</v>
      </c>
      <c r="I20" s="39">
        <v>6.0</v>
      </c>
      <c r="J20" s="39">
        <v>6.0</v>
      </c>
      <c r="K20" s="39">
        <v>6.0</v>
      </c>
      <c r="L20" s="39">
        <v>6.0</v>
      </c>
      <c r="M20" s="39">
        <v>6.0</v>
      </c>
      <c r="N20" s="39">
        <v>6.0</v>
      </c>
      <c r="O20" s="39">
        <v>6.0</v>
      </c>
      <c r="P20" s="39">
        <v>6.0</v>
      </c>
      <c r="Q20" s="39">
        <v>6.0</v>
      </c>
      <c r="R20" s="39">
        <v>1.0</v>
      </c>
      <c r="S20" s="39">
        <v>1.0</v>
      </c>
      <c r="T20" s="39">
        <v>1.0</v>
      </c>
      <c r="U20" s="39">
        <v>1.0</v>
      </c>
      <c r="V20" s="39">
        <v>1.0</v>
      </c>
      <c r="W20" s="39">
        <v>1.0</v>
      </c>
      <c r="X20" s="131">
        <v>3.0</v>
      </c>
      <c r="Y20" s="132">
        <v>3.0</v>
      </c>
      <c r="Z20" s="131">
        <v>3.0</v>
      </c>
      <c r="AA20" s="132">
        <v>3.0</v>
      </c>
      <c r="AB20" s="131">
        <v>3.0</v>
      </c>
      <c r="AC20" s="132">
        <v>3.0</v>
      </c>
      <c r="AD20" s="39">
        <v>15.0</v>
      </c>
      <c r="AE20" s="131">
        <v>15.0</v>
      </c>
      <c r="AF20" s="131">
        <v>15.0</v>
      </c>
      <c r="AG20" s="58"/>
      <c r="AH20" s="2"/>
    </row>
    <row r="21" ht="18.75" customHeight="1">
      <c r="A21" s="2"/>
      <c r="B21" s="42" t="s">
        <v>4</v>
      </c>
      <c r="C21" s="43"/>
      <c r="D21" s="50" t="s">
        <v>63</v>
      </c>
      <c r="E21" s="45" t="s">
        <v>63</v>
      </c>
      <c r="F21" s="45" t="s">
        <v>63</v>
      </c>
      <c r="G21" s="45" t="s">
        <v>63</v>
      </c>
      <c r="H21" s="45" t="s">
        <v>63</v>
      </c>
      <c r="I21" s="45"/>
      <c r="J21" s="45"/>
      <c r="K21" s="45" t="s">
        <v>63</v>
      </c>
      <c r="L21" s="45"/>
      <c r="M21" s="45" t="s">
        <v>63</v>
      </c>
      <c r="N21" s="45"/>
      <c r="O21" s="45"/>
      <c r="P21" s="45" t="s">
        <v>63</v>
      </c>
      <c r="Q21" s="45" t="s">
        <v>63</v>
      </c>
      <c r="R21" s="45" t="s">
        <v>63</v>
      </c>
      <c r="S21" s="45" t="s">
        <v>63</v>
      </c>
      <c r="T21" s="46" t="s">
        <v>63</v>
      </c>
      <c r="U21" s="47" t="s">
        <v>63</v>
      </c>
      <c r="V21" s="45"/>
      <c r="W21" s="46" t="s">
        <v>63</v>
      </c>
      <c r="X21" s="46" t="s">
        <v>63</v>
      </c>
      <c r="Y21" s="47" t="s">
        <v>63</v>
      </c>
      <c r="Z21" s="45" t="s">
        <v>63</v>
      </c>
      <c r="AA21" s="46"/>
      <c r="AB21" s="46" t="s">
        <v>63</v>
      </c>
      <c r="AC21" s="47" t="s">
        <v>63</v>
      </c>
      <c r="AD21" s="45" t="s">
        <v>63</v>
      </c>
      <c r="AE21" s="46" t="s">
        <v>63</v>
      </c>
      <c r="AF21" s="46"/>
      <c r="AG21" s="48">
        <f>COUNTIF(D21:AF21, "=X")*10%</f>
        <v>2.1</v>
      </c>
      <c r="AH21" s="2"/>
    </row>
    <row r="22" ht="18.75" customHeight="1">
      <c r="A22" s="2"/>
      <c r="B22" s="49" t="s">
        <v>5</v>
      </c>
      <c r="C22" s="5"/>
      <c r="D22" s="134">
        <v>1.0</v>
      </c>
      <c r="E22" s="135">
        <v>2.0</v>
      </c>
      <c r="F22" s="135">
        <v>15.0</v>
      </c>
      <c r="G22" s="135">
        <v>4.0</v>
      </c>
      <c r="H22" s="135">
        <v>6.0</v>
      </c>
      <c r="I22" s="135">
        <v>5.0</v>
      </c>
      <c r="J22" s="135">
        <v>10.0</v>
      </c>
      <c r="K22" s="135">
        <v>7.0</v>
      </c>
      <c r="L22" s="135">
        <v>9.0</v>
      </c>
      <c r="M22" s="135">
        <v>1.0</v>
      </c>
      <c r="N22" s="135">
        <v>6.0</v>
      </c>
      <c r="O22" s="135">
        <v>12.0</v>
      </c>
      <c r="P22" s="135">
        <v>11.0</v>
      </c>
      <c r="Q22" s="135">
        <v>2.0</v>
      </c>
      <c r="R22" s="135">
        <v>3.0</v>
      </c>
      <c r="S22" s="135">
        <v>1.0</v>
      </c>
      <c r="T22" s="45">
        <v>8.0</v>
      </c>
      <c r="U22" s="45">
        <v>13.0</v>
      </c>
      <c r="V22" s="45">
        <v>14.0</v>
      </c>
      <c r="W22" s="45">
        <v>15.0</v>
      </c>
      <c r="X22" s="45">
        <v>3.0</v>
      </c>
      <c r="Y22" s="45"/>
      <c r="Z22" s="45"/>
      <c r="AA22" s="45"/>
      <c r="AB22" s="45"/>
      <c r="AC22" s="45"/>
      <c r="AD22" s="45"/>
      <c r="AE22" s="45"/>
      <c r="AF22" s="45"/>
      <c r="AG22" s="58"/>
      <c r="AH22" s="2"/>
    </row>
    <row r="23" ht="18.75" customHeight="1">
      <c r="A23" s="59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2"/>
      <c r="AH23" s="59"/>
    </row>
    <row r="24" ht="18.75" customHeight="1">
      <c r="A24" s="63"/>
      <c r="B24" s="64" t="s">
        <v>7</v>
      </c>
      <c r="C24" s="65" t="s">
        <v>1</v>
      </c>
      <c r="D24" s="66">
        <f>IFERROR(__xludf.DUMMYFUNCTION("IF(ISBLANK($B$2),"""",ARRAYFORMULA(SPLIT(JOIN("","",SPLIT($B$2,"", "")),"","")))"),1.0)</f>
        <v>1</v>
      </c>
      <c r="E24" s="66">
        <f>IFERROR(__xludf.DUMMYFUNCTION("""COMPUTED_VALUE"""),2.0)</f>
        <v>2</v>
      </c>
      <c r="F24" s="66">
        <f>IFERROR(__xludf.DUMMYFUNCTION("""COMPUTED_VALUE"""),15.0)</f>
        <v>15</v>
      </c>
      <c r="G24" s="66">
        <f>IFERROR(__xludf.DUMMYFUNCTION("""COMPUTED_VALUE"""),4.0)</f>
        <v>4</v>
      </c>
      <c r="H24" s="66">
        <f>IFERROR(__xludf.DUMMYFUNCTION("""COMPUTED_VALUE"""),6.0)</f>
        <v>6</v>
      </c>
      <c r="I24" s="66">
        <f>IFERROR(__xludf.DUMMYFUNCTION("""COMPUTED_VALUE"""),2.0)</f>
        <v>2</v>
      </c>
      <c r="J24" s="66">
        <f>IFERROR(__xludf.DUMMYFUNCTION("""COMPUTED_VALUE"""),1.0)</f>
        <v>1</v>
      </c>
      <c r="K24" s="66">
        <f>IFERROR(__xludf.DUMMYFUNCTION("""COMPUTED_VALUE"""),5.0)</f>
        <v>5</v>
      </c>
      <c r="L24" s="66">
        <f>IFERROR(__xludf.DUMMYFUNCTION("""COMPUTED_VALUE"""),6.0)</f>
        <v>6</v>
      </c>
      <c r="M24" s="66">
        <f>IFERROR(__xludf.DUMMYFUNCTION("""COMPUTED_VALUE"""),10.0)</f>
        <v>10</v>
      </c>
      <c r="N24" s="66">
        <f>IFERROR(__xludf.DUMMYFUNCTION("""COMPUTED_VALUE"""),4.0)</f>
        <v>4</v>
      </c>
      <c r="O24" s="66">
        <f>IFERROR(__xludf.DUMMYFUNCTION("""COMPUTED_VALUE"""),6.0)</f>
        <v>6</v>
      </c>
      <c r="P24" s="66">
        <f>IFERROR(__xludf.DUMMYFUNCTION("""COMPUTED_VALUE"""),7.0)</f>
        <v>7</v>
      </c>
      <c r="Q24" s="66">
        <f>IFERROR(__xludf.DUMMYFUNCTION("""COMPUTED_VALUE"""),9.0)</f>
        <v>9</v>
      </c>
      <c r="R24" s="66">
        <f>IFERROR(__xludf.DUMMYFUNCTION("""COMPUTED_VALUE"""),1.0)</f>
        <v>1</v>
      </c>
      <c r="S24" s="66">
        <f>IFERROR(__xludf.DUMMYFUNCTION("""COMPUTED_VALUE"""),6.0)</f>
        <v>6</v>
      </c>
      <c r="T24" s="66">
        <f>IFERROR(__xludf.DUMMYFUNCTION("""COMPUTED_VALUE"""),12.0)</f>
        <v>12</v>
      </c>
      <c r="U24" s="66">
        <f>IFERROR(__xludf.DUMMYFUNCTION("""COMPUTED_VALUE"""),11.0)</f>
        <v>11</v>
      </c>
      <c r="V24" s="66">
        <f>IFERROR(__xludf.DUMMYFUNCTION("""COMPUTED_VALUE"""),12.0)</f>
        <v>12</v>
      </c>
      <c r="W24" s="66">
        <f>IFERROR(__xludf.DUMMYFUNCTION("""COMPUTED_VALUE"""),2.0)</f>
        <v>2</v>
      </c>
      <c r="X24" s="66">
        <f>IFERROR(__xludf.DUMMYFUNCTION("""COMPUTED_VALUE"""),3.0)</f>
        <v>3</v>
      </c>
      <c r="Y24" s="66">
        <f>IFERROR(__xludf.DUMMYFUNCTION("""COMPUTED_VALUE"""),1.0)</f>
        <v>1</v>
      </c>
      <c r="Z24" s="66">
        <f>IFERROR(__xludf.DUMMYFUNCTION("""COMPUTED_VALUE"""),8.0)</f>
        <v>8</v>
      </c>
      <c r="AA24" s="66">
        <f>IFERROR(__xludf.DUMMYFUNCTION("""COMPUTED_VALUE"""),1.0)</f>
        <v>1</v>
      </c>
      <c r="AB24" s="66">
        <f>IFERROR(__xludf.DUMMYFUNCTION("""COMPUTED_VALUE"""),13.0)</f>
        <v>13</v>
      </c>
      <c r="AC24" s="66">
        <f>IFERROR(__xludf.DUMMYFUNCTION("""COMPUTED_VALUE"""),14.0)</f>
        <v>14</v>
      </c>
      <c r="AD24" s="66">
        <f>IFERROR(__xludf.DUMMYFUNCTION("""COMPUTED_VALUE"""),15.0)</f>
        <v>15</v>
      </c>
      <c r="AE24" s="66">
        <f>IFERROR(__xludf.DUMMYFUNCTION("""COMPUTED_VALUE"""),3.0)</f>
        <v>3</v>
      </c>
      <c r="AF24" s="66">
        <f>IFERROR(__xludf.DUMMYFUNCTION("""COMPUTED_VALUE"""),8.0)</f>
        <v>8</v>
      </c>
      <c r="AG24" s="68" t="s">
        <v>9</v>
      </c>
      <c r="AH24" s="59"/>
    </row>
    <row r="25" ht="18.75" customHeight="1">
      <c r="A25" s="63"/>
      <c r="B25" s="69" t="s">
        <v>2</v>
      </c>
      <c r="C25" s="70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71"/>
      <c r="AH25" s="59"/>
    </row>
    <row r="26" ht="18.75" customHeight="1">
      <c r="A26" s="63"/>
      <c r="B26" s="136">
        <v>1.0</v>
      </c>
      <c r="C26" s="137"/>
      <c r="D26" s="138">
        <v>1.0</v>
      </c>
      <c r="E26" s="138">
        <v>1.0</v>
      </c>
      <c r="F26" s="138">
        <v>1.0</v>
      </c>
      <c r="G26" s="138">
        <v>1.0</v>
      </c>
      <c r="H26" s="138">
        <v>1.0</v>
      </c>
      <c r="I26" s="138">
        <v>1.0</v>
      </c>
      <c r="J26" s="138">
        <v>1.0</v>
      </c>
      <c r="K26" s="138">
        <v>1.0</v>
      </c>
      <c r="L26" s="138">
        <v>1.0</v>
      </c>
      <c r="M26" s="138">
        <v>1.0</v>
      </c>
      <c r="N26" s="138">
        <v>1.0</v>
      </c>
      <c r="O26" s="138">
        <v>1.0</v>
      </c>
      <c r="P26" s="138">
        <v>7.0</v>
      </c>
      <c r="Q26" s="138">
        <v>7.0</v>
      </c>
      <c r="R26" s="138">
        <v>7.0</v>
      </c>
      <c r="S26" s="138">
        <v>7.0</v>
      </c>
      <c r="T26" s="138">
        <v>7.0</v>
      </c>
      <c r="U26" s="138">
        <v>11.0</v>
      </c>
      <c r="V26" s="138">
        <v>11.0</v>
      </c>
      <c r="W26" s="138">
        <v>11.0</v>
      </c>
      <c r="X26" s="138">
        <v>11.0</v>
      </c>
      <c r="Y26" s="138">
        <v>11.0</v>
      </c>
      <c r="Z26" s="138">
        <v>8.0</v>
      </c>
      <c r="AA26" s="138">
        <v>8.0</v>
      </c>
      <c r="AB26" s="138">
        <v>8.0</v>
      </c>
      <c r="AC26" s="138">
        <v>8.0</v>
      </c>
      <c r="AD26" s="138">
        <v>8.0</v>
      </c>
      <c r="AE26" s="138">
        <v>3.0</v>
      </c>
      <c r="AF26" s="138">
        <v>3.0</v>
      </c>
      <c r="AG26" s="139"/>
      <c r="AH26" s="59"/>
    </row>
    <row r="27" ht="18.75" customHeight="1">
      <c r="A27" s="63"/>
      <c r="B27" s="136">
        <v>2.0</v>
      </c>
      <c r="C27" s="137"/>
      <c r="D27" s="140"/>
      <c r="E27" s="138">
        <v>2.0</v>
      </c>
      <c r="F27" s="138">
        <v>2.0</v>
      </c>
      <c r="G27" s="138">
        <v>2.0</v>
      </c>
      <c r="H27" s="138">
        <v>2.0</v>
      </c>
      <c r="I27" s="138">
        <v>2.0</v>
      </c>
      <c r="J27" s="138">
        <v>2.0</v>
      </c>
      <c r="K27" s="138">
        <v>2.0</v>
      </c>
      <c r="L27" s="138">
        <v>2.0</v>
      </c>
      <c r="M27" s="138">
        <v>2.0</v>
      </c>
      <c r="N27" s="138">
        <v>4.0</v>
      </c>
      <c r="O27" s="138">
        <v>4.0</v>
      </c>
      <c r="P27" s="138">
        <v>4.0</v>
      </c>
      <c r="Q27" s="138">
        <v>4.0</v>
      </c>
      <c r="R27" s="138">
        <v>4.0</v>
      </c>
      <c r="S27" s="138">
        <v>4.0</v>
      </c>
      <c r="T27" s="138">
        <v>12.0</v>
      </c>
      <c r="U27" s="138">
        <v>12.0</v>
      </c>
      <c r="V27" s="138">
        <v>12.0</v>
      </c>
      <c r="W27" s="138">
        <v>12.0</v>
      </c>
      <c r="X27" s="138">
        <v>12.0</v>
      </c>
      <c r="Y27" s="138">
        <v>12.0</v>
      </c>
      <c r="Z27" s="138">
        <v>12.0</v>
      </c>
      <c r="AA27" s="138">
        <v>12.0</v>
      </c>
      <c r="AB27" s="138">
        <v>13.0</v>
      </c>
      <c r="AC27" s="138">
        <v>13.0</v>
      </c>
      <c r="AD27" s="138">
        <v>13.0</v>
      </c>
      <c r="AE27" s="138">
        <v>13.0</v>
      </c>
      <c r="AF27" s="138">
        <v>13.0</v>
      </c>
      <c r="AG27" s="139"/>
      <c r="AH27" s="59"/>
    </row>
    <row r="28" ht="18.75" customHeight="1">
      <c r="A28" s="63"/>
      <c r="B28" s="136">
        <v>3.0</v>
      </c>
      <c r="C28" s="137"/>
      <c r="D28" s="140"/>
      <c r="E28" s="140"/>
      <c r="F28" s="138">
        <v>15.0</v>
      </c>
      <c r="G28" s="138">
        <v>15.0</v>
      </c>
      <c r="H28" s="138">
        <v>15.0</v>
      </c>
      <c r="I28" s="138">
        <v>15.0</v>
      </c>
      <c r="J28" s="138">
        <v>15.0</v>
      </c>
      <c r="K28" s="138">
        <v>5.0</v>
      </c>
      <c r="L28" s="138">
        <v>5.0</v>
      </c>
      <c r="M28" s="138">
        <v>5.0</v>
      </c>
      <c r="N28" s="138">
        <v>5.0</v>
      </c>
      <c r="O28" s="138">
        <v>5.0</v>
      </c>
      <c r="P28" s="138">
        <v>5.0</v>
      </c>
      <c r="Q28" s="138">
        <v>9.0</v>
      </c>
      <c r="R28" s="138">
        <v>9.0</v>
      </c>
      <c r="S28" s="138">
        <v>9.0</v>
      </c>
      <c r="T28" s="138">
        <v>9.0</v>
      </c>
      <c r="U28" s="138">
        <v>9.0</v>
      </c>
      <c r="V28" s="138">
        <v>9.0</v>
      </c>
      <c r="W28" s="138">
        <v>2.0</v>
      </c>
      <c r="X28" s="138">
        <v>2.0</v>
      </c>
      <c r="Y28" s="138">
        <v>2.0</v>
      </c>
      <c r="Z28" s="138">
        <v>2.0</v>
      </c>
      <c r="AA28" s="138">
        <v>2.0</v>
      </c>
      <c r="AB28" s="138">
        <v>2.0</v>
      </c>
      <c r="AC28" s="138">
        <v>14.0</v>
      </c>
      <c r="AD28" s="138">
        <v>14.0</v>
      </c>
      <c r="AE28" s="138">
        <v>14.0</v>
      </c>
      <c r="AF28" s="138">
        <v>14.0</v>
      </c>
      <c r="AG28" s="139"/>
      <c r="AH28" s="59"/>
    </row>
    <row r="29" ht="18.75" customHeight="1">
      <c r="A29" s="63"/>
      <c r="B29" s="136">
        <v>4.0</v>
      </c>
      <c r="C29" s="137"/>
      <c r="D29" s="140"/>
      <c r="E29" s="140"/>
      <c r="F29" s="140"/>
      <c r="G29" s="138">
        <v>4.0</v>
      </c>
      <c r="H29" s="138">
        <v>4.0</v>
      </c>
      <c r="I29" s="138">
        <v>4.0</v>
      </c>
      <c r="J29" s="138">
        <v>4.0</v>
      </c>
      <c r="K29" s="138">
        <v>4.0</v>
      </c>
      <c r="L29" s="138">
        <v>4.0</v>
      </c>
      <c r="M29" s="138">
        <v>10.0</v>
      </c>
      <c r="N29" s="138">
        <v>10.0</v>
      </c>
      <c r="O29" s="138">
        <v>10.0</v>
      </c>
      <c r="P29" s="138">
        <v>10.0</v>
      </c>
      <c r="Q29" s="138">
        <v>10.0</v>
      </c>
      <c r="R29" s="138">
        <v>1.0</v>
      </c>
      <c r="S29" s="138">
        <v>1.0</v>
      </c>
      <c r="T29" s="138">
        <v>1.0</v>
      </c>
      <c r="U29" s="138">
        <v>1.0</v>
      </c>
      <c r="V29" s="138">
        <v>1.0</v>
      </c>
      <c r="W29" s="138">
        <v>1.0</v>
      </c>
      <c r="X29" s="138">
        <v>3.0</v>
      </c>
      <c r="Y29" s="138">
        <v>3.0</v>
      </c>
      <c r="Z29" s="138">
        <v>3.0</v>
      </c>
      <c r="AA29" s="138">
        <v>3.0</v>
      </c>
      <c r="AB29" s="138">
        <v>3.0</v>
      </c>
      <c r="AC29" s="138">
        <v>3.0</v>
      </c>
      <c r="AD29" s="138">
        <v>15.0</v>
      </c>
      <c r="AE29" s="138">
        <v>15.0</v>
      </c>
      <c r="AF29" s="138">
        <v>15.0</v>
      </c>
      <c r="AG29" s="139"/>
      <c r="AH29" s="59"/>
    </row>
    <row r="30" ht="18.75" customHeight="1">
      <c r="A30" s="63"/>
      <c r="B30" s="141">
        <v>5.0</v>
      </c>
      <c r="C30" s="71"/>
      <c r="D30" s="142"/>
      <c r="E30" s="142"/>
      <c r="F30" s="142"/>
      <c r="G30" s="142"/>
      <c r="H30" s="143">
        <v>6.0</v>
      </c>
      <c r="I30" s="143">
        <v>6.0</v>
      </c>
      <c r="J30" s="143">
        <v>6.0</v>
      </c>
      <c r="K30" s="143">
        <v>6.0</v>
      </c>
      <c r="L30" s="143">
        <v>6.0</v>
      </c>
      <c r="M30" s="143">
        <v>6.0</v>
      </c>
      <c r="N30" s="143">
        <v>6.0</v>
      </c>
      <c r="O30" s="143">
        <v>6.0</v>
      </c>
      <c r="P30" s="143">
        <v>6.0</v>
      </c>
      <c r="Q30" s="143">
        <v>6.0</v>
      </c>
      <c r="R30" s="143">
        <v>6.0</v>
      </c>
      <c r="S30" s="143">
        <v>6.0</v>
      </c>
      <c r="T30" s="143">
        <v>6.0</v>
      </c>
      <c r="U30" s="143">
        <v>6.0</v>
      </c>
      <c r="V30" s="143">
        <v>6.0</v>
      </c>
      <c r="W30" s="143">
        <v>6.0</v>
      </c>
      <c r="X30" s="143">
        <v>6.0</v>
      </c>
      <c r="Y30" s="143">
        <v>1.0</v>
      </c>
      <c r="Z30" s="143">
        <v>1.0</v>
      </c>
      <c r="AA30" s="143">
        <v>1.0</v>
      </c>
      <c r="AB30" s="143">
        <v>1.0</v>
      </c>
      <c r="AC30" s="143">
        <v>1.0</v>
      </c>
      <c r="AD30" s="143">
        <v>1.0</v>
      </c>
      <c r="AE30" s="143">
        <v>1.0</v>
      </c>
      <c r="AF30" s="143">
        <v>8.0</v>
      </c>
      <c r="AG30" s="79"/>
      <c r="AH30" s="59"/>
    </row>
    <row r="31" ht="18.75" customHeight="1">
      <c r="A31" s="63"/>
      <c r="B31" s="144" t="s">
        <v>4</v>
      </c>
      <c r="C31" s="71"/>
      <c r="D31" s="145" t="s">
        <v>63</v>
      </c>
      <c r="E31" s="145" t="s">
        <v>63</v>
      </c>
      <c r="F31" s="145" t="s">
        <v>63</v>
      </c>
      <c r="G31" s="145" t="s">
        <v>63</v>
      </c>
      <c r="H31" s="145" t="s">
        <v>63</v>
      </c>
      <c r="I31" s="75"/>
      <c r="J31" s="75"/>
      <c r="K31" s="145" t="s">
        <v>63</v>
      </c>
      <c r="L31" s="75"/>
      <c r="M31" s="145" t="s">
        <v>63</v>
      </c>
      <c r="N31" s="145" t="s">
        <v>63</v>
      </c>
      <c r="O31" s="145"/>
      <c r="P31" s="145" t="s">
        <v>63</v>
      </c>
      <c r="Q31" s="145" t="s">
        <v>63</v>
      </c>
      <c r="R31" s="145" t="s">
        <v>63</v>
      </c>
      <c r="S31" s="75"/>
      <c r="T31" s="145" t="s">
        <v>63</v>
      </c>
      <c r="U31" s="145" t="s">
        <v>63</v>
      </c>
      <c r="V31" s="75"/>
      <c r="W31" s="145" t="s">
        <v>63</v>
      </c>
      <c r="X31" s="145" t="s">
        <v>63</v>
      </c>
      <c r="Y31" s="145" t="s">
        <v>63</v>
      </c>
      <c r="Z31" s="145" t="s">
        <v>63</v>
      </c>
      <c r="AA31" s="75"/>
      <c r="AB31" s="145" t="s">
        <v>63</v>
      </c>
      <c r="AC31" s="145" t="s">
        <v>63</v>
      </c>
      <c r="AD31" s="145" t="s">
        <v>63</v>
      </c>
      <c r="AE31" s="145" t="s">
        <v>63</v>
      </c>
      <c r="AF31" s="145" t="s">
        <v>63</v>
      </c>
      <c r="AG31" s="76">
        <f>COUNTIF(D31:AF31, "=X")*10%</f>
        <v>2.2</v>
      </c>
      <c r="AH31" s="59"/>
    </row>
    <row r="32" ht="18.75" customHeight="1">
      <c r="A32" s="63"/>
      <c r="B32" s="77" t="s">
        <v>5</v>
      </c>
      <c r="C32" s="71"/>
      <c r="D32" s="146">
        <v>1.0</v>
      </c>
      <c r="E32" s="146">
        <v>2.0</v>
      </c>
      <c r="F32" s="146">
        <v>15.0</v>
      </c>
      <c r="G32" s="146">
        <v>4.0</v>
      </c>
      <c r="H32" s="146">
        <v>6.0</v>
      </c>
      <c r="I32" s="146">
        <v>2.0</v>
      </c>
      <c r="J32" s="146">
        <v>1.0</v>
      </c>
      <c r="K32" s="146">
        <v>5.0</v>
      </c>
      <c r="L32" s="146">
        <v>6.0</v>
      </c>
      <c r="M32" s="146">
        <v>10.0</v>
      </c>
      <c r="N32" s="146">
        <v>4.0</v>
      </c>
      <c r="O32" s="146">
        <v>6.0</v>
      </c>
      <c r="P32" s="146">
        <v>7.0</v>
      </c>
      <c r="Q32" s="146">
        <v>9.0</v>
      </c>
      <c r="R32" s="146">
        <v>1.0</v>
      </c>
      <c r="S32" s="146">
        <v>6.0</v>
      </c>
      <c r="T32" s="147">
        <v>12.0</v>
      </c>
      <c r="U32" s="147">
        <v>11.0</v>
      </c>
      <c r="V32" s="147">
        <v>12.0</v>
      </c>
      <c r="W32" s="147">
        <v>2.0</v>
      </c>
      <c r="X32" s="147">
        <v>3.0</v>
      </c>
      <c r="Y32" s="147">
        <v>1.0</v>
      </c>
      <c r="Z32" s="147">
        <v>8.0</v>
      </c>
      <c r="AA32" s="147">
        <v>1.0</v>
      </c>
      <c r="AB32" s="75">
        <v>13.0</v>
      </c>
      <c r="AC32" s="75">
        <v>14.0</v>
      </c>
      <c r="AD32" s="75">
        <v>15.0</v>
      </c>
      <c r="AE32" s="75">
        <v>3.0</v>
      </c>
      <c r="AF32" s="75">
        <v>8.0</v>
      </c>
      <c r="AG32" s="79"/>
      <c r="AH32" s="59"/>
    </row>
    <row r="33" ht="18.75" customHeight="1">
      <c r="A33" s="59"/>
      <c r="B33" s="60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2"/>
      <c r="AH33" s="59"/>
    </row>
    <row r="34" ht="18.75" customHeight="1">
      <c r="A34" s="63"/>
      <c r="B34" s="64" t="s">
        <v>8</v>
      </c>
      <c r="C34" s="65" t="s">
        <v>1</v>
      </c>
      <c r="D34" s="66">
        <f>IFERROR(__xludf.DUMMYFUNCTION("IF(ISBLANK($B$2),"""",ARRAYFORMULA(SPLIT(JOIN("","",SPLIT($B$2,"", "")),"","")))"),1.0)</f>
        <v>1</v>
      </c>
      <c r="E34" s="66">
        <f>IFERROR(__xludf.DUMMYFUNCTION("""COMPUTED_VALUE"""),2.0)</f>
        <v>2</v>
      </c>
      <c r="F34" s="66">
        <f>IFERROR(__xludf.DUMMYFUNCTION("""COMPUTED_VALUE"""),15.0)</f>
        <v>15</v>
      </c>
      <c r="G34" s="66">
        <f>IFERROR(__xludf.DUMMYFUNCTION("""COMPUTED_VALUE"""),4.0)</f>
        <v>4</v>
      </c>
      <c r="H34" s="66">
        <f>IFERROR(__xludf.DUMMYFUNCTION("""COMPUTED_VALUE"""),6.0)</f>
        <v>6</v>
      </c>
      <c r="I34" s="66">
        <f>IFERROR(__xludf.DUMMYFUNCTION("""COMPUTED_VALUE"""),2.0)</f>
        <v>2</v>
      </c>
      <c r="J34" s="66">
        <f>IFERROR(__xludf.DUMMYFUNCTION("""COMPUTED_VALUE"""),1.0)</f>
        <v>1</v>
      </c>
      <c r="K34" s="66">
        <f>IFERROR(__xludf.DUMMYFUNCTION("""COMPUTED_VALUE"""),5.0)</f>
        <v>5</v>
      </c>
      <c r="L34" s="66">
        <f>IFERROR(__xludf.DUMMYFUNCTION("""COMPUTED_VALUE"""),6.0)</f>
        <v>6</v>
      </c>
      <c r="M34" s="66">
        <f>IFERROR(__xludf.DUMMYFUNCTION("""COMPUTED_VALUE"""),10.0)</f>
        <v>10</v>
      </c>
      <c r="N34" s="66">
        <f>IFERROR(__xludf.DUMMYFUNCTION("""COMPUTED_VALUE"""),4.0)</f>
        <v>4</v>
      </c>
      <c r="O34" s="66">
        <f>IFERROR(__xludf.DUMMYFUNCTION("""COMPUTED_VALUE"""),6.0)</f>
        <v>6</v>
      </c>
      <c r="P34" s="66">
        <f>IFERROR(__xludf.DUMMYFUNCTION("""COMPUTED_VALUE"""),7.0)</f>
        <v>7</v>
      </c>
      <c r="Q34" s="66">
        <f>IFERROR(__xludf.DUMMYFUNCTION("""COMPUTED_VALUE"""),9.0)</f>
        <v>9</v>
      </c>
      <c r="R34" s="66">
        <f>IFERROR(__xludf.DUMMYFUNCTION("""COMPUTED_VALUE"""),1.0)</f>
        <v>1</v>
      </c>
      <c r="S34" s="66">
        <f>IFERROR(__xludf.DUMMYFUNCTION("""COMPUTED_VALUE"""),6.0)</f>
        <v>6</v>
      </c>
      <c r="T34" s="66">
        <f>IFERROR(__xludf.DUMMYFUNCTION("""COMPUTED_VALUE"""),12.0)</f>
        <v>12</v>
      </c>
      <c r="U34" s="66">
        <f>IFERROR(__xludf.DUMMYFUNCTION("""COMPUTED_VALUE"""),11.0)</f>
        <v>11</v>
      </c>
      <c r="V34" s="66">
        <f>IFERROR(__xludf.DUMMYFUNCTION("""COMPUTED_VALUE"""),12.0)</f>
        <v>12</v>
      </c>
      <c r="W34" s="66">
        <f>IFERROR(__xludf.DUMMYFUNCTION("""COMPUTED_VALUE"""),2.0)</f>
        <v>2</v>
      </c>
      <c r="X34" s="66">
        <f>IFERROR(__xludf.DUMMYFUNCTION("""COMPUTED_VALUE"""),3.0)</f>
        <v>3</v>
      </c>
      <c r="Y34" s="66">
        <f>IFERROR(__xludf.DUMMYFUNCTION("""COMPUTED_VALUE"""),1.0)</f>
        <v>1</v>
      </c>
      <c r="Z34" s="66">
        <f>IFERROR(__xludf.DUMMYFUNCTION("""COMPUTED_VALUE"""),8.0)</f>
        <v>8</v>
      </c>
      <c r="AA34" s="66">
        <f>IFERROR(__xludf.DUMMYFUNCTION("""COMPUTED_VALUE"""),1.0)</f>
        <v>1</v>
      </c>
      <c r="AB34" s="66">
        <f>IFERROR(__xludf.DUMMYFUNCTION("""COMPUTED_VALUE"""),13.0)</f>
        <v>13</v>
      </c>
      <c r="AC34" s="66">
        <f>IFERROR(__xludf.DUMMYFUNCTION("""COMPUTED_VALUE"""),14.0)</f>
        <v>14</v>
      </c>
      <c r="AD34" s="66">
        <f>IFERROR(__xludf.DUMMYFUNCTION("""COMPUTED_VALUE"""),15.0)</f>
        <v>15</v>
      </c>
      <c r="AE34" s="66">
        <f>IFERROR(__xludf.DUMMYFUNCTION("""COMPUTED_VALUE"""),3.0)</f>
        <v>3</v>
      </c>
      <c r="AF34" s="66">
        <f>IFERROR(__xludf.DUMMYFUNCTION("""COMPUTED_VALUE"""),8.0)</f>
        <v>8</v>
      </c>
      <c r="AG34" s="68" t="s">
        <v>9</v>
      </c>
      <c r="AH34" s="59"/>
    </row>
    <row r="35" ht="18.75" customHeight="1">
      <c r="A35" s="63"/>
      <c r="B35" s="69" t="s">
        <v>2</v>
      </c>
      <c r="C35" s="70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71"/>
      <c r="AH35" s="59"/>
    </row>
    <row r="36" ht="18.75" customHeight="1">
      <c r="A36" s="63"/>
      <c r="B36" s="136">
        <v>1.0</v>
      </c>
      <c r="C36" s="137"/>
      <c r="D36" s="138">
        <v>1.0</v>
      </c>
      <c r="E36" s="138">
        <v>1.0</v>
      </c>
      <c r="F36" s="138">
        <v>1.0</v>
      </c>
      <c r="G36" s="138">
        <v>1.0</v>
      </c>
      <c r="H36" s="138">
        <v>1.0</v>
      </c>
      <c r="I36" s="138">
        <v>1.0</v>
      </c>
      <c r="J36" s="138">
        <v>1.0</v>
      </c>
      <c r="K36" s="138">
        <v>1.0</v>
      </c>
      <c r="L36" s="138">
        <v>1.0</v>
      </c>
      <c r="M36" s="138">
        <v>1.0</v>
      </c>
      <c r="N36" s="138">
        <v>1.0</v>
      </c>
      <c r="O36" s="138">
        <v>1.0</v>
      </c>
      <c r="P36" s="138">
        <v>1.0</v>
      </c>
      <c r="Q36" s="138">
        <v>1.0</v>
      </c>
      <c r="R36" s="138">
        <v>1.0</v>
      </c>
      <c r="S36" s="138">
        <v>1.0</v>
      </c>
      <c r="T36" s="138">
        <v>1.0</v>
      </c>
      <c r="U36" s="138">
        <v>1.0</v>
      </c>
      <c r="V36" s="138">
        <v>1.0</v>
      </c>
      <c r="W36" s="138">
        <v>1.0</v>
      </c>
      <c r="X36" s="138">
        <v>1.0</v>
      </c>
      <c r="Y36" s="138">
        <v>1.0</v>
      </c>
      <c r="Z36" s="138">
        <v>1.0</v>
      </c>
      <c r="AA36" s="138">
        <v>1.0</v>
      </c>
      <c r="AB36" s="138">
        <v>13.0</v>
      </c>
      <c r="AC36" s="138">
        <v>13.0</v>
      </c>
      <c r="AD36" s="138">
        <v>13.0</v>
      </c>
      <c r="AE36" s="138">
        <v>13.0</v>
      </c>
      <c r="AF36" s="138">
        <v>13.0</v>
      </c>
      <c r="AG36" s="139"/>
      <c r="AH36" s="59"/>
    </row>
    <row r="37" ht="18.75" customHeight="1">
      <c r="A37" s="63"/>
      <c r="B37" s="136">
        <v>2.0</v>
      </c>
      <c r="C37" s="137"/>
      <c r="D37" s="140"/>
      <c r="E37" s="138">
        <v>2.0</v>
      </c>
      <c r="F37" s="138">
        <v>2.0</v>
      </c>
      <c r="G37" s="138">
        <v>2.0</v>
      </c>
      <c r="H37" s="138">
        <v>2.0</v>
      </c>
      <c r="I37" s="138">
        <v>2.0</v>
      </c>
      <c r="J37" s="138">
        <v>2.0</v>
      </c>
      <c r="K37" s="138">
        <v>2.0</v>
      </c>
      <c r="L37" s="138">
        <v>2.0</v>
      </c>
      <c r="M37" s="138">
        <v>2.0</v>
      </c>
      <c r="N37" s="138">
        <v>2.0</v>
      </c>
      <c r="O37" s="138">
        <v>2.0</v>
      </c>
      <c r="P37" s="138">
        <v>2.0</v>
      </c>
      <c r="Q37" s="138">
        <v>2.0</v>
      </c>
      <c r="R37" s="138">
        <v>2.0</v>
      </c>
      <c r="S37" s="138">
        <v>2.0</v>
      </c>
      <c r="T37" s="138">
        <v>2.0</v>
      </c>
      <c r="U37" s="138">
        <v>2.0</v>
      </c>
      <c r="V37" s="138">
        <v>2.0</v>
      </c>
      <c r="W37" s="138">
        <v>2.0</v>
      </c>
      <c r="X37" s="138">
        <v>3.0</v>
      </c>
      <c r="Y37" s="138">
        <v>3.0</v>
      </c>
      <c r="Z37" s="138">
        <v>3.0</v>
      </c>
      <c r="AA37" s="138">
        <v>3.0</v>
      </c>
      <c r="AB37" s="138">
        <v>3.0</v>
      </c>
      <c r="AC37" s="138">
        <v>3.0</v>
      </c>
      <c r="AD37" s="138">
        <v>3.0</v>
      </c>
      <c r="AE37" s="138">
        <v>3.0</v>
      </c>
      <c r="AF37" s="138">
        <v>3.0</v>
      </c>
      <c r="AG37" s="139"/>
      <c r="AH37" s="59"/>
    </row>
    <row r="38" ht="18.75" customHeight="1">
      <c r="A38" s="63"/>
      <c r="B38" s="136">
        <v>3.0</v>
      </c>
      <c r="C38" s="137"/>
      <c r="D38" s="140"/>
      <c r="E38" s="140"/>
      <c r="F38" s="138">
        <v>15.0</v>
      </c>
      <c r="G38" s="138">
        <v>15.0</v>
      </c>
      <c r="H38" s="138">
        <v>15.0</v>
      </c>
      <c r="I38" s="138">
        <v>15.0</v>
      </c>
      <c r="J38" s="138">
        <v>15.0</v>
      </c>
      <c r="K38" s="138">
        <v>5.0</v>
      </c>
      <c r="L38" s="138">
        <v>5.0</v>
      </c>
      <c r="M38" s="138">
        <v>10.0</v>
      </c>
      <c r="N38" s="138">
        <v>10.0</v>
      </c>
      <c r="O38" s="138">
        <v>10.0</v>
      </c>
      <c r="P38" s="138">
        <v>10.0</v>
      </c>
      <c r="Q38" s="138">
        <v>9.0</v>
      </c>
      <c r="R38" s="138">
        <v>9.0</v>
      </c>
      <c r="S38" s="138">
        <v>9.0</v>
      </c>
      <c r="T38" s="138">
        <v>9.0</v>
      </c>
      <c r="U38" s="138">
        <v>9.0</v>
      </c>
      <c r="V38" s="138">
        <v>9.0</v>
      </c>
      <c r="W38" s="138">
        <v>9.0</v>
      </c>
      <c r="X38" s="138">
        <v>9.0</v>
      </c>
      <c r="Y38" s="138">
        <v>9.0</v>
      </c>
      <c r="Z38" s="138">
        <v>8.0</v>
      </c>
      <c r="AA38" s="138">
        <v>8.0</v>
      </c>
      <c r="AB38" s="138">
        <v>8.0</v>
      </c>
      <c r="AC38" s="138">
        <v>8.0</v>
      </c>
      <c r="AD38" s="138">
        <v>8.0</v>
      </c>
      <c r="AE38" s="138">
        <v>8.0</v>
      </c>
      <c r="AF38" s="138">
        <v>8.0</v>
      </c>
      <c r="AG38" s="139"/>
      <c r="AH38" s="59"/>
    </row>
    <row r="39" ht="18.75" customHeight="1">
      <c r="A39" s="63"/>
      <c r="B39" s="136">
        <v>4.0</v>
      </c>
      <c r="C39" s="137"/>
      <c r="D39" s="140"/>
      <c r="E39" s="140"/>
      <c r="F39" s="140"/>
      <c r="G39" s="138">
        <v>4.0</v>
      </c>
      <c r="H39" s="138">
        <v>4.0</v>
      </c>
      <c r="I39" s="138">
        <v>4.0</v>
      </c>
      <c r="J39" s="138">
        <v>4.0</v>
      </c>
      <c r="K39" s="138">
        <v>4.0</v>
      </c>
      <c r="L39" s="138">
        <v>4.0</v>
      </c>
      <c r="M39" s="138">
        <v>4.0</v>
      </c>
      <c r="N39" s="138">
        <v>4.0</v>
      </c>
      <c r="O39" s="138">
        <v>4.0</v>
      </c>
      <c r="P39" s="138">
        <v>7.0</v>
      </c>
      <c r="Q39" s="138">
        <v>7.0</v>
      </c>
      <c r="R39" s="138">
        <v>7.0</v>
      </c>
      <c r="S39" s="138">
        <v>7.0</v>
      </c>
      <c r="T39" s="138">
        <v>7.0</v>
      </c>
      <c r="U39" s="138">
        <v>11.0</v>
      </c>
      <c r="V39" s="138">
        <v>11.0</v>
      </c>
      <c r="W39" s="138">
        <v>11.0</v>
      </c>
      <c r="X39" s="138">
        <v>11.0</v>
      </c>
      <c r="Y39" s="138">
        <v>11.0</v>
      </c>
      <c r="Z39" s="138">
        <v>11.0</v>
      </c>
      <c r="AA39" s="138">
        <v>11.0</v>
      </c>
      <c r="AB39" s="138">
        <v>11.0</v>
      </c>
      <c r="AC39" s="138">
        <v>11.0</v>
      </c>
      <c r="AD39" s="138">
        <v>15.0</v>
      </c>
      <c r="AE39" s="138">
        <v>15.0</v>
      </c>
      <c r="AF39" s="138">
        <v>15.0</v>
      </c>
      <c r="AG39" s="139"/>
      <c r="AH39" s="59"/>
    </row>
    <row r="40" ht="18.75" customHeight="1">
      <c r="A40" s="63"/>
      <c r="B40" s="141">
        <v>5.0</v>
      </c>
      <c r="C40" s="71"/>
      <c r="D40" s="142"/>
      <c r="E40" s="142"/>
      <c r="F40" s="142"/>
      <c r="G40" s="142"/>
      <c r="H40" s="143">
        <v>6.0</v>
      </c>
      <c r="I40" s="143">
        <v>6.0</v>
      </c>
      <c r="J40" s="143">
        <v>6.0</v>
      </c>
      <c r="K40" s="143">
        <v>6.0</v>
      </c>
      <c r="L40" s="143">
        <v>6.0</v>
      </c>
      <c r="M40" s="143">
        <v>6.0</v>
      </c>
      <c r="N40" s="143">
        <v>6.0</v>
      </c>
      <c r="O40" s="143">
        <v>6.0</v>
      </c>
      <c r="P40" s="143">
        <v>6.0</v>
      </c>
      <c r="Q40" s="143">
        <v>6.0</v>
      </c>
      <c r="R40" s="143">
        <v>6.0</v>
      </c>
      <c r="S40" s="143">
        <v>6.0</v>
      </c>
      <c r="T40" s="143">
        <v>12.0</v>
      </c>
      <c r="U40" s="143">
        <v>12.0</v>
      </c>
      <c r="V40" s="143">
        <v>12.0</v>
      </c>
      <c r="W40" s="143">
        <v>12.0</v>
      </c>
      <c r="X40" s="143">
        <v>12.0</v>
      </c>
      <c r="Y40" s="143">
        <v>12.0</v>
      </c>
      <c r="Z40" s="143">
        <v>12.0</v>
      </c>
      <c r="AA40" s="143">
        <v>12.0</v>
      </c>
      <c r="AB40" s="143">
        <v>12.0</v>
      </c>
      <c r="AC40" s="143">
        <v>14.0</v>
      </c>
      <c r="AD40" s="143">
        <v>14.0</v>
      </c>
      <c r="AE40" s="143">
        <v>14.0</v>
      </c>
      <c r="AF40" s="143">
        <v>14.0</v>
      </c>
      <c r="AG40" s="79"/>
      <c r="AH40" s="59"/>
    </row>
    <row r="41" ht="18.75" customHeight="1">
      <c r="A41" s="63"/>
      <c r="B41" s="144" t="s">
        <v>4</v>
      </c>
      <c r="C41" s="71"/>
      <c r="D41" s="145" t="s">
        <v>63</v>
      </c>
      <c r="E41" s="145" t="s">
        <v>63</v>
      </c>
      <c r="F41" s="145" t="s">
        <v>63</v>
      </c>
      <c r="G41" s="145" t="s">
        <v>63</v>
      </c>
      <c r="H41" s="145" t="s">
        <v>63</v>
      </c>
      <c r="I41" s="75"/>
      <c r="J41" s="75"/>
      <c r="K41" s="145" t="s">
        <v>63</v>
      </c>
      <c r="L41" s="75"/>
      <c r="M41" s="145" t="s">
        <v>63</v>
      </c>
      <c r="N41" s="75"/>
      <c r="O41" s="75"/>
      <c r="P41" s="145" t="s">
        <v>63</v>
      </c>
      <c r="Q41" s="145" t="s">
        <v>63</v>
      </c>
      <c r="R41" s="75"/>
      <c r="S41" s="75"/>
      <c r="T41" s="145" t="s">
        <v>63</v>
      </c>
      <c r="U41" s="145" t="s">
        <v>63</v>
      </c>
      <c r="V41" s="75"/>
      <c r="W41" s="75"/>
      <c r="X41" s="145" t="s">
        <v>63</v>
      </c>
      <c r="Y41" s="75"/>
      <c r="Z41" s="145" t="s">
        <v>63</v>
      </c>
      <c r="AA41" s="75"/>
      <c r="AB41" s="145" t="s">
        <v>63</v>
      </c>
      <c r="AC41" s="145" t="s">
        <v>63</v>
      </c>
      <c r="AD41" s="145" t="s">
        <v>63</v>
      </c>
      <c r="AE41" s="75"/>
      <c r="AF41" s="75"/>
      <c r="AG41" s="76">
        <f>COUNTIF(D41:AF41, "=X")*10%</f>
        <v>1.6</v>
      </c>
      <c r="AH41" s="59"/>
    </row>
    <row r="42" ht="18.75" customHeight="1">
      <c r="A42" s="63"/>
      <c r="B42" s="77" t="s">
        <v>5</v>
      </c>
      <c r="C42" s="71"/>
      <c r="D42" s="146">
        <v>1.0</v>
      </c>
      <c r="E42" s="146">
        <v>2.0</v>
      </c>
      <c r="F42" s="146">
        <v>15.0</v>
      </c>
      <c r="G42" s="146">
        <v>4.0</v>
      </c>
      <c r="H42" s="146">
        <v>6.0</v>
      </c>
      <c r="I42" s="146">
        <v>5.0</v>
      </c>
      <c r="J42" s="146">
        <v>10.0</v>
      </c>
      <c r="K42" s="146">
        <v>7.0</v>
      </c>
      <c r="L42" s="146">
        <v>9.0</v>
      </c>
      <c r="M42" s="146">
        <v>12.0</v>
      </c>
      <c r="N42" s="146">
        <v>11.0</v>
      </c>
      <c r="O42" s="145">
        <v>3.0</v>
      </c>
      <c r="P42" s="145">
        <v>8.0</v>
      </c>
      <c r="Q42" s="145">
        <v>13.0</v>
      </c>
      <c r="R42" s="145">
        <v>14.0</v>
      </c>
      <c r="S42" s="145">
        <v>15.0</v>
      </c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9"/>
      <c r="AH42" s="59"/>
    </row>
    <row r="43" ht="18.75" customHeight="1">
      <c r="A43" s="59"/>
      <c r="B43" s="80"/>
      <c r="C43" s="8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</row>
  </sheetData>
  <mergeCells count="149"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B2:AG2"/>
    <mergeCell ref="D4:D5"/>
    <mergeCell ref="E4:E5"/>
    <mergeCell ref="F4:F5"/>
    <mergeCell ref="G4:G5"/>
    <mergeCell ref="H4:H5"/>
    <mergeCell ref="I4:I5"/>
    <mergeCell ref="B6:C6"/>
    <mergeCell ref="B7:C7"/>
    <mergeCell ref="B8:C8"/>
    <mergeCell ref="B9:C9"/>
    <mergeCell ref="B10:C10"/>
    <mergeCell ref="B11:C11"/>
    <mergeCell ref="B12:C12"/>
    <mergeCell ref="R24:R25"/>
    <mergeCell ref="S24:S25"/>
    <mergeCell ref="K24:K25"/>
    <mergeCell ref="L24:L25"/>
    <mergeCell ref="M24:M25"/>
    <mergeCell ref="N24:N25"/>
    <mergeCell ref="O24:O25"/>
    <mergeCell ref="P24:P25"/>
    <mergeCell ref="Q24:Q25"/>
    <mergeCell ref="AA24:AA25"/>
    <mergeCell ref="AB24:AB25"/>
    <mergeCell ref="T24:T25"/>
    <mergeCell ref="U24:U25"/>
    <mergeCell ref="V24:V25"/>
    <mergeCell ref="W24:W25"/>
    <mergeCell ref="X24:X25"/>
    <mergeCell ref="Y24:Y25"/>
    <mergeCell ref="Z24:Z25"/>
    <mergeCell ref="B16:C16"/>
    <mergeCell ref="B17:C17"/>
    <mergeCell ref="B18:C18"/>
    <mergeCell ref="B19:C19"/>
    <mergeCell ref="B20:C20"/>
    <mergeCell ref="B21:C21"/>
    <mergeCell ref="B22:C22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T34:T35"/>
    <mergeCell ref="U34:U35"/>
    <mergeCell ref="V34:V35"/>
    <mergeCell ref="W34:W35"/>
    <mergeCell ref="X34:X35"/>
    <mergeCell ref="AF34:AF35"/>
    <mergeCell ref="AG34:AG35"/>
    <mergeCell ref="Y34:Y35"/>
    <mergeCell ref="Z34:Z35"/>
    <mergeCell ref="AA34:AA35"/>
    <mergeCell ref="AB34:AB35"/>
    <mergeCell ref="AC34:AC35"/>
    <mergeCell ref="AD34:AD35"/>
    <mergeCell ref="AE34:AE35"/>
    <mergeCell ref="B36:C36"/>
    <mergeCell ref="B37:C37"/>
    <mergeCell ref="B38:C38"/>
    <mergeCell ref="B39:C39"/>
    <mergeCell ref="B40:C40"/>
    <mergeCell ref="B41:C41"/>
    <mergeCell ref="B42:C42"/>
    <mergeCell ref="B26:C26"/>
    <mergeCell ref="B27:C27"/>
    <mergeCell ref="B28:C28"/>
    <mergeCell ref="B29:C29"/>
    <mergeCell ref="B30:C30"/>
    <mergeCell ref="B31:C31"/>
    <mergeCell ref="B32:C32"/>
    <mergeCell ref="K14:K15"/>
    <mergeCell ref="L14:L15"/>
    <mergeCell ref="M14:M15"/>
    <mergeCell ref="N14:N15"/>
    <mergeCell ref="O14:O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AF14:AF15"/>
    <mergeCell ref="AG14:AG15"/>
    <mergeCell ref="Y14:Y15"/>
    <mergeCell ref="Z14:Z15"/>
    <mergeCell ref="AA14:AA15"/>
    <mergeCell ref="AB14:AB15"/>
    <mergeCell ref="AC14:AC15"/>
    <mergeCell ref="AD14:AD15"/>
    <mergeCell ref="AE14:AE15"/>
    <mergeCell ref="D14:D15"/>
    <mergeCell ref="E14:E15"/>
    <mergeCell ref="F14:F15"/>
    <mergeCell ref="G14:G15"/>
    <mergeCell ref="H14:H15"/>
    <mergeCell ref="I14:I15"/>
    <mergeCell ref="J14:J15"/>
    <mergeCell ref="AC24:AC25"/>
    <mergeCell ref="AD24:AD25"/>
    <mergeCell ref="AE24:AE25"/>
    <mergeCell ref="AF24:AF25"/>
    <mergeCell ref="AG24:AG25"/>
    <mergeCell ref="D24:D25"/>
    <mergeCell ref="E24:E25"/>
    <mergeCell ref="F24:F25"/>
    <mergeCell ref="G24:G25"/>
    <mergeCell ref="H24:H25"/>
    <mergeCell ref="I24:I25"/>
    <mergeCell ref="J24:J25"/>
  </mergeCells>
  <conditionalFormatting sqref="D6:AF10 D16:AF20 D26:AF30 D36:AF40">
    <cfRule type="containsText" dxfId="0" priority="1" operator="containsText" text="6">
      <formula>NOT(ISERROR(SEARCH(("6"),(D6))))</formula>
    </cfRule>
  </conditionalFormatting>
  <conditionalFormatting sqref="D6:AF10 D16:AF20 D26:AF30 D36:AF40">
    <cfRule type="containsText" dxfId="1" priority="2" operator="containsText" text="7">
      <formula>NOT(ISERROR(SEARCH(("7"),(D6))))</formula>
    </cfRule>
  </conditionalFormatting>
  <conditionalFormatting sqref="D6:AF10 D16:AF20 D26:AF30 D36:AF40">
    <cfRule type="containsText" dxfId="2" priority="3" operator="containsText" text="8">
      <formula>NOT(ISERROR(SEARCH(("8"),(D6))))</formula>
    </cfRule>
  </conditionalFormatting>
  <conditionalFormatting sqref="D6:AF10 D16:AF20 D26:AF30 D36:AF40">
    <cfRule type="containsText" dxfId="3" priority="4" operator="containsText" text="9">
      <formula>NOT(ISERROR(SEARCH(("9"),(D6))))</formula>
    </cfRule>
  </conditionalFormatting>
  <conditionalFormatting sqref="D6:AF10 D16:AF20 D26:AF30 D36:AF40">
    <cfRule type="containsText" dxfId="4" priority="5" operator="containsText" text="10">
      <formula>NOT(ISERROR(SEARCH(("10"),(D6))))</formula>
    </cfRule>
  </conditionalFormatting>
  <conditionalFormatting sqref="D6:AF10 D16:AF20 D26:AF30 D36:AF40">
    <cfRule type="containsText" dxfId="5" priority="6" operator="containsText" text="11">
      <formula>NOT(ISERROR(SEARCH(("11"),(D6))))</formula>
    </cfRule>
  </conditionalFormatting>
  <conditionalFormatting sqref="D6:AF10 D16:AF20 D26:AF30 D36:AF40">
    <cfRule type="containsText" dxfId="6" priority="7" operator="containsText" text="12">
      <formula>NOT(ISERROR(SEARCH(("12"),(D6))))</formula>
    </cfRule>
  </conditionalFormatting>
  <conditionalFormatting sqref="D6:AF10 D16:AF20 D26:AF30 D36:AF40">
    <cfRule type="containsText" dxfId="7" priority="8" operator="containsText" text="13">
      <formula>NOT(ISERROR(SEARCH(("13"),(D6))))</formula>
    </cfRule>
  </conditionalFormatting>
  <conditionalFormatting sqref="D6:AF10 D16:AF20 D26:AF30 D36:AF40">
    <cfRule type="containsText" dxfId="8" priority="9" operator="containsText" text="14">
      <formula>NOT(ISERROR(SEARCH(("14"),(D6))))</formula>
    </cfRule>
  </conditionalFormatting>
  <conditionalFormatting sqref="D6:AF10 D16:AF20 D26:AF30 D36:AF40">
    <cfRule type="containsText" dxfId="9" priority="10" operator="containsText" text="15">
      <formula>NOT(ISERROR(SEARCH(("15"),(D6))))</formula>
    </cfRule>
  </conditionalFormatting>
  <conditionalFormatting sqref="D6:AF10 D16:AF20 D26:AF30 D36:AF40">
    <cfRule type="containsText" dxfId="10" priority="11" operator="containsText" text="5">
      <formula>NOT(ISERROR(SEARCH(("5"),(D6))))</formula>
    </cfRule>
  </conditionalFormatting>
  <conditionalFormatting sqref="D6:AF10 D16:AF20 D26:AF30 D36:AF40">
    <cfRule type="containsText" dxfId="11" priority="12" operator="containsText" text="4">
      <formula>NOT(ISERROR(SEARCH(("4"),(D6))))</formula>
    </cfRule>
  </conditionalFormatting>
  <conditionalFormatting sqref="D6:AF10 D16:AF20 D26:AF30 D36:AF40">
    <cfRule type="containsText" dxfId="12" priority="13" operator="containsText" text="3">
      <formula>NOT(ISERROR(SEARCH(("3"),(D6))))</formula>
    </cfRule>
  </conditionalFormatting>
  <conditionalFormatting sqref="D6:AF10 D16:AF20 D26:AF30 D36:AF40">
    <cfRule type="containsText" dxfId="13" priority="14" operator="containsText" text="2">
      <formula>NOT(ISERROR(SEARCH(("2"),(D6))))</formula>
    </cfRule>
  </conditionalFormatting>
  <conditionalFormatting sqref="D6:AF10 D16:AF20 D26:AF30 D36:AF40">
    <cfRule type="containsText" dxfId="14" priority="15" operator="containsText" text="1">
      <formula>NOT(ISERROR(SEARCH(("1"),(D6))))</formula>
    </cfRule>
  </conditionalFormatting>
  <conditionalFormatting sqref="D6:AF10 D16:AF20 D26:AF30 D36:AF40">
    <cfRule type="expression" dxfId="15" priority="16">
      <formula>MAX(ARRAYFORMULA(IF(NOT(ISBLANK(D6:AU6)),COLUMN(D6:AU6),"")))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3" width="7.63"/>
    <col customWidth="1" min="4" max="33" width="3.25"/>
    <col customWidth="1" min="34" max="34" width="6.63"/>
    <col customWidth="1" min="35" max="35" width="3.25"/>
  </cols>
  <sheetData>
    <row r="1" ht="18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18.75" customHeight="1">
      <c r="A2" s="2"/>
      <c r="B2" s="3" t="s">
        <v>64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2"/>
    </row>
    <row r="3" ht="18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ht="18.75" customHeight="1">
      <c r="A4" s="63"/>
      <c r="B4" s="148" t="s">
        <v>7</v>
      </c>
      <c r="C4" s="149" t="s">
        <v>1</v>
      </c>
      <c r="D4" s="150" t="str">
        <f>IFERROR(__xludf.DUMMYFUNCTION("IF(ISBLANK($B$2),"""",ARRAYFORMULA(SPLIT(JOIN("","",SPLIT($B$2,"", "")),"","")))"),"B2")</f>
        <v>B2</v>
      </c>
      <c r="E4" s="150" t="str">
        <f>IFERROR(__xludf.DUMMYFUNCTION("""COMPUTED_VALUE"""),"B4")</f>
        <v>B4</v>
      </c>
      <c r="F4" s="150" t="str">
        <f>IFERROR(__xludf.DUMMYFUNCTION("""COMPUTED_VALUE"""),"A1")</f>
        <v>A1</v>
      </c>
      <c r="G4" s="150" t="str">
        <f>IFERROR(__xludf.DUMMYFUNCTION("""COMPUTED_VALUE"""),"A3")</f>
        <v>A3</v>
      </c>
      <c r="H4" s="150" t="str">
        <f>IFERROR(__xludf.DUMMYFUNCTION("""COMPUTED_VALUE"""),"A1")</f>
        <v>A1</v>
      </c>
      <c r="I4" s="150" t="str">
        <f>IFERROR(__xludf.DUMMYFUNCTION("""COMPUTED_VALUE"""),"C1")</f>
        <v>C1</v>
      </c>
      <c r="J4" s="150" t="str">
        <f>IFERROR(__xludf.DUMMYFUNCTION("""COMPUTED_VALUE"""),"C2")</f>
        <v>C2</v>
      </c>
      <c r="K4" s="150" t="str">
        <f>IFERROR(__xludf.DUMMYFUNCTION("""COMPUTED_VALUE"""),"B6")</f>
        <v>B6</v>
      </c>
      <c r="L4" s="150" t="str">
        <f>IFERROR(__xludf.DUMMYFUNCTION("""COMPUTED_VALUE"""),"B2")</f>
        <v>B2</v>
      </c>
      <c r="M4" s="150" t="str">
        <f>IFERROR(__xludf.DUMMYFUNCTION("""COMPUTED_VALUE"""),"B4")</f>
        <v>B4</v>
      </c>
      <c r="N4" s="150" t="str">
        <f>IFERROR(__xludf.DUMMYFUNCTION("""COMPUTED_VALUE"""),"A2")</f>
        <v>A2</v>
      </c>
      <c r="O4" s="150" t="str">
        <f>IFERROR(__xludf.DUMMYFUNCTION("""COMPUTED_VALUE"""),"A4")</f>
        <v>A4</v>
      </c>
      <c r="P4" s="150" t="str">
        <f>IFERROR(__xludf.DUMMYFUNCTION("""COMPUTED_VALUE"""),"A1")</f>
        <v>A1</v>
      </c>
      <c r="Q4" s="150" t="str">
        <f>IFERROR(__xludf.DUMMYFUNCTION("""COMPUTED_VALUE"""),"C4")</f>
        <v>C4</v>
      </c>
      <c r="R4" s="150" t="str">
        <f>IFERROR(__xludf.DUMMYFUNCTION("""COMPUTED_VALUE"""),"C8")</f>
        <v>C8</v>
      </c>
      <c r="S4" s="150" t="str">
        <f>IFERROR(__xludf.DUMMYFUNCTION("""COMPUTED_VALUE"""),"B1")</f>
        <v>B1</v>
      </c>
      <c r="T4" s="150" t="str">
        <f>IFERROR(__xludf.DUMMYFUNCTION("""COMPUTED_VALUE"""),"B8")</f>
        <v>B8</v>
      </c>
      <c r="U4" s="150" t="str">
        <f>IFERROR(__xludf.DUMMYFUNCTION("""COMPUTED_VALUE"""),"C6")</f>
        <v>C6</v>
      </c>
      <c r="V4" s="150" t="str">
        <f>IFERROR(__xludf.DUMMYFUNCTION("""COMPUTED_VALUE"""),"C1")</f>
        <v>C1</v>
      </c>
      <c r="W4" s="150" t="str">
        <f>IFERROR(__xludf.DUMMYFUNCTION("""COMPUTED_VALUE"""),"C4")</f>
        <v>C4</v>
      </c>
      <c r="X4" s="150" t="str">
        <f>IFERROR(__xludf.DUMMYFUNCTION("""COMPUTED_VALUE"""),"C1")</f>
        <v>C1</v>
      </c>
      <c r="Y4" s="150" t="str">
        <f>IFERROR(__xludf.DUMMYFUNCTION("""COMPUTED_VALUE"""),"A5")</f>
        <v>A5</v>
      </c>
      <c r="Z4" s="150" t="str">
        <f>IFERROR(__xludf.DUMMYFUNCTION("""COMPUTED_VALUE"""),"A1")</f>
        <v>A1</v>
      </c>
      <c r="AA4" s="150" t="str">
        <f>IFERROR(__xludf.DUMMYFUNCTION("""COMPUTED_VALUE"""),"A4")</f>
        <v>A4</v>
      </c>
      <c r="AB4" s="150" t="str">
        <f>IFERROR(__xludf.DUMMYFUNCTION("""COMPUTED_VALUE"""),"B3")</f>
        <v>B3</v>
      </c>
      <c r="AC4" s="150" t="str">
        <f>IFERROR(__xludf.DUMMYFUNCTION("""COMPUTED_VALUE"""),"B1")</f>
        <v>B1</v>
      </c>
      <c r="AD4" s="150" t="str">
        <f>IFERROR(__xludf.DUMMYFUNCTION("""COMPUTED_VALUE"""),"B8")</f>
        <v>B8</v>
      </c>
      <c r="AE4" s="150" t="str">
        <f>IFERROR(__xludf.DUMMYFUNCTION("""COMPUTED_VALUE"""),"A7")</f>
        <v>A7</v>
      </c>
      <c r="AF4" s="150" t="str">
        <f>IFERROR(__xludf.DUMMYFUNCTION("""COMPUTED_VALUE"""),"A9")</f>
        <v>A9</v>
      </c>
      <c r="AG4" s="150" t="str">
        <f>IFERROR(__xludf.DUMMYFUNCTION("""COMPUTED_VALUE"""),"A4")</f>
        <v>A4</v>
      </c>
      <c r="AH4" s="151"/>
      <c r="AI4" s="59"/>
    </row>
    <row r="5" ht="18.75" customHeight="1">
      <c r="A5" s="63"/>
      <c r="B5" s="69" t="s">
        <v>2</v>
      </c>
      <c r="C5" s="70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71"/>
      <c r="AI5" s="59"/>
    </row>
    <row r="6" ht="18.75" customHeight="1">
      <c r="A6" s="63"/>
      <c r="B6" s="19">
        <v>1.0</v>
      </c>
      <c r="C6" s="20"/>
      <c r="D6" s="21" t="s">
        <v>65</v>
      </c>
      <c r="E6" s="22" t="s">
        <v>65</v>
      </c>
      <c r="F6" s="22" t="s">
        <v>65</v>
      </c>
      <c r="G6" s="22" t="s">
        <v>65</v>
      </c>
      <c r="H6" s="22" t="s">
        <v>65</v>
      </c>
      <c r="I6" s="22" t="s">
        <v>65</v>
      </c>
      <c r="J6" s="22" t="s">
        <v>65</v>
      </c>
      <c r="K6" s="22" t="s">
        <v>65</v>
      </c>
      <c r="L6" s="22" t="s">
        <v>65</v>
      </c>
      <c r="M6" s="22" t="s">
        <v>65</v>
      </c>
      <c r="N6" s="22" t="s">
        <v>65</v>
      </c>
      <c r="O6" s="22" t="s">
        <v>65</v>
      </c>
      <c r="P6" s="22" t="s">
        <v>65</v>
      </c>
      <c r="Q6" s="22" t="s">
        <v>65</v>
      </c>
      <c r="R6" s="22" t="s">
        <v>65</v>
      </c>
      <c r="S6" s="22" t="s">
        <v>66</v>
      </c>
      <c r="T6" s="23" t="s">
        <v>66</v>
      </c>
      <c r="U6" s="22" t="s">
        <v>66</v>
      </c>
      <c r="V6" s="23" t="s">
        <v>66</v>
      </c>
      <c r="W6" s="22" t="s">
        <v>66</v>
      </c>
      <c r="X6" s="23" t="s">
        <v>66</v>
      </c>
      <c r="Y6" s="22" t="s">
        <v>66</v>
      </c>
      <c r="Z6" s="22" t="s">
        <v>66</v>
      </c>
      <c r="AA6" s="22" t="s">
        <v>67</v>
      </c>
      <c r="AB6" s="22" t="s">
        <v>67</v>
      </c>
      <c r="AC6" s="22" t="s">
        <v>67</v>
      </c>
      <c r="AD6" s="23" t="s">
        <v>67</v>
      </c>
      <c r="AE6" s="24" t="s">
        <v>67</v>
      </c>
      <c r="AF6" s="22" t="s">
        <v>67</v>
      </c>
      <c r="AG6" s="22" t="s">
        <v>67</v>
      </c>
      <c r="AH6" s="72"/>
      <c r="AI6" s="59"/>
    </row>
    <row r="7" ht="18.75" customHeight="1">
      <c r="A7" s="63"/>
      <c r="B7" s="27">
        <v>2.0</v>
      </c>
      <c r="C7" s="28"/>
      <c r="D7" s="53"/>
      <c r="E7" s="54" t="s">
        <v>68</v>
      </c>
      <c r="F7" s="54" t="s">
        <v>68</v>
      </c>
      <c r="G7" s="54" t="s">
        <v>68</v>
      </c>
      <c r="H7" s="54" t="s">
        <v>68</v>
      </c>
      <c r="I7" s="54" t="s">
        <v>68</v>
      </c>
      <c r="J7" s="54" t="s">
        <v>68</v>
      </c>
      <c r="K7" s="54" t="s">
        <v>68</v>
      </c>
      <c r="L7" s="54" t="s">
        <v>68</v>
      </c>
      <c r="M7" s="54" t="s">
        <v>68</v>
      </c>
      <c r="N7" s="54" t="s">
        <v>68</v>
      </c>
      <c r="O7" s="54" t="s">
        <v>68</v>
      </c>
      <c r="P7" s="54" t="s">
        <v>68</v>
      </c>
      <c r="Q7" s="54" t="s">
        <v>68</v>
      </c>
      <c r="R7" s="54" t="s">
        <v>68</v>
      </c>
      <c r="S7" s="54" t="s">
        <v>68</v>
      </c>
      <c r="T7" s="55" t="s">
        <v>69</v>
      </c>
      <c r="U7" s="56" t="s">
        <v>69</v>
      </c>
      <c r="V7" s="55" t="s">
        <v>69</v>
      </c>
      <c r="W7" s="56" t="s">
        <v>69</v>
      </c>
      <c r="X7" s="55" t="s">
        <v>69</v>
      </c>
      <c r="Y7" s="56" t="s">
        <v>69</v>
      </c>
      <c r="Z7" s="55" t="s">
        <v>69</v>
      </c>
      <c r="AA7" s="54" t="s">
        <v>69</v>
      </c>
      <c r="AB7" s="54" t="s">
        <v>70</v>
      </c>
      <c r="AC7" s="54" t="s">
        <v>70</v>
      </c>
      <c r="AD7" s="55" t="s">
        <v>70</v>
      </c>
      <c r="AE7" s="56" t="s">
        <v>70</v>
      </c>
      <c r="AF7" s="54" t="s">
        <v>70</v>
      </c>
      <c r="AG7" s="54" t="s">
        <v>70</v>
      </c>
      <c r="AH7" s="72"/>
      <c r="AI7" s="59"/>
    </row>
    <row r="8" ht="18.75" customHeight="1">
      <c r="A8" s="63"/>
      <c r="B8" s="27">
        <v>3.0</v>
      </c>
      <c r="C8" s="28"/>
      <c r="D8" s="53"/>
      <c r="E8" s="54"/>
      <c r="F8" s="54" t="s">
        <v>71</v>
      </c>
      <c r="G8" s="54" t="s">
        <v>71</v>
      </c>
      <c r="H8" s="54" t="s">
        <v>71</v>
      </c>
      <c r="I8" s="54" t="s">
        <v>71</v>
      </c>
      <c r="J8" s="54" t="s">
        <v>71</v>
      </c>
      <c r="K8" s="54" t="s">
        <v>71</v>
      </c>
      <c r="L8" s="54" t="s">
        <v>71</v>
      </c>
      <c r="M8" s="54" t="s">
        <v>71</v>
      </c>
      <c r="N8" s="54" t="s">
        <v>71</v>
      </c>
      <c r="O8" s="54" t="s">
        <v>67</v>
      </c>
      <c r="P8" s="54" t="s">
        <v>67</v>
      </c>
      <c r="Q8" s="54" t="s">
        <v>67</v>
      </c>
      <c r="R8" s="54" t="s">
        <v>67</v>
      </c>
      <c r="S8" s="54" t="s">
        <v>67</v>
      </c>
      <c r="T8" s="54" t="s">
        <v>67</v>
      </c>
      <c r="U8" s="54" t="s">
        <v>67</v>
      </c>
      <c r="V8" s="54" t="s">
        <v>72</v>
      </c>
      <c r="W8" s="54" t="s">
        <v>72</v>
      </c>
      <c r="X8" s="54" t="s">
        <v>72</v>
      </c>
      <c r="Y8" s="54" t="s">
        <v>72</v>
      </c>
      <c r="Z8" s="54" t="s">
        <v>72</v>
      </c>
      <c r="AA8" s="54" t="s">
        <v>72</v>
      </c>
      <c r="AB8" s="54" t="s">
        <v>72</v>
      </c>
      <c r="AC8" s="54" t="s">
        <v>72</v>
      </c>
      <c r="AD8" s="54" t="s">
        <v>72</v>
      </c>
      <c r="AE8" s="56" t="s">
        <v>73</v>
      </c>
      <c r="AF8" s="54" t="s">
        <v>73</v>
      </c>
      <c r="AG8" s="54" t="s">
        <v>73</v>
      </c>
      <c r="AH8" s="72"/>
      <c r="AI8" s="59"/>
    </row>
    <row r="9" ht="18.75" customHeight="1">
      <c r="A9" s="63"/>
      <c r="B9" s="27">
        <v>4.0</v>
      </c>
      <c r="C9" s="28"/>
      <c r="D9" s="29"/>
      <c r="E9" s="30"/>
      <c r="F9" s="30"/>
      <c r="G9" s="30" t="s">
        <v>74</v>
      </c>
      <c r="H9" s="30" t="s">
        <v>74</v>
      </c>
      <c r="I9" s="30" t="s">
        <v>74</v>
      </c>
      <c r="J9" s="30" t="s">
        <v>74</v>
      </c>
      <c r="K9" s="30" t="s">
        <v>74</v>
      </c>
      <c r="L9" s="30" t="s">
        <v>74</v>
      </c>
      <c r="M9" s="30" t="s">
        <v>74</v>
      </c>
      <c r="N9" s="30" t="s">
        <v>75</v>
      </c>
      <c r="O9" s="30" t="s">
        <v>75</v>
      </c>
      <c r="P9" s="30" t="s">
        <v>75</v>
      </c>
      <c r="Q9" s="30" t="s">
        <v>75</v>
      </c>
      <c r="R9" s="30" t="s">
        <v>75</v>
      </c>
      <c r="S9" s="30" t="s">
        <v>75</v>
      </c>
      <c r="T9" s="31" t="s">
        <v>75</v>
      </c>
      <c r="U9" s="32" t="s">
        <v>76</v>
      </c>
      <c r="V9" s="30" t="s">
        <v>76</v>
      </c>
      <c r="W9" s="30" t="s">
        <v>76</v>
      </c>
      <c r="X9" s="30" t="s">
        <v>76</v>
      </c>
      <c r="Y9" s="30" t="s">
        <v>76</v>
      </c>
      <c r="Z9" s="30" t="s">
        <v>76</v>
      </c>
      <c r="AA9" s="30" t="s">
        <v>76</v>
      </c>
      <c r="AB9" s="30" t="s">
        <v>76</v>
      </c>
      <c r="AC9" s="30" t="s">
        <v>66</v>
      </c>
      <c r="AD9" s="31" t="s">
        <v>66</v>
      </c>
      <c r="AE9" s="32" t="s">
        <v>66</v>
      </c>
      <c r="AF9" s="30" t="s">
        <v>66</v>
      </c>
      <c r="AG9" s="30" t="s">
        <v>66</v>
      </c>
      <c r="AH9" s="72"/>
      <c r="AI9" s="59"/>
    </row>
    <row r="10" ht="18.75" customHeight="1">
      <c r="A10" s="63"/>
      <c r="B10" s="27">
        <v>5.0</v>
      </c>
      <c r="C10" s="28"/>
      <c r="D10" s="29"/>
      <c r="E10" s="30"/>
      <c r="F10" s="30"/>
      <c r="G10" s="30"/>
      <c r="H10" s="30"/>
      <c r="I10" s="30" t="s">
        <v>72</v>
      </c>
      <c r="J10" s="30" t="s">
        <v>72</v>
      </c>
      <c r="K10" s="30" t="s">
        <v>72</v>
      </c>
      <c r="L10" s="30" t="s">
        <v>72</v>
      </c>
      <c r="M10" s="30" t="s">
        <v>72</v>
      </c>
      <c r="N10" s="30" t="s">
        <v>72</v>
      </c>
      <c r="O10" s="30" t="s">
        <v>72</v>
      </c>
      <c r="P10" s="30" t="s">
        <v>71</v>
      </c>
      <c r="Q10" s="30" t="s">
        <v>71</v>
      </c>
      <c r="R10" s="30" t="s">
        <v>71</v>
      </c>
      <c r="S10" s="30" t="s">
        <v>71</v>
      </c>
      <c r="T10" s="30" t="s">
        <v>71</v>
      </c>
      <c r="U10" s="30" t="s">
        <v>71</v>
      </c>
      <c r="V10" s="30" t="s">
        <v>71</v>
      </c>
      <c r="W10" s="30" t="s">
        <v>71</v>
      </c>
      <c r="X10" s="30" t="s">
        <v>71</v>
      </c>
      <c r="Y10" s="30" t="s">
        <v>77</v>
      </c>
      <c r="Z10" s="30" t="s">
        <v>77</v>
      </c>
      <c r="AA10" s="30" t="s">
        <v>77</v>
      </c>
      <c r="AB10" s="30" t="s">
        <v>77</v>
      </c>
      <c r="AC10" s="30" t="s">
        <v>77</v>
      </c>
      <c r="AD10" s="30" t="s">
        <v>77</v>
      </c>
      <c r="AE10" s="30" t="s">
        <v>77</v>
      </c>
      <c r="AF10" s="30" t="s">
        <v>78</v>
      </c>
      <c r="AG10" s="30" t="s">
        <v>78</v>
      </c>
      <c r="AH10" s="72"/>
      <c r="AI10" s="59"/>
    </row>
    <row r="11" ht="18.75" customHeight="1">
      <c r="A11" s="63"/>
      <c r="B11" s="27">
        <v>6.0</v>
      </c>
      <c r="C11" s="28"/>
      <c r="D11" s="29"/>
      <c r="E11" s="30"/>
      <c r="F11" s="30"/>
      <c r="G11" s="30"/>
      <c r="H11" s="30"/>
      <c r="I11" s="30"/>
      <c r="J11" s="30" t="s">
        <v>79</v>
      </c>
      <c r="K11" s="30" t="s">
        <v>79</v>
      </c>
      <c r="L11" s="30" t="s">
        <v>79</v>
      </c>
      <c r="M11" s="30" t="s">
        <v>79</v>
      </c>
      <c r="N11" s="30" t="s">
        <v>79</v>
      </c>
      <c r="O11" s="30" t="s">
        <v>79</v>
      </c>
      <c r="P11" s="30" t="s">
        <v>79</v>
      </c>
      <c r="Q11" s="30" t="s">
        <v>80</v>
      </c>
      <c r="R11" s="30" t="s">
        <v>80</v>
      </c>
      <c r="S11" s="30" t="s">
        <v>80</v>
      </c>
      <c r="T11" s="30" t="s">
        <v>80</v>
      </c>
      <c r="U11" s="30" t="s">
        <v>80</v>
      </c>
      <c r="V11" s="30" t="s">
        <v>80</v>
      </c>
      <c r="W11" s="30" t="s">
        <v>80</v>
      </c>
      <c r="X11" s="30" t="s">
        <v>80</v>
      </c>
      <c r="Y11" s="30" t="s">
        <v>80</v>
      </c>
      <c r="Z11" s="30" t="s">
        <v>80</v>
      </c>
      <c r="AA11" s="30" t="s">
        <v>80</v>
      </c>
      <c r="AB11" s="30" t="s">
        <v>80</v>
      </c>
      <c r="AC11" s="30" t="s">
        <v>80</v>
      </c>
      <c r="AD11" s="30" t="s">
        <v>69</v>
      </c>
      <c r="AE11" s="30" t="s">
        <v>69</v>
      </c>
      <c r="AF11" s="30" t="s">
        <v>69</v>
      </c>
      <c r="AG11" s="30" t="s">
        <v>69</v>
      </c>
      <c r="AH11" s="72"/>
      <c r="AI11" s="59"/>
    </row>
    <row r="12" ht="18.75" customHeight="1">
      <c r="A12" s="63"/>
      <c r="B12" s="27">
        <v>7.0</v>
      </c>
      <c r="C12" s="28"/>
      <c r="D12" s="38"/>
      <c r="E12" s="39"/>
      <c r="F12" s="39"/>
      <c r="G12" s="39"/>
      <c r="H12" s="39"/>
      <c r="I12" s="39"/>
      <c r="J12" s="39"/>
      <c r="K12" s="39" t="s">
        <v>81</v>
      </c>
      <c r="L12" s="39" t="s">
        <v>81</v>
      </c>
      <c r="M12" s="39" t="s">
        <v>81</v>
      </c>
      <c r="N12" s="39" t="s">
        <v>81</v>
      </c>
      <c r="O12" s="39" t="s">
        <v>81</v>
      </c>
      <c r="P12" s="39" t="s">
        <v>81</v>
      </c>
      <c r="Q12" s="39" t="s">
        <v>81</v>
      </c>
      <c r="R12" s="39" t="s">
        <v>82</v>
      </c>
      <c r="S12" s="39" t="s">
        <v>82</v>
      </c>
      <c r="T12" s="39" t="s">
        <v>82</v>
      </c>
      <c r="U12" s="39" t="s">
        <v>82</v>
      </c>
      <c r="V12" s="39" t="s">
        <v>82</v>
      </c>
      <c r="W12" s="39" t="s">
        <v>82</v>
      </c>
      <c r="X12" s="39" t="s">
        <v>82</v>
      </c>
      <c r="Y12" s="39" t="s">
        <v>82</v>
      </c>
      <c r="Z12" s="39" t="s">
        <v>71</v>
      </c>
      <c r="AA12" s="39" t="s">
        <v>71</v>
      </c>
      <c r="AB12" s="39" t="s">
        <v>71</v>
      </c>
      <c r="AC12" s="39" t="s">
        <v>71</v>
      </c>
      <c r="AD12" s="39" t="s">
        <v>71</v>
      </c>
      <c r="AE12" s="39" t="s">
        <v>71</v>
      </c>
      <c r="AF12" s="39" t="s">
        <v>71</v>
      </c>
      <c r="AG12" s="39" t="s">
        <v>71</v>
      </c>
      <c r="AH12" s="73"/>
      <c r="AI12" s="59"/>
    </row>
    <row r="13" ht="18.75" customHeight="1">
      <c r="A13" s="63"/>
      <c r="B13" s="74" t="s">
        <v>4</v>
      </c>
      <c r="C13" s="5"/>
      <c r="D13" s="145" t="s">
        <v>63</v>
      </c>
      <c r="E13" s="145" t="s">
        <v>63</v>
      </c>
      <c r="F13" s="145" t="s">
        <v>63</v>
      </c>
      <c r="G13" s="145" t="s">
        <v>63</v>
      </c>
      <c r="H13" s="75"/>
      <c r="I13" s="145" t="s">
        <v>63</v>
      </c>
      <c r="J13" s="145" t="s">
        <v>63</v>
      </c>
      <c r="K13" s="145" t="s">
        <v>63</v>
      </c>
      <c r="L13" s="75"/>
      <c r="M13" s="75"/>
      <c r="N13" s="145" t="s">
        <v>63</v>
      </c>
      <c r="O13" s="145" t="s">
        <v>63</v>
      </c>
      <c r="P13" s="145" t="s">
        <v>63</v>
      </c>
      <c r="Q13" s="145" t="s">
        <v>63</v>
      </c>
      <c r="R13" s="145" t="s">
        <v>63</v>
      </c>
      <c r="S13" s="145" t="s">
        <v>63</v>
      </c>
      <c r="T13" s="145" t="s">
        <v>63</v>
      </c>
      <c r="U13" s="145" t="s">
        <v>63</v>
      </c>
      <c r="V13" s="145" t="s">
        <v>63</v>
      </c>
      <c r="W13" s="75"/>
      <c r="X13" s="75"/>
      <c r="Y13" s="145" t="s">
        <v>63</v>
      </c>
      <c r="Z13" s="145" t="s">
        <v>63</v>
      </c>
      <c r="AA13" s="145" t="s">
        <v>63</v>
      </c>
      <c r="AB13" s="145" t="s">
        <v>63</v>
      </c>
      <c r="AC13" s="145" t="s">
        <v>63</v>
      </c>
      <c r="AD13" s="145" t="s">
        <v>63</v>
      </c>
      <c r="AE13" s="145" t="s">
        <v>63</v>
      </c>
      <c r="AF13" s="145" t="s">
        <v>63</v>
      </c>
      <c r="AG13" s="75"/>
      <c r="AH13" s="76">
        <f>COUNTIF(D13:AG13, "=X")</f>
        <v>24</v>
      </c>
      <c r="AI13" s="59"/>
    </row>
    <row r="14" ht="18.75" customHeight="1">
      <c r="A14" s="63"/>
      <c r="B14" s="77" t="s">
        <v>5</v>
      </c>
      <c r="C14" s="71"/>
      <c r="D14" s="146" t="str">
        <f t="shared" ref="D14:K14" si="1">D4</f>
        <v>B2</v>
      </c>
      <c r="E14" s="146" t="str">
        <f t="shared" si="1"/>
        <v>B4</v>
      </c>
      <c r="F14" s="146" t="str">
        <f t="shared" si="1"/>
        <v>A1</v>
      </c>
      <c r="G14" s="146" t="str">
        <f t="shared" si="1"/>
        <v>A3</v>
      </c>
      <c r="H14" s="146" t="str">
        <f t="shared" si="1"/>
        <v>A1</v>
      </c>
      <c r="I14" s="146" t="str">
        <f t="shared" si="1"/>
        <v>C1</v>
      </c>
      <c r="J14" s="146" t="str">
        <f t="shared" si="1"/>
        <v>C2</v>
      </c>
      <c r="K14" s="146" t="str">
        <f t="shared" si="1"/>
        <v>B6</v>
      </c>
      <c r="L14" s="146" t="s">
        <v>65</v>
      </c>
      <c r="M14" s="146" t="s">
        <v>68</v>
      </c>
      <c r="N14" s="146" t="s">
        <v>75</v>
      </c>
      <c r="O14" s="146" t="s">
        <v>67</v>
      </c>
      <c r="P14" s="146" t="s">
        <v>71</v>
      </c>
      <c r="Q14" s="146" t="s">
        <v>80</v>
      </c>
      <c r="R14" s="146" t="s">
        <v>82</v>
      </c>
      <c r="S14" s="146" t="s">
        <v>66</v>
      </c>
      <c r="T14" s="146" t="s">
        <v>69</v>
      </c>
      <c r="U14" s="146" t="s">
        <v>76</v>
      </c>
      <c r="V14" s="146" t="s">
        <v>72</v>
      </c>
      <c r="W14" s="146" t="s">
        <v>80</v>
      </c>
      <c r="X14" s="146" t="s">
        <v>72</v>
      </c>
      <c r="Y14" s="146" t="s">
        <v>77</v>
      </c>
      <c r="Z14" s="145" t="s">
        <v>71</v>
      </c>
      <c r="AA14" s="146" t="s">
        <v>67</v>
      </c>
      <c r="AB14" s="145" t="s">
        <v>70</v>
      </c>
      <c r="AC14" s="145" t="s">
        <v>66</v>
      </c>
      <c r="AD14" s="145" t="s">
        <v>69</v>
      </c>
      <c r="AE14" s="145" t="s">
        <v>73</v>
      </c>
      <c r="AF14" s="145" t="str">
        <f t="shared" ref="AF14:AG14" si="2">AF4</f>
        <v>A9</v>
      </c>
      <c r="AG14" s="145" t="str">
        <f t="shared" si="2"/>
        <v>A4</v>
      </c>
      <c r="AH14" s="79"/>
      <c r="AI14" s="59"/>
    </row>
    <row r="15" ht="18.75" customHeight="1">
      <c r="A15" s="59"/>
      <c r="B15" s="60"/>
      <c r="C15" s="60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2"/>
      <c r="AI15" s="59"/>
    </row>
    <row r="16" ht="18.75" customHeight="1">
      <c r="A16" s="63"/>
      <c r="B16" s="6" t="s">
        <v>0</v>
      </c>
      <c r="C16" s="7" t="s">
        <v>1</v>
      </c>
      <c r="D16" s="8" t="str">
        <f>IFERROR(__xludf.DUMMYFUNCTION("IF(ISBLANK($B$2),"""",ARRAYFORMULA(SPLIT(JOIN("","",SPLIT($B$2,"", "")),"","")))"),"B2")</f>
        <v>B2</v>
      </c>
      <c r="E16" s="9" t="str">
        <f>IFERROR(__xludf.DUMMYFUNCTION("""COMPUTED_VALUE"""),"B4")</f>
        <v>B4</v>
      </c>
      <c r="F16" s="9" t="str">
        <f>IFERROR(__xludf.DUMMYFUNCTION("""COMPUTED_VALUE"""),"A1")</f>
        <v>A1</v>
      </c>
      <c r="G16" s="9" t="str">
        <f>IFERROR(__xludf.DUMMYFUNCTION("""COMPUTED_VALUE"""),"A3")</f>
        <v>A3</v>
      </c>
      <c r="H16" s="9" t="str">
        <f>IFERROR(__xludf.DUMMYFUNCTION("""COMPUTED_VALUE"""),"A1")</f>
        <v>A1</v>
      </c>
      <c r="I16" s="9" t="str">
        <f>IFERROR(__xludf.DUMMYFUNCTION("""COMPUTED_VALUE"""),"C1")</f>
        <v>C1</v>
      </c>
      <c r="J16" s="9" t="str">
        <f>IFERROR(__xludf.DUMMYFUNCTION("""COMPUTED_VALUE"""),"C2")</f>
        <v>C2</v>
      </c>
      <c r="K16" s="9" t="str">
        <f>IFERROR(__xludf.DUMMYFUNCTION("""COMPUTED_VALUE"""),"B6")</f>
        <v>B6</v>
      </c>
      <c r="L16" s="9" t="str">
        <f>IFERROR(__xludf.DUMMYFUNCTION("""COMPUTED_VALUE"""),"B2")</f>
        <v>B2</v>
      </c>
      <c r="M16" s="9" t="str">
        <f>IFERROR(__xludf.DUMMYFUNCTION("""COMPUTED_VALUE"""),"B4")</f>
        <v>B4</v>
      </c>
      <c r="N16" s="9" t="str">
        <f>IFERROR(__xludf.DUMMYFUNCTION("""COMPUTED_VALUE"""),"A2")</f>
        <v>A2</v>
      </c>
      <c r="O16" s="9" t="str">
        <f>IFERROR(__xludf.DUMMYFUNCTION("""COMPUTED_VALUE"""),"A4")</f>
        <v>A4</v>
      </c>
      <c r="P16" s="9" t="str">
        <f>IFERROR(__xludf.DUMMYFUNCTION("""COMPUTED_VALUE"""),"A1")</f>
        <v>A1</v>
      </c>
      <c r="Q16" s="9" t="str">
        <f>IFERROR(__xludf.DUMMYFUNCTION("""COMPUTED_VALUE"""),"C4")</f>
        <v>C4</v>
      </c>
      <c r="R16" s="9" t="str">
        <f>IFERROR(__xludf.DUMMYFUNCTION("""COMPUTED_VALUE"""),"C8")</f>
        <v>C8</v>
      </c>
      <c r="S16" s="10" t="str">
        <f>IFERROR(__xludf.DUMMYFUNCTION("""COMPUTED_VALUE"""),"B1")</f>
        <v>B1</v>
      </c>
      <c r="T16" s="10" t="str">
        <f>IFERROR(__xludf.DUMMYFUNCTION("""COMPUTED_VALUE"""),"B8")</f>
        <v>B8</v>
      </c>
      <c r="U16" s="10" t="str">
        <f>IFERROR(__xludf.DUMMYFUNCTION("""COMPUTED_VALUE"""),"C6")</f>
        <v>C6</v>
      </c>
      <c r="V16" s="10" t="str">
        <f>IFERROR(__xludf.DUMMYFUNCTION("""COMPUTED_VALUE"""),"C1")</f>
        <v>C1</v>
      </c>
      <c r="W16" s="10" t="str">
        <f>IFERROR(__xludf.DUMMYFUNCTION("""COMPUTED_VALUE"""),"C4")</f>
        <v>C4</v>
      </c>
      <c r="X16" s="10" t="str">
        <f>IFERROR(__xludf.DUMMYFUNCTION("""COMPUTED_VALUE"""),"C1")</f>
        <v>C1</v>
      </c>
      <c r="Y16" s="10" t="str">
        <f>IFERROR(__xludf.DUMMYFUNCTION("""COMPUTED_VALUE"""),"A5")</f>
        <v>A5</v>
      </c>
      <c r="Z16" s="10" t="str">
        <f>IFERROR(__xludf.DUMMYFUNCTION("""COMPUTED_VALUE"""),"A1")</f>
        <v>A1</v>
      </c>
      <c r="AA16" s="10" t="str">
        <f>IFERROR(__xludf.DUMMYFUNCTION("""COMPUTED_VALUE"""),"A4")</f>
        <v>A4</v>
      </c>
      <c r="AB16" s="10" t="str">
        <f>IFERROR(__xludf.DUMMYFUNCTION("""COMPUTED_VALUE"""),"B3")</f>
        <v>B3</v>
      </c>
      <c r="AC16" s="10" t="str">
        <f>IFERROR(__xludf.DUMMYFUNCTION("""COMPUTED_VALUE"""),"B1")</f>
        <v>B1</v>
      </c>
      <c r="AD16" s="10" t="str">
        <f>IFERROR(__xludf.DUMMYFUNCTION("""COMPUTED_VALUE"""),"B8")</f>
        <v>B8</v>
      </c>
      <c r="AE16" s="10" t="str">
        <f>IFERROR(__xludf.DUMMYFUNCTION("""COMPUTED_VALUE"""),"A7")</f>
        <v>A7</v>
      </c>
      <c r="AF16" s="10" t="str">
        <f>IFERROR(__xludf.DUMMYFUNCTION("""COMPUTED_VALUE"""),"A9")</f>
        <v>A9</v>
      </c>
      <c r="AG16" s="10" t="str">
        <f>IFERROR(__xludf.DUMMYFUNCTION("""COMPUTED_VALUE"""),"A4")</f>
        <v>A4</v>
      </c>
      <c r="AH16" s="12"/>
      <c r="AI16" s="59"/>
    </row>
    <row r="17" ht="18.75" customHeight="1">
      <c r="A17" s="63"/>
      <c r="B17" s="13" t="s">
        <v>2</v>
      </c>
      <c r="C17" s="14" t="s">
        <v>3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8"/>
      <c r="AI17" s="59"/>
    </row>
    <row r="18" ht="18.75" customHeight="1">
      <c r="A18" s="63"/>
      <c r="B18" s="19">
        <v>1.0</v>
      </c>
      <c r="C18" s="20"/>
      <c r="D18" s="21" t="s">
        <v>65</v>
      </c>
      <c r="E18" s="22" t="s">
        <v>65</v>
      </c>
      <c r="F18" s="22" t="s">
        <v>65</v>
      </c>
      <c r="G18" s="22" t="s">
        <v>65</v>
      </c>
      <c r="H18" s="22" t="s">
        <v>65</v>
      </c>
      <c r="I18" s="22" t="s">
        <v>65</v>
      </c>
      <c r="J18" s="22" t="s">
        <v>65</v>
      </c>
      <c r="K18" s="22" t="s">
        <v>65</v>
      </c>
      <c r="L18" s="22" t="s">
        <v>83</v>
      </c>
      <c r="M18" s="22" t="s">
        <v>83</v>
      </c>
      <c r="N18" s="22" t="s">
        <v>65</v>
      </c>
      <c r="O18" s="22" t="s">
        <v>65</v>
      </c>
      <c r="P18" s="22" t="s">
        <v>65</v>
      </c>
      <c r="Q18" s="22" t="s">
        <v>65</v>
      </c>
      <c r="R18" s="22" t="s">
        <v>65</v>
      </c>
      <c r="S18" s="22" t="s">
        <v>66</v>
      </c>
      <c r="T18" s="23" t="s">
        <v>66</v>
      </c>
      <c r="U18" s="22" t="s">
        <v>66</v>
      </c>
      <c r="V18" s="22" t="s">
        <v>66</v>
      </c>
      <c r="W18" s="22" t="s">
        <v>66</v>
      </c>
      <c r="X18" s="22" t="s">
        <v>66</v>
      </c>
      <c r="Y18" s="22" t="s">
        <v>66</v>
      </c>
      <c r="Z18" s="22" t="s">
        <v>66</v>
      </c>
      <c r="AA18" s="22" t="s">
        <v>67</v>
      </c>
      <c r="AB18" s="22" t="s">
        <v>67</v>
      </c>
      <c r="AC18" s="22" t="s">
        <v>67</v>
      </c>
      <c r="AD18" s="23" t="s">
        <v>67</v>
      </c>
      <c r="AE18" s="22" t="s">
        <v>67</v>
      </c>
      <c r="AF18" s="23" t="s">
        <v>67</v>
      </c>
      <c r="AG18" s="22" t="s">
        <v>67</v>
      </c>
      <c r="AH18" s="26"/>
      <c r="AI18" s="59"/>
    </row>
    <row r="19" ht="18.75" customHeight="1">
      <c r="A19" s="63"/>
      <c r="B19" s="27">
        <v>2.0</v>
      </c>
      <c r="C19" s="28"/>
      <c r="D19" s="53"/>
      <c r="E19" s="54" t="s">
        <v>68</v>
      </c>
      <c r="F19" s="54" t="s">
        <v>68</v>
      </c>
      <c r="G19" s="54" t="s">
        <v>68</v>
      </c>
      <c r="H19" s="54" t="s">
        <v>68</v>
      </c>
      <c r="I19" s="54" t="s">
        <v>68</v>
      </c>
      <c r="J19" s="54" t="s">
        <v>68</v>
      </c>
      <c r="K19" s="54" t="s">
        <v>68</v>
      </c>
      <c r="L19" s="54" t="s">
        <v>68</v>
      </c>
      <c r="M19" s="30" t="s">
        <v>84</v>
      </c>
      <c r="N19" s="30" t="s">
        <v>68</v>
      </c>
      <c r="O19" s="30" t="s">
        <v>68</v>
      </c>
      <c r="P19" s="30" t="s">
        <v>68</v>
      </c>
      <c r="Q19" s="30" t="s">
        <v>68</v>
      </c>
      <c r="R19" s="30" t="s">
        <v>68</v>
      </c>
      <c r="S19" s="30" t="s">
        <v>68</v>
      </c>
      <c r="T19" s="31" t="s">
        <v>69</v>
      </c>
      <c r="U19" s="32" t="s">
        <v>69</v>
      </c>
      <c r="V19" s="30" t="s">
        <v>69</v>
      </c>
      <c r="W19" s="32" t="s">
        <v>69</v>
      </c>
      <c r="X19" s="30" t="s">
        <v>69</v>
      </c>
      <c r="Y19" s="32" t="s">
        <v>69</v>
      </c>
      <c r="Z19" s="30" t="s">
        <v>69</v>
      </c>
      <c r="AA19" s="32" t="s">
        <v>69</v>
      </c>
      <c r="AB19" s="30" t="s">
        <v>70</v>
      </c>
      <c r="AC19" s="30" t="s">
        <v>70</v>
      </c>
      <c r="AD19" s="31" t="s">
        <v>70</v>
      </c>
      <c r="AE19" s="30" t="s">
        <v>70</v>
      </c>
      <c r="AF19" s="31" t="s">
        <v>70</v>
      </c>
      <c r="AG19" s="30" t="s">
        <v>70</v>
      </c>
      <c r="AH19" s="34"/>
      <c r="AI19" s="59"/>
    </row>
    <row r="20" ht="18.75" customHeight="1">
      <c r="A20" s="63"/>
      <c r="B20" s="27">
        <v>3.0</v>
      </c>
      <c r="C20" s="28"/>
      <c r="D20" s="53"/>
      <c r="E20" s="54"/>
      <c r="F20" s="54" t="s">
        <v>71</v>
      </c>
      <c r="G20" s="54" t="s">
        <v>71</v>
      </c>
      <c r="H20" s="54" t="s">
        <v>85</v>
      </c>
      <c r="I20" s="54" t="s">
        <v>85</v>
      </c>
      <c r="J20" s="54" t="s">
        <v>85</v>
      </c>
      <c r="K20" s="54" t="s">
        <v>85</v>
      </c>
      <c r="L20" s="54" t="s">
        <v>85</v>
      </c>
      <c r="M20" s="54" t="s">
        <v>85</v>
      </c>
      <c r="N20" s="30" t="s">
        <v>71</v>
      </c>
      <c r="O20" s="30" t="s">
        <v>71</v>
      </c>
      <c r="P20" s="30" t="s">
        <v>85</v>
      </c>
      <c r="Q20" s="30" t="s">
        <v>85</v>
      </c>
      <c r="R20" s="30" t="s">
        <v>85</v>
      </c>
      <c r="S20" s="30" t="s">
        <v>85</v>
      </c>
      <c r="T20" s="30" t="s">
        <v>85</v>
      </c>
      <c r="U20" s="31" t="s">
        <v>71</v>
      </c>
      <c r="V20" s="30" t="s">
        <v>71</v>
      </c>
      <c r="W20" s="31" t="s">
        <v>71</v>
      </c>
      <c r="X20" s="30" t="s">
        <v>71</v>
      </c>
      <c r="Y20" s="31" t="s">
        <v>71</v>
      </c>
      <c r="Z20" s="30" t="s">
        <v>85</v>
      </c>
      <c r="AA20" s="31" t="s">
        <v>85</v>
      </c>
      <c r="AB20" s="30" t="s">
        <v>85</v>
      </c>
      <c r="AC20" s="31" t="s">
        <v>71</v>
      </c>
      <c r="AD20" s="31" t="s">
        <v>71</v>
      </c>
      <c r="AE20" s="31" t="s">
        <v>71</v>
      </c>
      <c r="AF20" s="31" t="s">
        <v>71</v>
      </c>
      <c r="AG20" s="31" t="s">
        <v>71</v>
      </c>
      <c r="AH20" s="35"/>
      <c r="AI20" s="59"/>
    </row>
    <row r="21" ht="18.75" customHeight="1">
      <c r="A21" s="63"/>
      <c r="B21" s="27">
        <v>4.0</v>
      </c>
      <c r="C21" s="28"/>
      <c r="D21" s="29"/>
      <c r="E21" s="30"/>
      <c r="F21" s="30"/>
      <c r="G21" s="30" t="s">
        <v>74</v>
      </c>
      <c r="H21" s="30" t="s">
        <v>74</v>
      </c>
      <c r="I21" s="30" t="s">
        <v>74</v>
      </c>
      <c r="J21" s="30" t="s">
        <v>74</v>
      </c>
      <c r="K21" s="30" t="s">
        <v>74</v>
      </c>
      <c r="L21" s="30" t="s">
        <v>74</v>
      </c>
      <c r="M21" s="30" t="s">
        <v>74</v>
      </c>
      <c r="N21" s="30" t="s">
        <v>75</v>
      </c>
      <c r="O21" s="30" t="s">
        <v>75</v>
      </c>
      <c r="P21" s="30" t="s">
        <v>75</v>
      </c>
      <c r="Q21" s="30" t="s">
        <v>75</v>
      </c>
      <c r="R21" s="30" t="s">
        <v>75</v>
      </c>
      <c r="S21" s="30" t="s">
        <v>75</v>
      </c>
      <c r="T21" s="30" t="s">
        <v>75</v>
      </c>
      <c r="U21" s="30" t="s">
        <v>76</v>
      </c>
      <c r="V21" s="30" t="s">
        <v>76</v>
      </c>
      <c r="W21" s="30" t="s">
        <v>76</v>
      </c>
      <c r="X21" s="30" t="s">
        <v>76</v>
      </c>
      <c r="Y21" s="30" t="s">
        <v>76</v>
      </c>
      <c r="Z21" s="30" t="s">
        <v>76</v>
      </c>
      <c r="AA21" s="30" t="s">
        <v>76</v>
      </c>
      <c r="AB21" s="30" t="s">
        <v>76</v>
      </c>
      <c r="AC21" s="30" t="s">
        <v>66</v>
      </c>
      <c r="AD21" s="31" t="s">
        <v>66</v>
      </c>
      <c r="AE21" s="30" t="s">
        <v>66</v>
      </c>
      <c r="AF21" s="31" t="s">
        <v>66</v>
      </c>
      <c r="AG21" s="30" t="s">
        <v>66</v>
      </c>
      <c r="AH21" s="35"/>
      <c r="AI21" s="59"/>
    </row>
    <row r="22" ht="18.75" customHeight="1">
      <c r="A22" s="63"/>
      <c r="B22" s="27">
        <v>5.0</v>
      </c>
      <c r="C22" s="28"/>
      <c r="D22" s="29"/>
      <c r="E22" s="30"/>
      <c r="F22" s="30"/>
      <c r="G22" s="30"/>
      <c r="H22" s="30"/>
      <c r="I22" s="30" t="s">
        <v>72</v>
      </c>
      <c r="J22" s="30" t="s">
        <v>72</v>
      </c>
      <c r="K22" s="30" t="s">
        <v>72</v>
      </c>
      <c r="L22" s="30" t="s">
        <v>72</v>
      </c>
      <c r="M22" s="30" t="s">
        <v>72</v>
      </c>
      <c r="N22" s="30" t="s">
        <v>72</v>
      </c>
      <c r="O22" s="30" t="s">
        <v>67</v>
      </c>
      <c r="P22" s="30" t="s">
        <v>67</v>
      </c>
      <c r="Q22" s="30" t="s">
        <v>67</v>
      </c>
      <c r="R22" s="30" t="s">
        <v>67</v>
      </c>
      <c r="S22" s="30" t="s">
        <v>67</v>
      </c>
      <c r="T22" s="30" t="s">
        <v>67</v>
      </c>
      <c r="U22" s="30" t="s">
        <v>67</v>
      </c>
      <c r="V22" s="30" t="s">
        <v>72</v>
      </c>
      <c r="W22" s="30" t="s">
        <v>72</v>
      </c>
      <c r="X22" s="30" t="s">
        <v>86</v>
      </c>
      <c r="Y22" s="30" t="s">
        <v>86</v>
      </c>
      <c r="Z22" s="30" t="s">
        <v>86</v>
      </c>
      <c r="AA22" s="30" t="s">
        <v>86</v>
      </c>
      <c r="AB22" s="30" t="s">
        <v>86</v>
      </c>
      <c r="AC22" s="30" t="s">
        <v>86</v>
      </c>
      <c r="AD22" s="31" t="s">
        <v>72</v>
      </c>
      <c r="AE22" s="30" t="s">
        <v>73</v>
      </c>
      <c r="AF22" s="31" t="s">
        <v>73</v>
      </c>
      <c r="AG22" s="30" t="s">
        <v>73</v>
      </c>
      <c r="AH22" s="35"/>
      <c r="AI22" s="59"/>
    </row>
    <row r="23" ht="18.75" customHeight="1">
      <c r="A23" s="63"/>
      <c r="B23" s="27">
        <v>6.0</v>
      </c>
      <c r="C23" s="28"/>
      <c r="D23" s="29"/>
      <c r="E23" s="30"/>
      <c r="F23" s="30"/>
      <c r="G23" s="30"/>
      <c r="H23" s="30"/>
      <c r="I23" s="30"/>
      <c r="J23" s="30" t="s">
        <v>79</v>
      </c>
      <c r="K23" s="30" t="s">
        <v>79</v>
      </c>
      <c r="L23" s="30" t="s">
        <v>79</v>
      </c>
      <c r="M23" s="30" t="s">
        <v>79</v>
      </c>
      <c r="N23" s="30" t="s">
        <v>79</v>
      </c>
      <c r="O23" s="30" t="s">
        <v>79</v>
      </c>
      <c r="P23" s="30" t="s">
        <v>79</v>
      </c>
      <c r="Q23" s="30" t="s">
        <v>80</v>
      </c>
      <c r="R23" s="30" t="s">
        <v>80</v>
      </c>
      <c r="S23" s="30" t="s">
        <v>80</v>
      </c>
      <c r="T23" s="30" t="s">
        <v>80</v>
      </c>
      <c r="U23" s="30" t="s">
        <v>80</v>
      </c>
      <c r="V23" s="30" t="s">
        <v>80</v>
      </c>
      <c r="W23" s="30" t="s">
        <v>87</v>
      </c>
      <c r="X23" s="30" t="s">
        <v>80</v>
      </c>
      <c r="Y23" s="30" t="s">
        <v>80</v>
      </c>
      <c r="Z23" s="30" t="s">
        <v>80</v>
      </c>
      <c r="AA23" s="30" t="s">
        <v>80</v>
      </c>
      <c r="AB23" s="30" t="s">
        <v>80</v>
      </c>
      <c r="AC23" s="30" t="s">
        <v>80</v>
      </c>
      <c r="AD23" s="30" t="s">
        <v>69</v>
      </c>
      <c r="AE23" s="30" t="s">
        <v>88</v>
      </c>
      <c r="AF23" s="30" t="s">
        <v>88</v>
      </c>
      <c r="AG23" s="30" t="s">
        <v>88</v>
      </c>
      <c r="AH23" s="34"/>
      <c r="AI23" s="59"/>
    </row>
    <row r="24" ht="18.75" customHeight="1">
      <c r="A24" s="63"/>
      <c r="B24" s="27">
        <v>7.0</v>
      </c>
      <c r="C24" s="28"/>
      <c r="D24" s="38"/>
      <c r="E24" s="39"/>
      <c r="F24" s="39"/>
      <c r="G24" s="39"/>
      <c r="H24" s="39"/>
      <c r="I24" s="39"/>
      <c r="J24" s="39"/>
      <c r="K24" s="39" t="s">
        <v>81</v>
      </c>
      <c r="L24" s="39" t="s">
        <v>81</v>
      </c>
      <c r="M24" s="39" t="s">
        <v>81</v>
      </c>
      <c r="N24" s="39" t="s">
        <v>81</v>
      </c>
      <c r="O24" s="39" t="s">
        <v>81</v>
      </c>
      <c r="P24" s="39" t="s">
        <v>81</v>
      </c>
      <c r="Q24" s="39" t="s">
        <v>81</v>
      </c>
      <c r="R24" s="39" t="s">
        <v>82</v>
      </c>
      <c r="S24" s="39" t="s">
        <v>82</v>
      </c>
      <c r="T24" s="39" t="s">
        <v>82</v>
      </c>
      <c r="U24" s="39" t="s">
        <v>82</v>
      </c>
      <c r="V24" s="39" t="s">
        <v>82</v>
      </c>
      <c r="W24" s="39" t="s">
        <v>82</v>
      </c>
      <c r="X24" s="39" t="s">
        <v>77</v>
      </c>
      <c r="Y24" s="39" t="s">
        <v>77</v>
      </c>
      <c r="Z24" s="39" t="s">
        <v>77</v>
      </c>
      <c r="AA24" s="39" t="s">
        <v>77</v>
      </c>
      <c r="AB24" s="39" t="s">
        <v>77</v>
      </c>
      <c r="AC24" s="39" t="s">
        <v>77</v>
      </c>
      <c r="AD24" s="39" t="s">
        <v>77</v>
      </c>
      <c r="AE24" s="39" t="s">
        <v>77</v>
      </c>
      <c r="AF24" s="39" t="s">
        <v>78</v>
      </c>
      <c r="AG24" s="39" t="s">
        <v>78</v>
      </c>
      <c r="AH24" s="41"/>
      <c r="AI24" s="59"/>
    </row>
    <row r="25" ht="18.75" customHeight="1">
      <c r="A25" s="63"/>
      <c r="B25" s="42" t="s">
        <v>4</v>
      </c>
      <c r="C25" s="43"/>
      <c r="D25" s="44" t="s">
        <v>63</v>
      </c>
      <c r="E25" s="45" t="s">
        <v>63</v>
      </c>
      <c r="F25" s="45" t="s">
        <v>63</v>
      </c>
      <c r="G25" s="45" t="s">
        <v>63</v>
      </c>
      <c r="H25" s="45"/>
      <c r="I25" s="45" t="s">
        <v>63</v>
      </c>
      <c r="J25" s="45" t="s">
        <v>63</v>
      </c>
      <c r="K25" s="45" t="s">
        <v>63</v>
      </c>
      <c r="L25" s="45"/>
      <c r="M25" s="45"/>
      <c r="N25" s="45" t="s">
        <v>63</v>
      </c>
      <c r="O25" s="45" t="s">
        <v>63</v>
      </c>
      <c r="P25" s="45"/>
      <c r="Q25" s="45" t="s">
        <v>63</v>
      </c>
      <c r="R25" s="45" t="s">
        <v>63</v>
      </c>
      <c r="S25" s="45" t="s">
        <v>63</v>
      </c>
      <c r="T25" s="46" t="s">
        <v>63</v>
      </c>
      <c r="U25" s="47" t="s">
        <v>63</v>
      </c>
      <c r="V25" s="45" t="s">
        <v>63</v>
      </c>
      <c r="W25" s="46"/>
      <c r="X25" s="46"/>
      <c r="Y25" s="47" t="s">
        <v>63</v>
      </c>
      <c r="Z25" s="45"/>
      <c r="AA25" s="46" t="s">
        <v>63</v>
      </c>
      <c r="AB25" s="46" t="s">
        <v>63</v>
      </c>
      <c r="AC25" s="47" t="s">
        <v>63</v>
      </c>
      <c r="AD25" s="45" t="s">
        <v>63</v>
      </c>
      <c r="AE25" s="46" t="s">
        <v>63</v>
      </c>
      <c r="AF25" s="46" t="s">
        <v>63</v>
      </c>
      <c r="AG25" s="47"/>
      <c r="AH25" s="76">
        <f>COUNTIF(D25:AG25, "=X")</f>
        <v>22</v>
      </c>
      <c r="AI25" s="59"/>
    </row>
    <row r="26" ht="18.75" customHeight="1">
      <c r="A26" s="63"/>
      <c r="B26" s="49" t="s">
        <v>5</v>
      </c>
      <c r="C26" s="5"/>
      <c r="D26" s="152" t="s">
        <v>83</v>
      </c>
      <c r="E26" s="133" t="s">
        <v>84</v>
      </c>
      <c r="F26" s="133" t="s">
        <v>85</v>
      </c>
      <c r="G26" s="133" t="s">
        <v>74</v>
      </c>
      <c r="H26" s="133" t="s">
        <v>72</v>
      </c>
      <c r="I26" s="133" t="s">
        <v>79</v>
      </c>
      <c r="J26" s="133" t="s">
        <v>81</v>
      </c>
      <c r="K26" s="133" t="s">
        <v>65</v>
      </c>
      <c r="L26" s="133" t="s">
        <v>68</v>
      </c>
      <c r="M26" s="133" t="s">
        <v>85</v>
      </c>
      <c r="N26" s="133" t="s">
        <v>75</v>
      </c>
      <c r="O26" s="133" t="s">
        <v>67</v>
      </c>
      <c r="P26" s="133" t="s">
        <v>87</v>
      </c>
      <c r="Q26" s="133" t="s">
        <v>82</v>
      </c>
      <c r="R26" s="133" t="s">
        <v>66</v>
      </c>
      <c r="S26" s="133" t="s">
        <v>69</v>
      </c>
      <c r="T26" s="133" t="s">
        <v>85</v>
      </c>
      <c r="U26" s="133" t="s">
        <v>76</v>
      </c>
      <c r="V26" s="133" t="s">
        <v>86</v>
      </c>
      <c r="W26" s="133" t="s">
        <v>80</v>
      </c>
      <c r="X26" s="133" t="s">
        <v>77</v>
      </c>
      <c r="Y26" s="46" t="s">
        <v>89</v>
      </c>
      <c r="Z26" s="46" t="s">
        <v>70</v>
      </c>
      <c r="AA26" s="46" t="s">
        <v>71</v>
      </c>
      <c r="AB26" s="46" t="s">
        <v>66</v>
      </c>
      <c r="AC26" s="133" t="s">
        <v>72</v>
      </c>
      <c r="AD26" s="46" t="s">
        <v>69</v>
      </c>
      <c r="AE26" s="46" t="s">
        <v>73</v>
      </c>
      <c r="AF26" s="46" t="s">
        <v>78</v>
      </c>
      <c r="AG26" s="46"/>
      <c r="AH26" s="153"/>
      <c r="AI26" s="59"/>
    </row>
    <row r="27" ht="18.75" customHeight="1">
      <c r="A27" s="2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2"/>
    </row>
    <row r="28" ht="18.75" customHeight="1">
      <c r="A28" s="2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2"/>
    </row>
    <row r="29" ht="18.75" customHeight="1">
      <c r="A29" s="2"/>
      <c r="B29" s="156" t="s">
        <v>7</v>
      </c>
      <c r="C29" s="149" t="s">
        <v>1</v>
      </c>
      <c r="D29" s="150" t="str">
        <f>IFERROR(__xludf.DUMMYFUNCTION("IF(ISBLANK($B$2),"""",ARRAYFORMULA(SPLIT(JOIN("","",SPLIT($B$2,"", "")),"","")))"),"B2")</f>
        <v>B2</v>
      </c>
      <c r="E29" s="150" t="str">
        <f>IFERROR(__xludf.DUMMYFUNCTION("""COMPUTED_VALUE"""),"B4")</f>
        <v>B4</v>
      </c>
      <c r="F29" s="150" t="str">
        <f>IFERROR(__xludf.DUMMYFUNCTION("""COMPUTED_VALUE"""),"A1")</f>
        <v>A1</v>
      </c>
      <c r="G29" s="150" t="str">
        <f>IFERROR(__xludf.DUMMYFUNCTION("""COMPUTED_VALUE"""),"A3")</f>
        <v>A3</v>
      </c>
      <c r="H29" s="150" t="str">
        <f>IFERROR(__xludf.DUMMYFUNCTION("""COMPUTED_VALUE"""),"A1")</f>
        <v>A1</v>
      </c>
      <c r="I29" s="150" t="str">
        <f>IFERROR(__xludf.DUMMYFUNCTION("""COMPUTED_VALUE"""),"C1")</f>
        <v>C1</v>
      </c>
      <c r="J29" s="150" t="str">
        <f>IFERROR(__xludf.DUMMYFUNCTION("""COMPUTED_VALUE"""),"C2")</f>
        <v>C2</v>
      </c>
      <c r="K29" s="150" t="str">
        <f>IFERROR(__xludf.DUMMYFUNCTION("""COMPUTED_VALUE"""),"B6")</f>
        <v>B6</v>
      </c>
      <c r="L29" s="150" t="str">
        <f>IFERROR(__xludf.DUMMYFUNCTION("""COMPUTED_VALUE"""),"B2")</f>
        <v>B2</v>
      </c>
      <c r="M29" s="150" t="str">
        <f>IFERROR(__xludf.DUMMYFUNCTION("""COMPUTED_VALUE"""),"B4")</f>
        <v>B4</v>
      </c>
      <c r="N29" s="150" t="str">
        <f>IFERROR(__xludf.DUMMYFUNCTION("""COMPUTED_VALUE"""),"A2")</f>
        <v>A2</v>
      </c>
      <c r="O29" s="150" t="str">
        <f>IFERROR(__xludf.DUMMYFUNCTION("""COMPUTED_VALUE"""),"A4")</f>
        <v>A4</v>
      </c>
      <c r="P29" s="150" t="str">
        <f>IFERROR(__xludf.DUMMYFUNCTION("""COMPUTED_VALUE"""),"A1")</f>
        <v>A1</v>
      </c>
      <c r="Q29" s="150" t="str">
        <f>IFERROR(__xludf.DUMMYFUNCTION("""COMPUTED_VALUE"""),"C4")</f>
        <v>C4</v>
      </c>
      <c r="R29" s="150" t="str">
        <f>IFERROR(__xludf.DUMMYFUNCTION("""COMPUTED_VALUE"""),"C8")</f>
        <v>C8</v>
      </c>
      <c r="S29" s="150" t="str">
        <f>IFERROR(__xludf.DUMMYFUNCTION("""COMPUTED_VALUE"""),"B1")</f>
        <v>B1</v>
      </c>
      <c r="T29" s="150" t="str">
        <f>IFERROR(__xludf.DUMMYFUNCTION("""COMPUTED_VALUE"""),"B8")</f>
        <v>B8</v>
      </c>
      <c r="U29" s="150" t="str">
        <f>IFERROR(__xludf.DUMMYFUNCTION("""COMPUTED_VALUE"""),"C6")</f>
        <v>C6</v>
      </c>
      <c r="V29" s="150" t="str">
        <f>IFERROR(__xludf.DUMMYFUNCTION("""COMPUTED_VALUE"""),"C1")</f>
        <v>C1</v>
      </c>
      <c r="W29" s="150" t="str">
        <f>IFERROR(__xludf.DUMMYFUNCTION("""COMPUTED_VALUE"""),"C4")</f>
        <v>C4</v>
      </c>
      <c r="X29" s="150" t="str">
        <f>IFERROR(__xludf.DUMMYFUNCTION("""COMPUTED_VALUE"""),"C1")</f>
        <v>C1</v>
      </c>
      <c r="Y29" s="150" t="str">
        <f>IFERROR(__xludf.DUMMYFUNCTION("""COMPUTED_VALUE"""),"A5")</f>
        <v>A5</v>
      </c>
      <c r="Z29" s="150" t="str">
        <f>IFERROR(__xludf.DUMMYFUNCTION("""COMPUTED_VALUE"""),"A1")</f>
        <v>A1</v>
      </c>
      <c r="AA29" s="150" t="str">
        <f>IFERROR(__xludf.DUMMYFUNCTION("""COMPUTED_VALUE"""),"A4")</f>
        <v>A4</v>
      </c>
      <c r="AB29" s="150" t="str">
        <f>IFERROR(__xludf.DUMMYFUNCTION("""COMPUTED_VALUE"""),"B3")</f>
        <v>B3</v>
      </c>
      <c r="AC29" s="150" t="str">
        <f>IFERROR(__xludf.DUMMYFUNCTION("""COMPUTED_VALUE"""),"B1")</f>
        <v>B1</v>
      </c>
      <c r="AD29" s="150" t="str">
        <f>IFERROR(__xludf.DUMMYFUNCTION("""COMPUTED_VALUE"""),"B8")</f>
        <v>B8</v>
      </c>
      <c r="AE29" s="150" t="str">
        <f>IFERROR(__xludf.DUMMYFUNCTION("""COMPUTED_VALUE"""),"A7")</f>
        <v>A7</v>
      </c>
      <c r="AF29" s="150" t="str">
        <f>IFERROR(__xludf.DUMMYFUNCTION("""COMPUTED_VALUE"""),"A9")</f>
        <v>A9</v>
      </c>
      <c r="AG29" s="150" t="str">
        <f>IFERROR(__xludf.DUMMYFUNCTION("""COMPUTED_VALUE"""),"A4")</f>
        <v>A4</v>
      </c>
      <c r="AH29" s="151"/>
      <c r="AI29" s="2"/>
    </row>
    <row r="30" ht="18.75" customHeight="1">
      <c r="A30" s="2"/>
      <c r="B30" s="157" t="s">
        <v>2</v>
      </c>
      <c r="C30" s="70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71"/>
      <c r="AI30" s="2"/>
    </row>
    <row r="31" ht="18.75" customHeight="1">
      <c r="A31" s="2"/>
      <c r="B31" s="19">
        <v>1.0</v>
      </c>
      <c r="C31" s="20"/>
      <c r="D31" s="21" t="s">
        <v>65</v>
      </c>
      <c r="E31" s="22" t="s">
        <v>65</v>
      </c>
      <c r="F31" s="22" t="s">
        <v>65</v>
      </c>
      <c r="G31" s="22" t="s">
        <v>65</v>
      </c>
      <c r="H31" s="22" t="s">
        <v>65</v>
      </c>
      <c r="I31" s="22" t="s">
        <v>65</v>
      </c>
      <c r="J31" s="22" t="s">
        <v>65</v>
      </c>
      <c r="K31" s="22" t="s">
        <v>65</v>
      </c>
      <c r="L31" s="22" t="s">
        <v>65</v>
      </c>
      <c r="M31" s="22" t="s">
        <v>65</v>
      </c>
      <c r="N31" s="22" t="s">
        <v>65</v>
      </c>
      <c r="O31" s="22" t="s">
        <v>65</v>
      </c>
      <c r="P31" s="22" t="s">
        <v>65</v>
      </c>
      <c r="Q31" s="22" t="s">
        <v>65</v>
      </c>
      <c r="R31" s="22" t="s">
        <v>65</v>
      </c>
      <c r="S31" s="22" t="s">
        <v>65</v>
      </c>
      <c r="T31" s="23" t="s">
        <v>69</v>
      </c>
      <c r="U31" s="22" t="s">
        <v>69</v>
      </c>
      <c r="V31" s="22" t="s">
        <v>69</v>
      </c>
      <c r="W31" s="22" t="s">
        <v>69</v>
      </c>
      <c r="X31" s="22" t="s">
        <v>69</v>
      </c>
      <c r="Y31" s="23" t="s">
        <v>69</v>
      </c>
      <c r="Z31" s="22" t="s">
        <v>69</v>
      </c>
      <c r="AA31" s="22" t="s">
        <v>69</v>
      </c>
      <c r="AB31" s="22" t="s">
        <v>69</v>
      </c>
      <c r="AC31" s="22" t="s">
        <v>69</v>
      </c>
      <c r="AD31" s="23" t="s">
        <v>69</v>
      </c>
      <c r="AE31" s="22" t="s">
        <v>69</v>
      </c>
      <c r="AF31" s="22" t="s">
        <v>69</v>
      </c>
      <c r="AG31" s="22" t="s">
        <v>69</v>
      </c>
      <c r="AH31" s="72"/>
      <c r="AI31" s="2"/>
    </row>
    <row r="32" ht="18.75" customHeight="1">
      <c r="A32" s="2"/>
      <c r="B32" s="27">
        <v>2.0</v>
      </c>
      <c r="C32" s="28"/>
      <c r="D32" s="53"/>
      <c r="E32" s="54" t="s">
        <v>68</v>
      </c>
      <c r="F32" s="54" t="s">
        <v>68</v>
      </c>
      <c r="G32" s="54" t="s">
        <v>68</v>
      </c>
      <c r="H32" s="54" t="s">
        <v>68</v>
      </c>
      <c r="I32" s="54" t="s">
        <v>68</v>
      </c>
      <c r="J32" s="54" t="s">
        <v>68</v>
      </c>
      <c r="K32" s="54" t="s">
        <v>68</v>
      </c>
      <c r="L32" s="54" t="s">
        <v>68</v>
      </c>
      <c r="M32" s="54" t="s">
        <v>68</v>
      </c>
      <c r="N32" s="54" t="s">
        <v>68</v>
      </c>
      <c r="O32" s="54" t="s">
        <v>68</v>
      </c>
      <c r="P32" s="54" t="s">
        <v>68</v>
      </c>
      <c r="Q32" s="54" t="s">
        <v>68</v>
      </c>
      <c r="R32" s="54" t="s">
        <v>68</v>
      </c>
      <c r="S32" s="54" t="s">
        <v>68</v>
      </c>
      <c r="T32" s="54" t="s">
        <v>68</v>
      </c>
      <c r="U32" s="54" t="s">
        <v>68</v>
      </c>
      <c r="V32" s="54" t="s">
        <v>68</v>
      </c>
      <c r="W32" s="54" t="s">
        <v>68</v>
      </c>
      <c r="X32" s="54" t="s">
        <v>68</v>
      </c>
      <c r="Y32" s="54" t="s">
        <v>68</v>
      </c>
      <c r="Z32" s="54" t="s">
        <v>68</v>
      </c>
      <c r="AA32" s="54" t="s">
        <v>68</v>
      </c>
      <c r="AB32" s="54" t="s">
        <v>70</v>
      </c>
      <c r="AC32" s="54" t="s">
        <v>70</v>
      </c>
      <c r="AD32" s="55" t="s">
        <v>70</v>
      </c>
      <c r="AE32" s="56" t="s">
        <v>70</v>
      </c>
      <c r="AF32" s="54" t="s">
        <v>70</v>
      </c>
      <c r="AG32" s="54" t="s">
        <v>70</v>
      </c>
      <c r="AH32" s="72"/>
      <c r="AI32" s="2"/>
    </row>
    <row r="33" ht="18.75" customHeight="1">
      <c r="A33" s="2"/>
      <c r="B33" s="27">
        <v>3.0</v>
      </c>
      <c r="C33" s="28"/>
      <c r="D33" s="53"/>
      <c r="E33" s="54"/>
      <c r="F33" s="54" t="s">
        <v>71</v>
      </c>
      <c r="G33" s="54" t="s">
        <v>71</v>
      </c>
      <c r="H33" s="54" t="s">
        <v>71</v>
      </c>
      <c r="I33" s="54" t="s">
        <v>71</v>
      </c>
      <c r="J33" s="54" t="s">
        <v>71</v>
      </c>
      <c r="K33" s="54" t="s">
        <v>71</v>
      </c>
      <c r="L33" s="54" t="s">
        <v>71</v>
      </c>
      <c r="M33" s="54" t="s">
        <v>71</v>
      </c>
      <c r="N33" s="54" t="s">
        <v>71</v>
      </c>
      <c r="O33" s="54" t="s">
        <v>71</v>
      </c>
      <c r="P33" s="54" t="s">
        <v>71</v>
      </c>
      <c r="Q33" s="54" t="s">
        <v>71</v>
      </c>
      <c r="R33" s="54" t="s">
        <v>71</v>
      </c>
      <c r="S33" s="54" t="s">
        <v>71</v>
      </c>
      <c r="T33" s="54" t="s">
        <v>71</v>
      </c>
      <c r="U33" s="54" t="s">
        <v>71</v>
      </c>
      <c r="V33" s="54" t="s">
        <v>71</v>
      </c>
      <c r="W33" s="54" t="s">
        <v>71</v>
      </c>
      <c r="X33" s="54" t="s">
        <v>71</v>
      </c>
      <c r="Y33" s="54" t="s">
        <v>71</v>
      </c>
      <c r="Z33" s="54" t="s">
        <v>71</v>
      </c>
      <c r="AA33" s="54" t="s">
        <v>71</v>
      </c>
      <c r="AB33" s="54" t="s">
        <v>71</v>
      </c>
      <c r="AC33" s="54" t="s">
        <v>71</v>
      </c>
      <c r="AD33" s="54" t="s">
        <v>71</v>
      </c>
      <c r="AE33" s="54" t="s">
        <v>71</v>
      </c>
      <c r="AF33" s="54" t="s">
        <v>78</v>
      </c>
      <c r="AG33" s="54" t="s">
        <v>78</v>
      </c>
      <c r="AH33" s="72"/>
      <c r="AI33" s="2"/>
    </row>
    <row r="34" ht="18.75" customHeight="1">
      <c r="A34" s="2"/>
      <c r="B34" s="27">
        <v>4.0</v>
      </c>
      <c r="C34" s="28"/>
      <c r="D34" s="29"/>
      <c r="E34" s="30"/>
      <c r="F34" s="30"/>
      <c r="G34" s="30" t="s">
        <v>74</v>
      </c>
      <c r="H34" s="30" t="s">
        <v>74</v>
      </c>
      <c r="I34" s="30" t="s">
        <v>74</v>
      </c>
      <c r="J34" s="30" t="s">
        <v>74</v>
      </c>
      <c r="K34" s="30" t="s">
        <v>74</v>
      </c>
      <c r="L34" s="30" t="s">
        <v>74</v>
      </c>
      <c r="M34" s="30" t="s">
        <v>74</v>
      </c>
      <c r="N34" s="30" t="s">
        <v>74</v>
      </c>
      <c r="O34" s="30" t="s">
        <v>67</v>
      </c>
      <c r="P34" s="30" t="s">
        <v>67</v>
      </c>
      <c r="Q34" s="30" t="s">
        <v>67</v>
      </c>
      <c r="R34" s="30" t="s">
        <v>67</v>
      </c>
      <c r="S34" s="30" t="s">
        <v>67</v>
      </c>
      <c r="T34" s="30" t="s">
        <v>67</v>
      </c>
      <c r="U34" s="30" t="s">
        <v>67</v>
      </c>
      <c r="V34" s="30" t="s">
        <v>67</v>
      </c>
      <c r="W34" s="30" t="s">
        <v>67</v>
      </c>
      <c r="X34" s="30" t="s">
        <v>67</v>
      </c>
      <c r="Y34" s="30" t="s">
        <v>67</v>
      </c>
      <c r="Z34" s="30" t="s">
        <v>67</v>
      </c>
      <c r="AA34" s="30" t="s">
        <v>67</v>
      </c>
      <c r="AB34" s="30" t="s">
        <v>67</v>
      </c>
      <c r="AC34" s="30" t="s">
        <v>67</v>
      </c>
      <c r="AD34" s="30" t="s">
        <v>67</v>
      </c>
      <c r="AE34" s="30" t="s">
        <v>67</v>
      </c>
      <c r="AF34" s="30" t="s">
        <v>67</v>
      </c>
      <c r="AG34" s="30" t="s">
        <v>67</v>
      </c>
      <c r="AH34" s="72"/>
      <c r="AI34" s="2"/>
    </row>
    <row r="35" ht="18.75" customHeight="1">
      <c r="A35" s="2"/>
      <c r="B35" s="27">
        <v>5.0</v>
      </c>
      <c r="C35" s="28"/>
      <c r="D35" s="29"/>
      <c r="E35" s="30"/>
      <c r="F35" s="30"/>
      <c r="G35" s="30"/>
      <c r="H35" s="30"/>
      <c r="I35" s="30" t="s">
        <v>72</v>
      </c>
      <c r="J35" s="30" t="s">
        <v>72</v>
      </c>
      <c r="K35" s="30" t="s">
        <v>72</v>
      </c>
      <c r="L35" s="30" t="s">
        <v>72</v>
      </c>
      <c r="M35" s="30" t="s">
        <v>72</v>
      </c>
      <c r="N35" s="30" t="s">
        <v>72</v>
      </c>
      <c r="O35" s="30" t="s">
        <v>72</v>
      </c>
      <c r="P35" s="30" t="s">
        <v>72</v>
      </c>
      <c r="Q35" s="30" t="s">
        <v>72</v>
      </c>
      <c r="R35" s="30" t="s">
        <v>82</v>
      </c>
      <c r="S35" s="30" t="s">
        <v>82</v>
      </c>
      <c r="T35" s="30" t="s">
        <v>82</v>
      </c>
      <c r="U35" s="30" t="s">
        <v>82</v>
      </c>
      <c r="V35" s="30" t="s">
        <v>82</v>
      </c>
      <c r="W35" s="30" t="s">
        <v>80</v>
      </c>
      <c r="X35" s="30" t="s">
        <v>80</v>
      </c>
      <c r="Y35" s="30" t="s">
        <v>80</v>
      </c>
      <c r="Z35" s="30" t="s">
        <v>80</v>
      </c>
      <c r="AA35" s="30" t="s">
        <v>80</v>
      </c>
      <c r="AB35" s="30" t="s">
        <v>80</v>
      </c>
      <c r="AC35" s="30" t="s">
        <v>80</v>
      </c>
      <c r="AD35" s="30" t="s">
        <v>80</v>
      </c>
      <c r="AE35" s="31"/>
      <c r="AF35" s="30"/>
      <c r="AG35" s="30"/>
      <c r="AH35" s="72"/>
      <c r="AI35" s="2"/>
    </row>
    <row r="36" ht="18.75" customHeight="1">
      <c r="A36" s="2"/>
      <c r="B36" s="27">
        <v>6.0</v>
      </c>
      <c r="C36" s="28"/>
      <c r="D36" s="29"/>
      <c r="E36" s="30"/>
      <c r="F36" s="30"/>
      <c r="G36" s="30"/>
      <c r="H36" s="30"/>
      <c r="I36" s="30"/>
      <c r="J36" s="30" t="s">
        <v>79</v>
      </c>
      <c r="K36" s="30" t="s">
        <v>79</v>
      </c>
      <c r="L36" s="30" t="s">
        <v>79</v>
      </c>
      <c r="M36" s="30" t="s">
        <v>79</v>
      </c>
      <c r="N36" s="30" t="s">
        <v>79</v>
      </c>
      <c r="O36" s="30" t="s">
        <v>79</v>
      </c>
      <c r="P36" s="30" t="s">
        <v>79</v>
      </c>
      <c r="Q36" s="30" t="s">
        <v>79</v>
      </c>
      <c r="R36" s="30" t="s">
        <v>79</v>
      </c>
      <c r="S36" s="30" t="s">
        <v>79</v>
      </c>
      <c r="T36" s="30" t="s">
        <v>79</v>
      </c>
      <c r="U36" s="30" t="s">
        <v>76</v>
      </c>
      <c r="V36" s="30" t="s">
        <v>76</v>
      </c>
      <c r="W36" s="30" t="s">
        <v>76</v>
      </c>
      <c r="X36" s="30" t="s">
        <v>76</v>
      </c>
      <c r="Y36" s="30" t="s">
        <v>76</v>
      </c>
      <c r="Z36" s="30" t="s">
        <v>76</v>
      </c>
      <c r="AA36" s="30" t="s">
        <v>76</v>
      </c>
      <c r="AB36" s="30" t="s">
        <v>76</v>
      </c>
      <c r="AC36" s="30" t="s">
        <v>76</v>
      </c>
      <c r="AD36" s="30" t="s">
        <v>76</v>
      </c>
      <c r="AE36" s="30"/>
      <c r="AF36" s="30"/>
      <c r="AG36" s="30"/>
      <c r="AH36" s="72"/>
      <c r="AI36" s="2"/>
    </row>
    <row r="37" ht="18.75" customHeight="1">
      <c r="A37" s="2"/>
      <c r="B37" s="27">
        <v>7.0</v>
      </c>
      <c r="C37" s="28"/>
      <c r="D37" s="29"/>
      <c r="E37" s="30"/>
      <c r="F37" s="30"/>
      <c r="G37" s="30"/>
      <c r="H37" s="30"/>
      <c r="I37" s="30"/>
      <c r="J37" s="30"/>
      <c r="K37" s="30" t="s">
        <v>81</v>
      </c>
      <c r="L37" s="30" t="s">
        <v>81</v>
      </c>
      <c r="M37" s="30" t="s">
        <v>81</v>
      </c>
      <c r="N37" s="30" t="s">
        <v>81</v>
      </c>
      <c r="O37" s="30" t="s">
        <v>81</v>
      </c>
      <c r="P37" s="30" t="s">
        <v>81</v>
      </c>
      <c r="Q37" s="30" t="s">
        <v>81</v>
      </c>
      <c r="R37" s="30" t="s">
        <v>81</v>
      </c>
      <c r="S37" s="30" t="s">
        <v>66</v>
      </c>
      <c r="T37" s="30" t="s">
        <v>66</v>
      </c>
      <c r="U37" s="30" t="s">
        <v>66</v>
      </c>
      <c r="V37" s="30" t="s">
        <v>66</v>
      </c>
      <c r="W37" s="30" t="s">
        <v>66</v>
      </c>
      <c r="X37" s="30" t="s">
        <v>66</v>
      </c>
      <c r="Y37" s="30" t="s">
        <v>66</v>
      </c>
      <c r="Z37" s="30" t="s">
        <v>66</v>
      </c>
      <c r="AA37" s="30" t="s">
        <v>66</v>
      </c>
      <c r="AB37" s="30" t="s">
        <v>66</v>
      </c>
      <c r="AC37" s="30" t="s">
        <v>66</v>
      </c>
      <c r="AD37" s="30" t="s">
        <v>66</v>
      </c>
      <c r="AE37" s="30" t="s">
        <v>66</v>
      </c>
      <c r="AF37" s="30" t="s">
        <v>66</v>
      </c>
      <c r="AG37" s="30" t="s">
        <v>66</v>
      </c>
      <c r="AH37" s="72"/>
      <c r="AI37" s="2"/>
    </row>
    <row r="38" ht="18.75" customHeight="1">
      <c r="A38" s="2"/>
      <c r="B38" s="27">
        <v>8.0</v>
      </c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 t="s">
        <v>75</v>
      </c>
      <c r="O38" s="30" t="s">
        <v>75</v>
      </c>
      <c r="P38" s="30" t="s">
        <v>75</v>
      </c>
      <c r="Q38" s="30" t="s">
        <v>75</v>
      </c>
      <c r="R38" s="30" t="s">
        <v>75</v>
      </c>
      <c r="S38" s="30" t="s">
        <v>75</v>
      </c>
      <c r="T38" s="30" t="s">
        <v>75</v>
      </c>
      <c r="U38" s="30" t="s">
        <v>75</v>
      </c>
      <c r="V38" s="30" t="s">
        <v>75</v>
      </c>
      <c r="W38" s="30" t="s">
        <v>75</v>
      </c>
      <c r="X38" s="30" t="s">
        <v>75</v>
      </c>
      <c r="Y38" s="30" t="s">
        <v>77</v>
      </c>
      <c r="Z38" s="30" t="s">
        <v>77</v>
      </c>
      <c r="AA38" s="30" t="s">
        <v>77</v>
      </c>
      <c r="AB38" s="30" t="s">
        <v>77</v>
      </c>
      <c r="AC38" s="30" t="s">
        <v>77</v>
      </c>
      <c r="AD38" s="30" t="s">
        <v>77</v>
      </c>
      <c r="AE38" s="30" t="s">
        <v>73</v>
      </c>
      <c r="AF38" s="30" t="s">
        <v>73</v>
      </c>
      <c r="AG38" s="30" t="s">
        <v>73</v>
      </c>
      <c r="AH38" s="72"/>
      <c r="AI38" s="2"/>
    </row>
    <row r="39" ht="18.75" customHeight="1">
      <c r="A39" s="2"/>
      <c r="B39" s="36">
        <v>9.0</v>
      </c>
      <c r="C39" s="37"/>
      <c r="D39" s="38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 t="s">
        <v>80</v>
      </c>
      <c r="R39" s="39" t="s">
        <v>80</v>
      </c>
      <c r="S39" s="39" t="s">
        <v>80</v>
      </c>
      <c r="T39" s="39" t="s">
        <v>80</v>
      </c>
      <c r="U39" s="39" t="s">
        <v>80</v>
      </c>
      <c r="V39" s="39" t="s">
        <v>72</v>
      </c>
      <c r="W39" s="39" t="s">
        <v>72</v>
      </c>
      <c r="X39" s="39" t="s">
        <v>72</v>
      </c>
      <c r="Y39" s="39" t="s">
        <v>72</v>
      </c>
      <c r="Z39" s="39" t="s">
        <v>72</v>
      </c>
      <c r="AA39" s="39" t="s">
        <v>72</v>
      </c>
      <c r="AB39" s="39" t="s">
        <v>72</v>
      </c>
      <c r="AC39" s="39" t="s">
        <v>72</v>
      </c>
      <c r="AD39" s="39" t="s">
        <v>72</v>
      </c>
      <c r="AE39" s="39"/>
      <c r="AF39" s="39"/>
      <c r="AG39" s="39"/>
      <c r="AH39" s="73"/>
      <c r="AI39" s="2"/>
    </row>
    <row r="40" ht="18.75" customHeight="1">
      <c r="A40" s="2"/>
      <c r="B40" s="158" t="s">
        <v>4</v>
      </c>
      <c r="C40" s="5"/>
      <c r="D40" s="145" t="s">
        <v>63</v>
      </c>
      <c r="E40" s="145" t="s">
        <v>63</v>
      </c>
      <c r="F40" s="145" t="s">
        <v>63</v>
      </c>
      <c r="G40" s="145" t="s">
        <v>63</v>
      </c>
      <c r="H40" s="75"/>
      <c r="I40" s="145" t="s">
        <v>63</v>
      </c>
      <c r="J40" s="145" t="s">
        <v>63</v>
      </c>
      <c r="K40" s="145" t="s">
        <v>63</v>
      </c>
      <c r="L40" s="75"/>
      <c r="M40" s="75"/>
      <c r="N40" s="145" t="s">
        <v>63</v>
      </c>
      <c r="O40" s="145" t="s">
        <v>63</v>
      </c>
      <c r="P40" s="75"/>
      <c r="Q40" s="145" t="s">
        <v>63</v>
      </c>
      <c r="R40" s="145" t="s">
        <v>63</v>
      </c>
      <c r="S40" s="145" t="s">
        <v>63</v>
      </c>
      <c r="T40" s="145" t="s">
        <v>63</v>
      </c>
      <c r="U40" s="145" t="s">
        <v>63</v>
      </c>
      <c r="V40" s="145" t="s">
        <v>63</v>
      </c>
      <c r="W40" s="145" t="s">
        <v>63</v>
      </c>
      <c r="X40" s="75"/>
      <c r="Y40" s="145" t="s">
        <v>63</v>
      </c>
      <c r="Z40" s="75"/>
      <c r="AA40" s="75"/>
      <c r="AB40" s="145" t="s">
        <v>63</v>
      </c>
      <c r="AC40" s="75"/>
      <c r="AD40" s="75"/>
      <c r="AE40" s="145" t="s">
        <v>63</v>
      </c>
      <c r="AF40" s="145" t="s">
        <v>63</v>
      </c>
      <c r="AG40" s="75"/>
      <c r="AH40" s="76">
        <f>COUNTIF(D40:AG40, "=X")</f>
        <v>20</v>
      </c>
      <c r="AI40" s="2"/>
    </row>
    <row r="41" ht="18.75" customHeight="1">
      <c r="A41" s="2"/>
      <c r="B41" s="159" t="s">
        <v>5</v>
      </c>
      <c r="C41" s="71"/>
      <c r="D41" s="147" t="str">
        <f t="shared" ref="D41:O41" si="3">D29</f>
        <v>B2</v>
      </c>
      <c r="E41" s="147" t="str">
        <f t="shared" si="3"/>
        <v>B4</v>
      </c>
      <c r="F41" s="147" t="str">
        <f t="shared" si="3"/>
        <v>A1</v>
      </c>
      <c r="G41" s="147" t="str">
        <f t="shared" si="3"/>
        <v>A3</v>
      </c>
      <c r="H41" s="147" t="str">
        <f t="shared" si="3"/>
        <v>A1</v>
      </c>
      <c r="I41" s="147" t="str">
        <f t="shared" si="3"/>
        <v>C1</v>
      </c>
      <c r="J41" s="147" t="str">
        <f t="shared" si="3"/>
        <v>C2</v>
      </c>
      <c r="K41" s="147" t="str">
        <f t="shared" si="3"/>
        <v>B6</v>
      </c>
      <c r="L41" s="147" t="str">
        <f t="shared" si="3"/>
        <v>B2</v>
      </c>
      <c r="M41" s="147" t="str">
        <f t="shared" si="3"/>
        <v>B4</v>
      </c>
      <c r="N41" s="147" t="str">
        <f t="shared" si="3"/>
        <v>A2</v>
      </c>
      <c r="O41" s="147" t="str">
        <f t="shared" si="3"/>
        <v>A4</v>
      </c>
      <c r="P41" s="146" t="s">
        <v>71</v>
      </c>
      <c r="Q41" s="146" t="s">
        <v>80</v>
      </c>
      <c r="R41" s="146" t="s">
        <v>82</v>
      </c>
      <c r="S41" s="146" t="s">
        <v>66</v>
      </c>
      <c r="T41" s="146" t="s">
        <v>69</v>
      </c>
      <c r="U41" s="146" t="s">
        <v>76</v>
      </c>
      <c r="V41" s="146" t="s">
        <v>72</v>
      </c>
      <c r="W41" s="146" t="s">
        <v>80</v>
      </c>
      <c r="X41" s="146" t="s">
        <v>72</v>
      </c>
      <c r="Y41" s="146" t="s">
        <v>77</v>
      </c>
      <c r="Z41" s="146" t="s">
        <v>71</v>
      </c>
      <c r="AA41" s="146" t="s">
        <v>67</v>
      </c>
      <c r="AB41" s="145" t="s">
        <v>70</v>
      </c>
      <c r="AC41" s="145" t="s">
        <v>66</v>
      </c>
      <c r="AD41" s="145" t="s">
        <v>69</v>
      </c>
      <c r="AE41" s="145" t="s">
        <v>73</v>
      </c>
      <c r="AF41" s="75" t="str">
        <f t="shared" ref="AF41:AG41" si="4">AF29</f>
        <v>A9</v>
      </c>
      <c r="AG41" s="75" t="str">
        <f t="shared" si="4"/>
        <v>A4</v>
      </c>
      <c r="AH41" s="79"/>
      <c r="AI41" s="2"/>
    </row>
    <row r="42" ht="18.75" customHeight="1">
      <c r="A42" s="59"/>
      <c r="B42" s="60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2"/>
      <c r="AI42" s="59"/>
    </row>
    <row r="43" ht="18.75" customHeight="1">
      <c r="A43" s="63"/>
      <c r="B43" s="6" t="s">
        <v>0</v>
      </c>
      <c r="C43" s="7" t="s">
        <v>1</v>
      </c>
      <c r="D43" s="8" t="str">
        <f>IFERROR(__xludf.DUMMYFUNCTION("IF(ISBLANK($B$2),"""",ARRAYFORMULA(SPLIT(JOIN("","",SPLIT($B$2,"", "")),"","")))"),"B2")</f>
        <v>B2</v>
      </c>
      <c r="E43" s="9" t="str">
        <f>IFERROR(__xludf.DUMMYFUNCTION("""COMPUTED_VALUE"""),"B4")</f>
        <v>B4</v>
      </c>
      <c r="F43" s="9" t="str">
        <f>IFERROR(__xludf.DUMMYFUNCTION("""COMPUTED_VALUE"""),"A1")</f>
        <v>A1</v>
      </c>
      <c r="G43" s="9" t="str">
        <f>IFERROR(__xludf.DUMMYFUNCTION("""COMPUTED_VALUE"""),"A3")</f>
        <v>A3</v>
      </c>
      <c r="H43" s="9" t="str">
        <f>IFERROR(__xludf.DUMMYFUNCTION("""COMPUTED_VALUE"""),"A1")</f>
        <v>A1</v>
      </c>
      <c r="I43" s="9" t="str">
        <f>IFERROR(__xludf.DUMMYFUNCTION("""COMPUTED_VALUE"""),"C1")</f>
        <v>C1</v>
      </c>
      <c r="J43" s="9" t="str">
        <f>IFERROR(__xludf.DUMMYFUNCTION("""COMPUTED_VALUE"""),"C2")</f>
        <v>C2</v>
      </c>
      <c r="K43" s="9" t="str">
        <f>IFERROR(__xludf.DUMMYFUNCTION("""COMPUTED_VALUE"""),"B6")</f>
        <v>B6</v>
      </c>
      <c r="L43" s="9" t="str">
        <f>IFERROR(__xludf.DUMMYFUNCTION("""COMPUTED_VALUE"""),"B2")</f>
        <v>B2</v>
      </c>
      <c r="M43" s="9" t="str">
        <f>IFERROR(__xludf.DUMMYFUNCTION("""COMPUTED_VALUE"""),"B4")</f>
        <v>B4</v>
      </c>
      <c r="N43" s="9" t="str">
        <f>IFERROR(__xludf.DUMMYFUNCTION("""COMPUTED_VALUE"""),"A2")</f>
        <v>A2</v>
      </c>
      <c r="O43" s="9" t="str">
        <f>IFERROR(__xludf.DUMMYFUNCTION("""COMPUTED_VALUE"""),"A4")</f>
        <v>A4</v>
      </c>
      <c r="P43" s="9" t="str">
        <f>IFERROR(__xludf.DUMMYFUNCTION("""COMPUTED_VALUE"""),"A1")</f>
        <v>A1</v>
      </c>
      <c r="Q43" s="9" t="str">
        <f>IFERROR(__xludf.DUMMYFUNCTION("""COMPUTED_VALUE"""),"C4")</f>
        <v>C4</v>
      </c>
      <c r="R43" s="9" t="str">
        <f>IFERROR(__xludf.DUMMYFUNCTION("""COMPUTED_VALUE"""),"C8")</f>
        <v>C8</v>
      </c>
      <c r="S43" s="10" t="str">
        <f>IFERROR(__xludf.DUMMYFUNCTION("""COMPUTED_VALUE"""),"B1")</f>
        <v>B1</v>
      </c>
      <c r="T43" s="10" t="str">
        <f>IFERROR(__xludf.DUMMYFUNCTION("""COMPUTED_VALUE"""),"B8")</f>
        <v>B8</v>
      </c>
      <c r="U43" s="10" t="str">
        <f>IFERROR(__xludf.DUMMYFUNCTION("""COMPUTED_VALUE"""),"C6")</f>
        <v>C6</v>
      </c>
      <c r="V43" s="10" t="str">
        <f>IFERROR(__xludf.DUMMYFUNCTION("""COMPUTED_VALUE"""),"C1")</f>
        <v>C1</v>
      </c>
      <c r="W43" s="10" t="str">
        <f>IFERROR(__xludf.DUMMYFUNCTION("""COMPUTED_VALUE"""),"C4")</f>
        <v>C4</v>
      </c>
      <c r="X43" s="10" t="str">
        <f>IFERROR(__xludf.DUMMYFUNCTION("""COMPUTED_VALUE"""),"C1")</f>
        <v>C1</v>
      </c>
      <c r="Y43" s="10" t="str">
        <f>IFERROR(__xludf.DUMMYFUNCTION("""COMPUTED_VALUE"""),"A5")</f>
        <v>A5</v>
      </c>
      <c r="Z43" s="10" t="str">
        <f>IFERROR(__xludf.DUMMYFUNCTION("""COMPUTED_VALUE"""),"A1")</f>
        <v>A1</v>
      </c>
      <c r="AA43" s="10" t="str">
        <f>IFERROR(__xludf.DUMMYFUNCTION("""COMPUTED_VALUE"""),"A4")</f>
        <v>A4</v>
      </c>
      <c r="AB43" s="10" t="str">
        <f>IFERROR(__xludf.DUMMYFUNCTION("""COMPUTED_VALUE"""),"B3")</f>
        <v>B3</v>
      </c>
      <c r="AC43" s="10" t="str">
        <f>IFERROR(__xludf.DUMMYFUNCTION("""COMPUTED_VALUE"""),"B1")</f>
        <v>B1</v>
      </c>
      <c r="AD43" s="10" t="str">
        <f>IFERROR(__xludf.DUMMYFUNCTION("""COMPUTED_VALUE"""),"B8")</f>
        <v>B8</v>
      </c>
      <c r="AE43" s="10" t="str">
        <f>IFERROR(__xludf.DUMMYFUNCTION("""COMPUTED_VALUE"""),"A7")</f>
        <v>A7</v>
      </c>
      <c r="AF43" s="10" t="str">
        <f>IFERROR(__xludf.DUMMYFUNCTION("""COMPUTED_VALUE"""),"A9")</f>
        <v>A9</v>
      </c>
      <c r="AG43" s="10" t="str">
        <f>IFERROR(__xludf.DUMMYFUNCTION("""COMPUTED_VALUE"""),"A4")</f>
        <v>A4</v>
      </c>
      <c r="AH43" s="12"/>
      <c r="AI43" s="59"/>
    </row>
    <row r="44" ht="18.75" customHeight="1">
      <c r="A44" s="63"/>
      <c r="B44" s="13" t="s">
        <v>2</v>
      </c>
      <c r="C44" s="14" t="s">
        <v>3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8"/>
      <c r="AI44" s="59"/>
    </row>
    <row r="45" ht="18.75" customHeight="1">
      <c r="A45" s="63"/>
      <c r="B45" s="19">
        <v>1.0</v>
      </c>
      <c r="C45" s="20"/>
      <c r="D45" s="21" t="s">
        <v>65</v>
      </c>
      <c r="E45" s="22" t="s">
        <v>65</v>
      </c>
      <c r="F45" s="22" t="s">
        <v>65</v>
      </c>
      <c r="G45" s="22" t="s">
        <v>65</v>
      </c>
      <c r="H45" s="22" t="s">
        <v>65</v>
      </c>
      <c r="I45" s="22" t="s">
        <v>65</v>
      </c>
      <c r="J45" s="22" t="s">
        <v>65</v>
      </c>
      <c r="K45" s="22" t="s">
        <v>65</v>
      </c>
      <c r="L45" s="22" t="s">
        <v>83</v>
      </c>
      <c r="M45" s="22" t="s">
        <v>83</v>
      </c>
      <c r="N45" s="22" t="s">
        <v>83</v>
      </c>
      <c r="O45" s="22" t="s">
        <v>83</v>
      </c>
      <c r="P45" s="22" t="s">
        <v>83</v>
      </c>
      <c r="Q45" s="22" t="s">
        <v>83</v>
      </c>
      <c r="R45" s="22" t="s">
        <v>83</v>
      </c>
      <c r="S45" s="22" t="s">
        <v>65</v>
      </c>
      <c r="T45" s="23" t="s">
        <v>69</v>
      </c>
      <c r="U45" s="24" t="s">
        <v>69</v>
      </c>
      <c r="V45" s="23" t="s">
        <v>69</v>
      </c>
      <c r="W45" s="24" t="s">
        <v>69</v>
      </c>
      <c r="X45" s="23" t="s">
        <v>69</v>
      </c>
      <c r="Y45" s="24" t="s">
        <v>69</v>
      </c>
      <c r="Z45" s="23" t="s">
        <v>69</v>
      </c>
      <c r="AA45" s="24" t="s">
        <v>69</v>
      </c>
      <c r="AB45" s="22" t="s">
        <v>69</v>
      </c>
      <c r="AC45" s="22" t="s">
        <v>69</v>
      </c>
      <c r="AD45" s="23" t="s">
        <v>90</v>
      </c>
      <c r="AE45" s="24" t="s">
        <v>90</v>
      </c>
      <c r="AF45" s="23" t="s">
        <v>90</v>
      </c>
      <c r="AG45" s="24" t="s">
        <v>90</v>
      </c>
      <c r="AH45" s="26"/>
      <c r="AI45" s="59"/>
    </row>
    <row r="46" ht="18.75" customHeight="1">
      <c r="A46" s="63"/>
      <c r="B46" s="27">
        <v>2.0</v>
      </c>
      <c r="C46" s="28"/>
      <c r="D46" s="53"/>
      <c r="E46" s="54" t="s">
        <v>68</v>
      </c>
      <c r="F46" s="54" t="s">
        <v>68</v>
      </c>
      <c r="G46" s="54" t="s">
        <v>68</v>
      </c>
      <c r="H46" s="54" t="s">
        <v>68</v>
      </c>
      <c r="I46" s="54" t="s">
        <v>68</v>
      </c>
      <c r="J46" s="54" t="s">
        <v>68</v>
      </c>
      <c r="K46" s="54" t="s">
        <v>68</v>
      </c>
      <c r="L46" s="54" t="s">
        <v>68</v>
      </c>
      <c r="M46" s="54" t="s">
        <v>84</v>
      </c>
      <c r="N46" s="54" t="s">
        <v>84</v>
      </c>
      <c r="O46" s="54" t="s">
        <v>84</v>
      </c>
      <c r="P46" s="54" t="s">
        <v>84</v>
      </c>
      <c r="Q46" s="54" t="s">
        <v>84</v>
      </c>
      <c r="R46" s="54" t="s">
        <v>84</v>
      </c>
      <c r="S46" s="54" t="s">
        <v>68</v>
      </c>
      <c r="T46" s="31" t="s">
        <v>68</v>
      </c>
      <c r="U46" s="54" t="s">
        <v>68</v>
      </c>
      <c r="V46" s="31" t="s">
        <v>68</v>
      </c>
      <c r="W46" s="54" t="s">
        <v>68</v>
      </c>
      <c r="X46" s="31" t="s">
        <v>68</v>
      </c>
      <c r="Y46" s="54" t="s">
        <v>68</v>
      </c>
      <c r="Z46" s="31" t="s">
        <v>68</v>
      </c>
      <c r="AA46" s="54" t="s">
        <v>68</v>
      </c>
      <c r="AB46" s="30" t="s">
        <v>70</v>
      </c>
      <c r="AC46" s="30" t="s">
        <v>70</v>
      </c>
      <c r="AD46" s="30" t="s">
        <v>70</v>
      </c>
      <c r="AE46" s="30" t="s">
        <v>70</v>
      </c>
      <c r="AF46" s="30" t="s">
        <v>70</v>
      </c>
      <c r="AG46" s="30" t="s">
        <v>70</v>
      </c>
      <c r="AH46" s="34"/>
      <c r="AI46" s="59"/>
    </row>
    <row r="47" ht="18.75" customHeight="1">
      <c r="A47" s="63"/>
      <c r="B47" s="27">
        <v>3.0</v>
      </c>
      <c r="C47" s="28"/>
      <c r="D47" s="53"/>
      <c r="E47" s="54"/>
      <c r="F47" s="54" t="s">
        <v>71</v>
      </c>
      <c r="G47" s="54" t="s">
        <v>71</v>
      </c>
      <c r="H47" s="54" t="s">
        <v>85</v>
      </c>
      <c r="I47" s="54" t="s">
        <v>85</v>
      </c>
      <c r="J47" s="54" t="s">
        <v>85</v>
      </c>
      <c r="K47" s="54" t="s">
        <v>85</v>
      </c>
      <c r="L47" s="54" t="s">
        <v>85</v>
      </c>
      <c r="M47" s="54" t="s">
        <v>85</v>
      </c>
      <c r="N47" s="54" t="s">
        <v>85</v>
      </c>
      <c r="O47" s="54" t="s">
        <v>71</v>
      </c>
      <c r="P47" s="54" t="s">
        <v>85</v>
      </c>
      <c r="Q47" s="54" t="s">
        <v>85</v>
      </c>
      <c r="R47" s="54" t="s">
        <v>85</v>
      </c>
      <c r="S47" s="54" t="s">
        <v>85</v>
      </c>
      <c r="T47" s="54" t="s">
        <v>85</v>
      </c>
      <c r="U47" s="54" t="s">
        <v>85</v>
      </c>
      <c r="V47" s="54" t="s">
        <v>85</v>
      </c>
      <c r="W47" s="54" t="s">
        <v>85</v>
      </c>
      <c r="X47" s="54" t="s">
        <v>85</v>
      </c>
      <c r="Y47" s="54" t="s">
        <v>85</v>
      </c>
      <c r="Z47" s="30" t="s">
        <v>85</v>
      </c>
      <c r="AA47" s="54" t="s">
        <v>85</v>
      </c>
      <c r="AB47" s="30" t="s">
        <v>85</v>
      </c>
      <c r="AC47" s="54" t="s">
        <v>85</v>
      </c>
      <c r="AD47" s="30" t="s">
        <v>85</v>
      </c>
      <c r="AE47" s="54" t="s">
        <v>71</v>
      </c>
      <c r="AF47" s="30" t="s">
        <v>78</v>
      </c>
      <c r="AG47" s="30" t="s">
        <v>78</v>
      </c>
      <c r="AH47" s="35"/>
      <c r="AI47" s="59"/>
    </row>
    <row r="48" ht="18.75" customHeight="1">
      <c r="A48" s="63"/>
      <c r="B48" s="27">
        <v>4.0</v>
      </c>
      <c r="C48" s="28"/>
      <c r="D48" s="29"/>
      <c r="E48" s="30"/>
      <c r="F48" s="30"/>
      <c r="G48" s="30" t="s">
        <v>74</v>
      </c>
      <c r="H48" s="30" t="s">
        <v>74</v>
      </c>
      <c r="I48" s="30" t="s">
        <v>74</v>
      </c>
      <c r="J48" s="30" t="s">
        <v>74</v>
      </c>
      <c r="K48" s="30" t="s">
        <v>74</v>
      </c>
      <c r="L48" s="30" t="s">
        <v>74</v>
      </c>
      <c r="M48" s="30" t="s">
        <v>74</v>
      </c>
      <c r="N48" s="30" t="s">
        <v>74</v>
      </c>
      <c r="O48" s="30" t="s">
        <v>67</v>
      </c>
      <c r="P48" s="30" t="s">
        <v>67</v>
      </c>
      <c r="Q48" s="30" t="s">
        <v>67</v>
      </c>
      <c r="R48" s="30" t="s">
        <v>67</v>
      </c>
      <c r="S48" s="30" t="s">
        <v>67</v>
      </c>
      <c r="T48" s="30" t="s">
        <v>67</v>
      </c>
      <c r="U48" s="30" t="s">
        <v>67</v>
      </c>
      <c r="V48" s="30" t="s">
        <v>67</v>
      </c>
      <c r="W48" s="30" t="s">
        <v>67</v>
      </c>
      <c r="X48" s="30" t="s">
        <v>67</v>
      </c>
      <c r="Y48" s="30" t="s">
        <v>67</v>
      </c>
      <c r="Z48" s="30" t="s">
        <v>67</v>
      </c>
      <c r="AA48" s="30" t="s">
        <v>89</v>
      </c>
      <c r="AB48" s="30" t="s">
        <v>89</v>
      </c>
      <c r="AC48" s="30" t="s">
        <v>89</v>
      </c>
      <c r="AD48" s="30" t="s">
        <v>89</v>
      </c>
      <c r="AE48" s="30" t="s">
        <v>67</v>
      </c>
      <c r="AF48" s="30" t="s">
        <v>67</v>
      </c>
      <c r="AG48" s="30" t="s">
        <v>89</v>
      </c>
      <c r="AH48" s="35"/>
      <c r="AI48" s="59"/>
    </row>
    <row r="49" ht="18.75" customHeight="1">
      <c r="A49" s="63"/>
      <c r="B49" s="27">
        <v>5.0</v>
      </c>
      <c r="C49" s="28"/>
      <c r="D49" s="29"/>
      <c r="E49" s="30"/>
      <c r="F49" s="30"/>
      <c r="G49" s="30"/>
      <c r="H49" s="30"/>
      <c r="I49" s="30" t="s">
        <v>72</v>
      </c>
      <c r="J49" s="30" t="s">
        <v>72</v>
      </c>
      <c r="K49" s="30" t="s">
        <v>72</v>
      </c>
      <c r="L49" s="30" t="s">
        <v>72</v>
      </c>
      <c r="M49" s="30" t="s">
        <v>72</v>
      </c>
      <c r="N49" s="30" t="s">
        <v>72</v>
      </c>
      <c r="O49" s="30" t="s">
        <v>72</v>
      </c>
      <c r="P49" s="30" t="s">
        <v>72</v>
      </c>
      <c r="Q49" s="30" t="s">
        <v>72</v>
      </c>
      <c r="R49" s="30" t="s">
        <v>82</v>
      </c>
      <c r="S49" s="30" t="s">
        <v>82</v>
      </c>
      <c r="T49" s="30" t="s">
        <v>82</v>
      </c>
      <c r="U49" s="30" t="s">
        <v>82</v>
      </c>
      <c r="V49" s="30" t="s">
        <v>82</v>
      </c>
      <c r="W49" s="30" t="s">
        <v>80</v>
      </c>
      <c r="X49" s="30" t="s">
        <v>80</v>
      </c>
      <c r="Y49" s="30" t="s">
        <v>80</v>
      </c>
      <c r="Z49" s="30" t="s">
        <v>80</v>
      </c>
      <c r="AA49" s="30" t="s">
        <v>80</v>
      </c>
      <c r="AB49" s="30" t="s">
        <v>80</v>
      </c>
      <c r="AC49" s="30" t="s">
        <v>80</v>
      </c>
      <c r="AD49" s="30" t="s">
        <v>80</v>
      </c>
      <c r="AE49" s="31"/>
      <c r="AF49" s="30"/>
      <c r="AG49" s="30"/>
      <c r="AH49" s="35"/>
      <c r="AI49" s="59"/>
    </row>
    <row r="50" ht="18.75" customHeight="1">
      <c r="A50" s="63"/>
      <c r="B50" s="27">
        <v>6.0</v>
      </c>
      <c r="C50" s="28"/>
      <c r="D50" s="29"/>
      <c r="E50" s="30"/>
      <c r="F50" s="30"/>
      <c r="G50" s="30"/>
      <c r="H50" s="30"/>
      <c r="I50" s="30"/>
      <c r="J50" s="30" t="s">
        <v>79</v>
      </c>
      <c r="K50" s="30" t="s">
        <v>79</v>
      </c>
      <c r="L50" s="30" t="s">
        <v>79</v>
      </c>
      <c r="M50" s="30" t="s">
        <v>79</v>
      </c>
      <c r="N50" s="30" t="s">
        <v>79</v>
      </c>
      <c r="O50" s="30" t="s">
        <v>79</v>
      </c>
      <c r="P50" s="30" t="s">
        <v>79</v>
      </c>
      <c r="Q50" s="30" t="s">
        <v>79</v>
      </c>
      <c r="R50" s="30" t="s">
        <v>79</v>
      </c>
      <c r="S50" s="30" t="s">
        <v>79</v>
      </c>
      <c r="T50" s="30" t="s">
        <v>79</v>
      </c>
      <c r="U50" s="31" t="s">
        <v>76</v>
      </c>
      <c r="V50" s="30" t="s">
        <v>76</v>
      </c>
      <c r="W50" s="30" t="s">
        <v>76</v>
      </c>
      <c r="X50" s="30" t="s">
        <v>76</v>
      </c>
      <c r="Y50" s="30" t="s">
        <v>76</v>
      </c>
      <c r="Z50" s="30" t="s">
        <v>76</v>
      </c>
      <c r="AA50" s="30" t="s">
        <v>76</v>
      </c>
      <c r="AB50" s="30" t="s">
        <v>76</v>
      </c>
      <c r="AC50" s="30" t="s">
        <v>76</v>
      </c>
      <c r="AD50" s="30" t="s">
        <v>76</v>
      </c>
      <c r="AE50" s="31"/>
      <c r="AF50" s="30"/>
      <c r="AG50" s="30"/>
      <c r="AH50" s="35"/>
      <c r="AI50" s="59"/>
    </row>
    <row r="51" ht="18.75" customHeight="1">
      <c r="A51" s="63"/>
      <c r="B51" s="27">
        <v>7.0</v>
      </c>
      <c r="C51" s="28"/>
      <c r="D51" s="29"/>
      <c r="E51" s="30"/>
      <c r="F51" s="30"/>
      <c r="G51" s="30"/>
      <c r="H51" s="30"/>
      <c r="I51" s="30"/>
      <c r="J51" s="30"/>
      <c r="K51" s="30" t="s">
        <v>81</v>
      </c>
      <c r="L51" s="30" t="s">
        <v>81</v>
      </c>
      <c r="M51" s="30" t="s">
        <v>81</v>
      </c>
      <c r="N51" s="30" t="s">
        <v>81</v>
      </c>
      <c r="O51" s="30" t="s">
        <v>81</v>
      </c>
      <c r="P51" s="30" t="s">
        <v>81</v>
      </c>
      <c r="Q51" s="30" t="s">
        <v>81</v>
      </c>
      <c r="R51" s="30" t="s">
        <v>81</v>
      </c>
      <c r="S51" s="30" t="s">
        <v>66</v>
      </c>
      <c r="T51" s="31" t="s">
        <v>66</v>
      </c>
      <c r="U51" s="31" t="s">
        <v>66</v>
      </c>
      <c r="V51" s="31" t="s">
        <v>66</v>
      </c>
      <c r="W51" s="31" t="s">
        <v>66</v>
      </c>
      <c r="X51" s="31" t="s">
        <v>66</v>
      </c>
      <c r="Y51" s="31" t="s">
        <v>66</v>
      </c>
      <c r="Z51" s="31" t="s">
        <v>66</v>
      </c>
      <c r="AA51" s="31" t="s">
        <v>66</v>
      </c>
      <c r="AB51" s="30" t="s">
        <v>66</v>
      </c>
      <c r="AC51" s="30" t="s">
        <v>91</v>
      </c>
      <c r="AD51" s="31" t="s">
        <v>91</v>
      </c>
      <c r="AE51" s="30" t="s">
        <v>91</v>
      </c>
      <c r="AF51" s="31" t="s">
        <v>91</v>
      </c>
      <c r="AG51" s="30" t="s">
        <v>91</v>
      </c>
      <c r="AH51" s="35"/>
      <c r="AI51" s="59"/>
    </row>
    <row r="52" ht="18.75" customHeight="1">
      <c r="A52" s="63"/>
      <c r="B52" s="27">
        <v>8.0</v>
      </c>
      <c r="C52" s="28"/>
      <c r="D52" s="29"/>
      <c r="E52" s="30"/>
      <c r="F52" s="30"/>
      <c r="G52" s="30"/>
      <c r="H52" s="30"/>
      <c r="I52" s="30"/>
      <c r="J52" s="30"/>
      <c r="K52" s="30"/>
      <c r="L52" s="30"/>
      <c r="M52" s="30"/>
      <c r="N52" s="30" t="s">
        <v>75</v>
      </c>
      <c r="O52" s="30" t="s">
        <v>75</v>
      </c>
      <c r="P52" s="30" t="s">
        <v>75</v>
      </c>
      <c r="Q52" s="30" t="s">
        <v>75</v>
      </c>
      <c r="R52" s="30" t="s">
        <v>75</v>
      </c>
      <c r="S52" s="30" t="s">
        <v>75</v>
      </c>
      <c r="T52" s="30" t="s">
        <v>75</v>
      </c>
      <c r="U52" s="30" t="s">
        <v>75</v>
      </c>
      <c r="V52" s="30" t="s">
        <v>75</v>
      </c>
      <c r="W52" s="30" t="s">
        <v>75</v>
      </c>
      <c r="X52" s="30" t="s">
        <v>75</v>
      </c>
      <c r="Y52" s="30" t="s">
        <v>77</v>
      </c>
      <c r="Z52" s="30" t="s">
        <v>77</v>
      </c>
      <c r="AA52" s="30" t="s">
        <v>77</v>
      </c>
      <c r="AB52" s="30" t="s">
        <v>77</v>
      </c>
      <c r="AC52" s="30" t="s">
        <v>77</v>
      </c>
      <c r="AD52" s="30" t="s">
        <v>77</v>
      </c>
      <c r="AE52" s="30" t="s">
        <v>73</v>
      </c>
      <c r="AF52" s="30" t="s">
        <v>73</v>
      </c>
      <c r="AG52" s="30" t="s">
        <v>73</v>
      </c>
      <c r="AH52" s="34"/>
      <c r="AI52" s="59"/>
    </row>
    <row r="53" ht="18.75" customHeight="1">
      <c r="A53" s="63"/>
      <c r="B53" s="36">
        <v>9.0</v>
      </c>
      <c r="C53" s="37"/>
      <c r="D53" s="38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 t="s">
        <v>80</v>
      </c>
      <c r="R53" s="39" t="s">
        <v>80</v>
      </c>
      <c r="S53" s="39" t="s">
        <v>80</v>
      </c>
      <c r="T53" s="39" t="s">
        <v>80</v>
      </c>
      <c r="U53" s="39" t="s">
        <v>80</v>
      </c>
      <c r="V53" s="39" t="s">
        <v>72</v>
      </c>
      <c r="W53" s="39" t="s">
        <v>72</v>
      </c>
      <c r="X53" s="39" t="s">
        <v>86</v>
      </c>
      <c r="Y53" s="39" t="s">
        <v>86</v>
      </c>
      <c r="Z53" s="39" t="s">
        <v>86</v>
      </c>
      <c r="AA53" s="39" t="s">
        <v>86</v>
      </c>
      <c r="AB53" s="39" t="s">
        <v>86</v>
      </c>
      <c r="AC53" s="39" t="s">
        <v>86</v>
      </c>
      <c r="AD53" s="39" t="s">
        <v>86</v>
      </c>
      <c r="AE53" s="39"/>
      <c r="AF53" s="39"/>
      <c r="AG53" s="39"/>
      <c r="AH53" s="41"/>
      <c r="AI53" s="59"/>
    </row>
    <row r="54" ht="18.75" customHeight="1">
      <c r="A54" s="63"/>
      <c r="B54" s="42" t="s">
        <v>4</v>
      </c>
      <c r="C54" s="43"/>
      <c r="D54" s="44" t="s">
        <v>63</v>
      </c>
      <c r="E54" s="45" t="s">
        <v>63</v>
      </c>
      <c r="F54" s="45" t="s">
        <v>63</v>
      </c>
      <c r="G54" s="45" t="s">
        <v>63</v>
      </c>
      <c r="H54" s="45"/>
      <c r="I54" s="45" t="s">
        <v>63</v>
      </c>
      <c r="J54" s="45" t="s">
        <v>63</v>
      </c>
      <c r="K54" s="45" t="s">
        <v>63</v>
      </c>
      <c r="L54" s="45"/>
      <c r="M54" s="45"/>
      <c r="N54" s="45" t="s">
        <v>63</v>
      </c>
      <c r="O54" s="45" t="s">
        <v>63</v>
      </c>
      <c r="P54" s="45"/>
      <c r="Q54" s="45" t="s">
        <v>63</v>
      </c>
      <c r="R54" s="45" t="s">
        <v>63</v>
      </c>
      <c r="S54" s="45" t="s">
        <v>63</v>
      </c>
      <c r="T54" s="46" t="s">
        <v>63</v>
      </c>
      <c r="U54" s="47" t="s">
        <v>63</v>
      </c>
      <c r="V54" s="45" t="s">
        <v>63</v>
      </c>
      <c r="W54" s="46" t="s">
        <v>63</v>
      </c>
      <c r="X54" s="46"/>
      <c r="Y54" s="47" t="s">
        <v>63</v>
      </c>
      <c r="Z54" s="45"/>
      <c r="AA54" s="46"/>
      <c r="AB54" s="46" t="s">
        <v>63</v>
      </c>
      <c r="AC54" s="47"/>
      <c r="AD54" s="45"/>
      <c r="AE54" s="46" t="s">
        <v>63</v>
      </c>
      <c r="AF54" s="46" t="s">
        <v>63</v>
      </c>
      <c r="AG54" s="47"/>
      <c r="AH54" s="76">
        <f>COUNTIF(D54:AG54, "=X")</f>
        <v>20</v>
      </c>
      <c r="AI54" s="59"/>
    </row>
    <row r="55" ht="18.75" customHeight="1">
      <c r="A55" s="63"/>
      <c r="B55" s="49" t="s">
        <v>5</v>
      </c>
      <c r="C55" s="5"/>
      <c r="D55" s="152" t="s">
        <v>83</v>
      </c>
      <c r="E55" s="133" t="s">
        <v>84</v>
      </c>
      <c r="F55" s="133" t="s">
        <v>85</v>
      </c>
      <c r="G55" s="133" t="s">
        <v>74</v>
      </c>
      <c r="H55" s="133" t="s">
        <v>72</v>
      </c>
      <c r="I55" s="133" t="s">
        <v>79</v>
      </c>
      <c r="J55" s="133" t="s">
        <v>81</v>
      </c>
      <c r="K55" s="133" t="s">
        <v>75</v>
      </c>
      <c r="L55" s="133" t="s">
        <v>85</v>
      </c>
      <c r="M55" s="133" t="s">
        <v>89</v>
      </c>
      <c r="N55" s="133" t="s">
        <v>80</v>
      </c>
      <c r="O55" s="133" t="s">
        <v>82</v>
      </c>
      <c r="P55" s="133" t="s">
        <v>65</v>
      </c>
      <c r="Q55" s="133" t="s">
        <v>68</v>
      </c>
      <c r="R55" s="46" t="s">
        <v>91</v>
      </c>
      <c r="S55" s="46" t="s">
        <v>90</v>
      </c>
      <c r="T55" s="133" t="s">
        <v>76</v>
      </c>
      <c r="U55" s="133" t="s">
        <v>86</v>
      </c>
      <c r="V55" s="133" t="s">
        <v>80</v>
      </c>
      <c r="W55" s="133" t="s">
        <v>77</v>
      </c>
      <c r="X55" s="46" t="s">
        <v>70</v>
      </c>
      <c r="Y55" s="133" t="s">
        <v>71</v>
      </c>
      <c r="Z55" s="46" t="s">
        <v>89</v>
      </c>
      <c r="AA55" s="46" t="s">
        <v>73</v>
      </c>
      <c r="AB55" s="46" t="s">
        <v>78</v>
      </c>
      <c r="AC55" s="46"/>
      <c r="AD55" s="46"/>
      <c r="AE55" s="46"/>
      <c r="AF55" s="46"/>
      <c r="AG55" s="46"/>
      <c r="AH55" s="153"/>
      <c r="AI55" s="59"/>
    </row>
    <row r="56" ht="18.75" customHeight="1">
      <c r="A56" s="59"/>
      <c r="B56" s="80"/>
      <c r="C56" s="8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ht="18.75" customHeight="1">
      <c r="A57" s="59"/>
      <c r="B57" s="80"/>
      <c r="C57" s="80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ht="18.75" customHeight="1">
      <c r="A58" s="59"/>
      <c r="B58" s="80"/>
      <c r="C58" s="80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ht="18.75" customHeight="1">
      <c r="A59" s="59"/>
      <c r="B59" s="80"/>
      <c r="C59" s="80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ht="18.75" customHeight="1">
      <c r="A60" s="59"/>
      <c r="B60" s="80"/>
      <c r="C60" s="80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ht="18.75" customHeight="1">
      <c r="A61" s="59"/>
      <c r="B61" s="80"/>
      <c r="C61" s="80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ht="18.75" customHeight="1">
      <c r="A62" s="59"/>
      <c r="B62" s="80"/>
      <c r="C62" s="80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ht="18.75" customHeight="1">
      <c r="A63" s="59"/>
      <c r="B63" s="80"/>
      <c r="C63" s="80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ht="18.75" customHeight="1">
      <c r="A64" s="59"/>
      <c r="B64" s="80"/>
      <c r="C64" s="80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ht="18.75" customHeight="1">
      <c r="A65" s="59"/>
      <c r="B65" s="80"/>
      <c r="C65" s="80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ht="18.75" customHeight="1">
      <c r="A66" s="59"/>
      <c r="B66" s="80"/>
      <c r="C66" s="80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ht="18.75" customHeight="1">
      <c r="A67" s="59"/>
      <c r="B67" s="80"/>
      <c r="C67" s="80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ht="18.75" customHeight="1">
      <c r="A68" s="59"/>
      <c r="B68" s="80"/>
      <c r="C68" s="80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ht="18.75" customHeight="1">
      <c r="A69" s="59"/>
      <c r="B69" s="80"/>
      <c r="C69" s="80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ht="18.75" customHeight="1">
      <c r="A70" s="59"/>
      <c r="B70" s="80"/>
      <c r="C70" s="80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ht="18.75" customHeight="1">
      <c r="A71" s="59"/>
      <c r="B71" s="80"/>
      <c r="C71" s="80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</sheetData>
  <mergeCells count="165"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B2:AH2"/>
    <mergeCell ref="E4:E5"/>
    <mergeCell ref="F4:F5"/>
    <mergeCell ref="G4:G5"/>
    <mergeCell ref="H4:H5"/>
    <mergeCell ref="I4:I5"/>
    <mergeCell ref="AH4:AH5"/>
    <mergeCell ref="D4:D5"/>
    <mergeCell ref="B6:C6"/>
    <mergeCell ref="B7:C7"/>
    <mergeCell ref="B8:C8"/>
    <mergeCell ref="B9:C9"/>
    <mergeCell ref="B10:C10"/>
    <mergeCell ref="B11:C11"/>
    <mergeCell ref="Y29:Y30"/>
    <mergeCell ref="Z29:Z30"/>
    <mergeCell ref="R29:R30"/>
    <mergeCell ref="S29:S30"/>
    <mergeCell ref="T29:T30"/>
    <mergeCell ref="U29:U30"/>
    <mergeCell ref="V29:V30"/>
    <mergeCell ref="W29:W30"/>
    <mergeCell ref="X29:X30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U16:U17"/>
    <mergeCell ref="AC16:AC17"/>
    <mergeCell ref="AD16:AD17"/>
    <mergeCell ref="AE16:AE17"/>
    <mergeCell ref="AF16:AF17"/>
    <mergeCell ref="AG16:AG17"/>
    <mergeCell ref="AH16:AH17"/>
    <mergeCell ref="B12:C12"/>
    <mergeCell ref="B13:C13"/>
    <mergeCell ref="B14:C14"/>
    <mergeCell ref="D16:D17"/>
    <mergeCell ref="E16:E17"/>
    <mergeCell ref="F16:F17"/>
    <mergeCell ref="G16:G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D29:D30"/>
    <mergeCell ref="E29:E30"/>
    <mergeCell ref="F29:F30"/>
    <mergeCell ref="G29:G30"/>
    <mergeCell ref="H29:H30"/>
    <mergeCell ref="AA29:AA30"/>
    <mergeCell ref="AB29:AB30"/>
    <mergeCell ref="AC29:AC30"/>
    <mergeCell ref="AD29:AD30"/>
    <mergeCell ref="AE29:AE30"/>
    <mergeCell ref="AF29:AF30"/>
    <mergeCell ref="AG29:AG30"/>
    <mergeCell ref="AH29:AH30"/>
    <mergeCell ref="V16:V17"/>
    <mergeCell ref="W16:W17"/>
    <mergeCell ref="X16:X17"/>
    <mergeCell ref="Y16:Y17"/>
    <mergeCell ref="Z16:Z17"/>
    <mergeCell ref="AA16:AA17"/>
    <mergeCell ref="AB16:AB17"/>
    <mergeCell ref="B38:C38"/>
    <mergeCell ref="B39:C39"/>
    <mergeCell ref="B40:C40"/>
    <mergeCell ref="B41:C41"/>
    <mergeCell ref="D43:D44"/>
    <mergeCell ref="E43:E44"/>
    <mergeCell ref="F43:F44"/>
    <mergeCell ref="B52:C52"/>
    <mergeCell ref="B53:C53"/>
    <mergeCell ref="B54:C54"/>
    <mergeCell ref="B55:C55"/>
    <mergeCell ref="B45:C45"/>
    <mergeCell ref="B46:C46"/>
    <mergeCell ref="B47:C47"/>
    <mergeCell ref="B48:C48"/>
    <mergeCell ref="B49:C49"/>
    <mergeCell ref="B50:C50"/>
    <mergeCell ref="B51:C51"/>
    <mergeCell ref="P29:P30"/>
    <mergeCell ref="Q29:Q30"/>
    <mergeCell ref="I29:I30"/>
    <mergeCell ref="J29:J30"/>
    <mergeCell ref="K29:K30"/>
    <mergeCell ref="L29:L30"/>
    <mergeCell ref="M29:M30"/>
    <mergeCell ref="N29:N30"/>
    <mergeCell ref="O29:O30"/>
    <mergeCell ref="B31:C31"/>
    <mergeCell ref="B32:C32"/>
    <mergeCell ref="B33:C33"/>
    <mergeCell ref="B34:C34"/>
    <mergeCell ref="B35:C35"/>
    <mergeCell ref="B36:C36"/>
    <mergeCell ref="B37:C37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S43:S44"/>
    <mergeCell ref="T43:T44"/>
    <mergeCell ref="AB43:AB44"/>
    <mergeCell ref="AC43:AC44"/>
    <mergeCell ref="AD43:AD44"/>
    <mergeCell ref="AE43:AE44"/>
    <mergeCell ref="AF43:AF44"/>
    <mergeCell ref="AG43:AG44"/>
    <mergeCell ref="AH43:AH44"/>
    <mergeCell ref="U43:U44"/>
    <mergeCell ref="V43:V44"/>
    <mergeCell ref="W43:W44"/>
    <mergeCell ref="X43:X44"/>
    <mergeCell ref="Y43:Y44"/>
    <mergeCell ref="Z43:Z44"/>
    <mergeCell ref="AA43:AA44"/>
  </mergeCells>
  <conditionalFormatting sqref="D6:AG12 D18:AG24 D31:AG39 D45:AG53">
    <cfRule type="containsText" dxfId="0" priority="1" operator="containsText" text="6">
      <formula>NOT(ISERROR(SEARCH(("6"),(D6))))</formula>
    </cfRule>
  </conditionalFormatting>
  <conditionalFormatting sqref="D6:AG12 D18:AG24 D31:AG39 D45:AG53">
    <cfRule type="containsText" dxfId="1" priority="2" operator="containsText" text="7">
      <formula>NOT(ISERROR(SEARCH(("7"),(D6))))</formula>
    </cfRule>
  </conditionalFormatting>
  <conditionalFormatting sqref="D6:AG12 D18:AG24 D31:AG39 D45:AG53">
    <cfRule type="containsText" dxfId="2" priority="3" operator="containsText" text="8">
      <formula>NOT(ISERROR(SEARCH(("8"),(D6))))</formula>
    </cfRule>
  </conditionalFormatting>
  <conditionalFormatting sqref="D6:AG12 D18:AG24 D31:AG39 D45:AG53">
    <cfRule type="containsText" dxfId="3" priority="4" operator="containsText" text="9">
      <formula>NOT(ISERROR(SEARCH(("9"),(D6))))</formula>
    </cfRule>
  </conditionalFormatting>
  <conditionalFormatting sqref="D6:AG12 D18:AG24 D31:AG39 D45:AG53">
    <cfRule type="containsText" dxfId="4" priority="5" operator="containsText" text="10">
      <formula>NOT(ISERROR(SEARCH(("10"),(D6))))</formula>
    </cfRule>
  </conditionalFormatting>
  <conditionalFormatting sqref="D6:AG12 D18:AG24 D31:AG39 D45:AG53">
    <cfRule type="containsText" dxfId="5" priority="6" operator="containsText" text="11">
      <formula>NOT(ISERROR(SEARCH(("11"),(D6))))</formula>
    </cfRule>
  </conditionalFormatting>
  <conditionalFormatting sqref="D6:AG12 D18:AG24 D31:AG39 D45:AG53">
    <cfRule type="containsText" dxfId="6" priority="7" operator="containsText" text="12">
      <formula>NOT(ISERROR(SEARCH(("12"),(D6))))</formula>
    </cfRule>
  </conditionalFormatting>
  <conditionalFormatting sqref="D6:AG12 D18:AG24 D31:AG39 D45:AG53">
    <cfRule type="containsText" dxfId="7" priority="8" operator="containsText" text="13">
      <formula>NOT(ISERROR(SEARCH(("13"),(D6))))</formula>
    </cfRule>
  </conditionalFormatting>
  <conditionalFormatting sqref="D6:AG12 D18:AG24 D31:AG39 D45:AG53">
    <cfRule type="containsText" dxfId="8" priority="9" operator="containsText" text="14">
      <formula>NOT(ISERROR(SEARCH(("14"),(D6))))</formula>
    </cfRule>
  </conditionalFormatting>
  <conditionalFormatting sqref="D6:AG12 D18:AG24 D31:AG39 D45:AG53">
    <cfRule type="containsText" dxfId="9" priority="10" operator="containsText" text="15">
      <formula>NOT(ISERROR(SEARCH(("15"),(D6))))</formula>
    </cfRule>
  </conditionalFormatting>
  <conditionalFormatting sqref="D6:AG12 D18:AG24 D31:AG39 D45:AG53">
    <cfRule type="containsText" dxfId="10" priority="11" operator="containsText" text="5">
      <formula>NOT(ISERROR(SEARCH(("5"),(D6))))</formula>
    </cfRule>
  </conditionalFormatting>
  <conditionalFormatting sqref="D6:AG12 D18:AG24 D31:AG39 D45:AG53">
    <cfRule type="containsText" dxfId="11" priority="12" operator="containsText" text="4">
      <formula>NOT(ISERROR(SEARCH(("4"),(D6))))</formula>
    </cfRule>
  </conditionalFormatting>
  <conditionalFormatting sqref="D6:AG12 D18:AG24 D31:AG39 D45:AG53">
    <cfRule type="containsText" dxfId="12" priority="13" operator="containsText" text="3">
      <formula>NOT(ISERROR(SEARCH(("3"),(D6))))</formula>
    </cfRule>
  </conditionalFormatting>
  <conditionalFormatting sqref="D6:AG12 D18:AG24 D31:AG39 D45:AG53">
    <cfRule type="containsText" dxfId="13" priority="14" operator="containsText" text="2">
      <formula>NOT(ISERROR(SEARCH(("2"),(D6))))</formula>
    </cfRule>
  </conditionalFormatting>
  <conditionalFormatting sqref="D6:AG12 D18:AG24 D31:AG39 D45:AG53">
    <cfRule type="containsText" dxfId="14" priority="15" operator="containsText" text="1">
      <formula>NOT(ISERROR(SEARCH(("1"),(D6))))</formula>
    </cfRule>
  </conditionalFormatting>
  <conditionalFormatting sqref="D6:AG12 D18:AG24 D31:AG39 D45:AG53">
    <cfRule type="expression" dxfId="15" priority="16">
      <formula>MAX(ARRAYFORMULA(IF(NOT(ISBLANK(D6:AG6)),COLUMN(D6:AG6),"")))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3" width="7.63"/>
    <col customWidth="1" min="4" max="31" width="4.13"/>
    <col customWidth="1" min="32" max="32" width="6.63"/>
    <col customWidth="1" min="33" max="33" width="3.25"/>
  </cols>
  <sheetData>
    <row r="1" ht="18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8.75" customHeight="1">
      <c r="A2" s="2"/>
      <c r="B2" s="160" t="s">
        <v>92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2"/>
    </row>
    <row r="3" ht="18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8.75" customHeight="1">
      <c r="A4" s="2"/>
      <c r="B4" s="6" t="s">
        <v>0</v>
      </c>
      <c r="C4" s="7" t="s">
        <v>1</v>
      </c>
      <c r="D4" s="8" t="str">
        <f>IFERROR(__xludf.DUMMYFUNCTION("IF(ISBLANK($B$2),"""",ARRAYFORMULA(SPLIT(JOIN("","",SPLIT($B$2,"", "")),"","")))"),"C1")</f>
        <v>C1</v>
      </c>
      <c r="E4" s="9" t="str">
        <f>IFERROR(__xludf.DUMMYFUNCTION("""COMPUTED_VALUE"""),"A1")</f>
        <v>A1</v>
      </c>
      <c r="F4" s="9" t="str">
        <f>IFERROR(__xludf.DUMMYFUNCTION("""COMPUTED_VALUE"""),"A2")</f>
        <v>A2</v>
      </c>
      <c r="G4" s="9" t="str">
        <f>IFERROR(__xludf.DUMMYFUNCTION("""COMPUTED_VALUE"""),"C3")</f>
        <v>C3</v>
      </c>
      <c r="H4" s="9" t="str">
        <f>IFERROR(__xludf.DUMMYFUNCTION("""COMPUTED_VALUE"""),"B1")</f>
        <v>B1</v>
      </c>
      <c r="I4" s="9" t="str">
        <f>IFERROR(__xludf.DUMMYFUNCTION("""COMPUTED_VALUE"""),"A1")</f>
        <v>A1</v>
      </c>
      <c r="J4" s="9" t="str">
        <f>IFERROR(__xludf.DUMMYFUNCTION("""COMPUTED_VALUE"""),"C1M")</f>
        <v>C1M</v>
      </c>
      <c r="K4" s="9" t="str">
        <f>IFERROR(__xludf.DUMMYFUNCTION("""COMPUTED_VALUE"""),"B2")</f>
        <v>B2</v>
      </c>
      <c r="L4" s="9" t="str">
        <f>IFERROR(__xludf.DUMMYFUNCTION("""COMPUTED_VALUE"""),"B5")</f>
        <v>B5</v>
      </c>
      <c r="M4" s="9" t="str">
        <f>IFERROR(__xludf.DUMMYFUNCTION("""COMPUTED_VALUE"""),"A7")</f>
        <v>A7</v>
      </c>
      <c r="N4" s="9" t="str">
        <f>IFERROR(__xludf.DUMMYFUNCTION("""COMPUTED_VALUE"""),"C5")</f>
        <v>C5</v>
      </c>
      <c r="O4" s="9" t="str">
        <f>IFERROR(__xludf.DUMMYFUNCTION("""COMPUTED_VALUE"""),"B2M")</f>
        <v>B2M</v>
      </c>
      <c r="P4" s="9" t="str">
        <f>IFERROR(__xludf.DUMMYFUNCTION("""COMPUTED_VALUE"""),"A2M")</f>
        <v>A2M</v>
      </c>
      <c r="Q4" s="9" t="str">
        <f>IFERROR(__xludf.DUMMYFUNCTION("""COMPUTED_VALUE"""),"B2")</f>
        <v>B2</v>
      </c>
      <c r="R4" s="9" t="str">
        <f>IFERROR(__xludf.DUMMYFUNCTION("""COMPUTED_VALUE"""),"B1")</f>
        <v>B1</v>
      </c>
      <c r="S4" s="10" t="str">
        <f>IFERROR(__xludf.DUMMYFUNCTION("""COMPUTED_VALUE"""),"A2")</f>
        <v>A2</v>
      </c>
      <c r="T4" s="10" t="str">
        <f>IFERROR(__xludf.DUMMYFUNCTION("""COMPUTED_VALUE"""),"B4")</f>
        <v>B4</v>
      </c>
      <c r="U4" s="10" t="str">
        <f>IFERROR(__xludf.DUMMYFUNCTION("""COMPUTED_VALUE"""),"B5")</f>
        <v>B5</v>
      </c>
      <c r="V4" s="10" t="str">
        <f>IFERROR(__xludf.DUMMYFUNCTION("""COMPUTED_VALUE"""),"C1")</f>
        <v>C1</v>
      </c>
      <c r="W4" s="10" t="str">
        <f>IFERROR(__xludf.DUMMYFUNCTION("""COMPUTED_VALUE"""),"C4")</f>
        <v>C4</v>
      </c>
      <c r="X4" s="10" t="str">
        <f>IFERROR(__xludf.DUMMYFUNCTION("""COMPUTED_VALUE"""),"C2")</f>
        <v>C2</v>
      </c>
      <c r="Y4" s="10" t="str">
        <f>IFERROR(__xludf.DUMMYFUNCTION("""COMPUTED_VALUE"""),"A7")</f>
        <v>A7</v>
      </c>
      <c r="Z4" s="10" t="str">
        <f>IFERROR(__xludf.DUMMYFUNCTION("""COMPUTED_VALUE"""),"B-")</f>
        <v>B-</v>
      </c>
      <c r="AA4" s="10" t="str">
        <f>IFERROR(__xludf.DUMMYFUNCTION("""COMPUTED_VALUE"""),"A3")</f>
        <v>A3</v>
      </c>
      <c r="AB4" s="10" t="str">
        <f>IFERROR(__xludf.DUMMYFUNCTION("""COMPUTED_VALUE"""),"A2")</f>
        <v>A2</v>
      </c>
      <c r="AC4" s="10" t="str">
        <f>IFERROR(__xludf.DUMMYFUNCTION("""COMPUTED_VALUE"""),"C3")</f>
        <v>C3</v>
      </c>
      <c r="AD4" s="10" t="str">
        <f>IFERROR(__xludf.DUMMYFUNCTION("""COMPUTED_VALUE"""),"A-")</f>
        <v>A-</v>
      </c>
      <c r="AE4" s="161" t="str">
        <f>IFERROR(__xludf.DUMMYFUNCTION("""COMPUTED_VALUE"""),"C-")</f>
        <v>C-</v>
      </c>
      <c r="AF4" s="162"/>
      <c r="AG4" s="2"/>
    </row>
    <row r="5" ht="18.75" customHeight="1">
      <c r="A5" s="2"/>
      <c r="B5" s="13" t="s">
        <v>2</v>
      </c>
      <c r="C5" s="14" t="s">
        <v>3</v>
      </c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63"/>
      <c r="AF5" s="88"/>
      <c r="AG5" s="2"/>
    </row>
    <row r="6" ht="18.75" customHeight="1">
      <c r="A6" s="2"/>
      <c r="B6" s="19">
        <v>1.0</v>
      </c>
      <c r="C6" s="20"/>
      <c r="D6" s="21" t="s">
        <v>72</v>
      </c>
      <c r="E6" s="22" t="s">
        <v>72</v>
      </c>
      <c r="F6" s="22" t="s">
        <v>72</v>
      </c>
      <c r="G6" s="22" t="s">
        <v>72</v>
      </c>
      <c r="H6" s="22" t="s">
        <v>72</v>
      </c>
      <c r="I6" s="22" t="s">
        <v>72</v>
      </c>
      <c r="J6" s="22" t="s">
        <v>93</v>
      </c>
      <c r="K6" s="22" t="s">
        <v>93</v>
      </c>
      <c r="L6" s="22" t="s">
        <v>94</v>
      </c>
      <c r="M6" s="22" t="s">
        <v>94</v>
      </c>
      <c r="N6" s="22" t="s">
        <v>94</v>
      </c>
      <c r="O6" s="22" t="s">
        <v>94</v>
      </c>
      <c r="P6" s="22" t="s">
        <v>94</v>
      </c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26"/>
      <c r="AG6" s="2"/>
    </row>
    <row r="7" ht="18.75" customHeight="1">
      <c r="A7" s="2"/>
      <c r="B7" s="27">
        <v>2.0</v>
      </c>
      <c r="C7" s="28"/>
      <c r="D7" s="165"/>
      <c r="E7" s="30" t="s">
        <v>71</v>
      </c>
      <c r="F7" s="30" t="s">
        <v>71</v>
      </c>
      <c r="G7" s="30" t="s">
        <v>71</v>
      </c>
      <c r="H7" s="30" t="s">
        <v>71</v>
      </c>
      <c r="I7" s="30" t="s">
        <v>85</v>
      </c>
      <c r="J7" s="30" t="s">
        <v>85</v>
      </c>
      <c r="K7" s="30" t="s">
        <v>85</v>
      </c>
      <c r="L7" s="30" t="s">
        <v>71</v>
      </c>
      <c r="M7" s="30" t="s">
        <v>71</v>
      </c>
      <c r="N7" s="30" t="s">
        <v>71</v>
      </c>
      <c r="O7" s="30" t="s">
        <v>71</v>
      </c>
      <c r="P7" s="30" t="s">
        <v>71</v>
      </c>
      <c r="Q7" s="30" t="s">
        <v>71</v>
      </c>
      <c r="R7" s="30" t="s">
        <v>66</v>
      </c>
      <c r="S7" s="30" t="s">
        <v>66</v>
      </c>
      <c r="T7" s="30" t="s">
        <v>66</v>
      </c>
      <c r="U7" s="30" t="s">
        <v>66</v>
      </c>
      <c r="V7" s="30" t="s">
        <v>66</v>
      </c>
      <c r="W7" s="30" t="s">
        <v>66</v>
      </c>
      <c r="X7" s="30" t="s">
        <v>80</v>
      </c>
      <c r="Y7" s="30" t="s">
        <v>80</v>
      </c>
      <c r="Z7" s="30" t="s">
        <v>80</v>
      </c>
      <c r="AA7" s="31" t="s">
        <v>80</v>
      </c>
      <c r="AB7" s="30" t="s">
        <v>80</v>
      </c>
      <c r="AC7" s="31" t="s">
        <v>80</v>
      </c>
      <c r="AD7" s="31" t="s">
        <v>80</v>
      </c>
      <c r="AE7" s="31"/>
      <c r="AF7" s="34"/>
      <c r="AG7" s="2"/>
    </row>
    <row r="8" ht="18.75" customHeight="1">
      <c r="A8" s="2"/>
      <c r="B8" s="27">
        <v>3.0</v>
      </c>
      <c r="C8" s="28"/>
      <c r="D8" s="165"/>
      <c r="E8" s="166"/>
      <c r="F8" s="30" t="s">
        <v>75</v>
      </c>
      <c r="G8" s="30" t="s">
        <v>75</v>
      </c>
      <c r="H8" s="30" t="s">
        <v>75</v>
      </c>
      <c r="I8" s="30" t="s">
        <v>75</v>
      </c>
      <c r="J8" s="30" t="s">
        <v>75</v>
      </c>
      <c r="K8" s="30" t="s">
        <v>75</v>
      </c>
      <c r="L8" s="30" t="s">
        <v>95</v>
      </c>
      <c r="M8" s="30" t="s">
        <v>95</v>
      </c>
      <c r="N8" s="30" t="s">
        <v>95</v>
      </c>
      <c r="O8" s="30" t="s">
        <v>95</v>
      </c>
      <c r="P8" s="30" t="s">
        <v>95</v>
      </c>
      <c r="Q8" s="30" t="s">
        <v>95</v>
      </c>
      <c r="R8" s="30" t="s">
        <v>95</v>
      </c>
      <c r="S8" s="30" t="s">
        <v>95</v>
      </c>
      <c r="T8" s="30" t="s">
        <v>68</v>
      </c>
      <c r="U8" s="30" t="s">
        <v>68</v>
      </c>
      <c r="V8" s="30" t="s">
        <v>68</v>
      </c>
      <c r="W8" s="30" t="s">
        <v>68</v>
      </c>
      <c r="X8" s="30" t="s">
        <v>79</v>
      </c>
      <c r="Y8" s="30" t="s">
        <v>79</v>
      </c>
      <c r="Z8" s="30" t="s">
        <v>79</v>
      </c>
      <c r="AA8" s="31" t="s">
        <v>79</v>
      </c>
      <c r="AB8" s="30" t="s">
        <v>79</v>
      </c>
      <c r="AC8" s="31" t="s">
        <v>79</v>
      </c>
      <c r="AD8" s="31" t="s">
        <v>79</v>
      </c>
      <c r="AE8" s="31"/>
      <c r="AF8" s="35"/>
      <c r="AG8" s="2"/>
    </row>
    <row r="9" ht="18.75" customHeight="1">
      <c r="A9" s="2"/>
      <c r="B9" s="27">
        <v>4.0</v>
      </c>
      <c r="C9" s="28"/>
      <c r="D9" s="165"/>
      <c r="E9" s="166"/>
      <c r="F9" s="166"/>
      <c r="G9" s="30" t="s">
        <v>96</v>
      </c>
      <c r="H9" s="30" t="s">
        <v>96</v>
      </c>
      <c r="I9" s="30" t="s">
        <v>96</v>
      </c>
      <c r="J9" s="30" t="s">
        <v>96</v>
      </c>
      <c r="K9" s="30" t="s">
        <v>96</v>
      </c>
      <c r="L9" s="30" t="s">
        <v>96</v>
      </c>
      <c r="M9" s="30" t="s">
        <v>73</v>
      </c>
      <c r="N9" s="30" t="s">
        <v>73</v>
      </c>
      <c r="O9" s="30" t="s">
        <v>73</v>
      </c>
      <c r="P9" s="30" t="s">
        <v>73</v>
      </c>
      <c r="Q9" s="30" t="s">
        <v>73</v>
      </c>
      <c r="R9" s="30" t="s">
        <v>73</v>
      </c>
      <c r="S9" s="30" t="s">
        <v>73</v>
      </c>
      <c r="T9" s="30" t="s">
        <v>73</v>
      </c>
      <c r="U9" s="30" t="s">
        <v>95</v>
      </c>
      <c r="V9" s="30" t="s">
        <v>95</v>
      </c>
      <c r="W9" s="30" t="s">
        <v>95</v>
      </c>
      <c r="X9" s="30" t="s">
        <v>95</v>
      </c>
      <c r="Y9" s="30" t="s">
        <v>73</v>
      </c>
      <c r="Z9" s="30" t="s">
        <v>81</v>
      </c>
      <c r="AA9" s="31" t="s">
        <v>73</v>
      </c>
      <c r="AB9" s="30" t="s">
        <v>73</v>
      </c>
      <c r="AC9" s="30" t="s">
        <v>73</v>
      </c>
      <c r="AD9" s="31"/>
      <c r="AE9" s="31"/>
      <c r="AF9" s="35"/>
      <c r="AG9" s="2"/>
    </row>
    <row r="10" ht="18.75" customHeight="1">
      <c r="A10" s="2"/>
      <c r="B10" s="27">
        <v>5.0</v>
      </c>
      <c r="C10" s="28"/>
      <c r="D10" s="165"/>
      <c r="E10" s="166"/>
      <c r="F10" s="166"/>
      <c r="G10" s="166"/>
      <c r="H10" s="30" t="s">
        <v>66</v>
      </c>
      <c r="I10" s="30" t="s">
        <v>66</v>
      </c>
      <c r="J10" s="30" t="s">
        <v>66</v>
      </c>
      <c r="K10" s="30" t="s">
        <v>66</v>
      </c>
      <c r="L10" s="30" t="s">
        <v>66</v>
      </c>
      <c r="M10" s="30" t="s">
        <v>66</v>
      </c>
      <c r="N10" s="30" t="s">
        <v>88</v>
      </c>
      <c r="O10" s="30" t="s">
        <v>88</v>
      </c>
      <c r="P10" s="30" t="s">
        <v>88</v>
      </c>
      <c r="Q10" s="30" t="s">
        <v>88</v>
      </c>
      <c r="R10" s="30" t="s">
        <v>88</v>
      </c>
      <c r="S10" s="30" t="s">
        <v>88</v>
      </c>
      <c r="T10" s="30" t="s">
        <v>88</v>
      </c>
      <c r="U10" s="30" t="s">
        <v>88</v>
      </c>
      <c r="V10" s="30" t="s">
        <v>72</v>
      </c>
      <c r="W10" s="30" t="s">
        <v>72</v>
      </c>
      <c r="X10" s="30" t="s">
        <v>72</v>
      </c>
      <c r="Y10" s="30" t="s">
        <v>72</v>
      </c>
      <c r="Z10" s="30" t="s">
        <v>72</v>
      </c>
      <c r="AA10" s="30" t="s">
        <v>72</v>
      </c>
      <c r="AB10" s="30" t="s">
        <v>72</v>
      </c>
      <c r="AC10" s="31" t="s">
        <v>96</v>
      </c>
      <c r="AD10" s="31"/>
      <c r="AE10" s="31"/>
      <c r="AF10" s="35"/>
      <c r="AG10" s="2"/>
    </row>
    <row r="11" ht="18.75" customHeight="1">
      <c r="A11" s="2"/>
      <c r="B11" s="27">
        <v>6.0</v>
      </c>
      <c r="C11" s="28"/>
      <c r="D11" s="165"/>
      <c r="E11" s="166"/>
      <c r="F11" s="166"/>
      <c r="G11" s="166"/>
      <c r="H11" s="166"/>
      <c r="I11" s="166"/>
      <c r="J11" s="166"/>
      <c r="K11" s="30" t="s">
        <v>65</v>
      </c>
      <c r="L11" s="30" t="s">
        <v>65</v>
      </c>
      <c r="M11" s="30" t="s">
        <v>65</v>
      </c>
      <c r="N11" s="30" t="s">
        <v>65</v>
      </c>
      <c r="O11" s="30" t="s">
        <v>97</v>
      </c>
      <c r="P11" s="30" t="s">
        <v>98</v>
      </c>
      <c r="Q11" s="30" t="s">
        <v>97</v>
      </c>
      <c r="R11" s="30" t="s">
        <v>97</v>
      </c>
      <c r="S11" s="30" t="s">
        <v>97</v>
      </c>
      <c r="T11" s="30" t="s">
        <v>97</v>
      </c>
      <c r="U11" s="30" t="s">
        <v>97</v>
      </c>
      <c r="V11" s="30" t="s">
        <v>97</v>
      </c>
      <c r="W11" s="30" t="s">
        <v>98</v>
      </c>
      <c r="X11" s="30" t="s">
        <v>98</v>
      </c>
      <c r="Y11" s="30" t="s">
        <v>98</v>
      </c>
      <c r="Z11" s="30"/>
      <c r="AA11" s="30" t="s">
        <v>74</v>
      </c>
      <c r="AB11" s="30" t="s">
        <v>74</v>
      </c>
      <c r="AC11" s="31" t="s">
        <v>74</v>
      </c>
      <c r="AD11" s="31"/>
      <c r="AE11" s="31"/>
      <c r="AF11" s="35"/>
      <c r="AG11" s="2"/>
    </row>
    <row r="12" ht="18.75" customHeight="1">
      <c r="A12" s="2"/>
      <c r="B12" s="36">
        <v>7.0</v>
      </c>
      <c r="C12" s="37"/>
      <c r="D12" s="167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30" t="s">
        <v>99</v>
      </c>
      <c r="Q12" s="30" t="s">
        <v>99</v>
      </c>
      <c r="R12" s="30" t="s">
        <v>99</v>
      </c>
      <c r="S12" s="30" t="s">
        <v>100</v>
      </c>
      <c r="T12" s="30" t="s">
        <v>100</v>
      </c>
      <c r="U12" s="30" t="s">
        <v>100</v>
      </c>
      <c r="V12" s="30" t="s">
        <v>100</v>
      </c>
      <c r="W12" s="30" t="s">
        <v>99</v>
      </c>
      <c r="X12" s="30" t="s">
        <v>99</v>
      </c>
      <c r="Y12" s="30" t="s">
        <v>99</v>
      </c>
      <c r="Z12" s="30" t="s">
        <v>99</v>
      </c>
      <c r="AA12" s="30" t="s">
        <v>99</v>
      </c>
      <c r="AB12" s="30" t="s">
        <v>100</v>
      </c>
      <c r="AC12" s="30" t="s">
        <v>100</v>
      </c>
      <c r="AD12" s="31"/>
      <c r="AE12" s="31"/>
      <c r="AF12" s="41"/>
      <c r="AG12" s="2"/>
    </row>
    <row r="13" ht="18.75" customHeight="1">
      <c r="A13" s="2"/>
      <c r="B13" s="42" t="s">
        <v>4</v>
      </c>
      <c r="C13" s="43"/>
      <c r="D13" s="44" t="s">
        <v>63</v>
      </c>
      <c r="E13" s="45" t="s">
        <v>63</v>
      </c>
      <c r="F13" s="45" t="s">
        <v>63</v>
      </c>
      <c r="G13" s="45" t="s">
        <v>63</v>
      </c>
      <c r="H13" s="45" t="s">
        <v>63</v>
      </c>
      <c r="I13" s="45"/>
      <c r="J13" s="45"/>
      <c r="K13" s="45" t="s">
        <v>63</v>
      </c>
      <c r="L13" s="45" t="s">
        <v>63</v>
      </c>
      <c r="M13" s="45" t="s">
        <v>63</v>
      </c>
      <c r="N13" s="45" t="s">
        <v>63</v>
      </c>
      <c r="O13" s="45"/>
      <c r="P13" s="45" t="s">
        <v>63</v>
      </c>
      <c r="Q13" s="45"/>
      <c r="R13" s="45" t="s">
        <v>63</v>
      </c>
      <c r="S13" s="45"/>
      <c r="T13" s="46" t="s">
        <v>63</v>
      </c>
      <c r="U13" s="47" t="s">
        <v>63</v>
      </c>
      <c r="V13" s="45" t="s">
        <v>63</v>
      </c>
      <c r="W13" s="46" t="s">
        <v>63</v>
      </c>
      <c r="X13" s="46" t="s">
        <v>63</v>
      </c>
      <c r="Y13" s="47" t="s">
        <v>63</v>
      </c>
      <c r="Z13" s="45"/>
      <c r="AA13" s="46" t="s">
        <v>63</v>
      </c>
      <c r="AB13" s="46"/>
      <c r="AC13" s="47" t="s">
        <v>63</v>
      </c>
      <c r="AD13" s="45"/>
      <c r="AE13" s="51"/>
      <c r="AF13" s="169">
        <f>COUNTIF(D13:AE13, "=X")</f>
        <v>19</v>
      </c>
      <c r="AG13" s="2"/>
    </row>
    <row r="14" ht="18.75" customHeight="1">
      <c r="A14" s="2"/>
      <c r="B14" s="49" t="s">
        <v>5</v>
      </c>
      <c r="C14" s="5"/>
      <c r="D14" s="152" t="s">
        <v>93</v>
      </c>
      <c r="E14" s="133" t="s">
        <v>85</v>
      </c>
      <c r="F14" s="133" t="s">
        <v>75</v>
      </c>
      <c r="G14" s="133" t="s">
        <v>96</v>
      </c>
      <c r="H14" s="133" t="s">
        <v>66</v>
      </c>
      <c r="I14" s="133" t="s">
        <v>97</v>
      </c>
      <c r="J14" s="133" t="s">
        <v>94</v>
      </c>
      <c r="K14" s="133" t="s">
        <v>71</v>
      </c>
      <c r="L14" s="133" t="s">
        <v>95</v>
      </c>
      <c r="M14" s="133" t="s">
        <v>73</v>
      </c>
      <c r="N14" s="133" t="s">
        <v>88</v>
      </c>
      <c r="O14" s="133" t="s">
        <v>97</v>
      </c>
      <c r="P14" s="133" t="s">
        <v>100</v>
      </c>
      <c r="Q14" s="133" t="s">
        <v>66</v>
      </c>
      <c r="R14" s="133" t="s">
        <v>68</v>
      </c>
      <c r="S14" s="133" t="s">
        <v>95</v>
      </c>
      <c r="T14" s="133" t="s">
        <v>72</v>
      </c>
      <c r="U14" s="133" t="s">
        <v>98</v>
      </c>
      <c r="V14" s="46" t="s">
        <v>100</v>
      </c>
      <c r="W14" s="46" t="s">
        <v>80</v>
      </c>
      <c r="X14" s="46" t="s">
        <v>79</v>
      </c>
      <c r="Y14" s="46" t="s">
        <v>73</v>
      </c>
      <c r="Z14" s="46" t="s">
        <v>74</v>
      </c>
      <c r="AA14" s="46" t="s">
        <v>96</v>
      </c>
      <c r="AB14" s="46"/>
      <c r="AC14" s="46"/>
      <c r="AD14" s="46"/>
      <c r="AE14" s="46"/>
      <c r="AF14" s="41"/>
      <c r="AG14" s="2"/>
    </row>
    <row r="15" ht="18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ht="18.75" customHeight="1">
      <c r="A16" s="2"/>
      <c r="B16" s="6" t="s">
        <v>6</v>
      </c>
      <c r="C16" s="7" t="s">
        <v>1</v>
      </c>
      <c r="D16" s="8" t="str">
        <f>IFERROR(__xludf.DUMMYFUNCTION("IF(ISBLANK($B$2),"""",ARRAYFORMULA(SPLIT(JOIN("","",SPLIT($B$2,"", "")),"","")))"),"C1")</f>
        <v>C1</v>
      </c>
      <c r="E16" s="9" t="str">
        <f>IFERROR(__xludf.DUMMYFUNCTION("""COMPUTED_VALUE"""),"A1")</f>
        <v>A1</v>
      </c>
      <c r="F16" s="9" t="str">
        <f>IFERROR(__xludf.DUMMYFUNCTION("""COMPUTED_VALUE"""),"A2")</f>
        <v>A2</v>
      </c>
      <c r="G16" s="9" t="str">
        <f>IFERROR(__xludf.DUMMYFUNCTION("""COMPUTED_VALUE"""),"C3")</f>
        <v>C3</v>
      </c>
      <c r="H16" s="9" t="str">
        <f>IFERROR(__xludf.DUMMYFUNCTION("""COMPUTED_VALUE"""),"B1")</f>
        <v>B1</v>
      </c>
      <c r="I16" s="9" t="str">
        <f>IFERROR(__xludf.DUMMYFUNCTION("""COMPUTED_VALUE"""),"A1")</f>
        <v>A1</v>
      </c>
      <c r="J16" s="9" t="str">
        <f>IFERROR(__xludf.DUMMYFUNCTION("""COMPUTED_VALUE"""),"C1M")</f>
        <v>C1M</v>
      </c>
      <c r="K16" s="9" t="str">
        <f>IFERROR(__xludf.DUMMYFUNCTION("""COMPUTED_VALUE"""),"B2")</f>
        <v>B2</v>
      </c>
      <c r="L16" s="9" t="str">
        <f>IFERROR(__xludf.DUMMYFUNCTION("""COMPUTED_VALUE"""),"B5")</f>
        <v>B5</v>
      </c>
      <c r="M16" s="9" t="str">
        <f>IFERROR(__xludf.DUMMYFUNCTION("""COMPUTED_VALUE"""),"A7")</f>
        <v>A7</v>
      </c>
      <c r="N16" s="9" t="str">
        <f>IFERROR(__xludf.DUMMYFUNCTION("""COMPUTED_VALUE"""),"C5")</f>
        <v>C5</v>
      </c>
      <c r="O16" s="9" t="str">
        <f>IFERROR(__xludf.DUMMYFUNCTION("""COMPUTED_VALUE"""),"B2M")</f>
        <v>B2M</v>
      </c>
      <c r="P16" s="9" t="str">
        <f>IFERROR(__xludf.DUMMYFUNCTION("""COMPUTED_VALUE"""),"A2M")</f>
        <v>A2M</v>
      </c>
      <c r="Q16" s="9" t="str">
        <f>IFERROR(__xludf.DUMMYFUNCTION("""COMPUTED_VALUE"""),"B2")</f>
        <v>B2</v>
      </c>
      <c r="R16" s="9" t="str">
        <f>IFERROR(__xludf.DUMMYFUNCTION("""COMPUTED_VALUE"""),"B1")</f>
        <v>B1</v>
      </c>
      <c r="S16" s="10" t="str">
        <f>IFERROR(__xludf.DUMMYFUNCTION("""COMPUTED_VALUE"""),"A2")</f>
        <v>A2</v>
      </c>
      <c r="T16" s="10" t="str">
        <f>IFERROR(__xludf.DUMMYFUNCTION("""COMPUTED_VALUE"""),"B4")</f>
        <v>B4</v>
      </c>
      <c r="U16" s="10" t="str">
        <f>IFERROR(__xludf.DUMMYFUNCTION("""COMPUTED_VALUE"""),"B5")</f>
        <v>B5</v>
      </c>
      <c r="V16" s="10" t="str">
        <f>IFERROR(__xludf.DUMMYFUNCTION("""COMPUTED_VALUE"""),"C1")</f>
        <v>C1</v>
      </c>
      <c r="W16" s="10" t="str">
        <f>IFERROR(__xludf.DUMMYFUNCTION("""COMPUTED_VALUE"""),"C4")</f>
        <v>C4</v>
      </c>
      <c r="X16" s="10" t="str">
        <f>IFERROR(__xludf.DUMMYFUNCTION("""COMPUTED_VALUE"""),"C2")</f>
        <v>C2</v>
      </c>
      <c r="Y16" s="10" t="str">
        <f>IFERROR(__xludf.DUMMYFUNCTION("""COMPUTED_VALUE"""),"A7")</f>
        <v>A7</v>
      </c>
      <c r="Z16" s="10" t="str">
        <f>IFERROR(__xludf.DUMMYFUNCTION("""COMPUTED_VALUE"""),"B-")</f>
        <v>B-</v>
      </c>
      <c r="AA16" s="10" t="str">
        <f>IFERROR(__xludf.DUMMYFUNCTION("""COMPUTED_VALUE"""),"A3")</f>
        <v>A3</v>
      </c>
      <c r="AB16" s="10" t="str">
        <f>IFERROR(__xludf.DUMMYFUNCTION("""COMPUTED_VALUE"""),"A2")</f>
        <v>A2</v>
      </c>
      <c r="AC16" s="10" t="str">
        <f>IFERROR(__xludf.DUMMYFUNCTION("""COMPUTED_VALUE"""),"C3")</f>
        <v>C3</v>
      </c>
      <c r="AD16" s="10" t="str">
        <f>IFERROR(__xludf.DUMMYFUNCTION("""COMPUTED_VALUE"""),"A-")</f>
        <v>A-</v>
      </c>
      <c r="AE16" s="161" t="str">
        <f>IFERROR(__xludf.DUMMYFUNCTION("""COMPUTED_VALUE"""),"C-")</f>
        <v>C-</v>
      </c>
      <c r="AF16" s="162"/>
      <c r="AG16" s="2"/>
    </row>
    <row r="17" ht="18.75" customHeight="1">
      <c r="A17" s="2"/>
      <c r="B17" s="13" t="s">
        <v>2</v>
      </c>
      <c r="C17" s="52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63"/>
      <c r="AF17" s="88"/>
      <c r="AG17" s="2"/>
    </row>
    <row r="18" ht="18.75" customHeight="1">
      <c r="A18" s="2"/>
      <c r="B18" s="19">
        <v>1.0</v>
      </c>
      <c r="C18" s="20"/>
      <c r="D18" s="21" t="s">
        <v>72</v>
      </c>
      <c r="E18" s="22" t="s">
        <v>72</v>
      </c>
      <c r="F18" s="22" t="s">
        <v>72</v>
      </c>
      <c r="G18" s="22" t="s">
        <v>72</v>
      </c>
      <c r="H18" s="22" t="s">
        <v>72</v>
      </c>
      <c r="I18" s="22" t="s">
        <v>72</v>
      </c>
      <c r="J18" s="22" t="s">
        <v>94</v>
      </c>
      <c r="K18" s="22" t="s">
        <v>94</v>
      </c>
      <c r="L18" s="22" t="s">
        <v>94</v>
      </c>
      <c r="M18" s="164"/>
      <c r="N18" s="164"/>
      <c r="O18" s="164"/>
      <c r="P18" s="164"/>
      <c r="Q18" s="164"/>
      <c r="R18" s="164"/>
      <c r="S18" s="164"/>
      <c r="T18" s="164"/>
      <c r="U18" s="164"/>
      <c r="V18" s="164" t="s">
        <v>72</v>
      </c>
      <c r="W18" s="164" t="s">
        <v>72</v>
      </c>
      <c r="X18" s="164" t="s">
        <v>72</v>
      </c>
      <c r="Y18" s="164" t="s">
        <v>72</v>
      </c>
      <c r="Z18" s="164" t="s">
        <v>72</v>
      </c>
      <c r="AA18" s="164" t="s">
        <v>72</v>
      </c>
      <c r="AB18" s="164" t="s">
        <v>72</v>
      </c>
      <c r="AC18" s="164" t="s">
        <v>72</v>
      </c>
      <c r="AD18" s="164" t="s">
        <v>72</v>
      </c>
      <c r="AE18" s="22"/>
      <c r="AF18" s="26"/>
      <c r="AG18" s="2"/>
    </row>
    <row r="19" ht="18.75" customHeight="1">
      <c r="A19" s="2"/>
      <c r="B19" s="27">
        <v>2.0</v>
      </c>
      <c r="C19" s="28"/>
      <c r="D19" s="165"/>
      <c r="E19" s="54" t="s">
        <v>71</v>
      </c>
      <c r="F19" s="54" t="s">
        <v>71</v>
      </c>
      <c r="G19" s="54" t="s">
        <v>71</v>
      </c>
      <c r="H19" s="54" t="s">
        <v>71</v>
      </c>
      <c r="I19" s="54" t="s">
        <v>71</v>
      </c>
      <c r="J19" s="54" t="s">
        <v>71</v>
      </c>
      <c r="K19" s="54" t="s">
        <v>71</v>
      </c>
      <c r="L19" s="54" t="s">
        <v>71</v>
      </c>
      <c r="M19" s="54" t="s">
        <v>73</v>
      </c>
      <c r="N19" s="54" t="s">
        <v>73</v>
      </c>
      <c r="O19" s="54" t="s">
        <v>73</v>
      </c>
      <c r="P19" s="54" t="s">
        <v>73</v>
      </c>
      <c r="Q19" s="54" t="s">
        <v>73</v>
      </c>
      <c r="R19" s="54" t="s">
        <v>73</v>
      </c>
      <c r="S19" s="54" t="s">
        <v>73</v>
      </c>
      <c r="T19" s="54" t="s">
        <v>73</v>
      </c>
      <c r="U19" s="54" t="s">
        <v>73</v>
      </c>
      <c r="V19" s="54" t="s">
        <v>73</v>
      </c>
      <c r="W19" s="54" t="s">
        <v>73</v>
      </c>
      <c r="X19" s="54" t="s">
        <v>79</v>
      </c>
      <c r="Y19" s="54" t="s">
        <v>79</v>
      </c>
      <c r="Z19" s="54" t="s">
        <v>79</v>
      </c>
      <c r="AA19" s="54" t="s">
        <v>79</v>
      </c>
      <c r="AB19" s="54" t="s">
        <v>79</v>
      </c>
      <c r="AC19" s="54" t="s">
        <v>79</v>
      </c>
      <c r="AD19" s="54" t="s">
        <v>79</v>
      </c>
      <c r="AE19" s="30"/>
      <c r="AF19" s="34"/>
      <c r="AG19" s="2"/>
    </row>
    <row r="20" ht="18.75" customHeight="1">
      <c r="A20" s="2"/>
      <c r="B20" s="27">
        <v>3.0</v>
      </c>
      <c r="C20" s="28"/>
      <c r="D20" s="165"/>
      <c r="E20" s="170"/>
      <c r="F20" s="54" t="s">
        <v>75</v>
      </c>
      <c r="G20" s="54" t="s">
        <v>75</v>
      </c>
      <c r="H20" s="54" t="s">
        <v>75</v>
      </c>
      <c r="I20" s="54" t="s">
        <v>75</v>
      </c>
      <c r="J20" s="54" t="s">
        <v>75</v>
      </c>
      <c r="K20" s="54" t="s">
        <v>75</v>
      </c>
      <c r="L20" s="54" t="s">
        <v>75</v>
      </c>
      <c r="M20" s="54" t="s">
        <v>75</v>
      </c>
      <c r="N20" s="54" t="s">
        <v>88</v>
      </c>
      <c r="O20" s="54" t="s">
        <v>88</v>
      </c>
      <c r="P20" s="54" t="s">
        <v>88</v>
      </c>
      <c r="Q20" s="54" t="s">
        <v>88</v>
      </c>
      <c r="R20" s="54" t="s">
        <v>88</v>
      </c>
      <c r="S20" s="54" t="s">
        <v>88</v>
      </c>
      <c r="T20" s="54" t="s">
        <v>88</v>
      </c>
      <c r="U20" s="54" t="s">
        <v>88</v>
      </c>
      <c r="V20" s="54" t="s">
        <v>88</v>
      </c>
      <c r="W20" s="54" t="s">
        <v>88</v>
      </c>
      <c r="X20" s="54" t="s">
        <v>88</v>
      </c>
      <c r="Y20" s="54" t="s">
        <v>73</v>
      </c>
      <c r="Z20" s="54" t="s">
        <v>73</v>
      </c>
      <c r="AA20" s="54" t="s">
        <v>73</v>
      </c>
      <c r="AB20" s="54" t="s">
        <v>73</v>
      </c>
      <c r="AC20" s="54" t="s">
        <v>73</v>
      </c>
      <c r="AD20" s="30"/>
      <c r="AE20" s="30"/>
      <c r="AF20" s="34"/>
      <c r="AG20" s="2"/>
    </row>
    <row r="21" ht="18.75" customHeight="1">
      <c r="A21" s="2"/>
      <c r="B21" s="27">
        <v>4.0</v>
      </c>
      <c r="C21" s="28"/>
      <c r="D21" s="165"/>
      <c r="E21" s="166"/>
      <c r="F21" s="166"/>
      <c r="G21" s="30" t="s">
        <v>96</v>
      </c>
      <c r="H21" s="30" t="s">
        <v>96</v>
      </c>
      <c r="I21" s="30" t="s">
        <v>96</v>
      </c>
      <c r="J21" s="30" t="s">
        <v>96</v>
      </c>
      <c r="K21" s="30" t="s">
        <v>96</v>
      </c>
      <c r="L21" s="30" t="s">
        <v>96</v>
      </c>
      <c r="M21" s="30" t="s">
        <v>96</v>
      </c>
      <c r="N21" s="30" t="s">
        <v>96</v>
      </c>
      <c r="O21" s="30" t="s">
        <v>96</v>
      </c>
      <c r="P21" s="30" t="s">
        <v>99</v>
      </c>
      <c r="Q21" s="30" t="s">
        <v>99</v>
      </c>
      <c r="R21" s="30" t="s">
        <v>99</v>
      </c>
      <c r="S21" s="30" t="s">
        <v>99</v>
      </c>
      <c r="T21" s="30" t="s">
        <v>99</v>
      </c>
      <c r="U21" s="30" t="s">
        <v>99</v>
      </c>
      <c r="V21" s="30" t="s">
        <v>99</v>
      </c>
      <c r="W21" s="30" t="s">
        <v>99</v>
      </c>
      <c r="X21" s="30" t="s">
        <v>99</v>
      </c>
      <c r="Y21" s="30" t="s">
        <v>99</v>
      </c>
      <c r="Z21" s="30" t="s">
        <v>99</v>
      </c>
      <c r="AA21" s="30" t="s">
        <v>99</v>
      </c>
      <c r="AB21" s="30" t="s">
        <v>99</v>
      </c>
      <c r="AC21" s="30" t="s">
        <v>99</v>
      </c>
      <c r="AD21" s="171"/>
      <c r="AE21" s="171"/>
      <c r="AF21" s="34"/>
      <c r="AG21" s="2"/>
    </row>
    <row r="22" ht="18.75" customHeight="1">
      <c r="A22" s="2"/>
      <c r="B22" s="27">
        <v>5.0</v>
      </c>
      <c r="C22" s="28"/>
      <c r="D22" s="165"/>
      <c r="E22" s="166"/>
      <c r="F22" s="166"/>
      <c r="G22" s="166"/>
      <c r="H22" s="30" t="s">
        <v>66</v>
      </c>
      <c r="I22" s="30" t="s">
        <v>66</v>
      </c>
      <c r="J22" s="30" t="s">
        <v>66</v>
      </c>
      <c r="K22" s="30" t="s">
        <v>66</v>
      </c>
      <c r="L22" s="30" t="s">
        <v>66</v>
      </c>
      <c r="M22" s="30" t="s">
        <v>66</v>
      </c>
      <c r="N22" s="30" t="s">
        <v>66</v>
      </c>
      <c r="O22" s="30" t="s">
        <v>66</v>
      </c>
      <c r="P22" s="30" t="s">
        <v>66</v>
      </c>
      <c r="Q22" s="30" t="s">
        <v>66</v>
      </c>
      <c r="R22" s="30" t="s">
        <v>66</v>
      </c>
      <c r="S22" s="30" t="s">
        <v>66</v>
      </c>
      <c r="T22" s="30" t="s">
        <v>68</v>
      </c>
      <c r="U22" s="30" t="s">
        <v>68</v>
      </c>
      <c r="V22" s="30" t="s">
        <v>68</v>
      </c>
      <c r="W22" s="30" t="s">
        <v>68</v>
      </c>
      <c r="X22" s="30" t="s">
        <v>68</v>
      </c>
      <c r="Y22" s="30" t="s">
        <v>68</v>
      </c>
      <c r="Z22" s="30"/>
      <c r="AA22" s="30" t="s">
        <v>74</v>
      </c>
      <c r="AB22" s="30" t="s">
        <v>74</v>
      </c>
      <c r="AC22" s="30" t="s">
        <v>74</v>
      </c>
      <c r="AD22" s="30"/>
      <c r="AE22" s="30"/>
      <c r="AF22" s="35"/>
      <c r="AG22" s="2"/>
    </row>
    <row r="23" ht="18.75" customHeight="1">
      <c r="A23" s="2"/>
      <c r="B23" s="27">
        <v>6.0</v>
      </c>
      <c r="C23" s="28"/>
      <c r="D23" s="165"/>
      <c r="E23" s="166"/>
      <c r="F23" s="166"/>
      <c r="G23" s="166"/>
      <c r="H23" s="166"/>
      <c r="I23" s="166"/>
      <c r="J23" s="166"/>
      <c r="K23" s="30" t="s">
        <v>65</v>
      </c>
      <c r="L23" s="30" t="s">
        <v>65</v>
      </c>
      <c r="M23" s="30" t="s">
        <v>65</v>
      </c>
      <c r="N23" s="30" t="s">
        <v>65</v>
      </c>
      <c r="O23" s="30" t="s">
        <v>98</v>
      </c>
      <c r="P23" s="30" t="s">
        <v>98</v>
      </c>
      <c r="Q23" s="30" t="s">
        <v>98</v>
      </c>
      <c r="R23" s="30" t="s">
        <v>98</v>
      </c>
      <c r="S23" s="30" t="s">
        <v>98</v>
      </c>
      <c r="T23" s="30" t="s">
        <v>98</v>
      </c>
      <c r="U23" s="30" t="s">
        <v>98</v>
      </c>
      <c r="V23" s="30" t="s">
        <v>98</v>
      </c>
      <c r="W23" s="171"/>
      <c r="X23" s="171"/>
      <c r="Y23" s="171"/>
      <c r="Z23" s="171"/>
      <c r="AA23" s="171"/>
      <c r="AB23" s="171"/>
      <c r="AC23" s="30" t="s">
        <v>96</v>
      </c>
      <c r="AD23" s="30" t="s">
        <v>96</v>
      </c>
      <c r="AE23" s="30"/>
      <c r="AF23" s="35"/>
      <c r="AG23" s="2"/>
    </row>
    <row r="24" ht="18.75" customHeight="1">
      <c r="A24" s="2"/>
      <c r="B24" s="36">
        <v>7.0</v>
      </c>
      <c r="C24" s="37"/>
      <c r="D24" s="167"/>
      <c r="E24" s="168"/>
      <c r="F24" s="168"/>
      <c r="G24" s="168"/>
      <c r="H24" s="168"/>
      <c r="I24" s="168"/>
      <c r="J24" s="168"/>
      <c r="K24" s="168"/>
      <c r="L24" s="168" t="s">
        <v>95</v>
      </c>
      <c r="M24" s="168" t="s">
        <v>95</v>
      </c>
      <c r="N24" s="168" t="s">
        <v>95</v>
      </c>
      <c r="O24" s="168" t="s">
        <v>95</v>
      </c>
      <c r="P24" s="168" t="s">
        <v>95</v>
      </c>
      <c r="Q24" s="168" t="s">
        <v>95</v>
      </c>
      <c r="R24" s="168" t="s">
        <v>95</v>
      </c>
      <c r="S24" s="168" t="s">
        <v>95</v>
      </c>
      <c r="T24" s="168" t="s">
        <v>95</v>
      </c>
      <c r="U24" s="168" t="s">
        <v>95</v>
      </c>
      <c r="V24" s="168" t="s">
        <v>95</v>
      </c>
      <c r="W24" s="39" t="s">
        <v>80</v>
      </c>
      <c r="X24" s="39" t="s">
        <v>80</v>
      </c>
      <c r="Y24" s="39" t="s">
        <v>80</v>
      </c>
      <c r="Z24" s="39" t="s">
        <v>80</v>
      </c>
      <c r="AA24" s="39" t="s">
        <v>80</v>
      </c>
      <c r="AB24" s="39" t="s">
        <v>80</v>
      </c>
      <c r="AC24" s="39" t="s">
        <v>80</v>
      </c>
      <c r="AD24" s="39" t="s">
        <v>80</v>
      </c>
      <c r="AE24" s="30"/>
      <c r="AF24" s="41"/>
      <c r="AG24" s="2"/>
    </row>
    <row r="25" ht="18.75" customHeight="1">
      <c r="A25" s="2"/>
      <c r="B25" s="42" t="s">
        <v>4</v>
      </c>
      <c r="C25" s="43"/>
      <c r="D25" s="50" t="s">
        <v>63</v>
      </c>
      <c r="E25" s="45" t="s">
        <v>63</v>
      </c>
      <c r="F25" s="45" t="s">
        <v>63</v>
      </c>
      <c r="G25" s="45" t="s">
        <v>63</v>
      </c>
      <c r="H25" s="45" t="s">
        <v>63</v>
      </c>
      <c r="I25" s="45"/>
      <c r="J25" s="45"/>
      <c r="K25" s="45" t="s">
        <v>63</v>
      </c>
      <c r="L25" s="45" t="s">
        <v>63</v>
      </c>
      <c r="M25" s="45" t="s">
        <v>63</v>
      </c>
      <c r="N25" s="45" t="s">
        <v>63</v>
      </c>
      <c r="O25" s="45"/>
      <c r="P25" s="45" t="s">
        <v>63</v>
      </c>
      <c r="Q25" s="45"/>
      <c r="R25" s="45"/>
      <c r="S25" s="45"/>
      <c r="T25" s="46" t="s">
        <v>63</v>
      </c>
      <c r="U25" s="47"/>
      <c r="V25" s="45" t="s">
        <v>63</v>
      </c>
      <c r="W25" s="46" t="s">
        <v>63</v>
      </c>
      <c r="X25" s="46" t="s">
        <v>63</v>
      </c>
      <c r="Y25" s="47" t="s">
        <v>63</v>
      </c>
      <c r="Z25" s="45"/>
      <c r="AA25" s="46" t="s">
        <v>63</v>
      </c>
      <c r="AB25" s="46"/>
      <c r="AC25" s="47" t="s">
        <v>63</v>
      </c>
      <c r="AD25" s="45"/>
      <c r="AE25" s="51"/>
      <c r="AF25" s="169">
        <f>COUNTIF(D25:AE25, "=X")</f>
        <v>17</v>
      </c>
      <c r="AG25" s="2"/>
    </row>
    <row r="26" ht="18.75" customHeight="1">
      <c r="A26" s="2"/>
      <c r="B26" s="49" t="s">
        <v>5</v>
      </c>
      <c r="C26" s="5"/>
      <c r="D26" s="152" t="s">
        <v>94</v>
      </c>
      <c r="E26" s="135" t="s">
        <v>71</v>
      </c>
      <c r="F26" s="135" t="s">
        <v>75</v>
      </c>
      <c r="G26" s="135" t="s">
        <v>96</v>
      </c>
      <c r="H26" s="135" t="s">
        <v>66</v>
      </c>
      <c r="I26" s="135" t="s">
        <v>98</v>
      </c>
      <c r="J26" s="135" t="s">
        <v>95</v>
      </c>
      <c r="K26" s="135" t="s">
        <v>73</v>
      </c>
      <c r="L26" s="135" t="s">
        <v>88</v>
      </c>
      <c r="M26" s="45" t="s">
        <v>99</v>
      </c>
      <c r="N26" s="135" t="s">
        <v>68</v>
      </c>
      <c r="O26" s="45" t="s">
        <v>72</v>
      </c>
      <c r="P26" s="45" t="s">
        <v>80</v>
      </c>
      <c r="Q26" s="45" t="s">
        <v>79</v>
      </c>
      <c r="R26" s="45" t="s">
        <v>73</v>
      </c>
      <c r="S26" s="45" t="s">
        <v>74</v>
      </c>
      <c r="T26" s="46"/>
      <c r="U26" s="47"/>
      <c r="V26" s="45"/>
      <c r="W26" s="46"/>
      <c r="X26" s="46"/>
      <c r="Y26" s="47"/>
      <c r="Z26" s="45"/>
      <c r="AA26" s="46"/>
      <c r="AB26" s="46"/>
      <c r="AC26" s="47"/>
      <c r="AD26" s="45"/>
      <c r="AE26" s="51"/>
      <c r="AF26" s="41"/>
      <c r="AG26" s="2"/>
    </row>
    <row r="27" ht="18.75" customHeight="1">
      <c r="A27" s="59"/>
      <c r="B27" s="60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2"/>
      <c r="AG27" s="59"/>
    </row>
    <row r="28" ht="18.75" customHeight="1">
      <c r="A28" s="63"/>
      <c r="B28" s="64" t="s">
        <v>7</v>
      </c>
      <c r="C28" s="65" t="s">
        <v>1</v>
      </c>
      <c r="D28" s="66" t="str">
        <f>IFERROR(__xludf.DUMMYFUNCTION("IF(ISBLANK($B$2),"""",ARRAYFORMULA(SPLIT(JOIN("","",SPLIT($B$2,"", "")),"","")))"),"C1")</f>
        <v>C1</v>
      </c>
      <c r="E28" s="66" t="str">
        <f>IFERROR(__xludf.DUMMYFUNCTION("""COMPUTED_VALUE"""),"A1")</f>
        <v>A1</v>
      </c>
      <c r="F28" s="66" t="str">
        <f>IFERROR(__xludf.DUMMYFUNCTION("""COMPUTED_VALUE"""),"A2")</f>
        <v>A2</v>
      </c>
      <c r="G28" s="66" t="str">
        <f>IFERROR(__xludf.DUMMYFUNCTION("""COMPUTED_VALUE"""),"C3")</f>
        <v>C3</v>
      </c>
      <c r="H28" s="66" t="str">
        <f>IFERROR(__xludf.DUMMYFUNCTION("""COMPUTED_VALUE"""),"B1")</f>
        <v>B1</v>
      </c>
      <c r="I28" s="66" t="str">
        <f>IFERROR(__xludf.DUMMYFUNCTION("""COMPUTED_VALUE"""),"A1")</f>
        <v>A1</v>
      </c>
      <c r="J28" s="66" t="str">
        <f>IFERROR(__xludf.DUMMYFUNCTION("""COMPUTED_VALUE"""),"C1M")</f>
        <v>C1M</v>
      </c>
      <c r="K28" s="66" t="str">
        <f>IFERROR(__xludf.DUMMYFUNCTION("""COMPUTED_VALUE"""),"B2")</f>
        <v>B2</v>
      </c>
      <c r="L28" s="66" t="str">
        <f>IFERROR(__xludf.DUMMYFUNCTION("""COMPUTED_VALUE"""),"B5")</f>
        <v>B5</v>
      </c>
      <c r="M28" s="66" t="str">
        <f>IFERROR(__xludf.DUMMYFUNCTION("""COMPUTED_VALUE"""),"A7")</f>
        <v>A7</v>
      </c>
      <c r="N28" s="66" t="str">
        <f>IFERROR(__xludf.DUMMYFUNCTION("""COMPUTED_VALUE"""),"C5")</f>
        <v>C5</v>
      </c>
      <c r="O28" s="66" t="str">
        <f>IFERROR(__xludf.DUMMYFUNCTION("""COMPUTED_VALUE"""),"B2M")</f>
        <v>B2M</v>
      </c>
      <c r="P28" s="66" t="str">
        <f>IFERROR(__xludf.DUMMYFUNCTION("""COMPUTED_VALUE"""),"A2M")</f>
        <v>A2M</v>
      </c>
      <c r="Q28" s="66" t="str">
        <f>IFERROR(__xludf.DUMMYFUNCTION("""COMPUTED_VALUE"""),"B2")</f>
        <v>B2</v>
      </c>
      <c r="R28" s="66" t="str">
        <f>IFERROR(__xludf.DUMMYFUNCTION("""COMPUTED_VALUE"""),"B1")</f>
        <v>B1</v>
      </c>
      <c r="S28" s="66" t="str">
        <f>IFERROR(__xludf.DUMMYFUNCTION("""COMPUTED_VALUE"""),"A2")</f>
        <v>A2</v>
      </c>
      <c r="T28" s="66" t="str">
        <f>IFERROR(__xludf.DUMMYFUNCTION("""COMPUTED_VALUE"""),"B4")</f>
        <v>B4</v>
      </c>
      <c r="U28" s="66" t="str">
        <f>IFERROR(__xludf.DUMMYFUNCTION("""COMPUTED_VALUE"""),"B5")</f>
        <v>B5</v>
      </c>
      <c r="V28" s="66" t="str">
        <f>IFERROR(__xludf.DUMMYFUNCTION("""COMPUTED_VALUE"""),"C1")</f>
        <v>C1</v>
      </c>
      <c r="W28" s="66" t="str">
        <f>IFERROR(__xludf.DUMMYFUNCTION("""COMPUTED_VALUE"""),"C4")</f>
        <v>C4</v>
      </c>
      <c r="X28" s="66" t="str">
        <f>IFERROR(__xludf.DUMMYFUNCTION("""COMPUTED_VALUE"""),"C2")</f>
        <v>C2</v>
      </c>
      <c r="Y28" s="66" t="str">
        <f>IFERROR(__xludf.DUMMYFUNCTION("""COMPUTED_VALUE"""),"A7")</f>
        <v>A7</v>
      </c>
      <c r="Z28" s="66" t="str">
        <f>IFERROR(__xludf.DUMMYFUNCTION("""COMPUTED_VALUE"""),"B-")</f>
        <v>B-</v>
      </c>
      <c r="AA28" s="66" t="str">
        <f>IFERROR(__xludf.DUMMYFUNCTION("""COMPUTED_VALUE"""),"A3")</f>
        <v>A3</v>
      </c>
      <c r="AB28" s="66" t="str">
        <f>IFERROR(__xludf.DUMMYFUNCTION("""COMPUTED_VALUE"""),"A2")</f>
        <v>A2</v>
      </c>
      <c r="AC28" s="66" t="str">
        <f>IFERROR(__xludf.DUMMYFUNCTION("""COMPUTED_VALUE"""),"C3")</f>
        <v>C3</v>
      </c>
      <c r="AD28" s="66" t="str">
        <f>IFERROR(__xludf.DUMMYFUNCTION("""COMPUTED_VALUE"""),"A-")</f>
        <v>A-</v>
      </c>
      <c r="AE28" s="172" t="str">
        <f>IFERROR(__xludf.DUMMYFUNCTION("""COMPUTED_VALUE"""),"C-")</f>
        <v>C-</v>
      </c>
      <c r="AF28" s="173"/>
      <c r="AG28" s="59"/>
    </row>
    <row r="29" ht="18.75" customHeight="1">
      <c r="A29" s="63"/>
      <c r="B29" s="69" t="s">
        <v>2</v>
      </c>
      <c r="C29" s="7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74"/>
      <c r="AF29" s="88"/>
      <c r="AG29" s="59"/>
    </row>
    <row r="30" ht="18.75" customHeight="1">
      <c r="A30" s="63"/>
      <c r="B30" s="19">
        <v>1.0</v>
      </c>
      <c r="C30" s="20"/>
      <c r="D30" s="21" t="s">
        <v>72</v>
      </c>
      <c r="E30" s="22" t="s">
        <v>72</v>
      </c>
      <c r="F30" s="22" t="s">
        <v>72</v>
      </c>
      <c r="G30" s="22" t="s">
        <v>72</v>
      </c>
      <c r="H30" s="22" t="s">
        <v>72</v>
      </c>
      <c r="I30" s="22" t="s">
        <v>72</v>
      </c>
      <c r="J30" s="22" t="s">
        <v>94</v>
      </c>
      <c r="K30" s="22" t="s">
        <v>94</v>
      </c>
      <c r="L30" s="22" t="s">
        <v>94</v>
      </c>
      <c r="M30" s="22" t="s">
        <v>94</v>
      </c>
      <c r="N30" s="22" t="s">
        <v>94</v>
      </c>
      <c r="O30" s="22" t="s">
        <v>94</v>
      </c>
      <c r="P30" s="22" t="s">
        <v>94</v>
      </c>
      <c r="Q30" s="22" t="s">
        <v>94</v>
      </c>
      <c r="R30" s="22" t="s">
        <v>94</v>
      </c>
      <c r="S30" s="164"/>
      <c r="T30" s="164"/>
      <c r="U30" s="164"/>
      <c r="V30" s="164"/>
      <c r="W30" s="164" t="s">
        <v>80</v>
      </c>
      <c r="X30" s="164" t="s">
        <v>80</v>
      </c>
      <c r="Y30" s="164" t="s">
        <v>80</v>
      </c>
      <c r="Z30" s="164" t="s">
        <v>80</v>
      </c>
      <c r="AA30" s="164" t="s">
        <v>80</v>
      </c>
      <c r="AB30" s="164" t="s">
        <v>80</v>
      </c>
      <c r="AC30" s="164" t="s">
        <v>80</v>
      </c>
      <c r="AD30" s="22" t="s">
        <v>80</v>
      </c>
      <c r="AE30" s="22"/>
      <c r="AF30" s="72"/>
      <c r="AG30" s="59"/>
    </row>
    <row r="31" ht="18.75" customHeight="1">
      <c r="A31" s="63"/>
      <c r="B31" s="27">
        <v>2.0</v>
      </c>
      <c r="C31" s="28"/>
      <c r="D31" s="165"/>
      <c r="E31" s="54" t="s">
        <v>71</v>
      </c>
      <c r="F31" s="54" t="s">
        <v>71</v>
      </c>
      <c r="G31" s="54" t="s">
        <v>71</v>
      </c>
      <c r="H31" s="54" t="s">
        <v>71</v>
      </c>
      <c r="I31" s="54" t="s">
        <v>71</v>
      </c>
      <c r="J31" s="54" t="s">
        <v>71</v>
      </c>
      <c r="K31" s="54" t="s">
        <v>71</v>
      </c>
      <c r="L31" s="54" t="s">
        <v>71</v>
      </c>
      <c r="M31" s="54" t="s">
        <v>71</v>
      </c>
      <c r="N31" s="54" t="s">
        <v>71</v>
      </c>
      <c r="O31" s="54" t="s">
        <v>71</v>
      </c>
      <c r="P31" s="54" t="s">
        <v>99</v>
      </c>
      <c r="Q31" s="54" t="s">
        <v>99</v>
      </c>
      <c r="R31" s="54" t="s">
        <v>99</v>
      </c>
      <c r="S31" s="54" t="s">
        <v>99</v>
      </c>
      <c r="T31" s="54" t="s">
        <v>99</v>
      </c>
      <c r="U31" s="54" t="s">
        <v>99</v>
      </c>
      <c r="V31" s="54" t="s">
        <v>99</v>
      </c>
      <c r="W31" s="54" t="s">
        <v>99</v>
      </c>
      <c r="X31" s="54" t="s">
        <v>99</v>
      </c>
      <c r="Y31" s="54" t="s">
        <v>99</v>
      </c>
      <c r="Z31" s="171"/>
      <c r="AA31" s="171"/>
      <c r="AB31" s="171"/>
      <c r="AC31" s="171"/>
      <c r="AD31" s="171"/>
      <c r="AE31" s="171"/>
      <c r="AF31" s="72"/>
      <c r="AG31" s="59"/>
    </row>
    <row r="32" ht="18.75" customHeight="1">
      <c r="A32" s="63"/>
      <c r="B32" s="27">
        <v>3.0</v>
      </c>
      <c r="C32" s="28"/>
      <c r="D32" s="165"/>
      <c r="E32" s="170"/>
      <c r="F32" s="54" t="s">
        <v>75</v>
      </c>
      <c r="G32" s="54" t="s">
        <v>75</v>
      </c>
      <c r="H32" s="54" t="s">
        <v>75</v>
      </c>
      <c r="I32" s="54" t="s">
        <v>75</v>
      </c>
      <c r="J32" s="54" t="s">
        <v>75</v>
      </c>
      <c r="K32" s="54" t="s">
        <v>75</v>
      </c>
      <c r="L32" s="54" t="s">
        <v>95</v>
      </c>
      <c r="M32" s="54" t="s">
        <v>95</v>
      </c>
      <c r="N32" s="54" t="s">
        <v>95</v>
      </c>
      <c r="O32" s="54" t="s">
        <v>95</v>
      </c>
      <c r="P32" s="54" t="s">
        <v>95</v>
      </c>
      <c r="Q32" s="54" t="s">
        <v>95</v>
      </c>
      <c r="R32" s="54" t="s">
        <v>95</v>
      </c>
      <c r="S32" s="54" t="s">
        <v>95</v>
      </c>
      <c r="T32" s="55" t="s">
        <v>68</v>
      </c>
      <c r="U32" s="55" t="s">
        <v>68</v>
      </c>
      <c r="V32" s="55" t="s">
        <v>68</v>
      </c>
      <c r="W32" s="55" t="s">
        <v>68</v>
      </c>
      <c r="X32" s="55" t="s">
        <v>68</v>
      </c>
      <c r="Y32" s="55" t="s">
        <v>68</v>
      </c>
      <c r="Z32" s="30"/>
      <c r="AA32" s="31" t="s">
        <v>74</v>
      </c>
      <c r="AB32" s="30" t="s">
        <v>74</v>
      </c>
      <c r="AC32" s="31" t="s">
        <v>74</v>
      </c>
      <c r="AD32" s="30"/>
      <c r="AE32" s="30"/>
      <c r="AF32" s="72"/>
      <c r="AG32" s="59"/>
    </row>
    <row r="33" ht="18.75" customHeight="1">
      <c r="A33" s="63"/>
      <c r="B33" s="27">
        <v>4.0</v>
      </c>
      <c r="C33" s="28"/>
      <c r="D33" s="165"/>
      <c r="E33" s="166"/>
      <c r="F33" s="166"/>
      <c r="G33" s="30" t="s">
        <v>96</v>
      </c>
      <c r="H33" s="30" t="s">
        <v>96</v>
      </c>
      <c r="I33" s="30" t="s">
        <v>96</v>
      </c>
      <c r="J33" s="30" t="s">
        <v>96</v>
      </c>
      <c r="K33" s="30" t="s">
        <v>96</v>
      </c>
      <c r="L33" s="30" t="s">
        <v>96</v>
      </c>
      <c r="M33" s="30" t="s">
        <v>73</v>
      </c>
      <c r="N33" s="30" t="s">
        <v>73</v>
      </c>
      <c r="O33" s="30" t="s">
        <v>73</v>
      </c>
      <c r="P33" s="30" t="s">
        <v>73</v>
      </c>
      <c r="Q33" s="30" t="s">
        <v>73</v>
      </c>
      <c r="R33" s="30" t="s">
        <v>73</v>
      </c>
      <c r="S33" s="30" t="s">
        <v>73</v>
      </c>
      <c r="T33" s="30" t="s">
        <v>73</v>
      </c>
      <c r="U33" s="32" t="s">
        <v>95</v>
      </c>
      <c r="V33" s="32" t="s">
        <v>95</v>
      </c>
      <c r="W33" s="32" t="s">
        <v>95</v>
      </c>
      <c r="X33" s="32" t="s">
        <v>95</v>
      </c>
      <c r="Y33" s="32" t="s">
        <v>95</v>
      </c>
      <c r="Z33" s="30"/>
      <c r="AA33" s="31"/>
      <c r="AB33" s="30" t="s">
        <v>75</v>
      </c>
      <c r="AC33" s="31" t="s">
        <v>75</v>
      </c>
      <c r="AD33" s="30"/>
      <c r="AE33" s="30"/>
      <c r="AF33" s="72"/>
      <c r="AG33" s="59"/>
    </row>
    <row r="34" ht="18.75" customHeight="1">
      <c r="A34" s="63"/>
      <c r="B34" s="27">
        <v>5.0</v>
      </c>
      <c r="C34" s="28"/>
      <c r="D34" s="165"/>
      <c r="E34" s="166"/>
      <c r="F34" s="166"/>
      <c r="G34" s="166"/>
      <c r="H34" s="30" t="s">
        <v>66</v>
      </c>
      <c r="I34" s="30" t="s">
        <v>66</v>
      </c>
      <c r="J34" s="30" t="s">
        <v>66</v>
      </c>
      <c r="K34" s="30" t="s">
        <v>66</v>
      </c>
      <c r="L34" s="30" t="s">
        <v>66</v>
      </c>
      <c r="M34" s="30" t="s">
        <v>66</v>
      </c>
      <c r="N34" s="30" t="s">
        <v>88</v>
      </c>
      <c r="O34" s="30" t="s">
        <v>88</v>
      </c>
      <c r="P34" s="30" t="s">
        <v>88</v>
      </c>
      <c r="Q34" s="30" t="s">
        <v>88</v>
      </c>
      <c r="R34" s="30" t="s">
        <v>88</v>
      </c>
      <c r="S34" s="30" t="s">
        <v>88</v>
      </c>
      <c r="T34" s="30" t="s">
        <v>88</v>
      </c>
      <c r="U34" s="30" t="s">
        <v>88</v>
      </c>
      <c r="V34" s="30" t="s">
        <v>72</v>
      </c>
      <c r="W34" s="30" t="s">
        <v>72</v>
      </c>
      <c r="X34" s="30" t="s">
        <v>72</v>
      </c>
      <c r="Y34" s="30" t="s">
        <v>72</v>
      </c>
      <c r="Z34" s="30" t="s">
        <v>72</v>
      </c>
      <c r="AA34" s="30" t="s">
        <v>72</v>
      </c>
      <c r="AB34" s="30" t="s">
        <v>72</v>
      </c>
      <c r="AC34" s="31" t="s">
        <v>96</v>
      </c>
      <c r="AD34" s="30" t="s">
        <v>96</v>
      </c>
      <c r="AE34" s="30"/>
      <c r="AF34" s="72"/>
      <c r="AG34" s="59"/>
    </row>
    <row r="35" ht="18.75" customHeight="1">
      <c r="A35" s="63"/>
      <c r="B35" s="27">
        <v>6.0</v>
      </c>
      <c r="C35" s="28"/>
      <c r="D35" s="165"/>
      <c r="E35" s="166"/>
      <c r="F35" s="166"/>
      <c r="G35" s="166"/>
      <c r="H35" s="166"/>
      <c r="I35" s="166"/>
      <c r="J35" s="166"/>
      <c r="K35" s="30" t="s">
        <v>65</v>
      </c>
      <c r="L35" s="30" t="s">
        <v>65</v>
      </c>
      <c r="M35" s="30" t="s">
        <v>65</v>
      </c>
      <c r="N35" s="30" t="s">
        <v>65</v>
      </c>
      <c r="O35" s="30" t="s">
        <v>98</v>
      </c>
      <c r="P35" s="30" t="s">
        <v>98</v>
      </c>
      <c r="Q35" s="30" t="s">
        <v>98</v>
      </c>
      <c r="R35" s="30" t="s">
        <v>98</v>
      </c>
      <c r="S35" s="30" t="s">
        <v>98</v>
      </c>
      <c r="T35" s="30" t="s">
        <v>98</v>
      </c>
      <c r="U35" s="30" t="s">
        <v>98</v>
      </c>
      <c r="V35" s="30" t="s">
        <v>98</v>
      </c>
      <c r="W35" s="30" t="s">
        <v>98</v>
      </c>
      <c r="X35" s="171"/>
      <c r="Y35" s="30" t="s">
        <v>73</v>
      </c>
      <c r="Z35" s="30" t="s">
        <v>73</v>
      </c>
      <c r="AA35" s="30" t="s">
        <v>73</v>
      </c>
      <c r="AB35" s="30" t="s">
        <v>73</v>
      </c>
      <c r="AC35" s="30" t="s">
        <v>73</v>
      </c>
      <c r="AD35" s="30"/>
      <c r="AE35" s="30"/>
      <c r="AF35" s="72"/>
      <c r="AG35" s="59"/>
    </row>
    <row r="36" ht="18.75" customHeight="1">
      <c r="A36" s="63"/>
      <c r="B36" s="36">
        <v>7.0</v>
      </c>
      <c r="C36" s="37"/>
      <c r="D36" s="167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39" t="s">
        <v>66</v>
      </c>
      <c r="S36" s="39" t="s">
        <v>66</v>
      </c>
      <c r="T36" s="39" t="s">
        <v>66</v>
      </c>
      <c r="U36" s="39" t="s">
        <v>66</v>
      </c>
      <c r="V36" s="39" t="s">
        <v>66</v>
      </c>
      <c r="W36" s="39" t="s">
        <v>66</v>
      </c>
      <c r="X36" s="39" t="s">
        <v>79</v>
      </c>
      <c r="Y36" s="39" t="s">
        <v>79</v>
      </c>
      <c r="Z36" s="39" t="s">
        <v>79</v>
      </c>
      <c r="AA36" s="39" t="s">
        <v>79</v>
      </c>
      <c r="AB36" s="39" t="s">
        <v>79</v>
      </c>
      <c r="AC36" s="39" t="s">
        <v>79</v>
      </c>
      <c r="AD36" s="175" t="s">
        <v>79</v>
      </c>
      <c r="AE36" s="175"/>
      <c r="AF36" s="73"/>
      <c r="AG36" s="59"/>
    </row>
    <row r="37" ht="18.75" customHeight="1">
      <c r="A37" s="63"/>
      <c r="B37" s="74" t="s">
        <v>4</v>
      </c>
      <c r="C37" s="5"/>
      <c r="D37" s="145" t="s">
        <v>63</v>
      </c>
      <c r="E37" s="145" t="s">
        <v>63</v>
      </c>
      <c r="F37" s="145" t="s">
        <v>63</v>
      </c>
      <c r="G37" s="145" t="s">
        <v>63</v>
      </c>
      <c r="H37" s="145" t="s">
        <v>63</v>
      </c>
      <c r="I37" s="75"/>
      <c r="J37" s="75"/>
      <c r="K37" s="145" t="s">
        <v>63</v>
      </c>
      <c r="L37" s="145" t="s">
        <v>63</v>
      </c>
      <c r="M37" s="145" t="s">
        <v>63</v>
      </c>
      <c r="N37" s="145" t="s">
        <v>63</v>
      </c>
      <c r="O37" s="75"/>
      <c r="P37" s="145" t="s">
        <v>63</v>
      </c>
      <c r="Q37" s="75"/>
      <c r="R37" s="145" t="s">
        <v>63</v>
      </c>
      <c r="S37" s="75"/>
      <c r="T37" s="145" t="s">
        <v>63</v>
      </c>
      <c r="U37" s="145" t="s">
        <v>63</v>
      </c>
      <c r="V37" s="145" t="s">
        <v>63</v>
      </c>
      <c r="W37" s="145" t="s">
        <v>63</v>
      </c>
      <c r="X37" s="145" t="s">
        <v>63</v>
      </c>
      <c r="Y37" s="145" t="s">
        <v>63</v>
      </c>
      <c r="Z37" s="176"/>
      <c r="AA37" s="177" t="s">
        <v>63</v>
      </c>
      <c r="AB37" s="177" t="s">
        <v>63</v>
      </c>
      <c r="AC37" s="177" t="s">
        <v>63</v>
      </c>
      <c r="AD37" s="176"/>
      <c r="AE37" s="178"/>
      <c r="AF37" s="169">
        <f>COUNTIF(D37:AE37, "=X")</f>
        <v>20</v>
      </c>
      <c r="AG37" s="59"/>
    </row>
    <row r="38" ht="18.75" customHeight="1">
      <c r="A38" s="63"/>
      <c r="B38" s="77" t="s">
        <v>5</v>
      </c>
      <c r="C38" s="71"/>
      <c r="D38" s="147" t="str">
        <f t="shared" ref="D38:L38" si="1">D28</f>
        <v>C1</v>
      </c>
      <c r="E38" s="147" t="str">
        <f t="shared" si="1"/>
        <v>A1</v>
      </c>
      <c r="F38" s="147" t="str">
        <f t="shared" si="1"/>
        <v>A2</v>
      </c>
      <c r="G38" s="147" t="str">
        <f t="shared" si="1"/>
        <v>C3</v>
      </c>
      <c r="H38" s="147" t="str">
        <f t="shared" si="1"/>
        <v>B1</v>
      </c>
      <c r="I38" s="147" t="str">
        <f t="shared" si="1"/>
        <v>A1</v>
      </c>
      <c r="J38" s="75" t="str">
        <f t="shared" si="1"/>
        <v>C1M</v>
      </c>
      <c r="K38" s="147" t="str">
        <f t="shared" si="1"/>
        <v>B2</v>
      </c>
      <c r="L38" s="147" t="str">
        <f t="shared" si="1"/>
        <v>B5</v>
      </c>
      <c r="M38" s="146" t="s">
        <v>73</v>
      </c>
      <c r="N38" s="146" t="s">
        <v>88</v>
      </c>
      <c r="O38" s="146" t="s">
        <v>98</v>
      </c>
      <c r="P38" s="146" t="s">
        <v>99</v>
      </c>
      <c r="Q38" s="146" t="s">
        <v>98</v>
      </c>
      <c r="R38" s="146" t="s">
        <v>66</v>
      </c>
      <c r="S38" s="146" t="s">
        <v>99</v>
      </c>
      <c r="T38" s="146" t="s">
        <v>68</v>
      </c>
      <c r="U38" s="147" t="str">
        <f t="shared" ref="U38:V38" si="2">U28</f>
        <v>B5</v>
      </c>
      <c r="V38" s="147" t="str">
        <f t="shared" si="2"/>
        <v>C1</v>
      </c>
      <c r="W38" s="145" t="s">
        <v>80</v>
      </c>
      <c r="X38" s="145" t="s">
        <v>79</v>
      </c>
      <c r="Y38" s="145" t="s">
        <v>73</v>
      </c>
      <c r="Z38" s="145" t="s">
        <v>74</v>
      </c>
      <c r="AA38" s="145" t="s">
        <v>75</v>
      </c>
      <c r="AB38" s="145" t="s">
        <v>96</v>
      </c>
      <c r="AC38" s="145"/>
      <c r="AD38" s="75"/>
      <c r="AE38" s="78"/>
      <c r="AF38" s="73"/>
      <c r="AG38" s="59"/>
    </row>
    <row r="39" ht="18.75" customHeight="1">
      <c r="A39" s="59"/>
      <c r="B39" s="80"/>
      <c r="C39" s="80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</row>
  </sheetData>
  <mergeCells count="115"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16:X17"/>
    <mergeCell ref="Y16:Y17"/>
    <mergeCell ref="Q16:Q17"/>
    <mergeCell ref="R16:R17"/>
    <mergeCell ref="S16:S17"/>
    <mergeCell ref="T16:T17"/>
    <mergeCell ref="U16:U17"/>
    <mergeCell ref="V16:V17"/>
    <mergeCell ref="W16:W17"/>
    <mergeCell ref="X4:X5"/>
    <mergeCell ref="Y4:Y5"/>
    <mergeCell ref="AB4:AB5"/>
    <mergeCell ref="AC4:AC5"/>
    <mergeCell ref="AD4:AD5"/>
    <mergeCell ref="AE4:AE5"/>
    <mergeCell ref="B2:AF2"/>
    <mergeCell ref="E4:E5"/>
    <mergeCell ref="F4:F5"/>
    <mergeCell ref="G4:G5"/>
    <mergeCell ref="H4:H5"/>
    <mergeCell ref="I4:I5"/>
    <mergeCell ref="AF4:AF5"/>
    <mergeCell ref="D4:D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D16:D17"/>
    <mergeCell ref="E16:E17"/>
    <mergeCell ref="F16:F17"/>
    <mergeCell ref="G16:G17"/>
    <mergeCell ref="AE16:AE17"/>
    <mergeCell ref="AF16:AF17"/>
    <mergeCell ref="Z4:Z5"/>
    <mergeCell ref="AA4:AA5"/>
    <mergeCell ref="Z16:Z17"/>
    <mergeCell ref="AA16:AA17"/>
    <mergeCell ref="AB16:AB17"/>
    <mergeCell ref="AC16:AC17"/>
    <mergeCell ref="AD16:AD17"/>
    <mergeCell ref="B25:C25"/>
    <mergeCell ref="B26:C26"/>
    <mergeCell ref="D28:D29"/>
    <mergeCell ref="E28:E29"/>
    <mergeCell ref="F28:F29"/>
    <mergeCell ref="G28:G29"/>
    <mergeCell ref="H28:H29"/>
    <mergeCell ref="B37:C37"/>
    <mergeCell ref="B38:C38"/>
    <mergeCell ref="B30:C30"/>
    <mergeCell ref="B31:C31"/>
    <mergeCell ref="B32:C32"/>
    <mergeCell ref="B33:C33"/>
    <mergeCell ref="B34:C34"/>
    <mergeCell ref="B35:C35"/>
    <mergeCell ref="B36:C36"/>
    <mergeCell ref="O16:O17"/>
    <mergeCell ref="P16:P17"/>
    <mergeCell ref="H16:H17"/>
    <mergeCell ref="I16:I17"/>
    <mergeCell ref="J16:J17"/>
    <mergeCell ref="K16:K17"/>
    <mergeCell ref="L16:L17"/>
    <mergeCell ref="M16:M17"/>
    <mergeCell ref="N16:N17"/>
    <mergeCell ref="B18:C18"/>
    <mergeCell ref="B19:C19"/>
    <mergeCell ref="B20:C20"/>
    <mergeCell ref="B21:C21"/>
    <mergeCell ref="B22:C22"/>
    <mergeCell ref="B23:C23"/>
    <mergeCell ref="B24:C24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AD28:AD29"/>
    <mergeCell ref="AE28:AE29"/>
    <mergeCell ref="AF28:AF29"/>
    <mergeCell ref="W28:W29"/>
    <mergeCell ref="X28:X29"/>
    <mergeCell ref="Y28:Y29"/>
    <mergeCell ref="Z28:Z29"/>
    <mergeCell ref="AA28:AA29"/>
    <mergeCell ref="AB28:AB29"/>
    <mergeCell ref="AC28:AC29"/>
  </mergeCells>
  <conditionalFormatting sqref="D6:AE12 D18:AE24 D30:AE36">
    <cfRule type="containsText" dxfId="0" priority="1" operator="containsText" text="6">
      <formula>NOT(ISERROR(SEARCH(("6"),(D6))))</formula>
    </cfRule>
  </conditionalFormatting>
  <conditionalFormatting sqref="D6:AE12 D18:AE24 D30:AE36">
    <cfRule type="containsText" dxfId="1" priority="2" operator="containsText" text="7">
      <formula>NOT(ISERROR(SEARCH(("7"),(D6))))</formula>
    </cfRule>
  </conditionalFormatting>
  <conditionalFormatting sqref="D6:AE12 D18:AE24 D30:AE36">
    <cfRule type="containsText" dxfId="2" priority="3" operator="containsText" text="8">
      <formula>NOT(ISERROR(SEARCH(("8"),(D6))))</formula>
    </cfRule>
  </conditionalFormatting>
  <conditionalFormatting sqref="D6:AE12 D18:AE24 D30:AE36">
    <cfRule type="containsText" dxfId="3" priority="4" operator="containsText" text="9">
      <formula>NOT(ISERROR(SEARCH(("9"),(D6))))</formula>
    </cfRule>
  </conditionalFormatting>
  <conditionalFormatting sqref="D6:AE12 D18:AE24 D30:AE36">
    <cfRule type="containsText" dxfId="4" priority="5" operator="containsText" text="10">
      <formula>NOT(ISERROR(SEARCH(("10"),(D6))))</formula>
    </cfRule>
  </conditionalFormatting>
  <conditionalFormatting sqref="D6:AE12 D18:AE24 D30:AE36">
    <cfRule type="containsText" dxfId="5" priority="6" operator="containsText" text="11">
      <formula>NOT(ISERROR(SEARCH(("11"),(D6))))</formula>
    </cfRule>
  </conditionalFormatting>
  <conditionalFormatting sqref="D6:AE12 D18:AE24 D30:AE36">
    <cfRule type="containsText" dxfId="6" priority="7" operator="containsText" text="12">
      <formula>NOT(ISERROR(SEARCH(("12"),(D6))))</formula>
    </cfRule>
  </conditionalFormatting>
  <conditionalFormatting sqref="D6:AE12 D18:AE24 D30:AE36">
    <cfRule type="containsText" dxfId="7" priority="8" operator="containsText" text="13">
      <formula>NOT(ISERROR(SEARCH(("13"),(D6))))</formula>
    </cfRule>
  </conditionalFormatting>
  <conditionalFormatting sqref="D6:AE12 D18:AE24 D30:AE36">
    <cfRule type="containsText" dxfId="8" priority="9" operator="containsText" text="14">
      <formula>NOT(ISERROR(SEARCH(("14"),(D6))))</formula>
    </cfRule>
  </conditionalFormatting>
  <conditionalFormatting sqref="D6:AE12 D18:AE24 D30:AE36">
    <cfRule type="containsText" dxfId="9" priority="10" operator="containsText" text="15">
      <formula>NOT(ISERROR(SEARCH(("15"),(D6))))</formula>
    </cfRule>
  </conditionalFormatting>
  <conditionalFormatting sqref="D6:AE12 D18:AE24 D30:AE36">
    <cfRule type="containsText" dxfId="10" priority="11" operator="containsText" text="5">
      <formula>NOT(ISERROR(SEARCH(("5"),(D6))))</formula>
    </cfRule>
  </conditionalFormatting>
  <conditionalFormatting sqref="D6:AE12 D18:AE24 D30:AE36">
    <cfRule type="containsText" dxfId="11" priority="12" operator="containsText" text="4">
      <formula>NOT(ISERROR(SEARCH(("4"),(D6))))</formula>
    </cfRule>
  </conditionalFormatting>
  <conditionalFormatting sqref="D6:AE12 D18:AE24 D30:AE36">
    <cfRule type="containsText" dxfId="12" priority="13" operator="containsText" text="3">
      <formula>NOT(ISERROR(SEARCH(("3"),(D6))))</formula>
    </cfRule>
  </conditionalFormatting>
  <conditionalFormatting sqref="D6:AE12 D18:AE24 D30:AE36">
    <cfRule type="containsText" dxfId="13" priority="14" operator="containsText" text="2">
      <formula>NOT(ISERROR(SEARCH(("2"),(D6))))</formula>
    </cfRule>
  </conditionalFormatting>
  <conditionalFormatting sqref="D6:AE12 D18:AE24 D30:AE36">
    <cfRule type="containsText" dxfId="14" priority="15" operator="containsText" text="1">
      <formula>NOT(ISERROR(SEARCH(("1"),(D6))))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3" width="7.63"/>
    <col customWidth="1" min="4" max="15" width="3.25"/>
    <col customWidth="1" min="16" max="16" width="6.63"/>
    <col customWidth="1" min="17" max="17" width="3.25"/>
  </cols>
  <sheetData>
    <row r="1" ht="18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8.75" customHeight="1">
      <c r="A2" s="2"/>
      <c r="B2" s="3" t="s">
        <v>101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2"/>
    </row>
    <row r="3" ht="18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ht="18.75" customHeight="1">
      <c r="A4" s="2"/>
      <c r="B4" s="6" t="s">
        <v>6</v>
      </c>
      <c r="C4" s="7" t="s">
        <v>1</v>
      </c>
      <c r="D4" s="8">
        <f>IFERROR(__xludf.DUMMYFUNCTION("IF(ISBLANK($B$2),"""",ARRAYFORMULA(SPLIT(JOIN("","",SPLIT($B$2,"", "")),"","")))"),3.0)</f>
        <v>3</v>
      </c>
      <c r="E4" s="9">
        <f>IFERROR(__xludf.DUMMYFUNCTION("""COMPUTED_VALUE"""),2.0)</f>
        <v>2</v>
      </c>
      <c r="F4" s="9">
        <f>IFERROR(__xludf.DUMMYFUNCTION("""COMPUTED_VALUE"""),1.0)</f>
        <v>1</v>
      </c>
      <c r="G4" s="9">
        <f>IFERROR(__xludf.DUMMYFUNCTION("""COMPUTED_VALUE"""),0.0)</f>
        <v>0</v>
      </c>
      <c r="H4" s="9">
        <f>IFERROR(__xludf.DUMMYFUNCTION("""COMPUTED_VALUE"""),3.0)</f>
        <v>3</v>
      </c>
      <c r="I4" s="9">
        <f>IFERROR(__xludf.DUMMYFUNCTION("""COMPUTED_VALUE"""),2.0)</f>
        <v>2</v>
      </c>
      <c r="J4" s="9">
        <f>IFERROR(__xludf.DUMMYFUNCTION("""COMPUTED_VALUE"""),4.0)</f>
        <v>4</v>
      </c>
      <c r="K4" s="9">
        <f>IFERROR(__xludf.DUMMYFUNCTION("""COMPUTED_VALUE"""),3.0)</f>
        <v>3</v>
      </c>
      <c r="L4" s="9">
        <f>IFERROR(__xludf.DUMMYFUNCTION("""COMPUTED_VALUE"""),2.0)</f>
        <v>2</v>
      </c>
      <c r="M4" s="9">
        <f>IFERROR(__xludf.DUMMYFUNCTION("""COMPUTED_VALUE"""),1.0)</f>
        <v>1</v>
      </c>
      <c r="N4" s="9">
        <f>IFERROR(__xludf.DUMMYFUNCTION("""COMPUTED_VALUE"""),0.0)</f>
        <v>0</v>
      </c>
      <c r="O4" s="179">
        <f>IFERROR(__xludf.DUMMYFUNCTION("""COMPUTED_VALUE"""),4.0)</f>
        <v>4</v>
      </c>
      <c r="P4" s="162"/>
      <c r="Q4" s="2"/>
    </row>
    <row r="5" ht="18.75" customHeight="1">
      <c r="A5" s="2"/>
      <c r="B5" s="13" t="s">
        <v>2</v>
      </c>
      <c r="C5" s="52"/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74"/>
      <c r="P5" s="88"/>
      <c r="Q5" s="2"/>
    </row>
    <row r="6" ht="18.75" customHeight="1">
      <c r="A6" s="2"/>
      <c r="B6" s="19">
        <v>1.0</v>
      </c>
      <c r="C6" s="20"/>
      <c r="D6" s="21">
        <v>3.0</v>
      </c>
      <c r="E6" s="22">
        <v>3.0</v>
      </c>
      <c r="F6" s="22">
        <v>3.0</v>
      </c>
      <c r="G6" s="22">
        <v>0.0</v>
      </c>
      <c r="H6" s="22">
        <v>0.0</v>
      </c>
      <c r="I6" s="22">
        <v>0.0</v>
      </c>
      <c r="J6" s="22">
        <v>4.0</v>
      </c>
      <c r="K6" s="22">
        <v>4.0</v>
      </c>
      <c r="L6" s="22">
        <v>4.0</v>
      </c>
      <c r="M6" s="22">
        <v>4.0</v>
      </c>
      <c r="N6" s="22">
        <v>4.0</v>
      </c>
      <c r="O6" s="22">
        <v>4.0</v>
      </c>
      <c r="P6" s="26"/>
      <c r="Q6" s="2"/>
    </row>
    <row r="7" ht="18.75" customHeight="1">
      <c r="A7" s="2"/>
      <c r="B7" s="27">
        <v>2.0</v>
      </c>
      <c r="C7" s="28"/>
      <c r="D7" s="53"/>
      <c r="E7" s="54">
        <v>2.0</v>
      </c>
      <c r="F7" s="54">
        <v>2.0</v>
      </c>
      <c r="G7" s="54">
        <v>2.0</v>
      </c>
      <c r="H7" s="54">
        <v>3.0</v>
      </c>
      <c r="I7" s="54">
        <v>3.0</v>
      </c>
      <c r="J7" s="54">
        <v>3.0</v>
      </c>
      <c r="K7" s="54">
        <v>3.0</v>
      </c>
      <c r="L7" s="54">
        <v>3.0</v>
      </c>
      <c r="M7" s="54">
        <v>1.0</v>
      </c>
      <c r="N7" s="54">
        <v>1.0</v>
      </c>
      <c r="O7" s="54">
        <v>1.0</v>
      </c>
      <c r="P7" s="34"/>
      <c r="Q7" s="2"/>
    </row>
    <row r="8" ht="18.75" customHeight="1">
      <c r="A8" s="2"/>
      <c r="B8" s="36">
        <v>3.0</v>
      </c>
      <c r="C8" s="37"/>
      <c r="D8" s="38"/>
      <c r="E8" s="39"/>
      <c r="F8" s="39">
        <v>1.0</v>
      </c>
      <c r="G8" s="39">
        <v>1.0</v>
      </c>
      <c r="H8" s="39">
        <v>1.0</v>
      </c>
      <c r="I8" s="39">
        <v>2.0</v>
      </c>
      <c r="J8" s="39">
        <v>2.0</v>
      </c>
      <c r="K8" s="39">
        <v>2.0</v>
      </c>
      <c r="L8" s="39">
        <v>2.0</v>
      </c>
      <c r="M8" s="39">
        <v>2.0</v>
      </c>
      <c r="N8" s="39">
        <v>0.0</v>
      </c>
      <c r="O8" s="39">
        <v>0.0</v>
      </c>
      <c r="P8" s="41"/>
      <c r="Q8" s="2"/>
    </row>
    <row r="9" ht="18.75" customHeight="1">
      <c r="A9" s="2"/>
      <c r="B9" s="42" t="s">
        <v>4</v>
      </c>
      <c r="C9" s="43"/>
      <c r="D9" s="50" t="s">
        <v>63</v>
      </c>
      <c r="E9" s="45" t="s">
        <v>63</v>
      </c>
      <c r="F9" s="45" t="s">
        <v>63</v>
      </c>
      <c r="G9" s="45" t="s">
        <v>63</v>
      </c>
      <c r="H9" s="45" t="s">
        <v>63</v>
      </c>
      <c r="I9" s="45" t="s">
        <v>63</v>
      </c>
      <c r="J9" s="45" t="s">
        <v>63</v>
      </c>
      <c r="K9" s="45"/>
      <c r="L9" s="45"/>
      <c r="M9" s="45" t="s">
        <v>63</v>
      </c>
      <c r="N9" s="45" t="s">
        <v>63</v>
      </c>
      <c r="O9" s="180"/>
      <c r="P9" s="169">
        <f>COUNTIF(D9:O9, "=X")</f>
        <v>9</v>
      </c>
      <c r="Q9" s="2"/>
    </row>
    <row r="10" ht="18.75" customHeight="1">
      <c r="A10" s="2"/>
      <c r="B10" s="49" t="s">
        <v>5</v>
      </c>
      <c r="C10" s="5"/>
      <c r="D10" s="152">
        <v>3.0</v>
      </c>
      <c r="E10" s="135">
        <v>2.0</v>
      </c>
      <c r="F10" s="135">
        <v>1.0</v>
      </c>
      <c r="G10" s="135">
        <v>0.0</v>
      </c>
      <c r="H10" s="135">
        <v>3.0</v>
      </c>
      <c r="I10" s="135">
        <v>2.0</v>
      </c>
      <c r="J10" s="45">
        <v>4.0</v>
      </c>
      <c r="K10" s="45">
        <v>1.0</v>
      </c>
      <c r="L10" s="45">
        <v>0.0</v>
      </c>
      <c r="M10" s="45"/>
      <c r="N10" s="45"/>
      <c r="O10" s="180"/>
      <c r="P10" s="153"/>
      <c r="Q10" s="2"/>
    </row>
    <row r="11" ht="18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ht="18.75" customHeight="1">
      <c r="A12" s="2"/>
      <c r="B12" s="6" t="s">
        <v>6</v>
      </c>
      <c r="C12" s="7" t="s">
        <v>1</v>
      </c>
      <c r="D12" s="8">
        <f>IFERROR(__xludf.DUMMYFUNCTION("IF(ISBLANK($B$2),"""",ARRAYFORMULA(SPLIT(JOIN("","",SPLIT($B$2,"", "")),"","")))"),3.0)</f>
        <v>3</v>
      </c>
      <c r="E12" s="9">
        <f>IFERROR(__xludf.DUMMYFUNCTION("""COMPUTED_VALUE"""),2.0)</f>
        <v>2</v>
      </c>
      <c r="F12" s="9">
        <f>IFERROR(__xludf.DUMMYFUNCTION("""COMPUTED_VALUE"""),1.0)</f>
        <v>1</v>
      </c>
      <c r="G12" s="9">
        <f>IFERROR(__xludf.DUMMYFUNCTION("""COMPUTED_VALUE"""),0.0)</f>
        <v>0</v>
      </c>
      <c r="H12" s="9">
        <f>IFERROR(__xludf.DUMMYFUNCTION("""COMPUTED_VALUE"""),3.0)</f>
        <v>3</v>
      </c>
      <c r="I12" s="9">
        <f>IFERROR(__xludf.DUMMYFUNCTION("""COMPUTED_VALUE"""),2.0)</f>
        <v>2</v>
      </c>
      <c r="J12" s="9">
        <f>IFERROR(__xludf.DUMMYFUNCTION("""COMPUTED_VALUE"""),4.0)</f>
        <v>4</v>
      </c>
      <c r="K12" s="9">
        <f>IFERROR(__xludf.DUMMYFUNCTION("""COMPUTED_VALUE"""),3.0)</f>
        <v>3</v>
      </c>
      <c r="L12" s="9">
        <f>IFERROR(__xludf.DUMMYFUNCTION("""COMPUTED_VALUE"""),2.0)</f>
        <v>2</v>
      </c>
      <c r="M12" s="9">
        <f>IFERROR(__xludf.DUMMYFUNCTION("""COMPUTED_VALUE"""),1.0)</f>
        <v>1</v>
      </c>
      <c r="N12" s="9">
        <f>IFERROR(__xludf.DUMMYFUNCTION("""COMPUTED_VALUE"""),0.0)</f>
        <v>0</v>
      </c>
      <c r="O12" s="179">
        <f>IFERROR(__xludf.DUMMYFUNCTION("""COMPUTED_VALUE"""),4.0)</f>
        <v>4</v>
      </c>
      <c r="P12" s="162"/>
      <c r="Q12" s="2"/>
    </row>
    <row r="13" ht="18.75" customHeight="1">
      <c r="A13" s="2"/>
      <c r="B13" s="13" t="s">
        <v>2</v>
      </c>
      <c r="C13" s="52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4"/>
      <c r="P13" s="88"/>
      <c r="Q13" s="2"/>
    </row>
    <row r="14" ht="18.75" customHeight="1">
      <c r="A14" s="2"/>
      <c r="B14" s="19">
        <v>1.0</v>
      </c>
      <c r="C14" s="20"/>
      <c r="D14" s="21">
        <v>3.0</v>
      </c>
      <c r="E14" s="22">
        <v>3.0</v>
      </c>
      <c r="F14" s="22">
        <v>3.0</v>
      </c>
      <c r="G14" s="22">
        <v>3.0</v>
      </c>
      <c r="H14" s="22">
        <v>3.0</v>
      </c>
      <c r="I14" s="22">
        <v>3.0</v>
      </c>
      <c r="J14" s="22">
        <v>4.0</v>
      </c>
      <c r="K14" s="22">
        <v>4.0</v>
      </c>
      <c r="L14" s="22">
        <v>4.0</v>
      </c>
      <c r="M14" s="22">
        <v>4.0</v>
      </c>
      <c r="N14" s="22">
        <v>0.0</v>
      </c>
      <c r="O14" s="22">
        <v>0.0</v>
      </c>
      <c r="P14" s="26"/>
      <c r="Q14" s="2"/>
    </row>
    <row r="15" ht="18.75" customHeight="1">
      <c r="A15" s="2"/>
      <c r="B15" s="27">
        <v>2.0</v>
      </c>
      <c r="C15" s="28"/>
      <c r="D15" s="53"/>
      <c r="E15" s="54">
        <v>2.0</v>
      </c>
      <c r="F15" s="54">
        <v>2.0</v>
      </c>
      <c r="G15" s="54">
        <v>2.0</v>
      </c>
      <c r="H15" s="54">
        <v>2.0</v>
      </c>
      <c r="I15" s="54">
        <v>2.0</v>
      </c>
      <c r="J15" s="54">
        <v>2.0</v>
      </c>
      <c r="K15" s="54">
        <v>3.0</v>
      </c>
      <c r="L15" s="54">
        <v>3.0</v>
      </c>
      <c r="M15" s="54">
        <v>3.0</v>
      </c>
      <c r="N15" s="54">
        <v>3.0</v>
      </c>
      <c r="O15" s="54">
        <v>4.0</v>
      </c>
      <c r="P15" s="34"/>
      <c r="Q15" s="2"/>
    </row>
    <row r="16" ht="18.75" customHeight="1">
      <c r="A16" s="2"/>
      <c r="B16" s="27">
        <v>3.0</v>
      </c>
      <c r="C16" s="28"/>
      <c r="D16" s="53"/>
      <c r="E16" s="54"/>
      <c r="F16" s="54">
        <v>1.0</v>
      </c>
      <c r="G16" s="54">
        <v>1.0</v>
      </c>
      <c r="H16" s="54">
        <v>1.0</v>
      </c>
      <c r="I16" s="54">
        <v>1.0</v>
      </c>
      <c r="J16" s="54">
        <v>1.0</v>
      </c>
      <c r="K16" s="54">
        <v>1.0</v>
      </c>
      <c r="L16" s="54">
        <v>2.0</v>
      </c>
      <c r="M16" s="54">
        <v>2.0</v>
      </c>
      <c r="N16" s="54">
        <v>2.0</v>
      </c>
      <c r="O16" s="54">
        <v>2.0</v>
      </c>
      <c r="P16" s="34"/>
      <c r="Q16" s="2"/>
    </row>
    <row r="17" ht="18.75" customHeight="1">
      <c r="A17" s="2"/>
      <c r="B17" s="36">
        <v>4.0</v>
      </c>
      <c r="C17" s="37"/>
      <c r="D17" s="38"/>
      <c r="E17" s="39"/>
      <c r="F17" s="39"/>
      <c r="G17" s="39">
        <v>0.0</v>
      </c>
      <c r="H17" s="39">
        <v>0.0</v>
      </c>
      <c r="I17" s="39">
        <v>0.0</v>
      </c>
      <c r="J17" s="39">
        <v>0.0</v>
      </c>
      <c r="K17" s="39">
        <v>0.0</v>
      </c>
      <c r="L17" s="39">
        <v>0.0</v>
      </c>
      <c r="M17" s="39">
        <v>1.0</v>
      </c>
      <c r="N17" s="39">
        <v>1.0</v>
      </c>
      <c r="O17" s="39">
        <v>1.0</v>
      </c>
      <c r="P17" s="41"/>
      <c r="Q17" s="2"/>
    </row>
    <row r="18" ht="18.75" customHeight="1">
      <c r="A18" s="2"/>
      <c r="B18" s="42" t="s">
        <v>4</v>
      </c>
      <c r="C18" s="43"/>
      <c r="D18" s="50" t="s">
        <v>63</v>
      </c>
      <c r="E18" s="45" t="s">
        <v>63</v>
      </c>
      <c r="F18" s="45" t="s">
        <v>63</v>
      </c>
      <c r="G18" s="45" t="s">
        <v>63</v>
      </c>
      <c r="H18" s="45"/>
      <c r="I18" s="45"/>
      <c r="J18" s="45" t="s">
        <v>63</v>
      </c>
      <c r="K18" s="45" t="s">
        <v>63</v>
      </c>
      <c r="L18" s="45" t="s">
        <v>63</v>
      </c>
      <c r="M18" s="45" t="s">
        <v>63</v>
      </c>
      <c r="N18" s="45" t="s">
        <v>63</v>
      </c>
      <c r="O18" s="180" t="s">
        <v>63</v>
      </c>
      <c r="P18" s="169">
        <f>COUNTIF(D18:O18, "=X")</f>
        <v>10</v>
      </c>
      <c r="Q18" s="2"/>
    </row>
    <row r="19" ht="18.75" customHeight="1">
      <c r="A19" s="2"/>
      <c r="B19" s="49" t="s">
        <v>5</v>
      </c>
      <c r="C19" s="5"/>
      <c r="D19" s="152">
        <v>3.0</v>
      </c>
      <c r="E19" s="135">
        <v>2.0</v>
      </c>
      <c r="F19" s="135">
        <v>1.0</v>
      </c>
      <c r="G19" s="135">
        <v>0.0</v>
      </c>
      <c r="H19" s="135">
        <v>4.0</v>
      </c>
      <c r="I19" s="135">
        <v>3.0</v>
      </c>
      <c r="J19" s="45">
        <v>2.0</v>
      </c>
      <c r="K19" s="45">
        <v>1.0</v>
      </c>
      <c r="L19" s="45">
        <v>0.0</v>
      </c>
      <c r="M19" s="45">
        <v>4.0</v>
      </c>
      <c r="N19" s="45"/>
      <c r="O19" s="180"/>
      <c r="P19" s="153"/>
      <c r="Q19" s="2"/>
    </row>
    <row r="20" ht="18.75" customHeight="1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</row>
  </sheetData>
  <mergeCells count="38">
    <mergeCell ref="J4:J5"/>
    <mergeCell ref="K4:K5"/>
    <mergeCell ref="L4:L5"/>
    <mergeCell ref="M4:M5"/>
    <mergeCell ref="N4:N5"/>
    <mergeCell ref="O4:O5"/>
    <mergeCell ref="B2:P2"/>
    <mergeCell ref="E4:E5"/>
    <mergeCell ref="F4:F5"/>
    <mergeCell ref="G4:G5"/>
    <mergeCell ref="H4:H5"/>
    <mergeCell ref="I4:I5"/>
    <mergeCell ref="P4:P5"/>
    <mergeCell ref="L12:L13"/>
    <mergeCell ref="M12:M13"/>
    <mergeCell ref="N12:N13"/>
    <mergeCell ref="O12:O13"/>
    <mergeCell ref="P12:P13"/>
    <mergeCell ref="E12:E13"/>
    <mergeCell ref="F12:F13"/>
    <mergeCell ref="G12:G13"/>
    <mergeCell ref="H12:H13"/>
    <mergeCell ref="I12:I13"/>
    <mergeCell ref="J12:J13"/>
    <mergeCell ref="K12:K13"/>
    <mergeCell ref="B14:C14"/>
    <mergeCell ref="B15:C15"/>
    <mergeCell ref="B16:C16"/>
    <mergeCell ref="B17:C17"/>
    <mergeCell ref="B18:C18"/>
    <mergeCell ref="B19:C19"/>
    <mergeCell ref="D4:D5"/>
    <mergeCell ref="B6:C6"/>
    <mergeCell ref="B7:C7"/>
    <mergeCell ref="B8:C8"/>
    <mergeCell ref="B9:C9"/>
    <mergeCell ref="B10:C10"/>
    <mergeCell ref="D12:D13"/>
  </mergeCells>
  <conditionalFormatting sqref="D6:O8 D14:O17">
    <cfRule type="containsText" dxfId="0" priority="1" operator="containsText" text="6">
      <formula>NOT(ISERROR(SEARCH(("6"),(D6))))</formula>
    </cfRule>
  </conditionalFormatting>
  <conditionalFormatting sqref="D6:O8 D14:O17">
    <cfRule type="containsText" dxfId="1" priority="2" operator="containsText" text="7">
      <formula>NOT(ISERROR(SEARCH(("7"),(D6))))</formula>
    </cfRule>
  </conditionalFormatting>
  <conditionalFormatting sqref="D6:O8 D14:O17">
    <cfRule type="containsText" dxfId="2" priority="3" operator="containsText" text="8">
      <formula>NOT(ISERROR(SEARCH(("8"),(D6))))</formula>
    </cfRule>
  </conditionalFormatting>
  <conditionalFormatting sqref="D6:O8 D14:O17">
    <cfRule type="containsText" dxfId="3" priority="4" operator="containsText" text="9">
      <formula>NOT(ISERROR(SEARCH(("9"),(D6))))</formula>
    </cfRule>
  </conditionalFormatting>
  <conditionalFormatting sqref="D6:O8 D14:O17">
    <cfRule type="containsText" dxfId="4" priority="5" operator="containsText" text="10">
      <formula>NOT(ISERROR(SEARCH(("10"),(D6))))</formula>
    </cfRule>
  </conditionalFormatting>
  <conditionalFormatting sqref="D6:O8 D14:O17">
    <cfRule type="containsText" dxfId="5" priority="6" operator="containsText" text="11">
      <formula>NOT(ISERROR(SEARCH(("11"),(D6))))</formula>
    </cfRule>
  </conditionalFormatting>
  <conditionalFormatting sqref="D6:O8 D14:O17">
    <cfRule type="containsText" dxfId="6" priority="7" operator="containsText" text="12">
      <formula>NOT(ISERROR(SEARCH(("12"),(D6))))</formula>
    </cfRule>
  </conditionalFormatting>
  <conditionalFormatting sqref="D6:O8 D14:O17">
    <cfRule type="containsText" dxfId="7" priority="8" operator="containsText" text="13">
      <formula>NOT(ISERROR(SEARCH(("13"),(D6))))</formula>
    </cfRule>
  </conditionalFormatting>
  <conditionalFormatting sqref="D6:O8 D14:O17">
    <cfRule type="containsText" dxfId="8" priority="9" operator="containsText" text="14">
      <formula>NOT(ISERROR(SEARCH(("14"),(D6))))</formula>
    </cfRule>
  </conditionalFormatting>
  <conditionalFormatting sqref="D6:O8 D14:O17">
    <cfRule type="containsText" dxfId="9" priority="10" operator="containsText" text="15">
      <formula>NOT(ISERROR(SEARCH(("15"),(D6))))</formula>
    </cfRule>
  </conditionalFormatting>
  <conditionalFormatting sqref="D6:O8 D14:O17">
    <cfRule type="containsText" dxfId="10" priority="11" operator="containsText" text="5">
      <formula>NOT(ISERROR(SEARCH(("5"),(D6))))</formula>
    </cfRule>
  </conditionalFormatting>
  <conditionalFormatting sqref="D6:O8 D14:O17">
    <cfRule type="containsText" dxfId="11" priority="12" operator="containsText" text="4">
      <formula>NOT(ISERROR(SEARCH(("4"),(D6))))</formula>
    </cfRule>
  </conditionalFormatting>
  <conditionalFormatting sqref="D6:O8 D14:O17">
    <cfRule type="containsText" dxfId="12" priority="13" operator="containsText" text="3">
      <formula>NOT(ISERROR(SEARCH(("3"),(D6))))</formula>
    </cfRule>
  </conditionalFormatting>
  <conditionalFormatting sqref="D6:O8 D14:O17">
    <cfRule type="containsText" dxfId="13" priority="14" operator="containsText" text="2">
      <formula>NOT(ISERROR(SEARCH(("2"),(D6))))</formula>
    </cfRule>
  </conditionalFormatting>
  <conditionalFormatting sqref="D6:O8 D14:O17">
    <cfRule type="containsText" dxfId="14" priority="15" operator="containsText" text="1">
      <formula>NOT(ISERROR(SEARCH(("1"),(D6))))</formula>
    </cfRule>
  </conditionalFormatting>
  <conditionalFormatting sqref="D6:O8 D14:O17">
    <cfRule type="containsText" dxfId="16" priority="16" operator="containsText" text="0">
      <formula>NOT(ISERROR(SEARCH(("0"),(D6))))</formula>
    </cfRule>
  </conditionalFormatting>
  <conditionalFormatting sqref="D6:O8 D14:O17">
    <cfRule type="expression" dxfId="15" priority="17">
      <formula>MAX(ARRAYFORMULA(IF(NOT(ISBLANK(D6:O6)),COLUMN(D6:O6),"")))</formula>
    </cfRule>
  </conditionalFormatting>
  <drawing r:id="rId1"/>
</worksheet>
</file>