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96303_tecnico_ulisboa_pt/Documents/MEGE/Air Quality Management and Climate Change/"/>
    </mc:Choice>
  </mc:AlternateContent>
  <xr:revisionPtr revIDLastSave="1200" documentId="120_{5ABAB54B-31E5-4939-B145-67B1100B6D8F}" xr6:coauthVersionLast="47" xr6:coauthVersionMax="47" xr10:uidLastSave="{7FC359E3-C2E8-5C42-8EBB-73CB30CD4C42}"/>
  <bookViews>
    <workbookView xWindow="0" yWindow="0" windowWidth="28800" windowHeight="18000" tabRatio="755" activeTab="4" xr2:uid="{00000000-000D-0000-FFFF-FFFF00000000}"/>
  </bookViews>
  <sheets>
    <sheet name="Tabela" sheetId="7" r:id="rId1"/>
    <sheet name="Temperature (ºC)" sheetId="5" r:id="rId2"/>
    <sheet name="Humidity (%)" sheetId="2" r:id="rId3"/>
    <sheet name="Carbon dioxide (ppm)" sheetId="1" r:id="rId4"/>
    <sheet name="VOCs (ppb)" sheetId="6" r:id="rId5"/>
    <sheet name="PM2.5 (µg|m3)" sheetId="4" r:id="rId6"/>
    <sheet name="PM10 (µg|m3)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H25" i="3"/>
  <c r="H24" i="3"/>
  <c r="H29" i="4"/>
  <c r="H28" i="4"/>
  <c r="G12" i="4"/>
  <c r="H12" i="4"/>
  <c r="H11" i="4"/>
  <c r="G11" i="4"/>
  <c r="G6" i="4"/>
  <c r="G5" i="4"/>
  <c r="H27" i="4"/>
  <c r="Q43" i="6"/>
  <c r="Q42" i="6"/>
  <c r="Q41" i="6"/>
  <c r="G43" i="1"/>
  <c r="G42" i="1"/>
  <c r="G41" i="1"/>
  <c r="E12" i="2"/>
  <c r="E11" i="2"/>
  <c r="E10" i="2"/>
  <c r="I7" i="5"/>
  <c r="I6" i="5"/>
  <c r="I5" i="5"/>
  <c r="G72" i="3"/>
  <c r="I72" i="3"/>
  <c r="H72" i="3"/>
  <c r="H75" i="4"/>
  <c r="G75" i="4"/>
  <c r="F75" i="4"/>
  <c r="H76" i="1"/>
  <c r="G76" i="1"/>
  <c r="F76" i="1"/>
  <c r="C74" i="2"/>
  <c r="E74" i="2"/>
  <c r="D74" i="2"/>
  <c r="D76" i="5"/>
  <c r="D75" i="5"/>
  <c r="D74" i="5"/>
  <c r="H21" i="3"/>
  <c r="H20" i="3"/>
  <c r="H19" i="3"/>
  <c r="K5" i="4"/>
  <c r="K4" i="4"/>
  <c r="K3" i="4"/>
  <c r="G37" i="1"/>
  <c r="G36" i="1"/>
  <c r="G35" i="1"/>
  <c r="E2" i="2"/>
  <c r="E3" i="2"/>
  <c r="E4" i="2"/>
  <c r="E4" i="5"/>
  <c r="E3" i="5"/>
  <c r="E2" i="5"/>
  <c r="K111" i="6"/>
  <c r="D111" i="6" s="1"/>
  <c r="K112" i="6"/>
  <c r="J112" i="6" s="1"/>
  <c r="K113" i="6"/>
  <c r="D113" i="6" s="1"/>
  <c r="K114" i="6"/>
  <c r="K115" i="6"/>
  <c r="K116" i="6"/>
  <c r="J116" i="6" s="1"/>
  <c r="K117" i="6"/>
  <c r="J117" i="6" s="1"/>
  <c r="K118" i="6"/>
  <c r="D118" i="6" s="1"/>
  <c r="K119" i="6"/>
  <c r="D119" i="6" s="1"/>
  <c r="K120" i="6"/>
  <c r="D120" i="6" s="1"/>
  <c r="K121" i="6"/>
  <c r="D121" i="6" s="1"/>
  <c r="F121" i="6" s="1"/>
  <c r="K122" i="6"/>
  <c r="K123" i="6"/>
  <c r="K124" i="6"/>
  <c r="J124" i="6" s="1"/>
  <c r="K125" i="6"/>
  <c r="J125" i="6" s="1"/>
  <c r="K126" i="6"/>
  <c r="D126" i="6" s="1"/>
  <c r="K127" i="6"/>
  <c r="D127" i="6" s="1"/>
  <c r="K128" i="6"/>
  <c r="D128" i="6" s="1"/>
  <c r="K129" i="6"/>
  <c r="D129" i="6" s="1"/>
  <c r="K130" i="6"/>
  <c r="K131" i="6"/>
  <c r="K132" i="6"/>
  <c r="J132" i="6" s="1"/>
  <c r="K133" i="6"/>
  <c r="J133" i="6" s="1"/>
  <c r="K134" i="6"/>
  <c r="J134" i="6" s="1"/>
  <c r="K135" i="6"/>
  <c r="D135" i="6" s="1"/>
  <c r="K136" i="6"/>
  <c r="J136" i="6" s="1"/>
  <c r="K137" i="6"/>
  <c r="J137" i="6" s="1"/>
  <c r="K138" i="6"/>
  <c r="K110" i="6"/>
  <c r="D110" i="6" s="1"/>
  <c r="F110" i="6" s="1"/>
  <c r="D138" i="6"/>
  <c r="F138" i="6" s="1"/>
  <c r="J138" i="6"/>
  <c r="B138" i="6"/>
  <c r="B137" i="6"/>
  <c r="B136" i="6"/>
  <c r="B135" i="6"/>
  <c r="B134" i="6"/>
  <c r="D133" i="6"/>
  <c r="B133" i="6"/>
  <c r="B132" i="6"/>
  <c r="J131" i="6"/>
  <c r="D131" i="6"/>
  <c r="B131" i="6"/>
  <c r="J130" i="6"/>
  <c r="B130" i="6"/>
  <c r="B129" i="6"/>
  <c r="B128" i="6"/>
  <c r="B127" i="6"/>
  <c r="B126" i="6"/>
  <c r="B125" i="6"/>
  <c r="B124" i="6"/>
  <c r="J123" i="6"/>
  <c r="D123" i="6"/>
  <c r="B123" i="6"/>
  <c r="J122" i="6"/>
  <c r="D122" i="6"/>
  <c r="B122" i="6"/>
  <c r="B121" i="6"/>
  <c r="B120" i="6"/>
  <c r="B119" i="6"/>
  <c r="B118" i="6"/>
  <c r="B117" i="6"/>
  <c r="B116" i="6"/>
  <c r="J115" i="6"/>
  <c r="D115" i="6"/>
  <c r="B115" i="6"/>
  <c r="J114" i="6"/>
  <c r="D114" i="6"/>
  <c r="B114" i="6"/>
  <c r="B113" i="6"/>
  <c r="B112" i="6"/>
  <c r="B111" i="6"/>
  <c r="B110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74" i="6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72" i="3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76" i="1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E103" i="4"/>
  <c r="E95" i="4"/>
  <c r="E86" i="4"/>
  <c r="E77" i="4"/>
  <c r="E75" i="4"/>
  <c r="E104" i="1"/>
  <c r="E96" i="1"/>
  <c r="E87" i="1"/>
  <c r="E78" i="1"/>
  <c r="E76" i="1"/>
  <c r="F74" i="3"/>
  <c r="F72" i="3"/>
  <c r="F100" i="3"/>
  <c r="F92" i="3"/>
  <c r="F83" i="3"/>
  <c r="T30" i="3"/>
  <c r="T29" i="3"/>
  <c r="T28" i="3"/>
  <c r="T27" i="3"/>
  <c r="T26" i="3"/>
  <c r="P8" i="3"/>
  <c r="P4" i="3"/>
  <c r="C4" i="7" s="1"/>
  <c r="G10" i="4"/>
  <c r="G19" i="4"/>
  <c r="G20" i="4" s="1"/>
  <c r="D24" i="6"/>
  <c r="D4" i="6"/>
  <c r="D6" i="6"/>
  <c r="K76" i="6"/>
  <c r="D76" i="6" s="1"/>
  <c r="F76" i="6" s="1"/>
  <c r="K77" i="6"/>
  <c r="D77" i="6" s="1"/>
  <c r="K78" i="6"/>
  <c r="D78" i="6" s="1"/>
  <c r="K79" i="6"/>
  <c r="D79" i="6" s="1"/>
  <c r="K80" i="6"/>
  <c r="J80" i="6" s="1"/>
  <c r="K81" i="6"/>
  <c r="J81" i="6" s="1"/>
  <c r="K82" i="6"/>
  <c r="J82" i="6" s="1"/>
  <c r="K83" i="6"/>
  <c r="D83" i="6" s="1"/>
  <c r="K84" i="6"/>
  <c r="D84" i="6" s="1"/>
  <c r="K85" i="6"/>
  <c r="D85" i="6" s="1"/>
  <c r="F85" i="6" s="1"/>
  <c r="K86" i="6"/>
  <c r="D86" i="6" s="1"/>
  <c r="K87" i="6"/>
  <c r="D87" i="6" s="1"/>
  <c r="K88" i="6"/>
  <c r="J88" i="6" s="1"/>
  <c r="K89" i="6"/>
  <c r="J89" i="6" s="1"/>
  <c r="K90" i="6"/>
  <c r="J90" i="6" s="1"/>
  <c r="K91" i="6"/>
  <c r="J91" i="6" s="1"/>
  <c r="K92" i="6"/>
  <c r="D92" i="6" s="1"/>
  <c r="K93" i="6"/>
  <c r="D93" i="6" s="1"/>
  <c r="K94" i="6"/>
  <c r="D94" i="6" s="1"/>
  <c r="F94" i="6" s="1"/>
  <c r="K95" i="6"/>
  <c r="D95" i="6" s="1"/>
  <c r="K96" i="6"/>
  <c r="J96" i="6" s="1"/>
  <c r="K97" i="6"/>
  <c r="J97" i="6" s="1"/>
  <c r="K98" i="6"/>
  <c r="J98" i="6" s="1"/>
  <c r="K99" i="6"/>
  <c r="J99" i="6" s="1"/>
  <c r="K100" i="6"/>
  <c r="D100" i="6" s="1"/>
  <c r="K101" i="6"/>
  <c r="D101" i="6" s="1"/>
  <c r="K102" i="6"/>
  <c r="D102" i="6" s="1"/>
  <c r="F102" i="6" s="1"/>
  <c r="K74" i="6"/>
  <c r="J74" i="6" s="1"/>
  <c r="K75" i="6"/>
  <c r="D75" i="6" s="1"/>
  <c r="K14" i="6"/>
  <c r="J14" i="6" s="1"/>
  <c r="K15" i="6"/>
  <c r="J15" i="6" s="1"/>
  <c r="K16" i="6"/>
  <c r="J16" i="6" s="1"/>
  <c r="K17" i="6"/>
  <c r="J17" i="6" s="1"/>
  <c r="K18" i="6"/>
  <c r="D18" i="6" s="1"/>
  <c r="K19" i="6"/>
  <c r="D19" i="6" s="1"/>
  <c r="K20" i="6"/>
  <c r="J20" i="6" s="1"/>
  <c r="K21" i="6"/>
  <c r="J21" i="6" s="1"/>
  <c r="K22" i="6"/>
  <c r="J22" i="6" s="1"/>
  <c r="K23" i="6"/>
  <c r="J23" i="6" s="1"/>
  <c r="K25" i="6"/>
  <c r="D25" i="6" s="1"/>
  <c r="K26" i="6"/>
  <c r="D26" i="6" s="1"/>
  <c r="K27" i="6"/>
  <c r="D27" i="6" s="1"/>
  <c r="K28" i="6"/>
  <c r="J28" i="6" s="1"/>
  <c r="K29" i="6"/>
  <c r="J29" i="6" s="1"/>
  <c r="K30" i="6"/>
  <c r="J30" i="6" s="1"/>
  <c r="K31" i="6"/>
  <c r="J31" i="6" s="1"/>
  <c r="K32" i="6"/>
  <c r="J32" i="6" s="1"/>
  <c r="K33" i="6"/>
  <c r="D33" i="6" s="1"/>
  <c r="K34" i="6"/>
  <c r="D34" i="6" s="1"/>
  <c r="K35" i="6"/>
  <c r="D35" i="6" s="1"/>
  <c r="K36" i="6"/>
  <c r="J36" i="6" s="1"/>
  <c r="K37" i="6"/>
  <c r="J37" i="6" s="1"/>
  <c r="K38" i="6"/>
  <c r="J38" i="6" s="1"/>
  <c r="K39" i="6"/>
  <c r="J39" i="6" s="1"/>
  <c r="K40" i="6"/>
  <c r="J40" i="6" s="1"/>
  <c r="K41" i="6"/>
  <c r="D41" i="6" s="1"/>
  <c r="K42" i="6"/>
  <c r="D42" i="6" s="1"/>
  <c r="K43" i="6"/>
  <c r="D43" i="6" s="1"/>
  <c r="K44" i="6"/>
  <c r="J44" i="6" s="1"/>
  <c r="K45" i="6"/>
  <c r="J45" i="6" s="1"/>
  <c r="K46" i="6"/>
  <c r="J46" i="6" s="1"/>
  <c r="K47" i="6"/>
  <c r="J47" i="6" s="1"/>
  <c r="K48" i="6"/>
  <c r="J48" i="6" s="1"/>
  <c r="K49" i="6"/>
  <c r="D49" i="6" s="1"/>
  <c r="K50" i="6"/>
  <c r="D50" i="6" s="1"/>
  <c r="K51" i="6"/>
  <c r="D51" i="6" s="1"/>
  <c r="K52" i="6"/>
  <c r="J52" i="6" s="1"/>
  <c r="K53" i="6"/>
  <c r="J53" i="6" s="1"/>
  <c r="K54" i="6"/>
  <c r="J54" i="6" s="1"/>
  <c r="K55" i="6"/>
  <c r="J55" i="6" s="1"/>
  <c r="K56" i="6"/>
  <c r="J56" i="6" s="1"/>
  <c r="K57" i="6"/>
  <c r="D57" i="6" s="1"/>
  <c r="K58" i="6"/>
  <c r="D58" i="6" s="1"/>
  <c r="K59" i="6"/>
  <c r="D59" i="6" s="1"/>
  <c r="K60" i="6"/>
  <c r="J60" i="6" s="1"/>
  <c r="K61" i="6"/>
  <c r="J61" i="6" s="1"/>
  <c r="K62" i="6"/>
  <c r="J62" i="6" s="1"/>
  <c r="K63" i="6"/>
  <c r="J63" i="6" s="1"/>
  <c r="K64" i="6"/>
  <c r="J64" i="6" s="1"/>
  <c r="K65" i="6"/>
  <c r="D65" i="6" s="1"/>
  <c r="K66" i="6"/>
  <c r="D66" i="6" s="1"/>
  <c r="K67" i="6"/>
  <c r="D67" i="6" s="1"/>
  <c r="K68" i="6"/>
  <c r="J68" i="6" s="1"/>
  <c r="K69" i="6"/>
  <c r="J69" i="6" s="1"/>
  <c r="K70" i="6"/>
  <c r="J70" i="6" s="1"/>
  <c r="K71" i="6"/>
  <c r="J71" i="6" s="1"/>
  <c r="K72" i="6"/>
  <c r="J72" i="6" s="1"/>
  <c r="K10" i="6"/>
  <c r="D10" i="6" s="1"/>
  <c r="K11" i="6"/>
  <c r="D11" i="6" s="1"/>
  <c r="K12" i="6"/>
  <c r="J12" i="6" s="1"/>
  <c r="K13" i="6"/>
  <c r="J13" i="6" s="1"/>
  <c r="K3" i="6"/>
  <c r="D3" i="6" s="1"/>
  <c r="K4" i="6"/>
  <c r="K5" i="6"/>
  <c r="J5" i="6" s="1"/>
  <c r="K6" i="6"/>
  <c r="J6" i="6" s="1"/>
  <c r="K7" i="6"/>
  <c r="D7" i="6" s="1"/>
  <c r="K8" i="6"/>
  <c r="D8" i="6" s="1"/>
  <c r="K2" i="6"/>
  <c r="D2" i="6" s="1"/>
  <c r="H4" i="6"/>
  <c r="J93" i="6" s="1"/>
  <c r="G18" i="4"/>
  <c r="I19" i="4"/>
  <c r="I20" i="4" s="1"/>
  <c r="I18" i="4"/>
  <c r="E9" i="7"/>
  <c r="D9" i="7"/>
  <c r="C9" i="7"/>
  <c r="C8" i="7"/>
  <c r="E8" i="7"/>
  <c r="D8" i="7"/>
  <c r="E4" i="7"/>
  <c r="D4" i="7"/>
  <c r="H18" i="4"/>
  <c r="H10" i="4"/>
  <c r="H19" i="4"/>
  <c r="H20" i="4" s="1"/>
  <c r="Q5" i="3"/>
  <c r="Q6" i="3"/>
  <c r="Q4" i="3"/>
  <c r="P6" i="3"/>
  <c r="P5" i="1"/>
  <c r="P4" i="1"/>
  <c r="P5" i="3"/>
  <c r="P3" i="1"/>
  <c r="Q4" i="1"/>
  <c r="R4" i="1" s="1"/>
  <c r="Q3" i="1"/>
  <c r="R3" i="1" s="1"/>
  <c r="Q5" i="1"/>
  <c r="R5" i="1" s="1"/>
  <c r="H6" i="4"/>
  <c r="H5" i="4"/>
  <c r="G4" i="4"/>
  <c r="H4" i="4" s="1"/>
  <c r="B4" i="4"/>
  <c r="B5" i="4"/>
  <c r="B6" i="4"/>
  <c r="B7" i="4"/>
  <c r="B8" i="4"/>
  <c r="B9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3" i="4"/>
  <c r="J127" i="6" l="1"/>
  <c r="D71" i="6"/>
  <c r="D39" i="6"/>
  <c r="D125" i="6"/>
  <c r="D117" i="6"/>
  <c r="J119" i="6"/>
  <c r="J135" i="6"/>
  <c r="D99" i="6"/>
  <c r="D31" i="6"/>
  <c r="D89" i="6"/>
  <c r="D23" i="6"/>
  <c r="D63" i="6"/>
  <c r="D91" i="6"/>
  <c r="D55" i="6"/>
  <c r="D81" i="6"/>
  <c r="D47" i="6"/>
  <c r="D15" i="6"/>
  <c r="D112" i="6"/>
  <c r="F112" i="6" s="1"/>
  <c r="D74" i="6"/>
  <c r="D97" i="6"/>
  <c r="J118" i="6"/>
  <c r="J126" i="6"/>
  <c r="J120" i="6"/>
  <c r="J128" i="6"/>
  <c r="J111" i="6"/>
  <c r="J113" i="6"/>
  <c r="D116" i="6"/>
  <c r="J121" i="6"/>
  <c r="D124" i="6"/>
  <c r="J129" i="6"/>
  <c r="D137" i="6"/>
  <c r="J110" i="6"/>
  <c r="D130" i="6"/>
  <c r="F130" i="6" s="1"/>
  <c r="D132" i="6"/>
  <c r="D134" i="6"/>
  <c r="D136" i="6"/>
  <c r="J59" i="6"/>
  <c r="J35" i="6"/>
  <c r="J11" i="6"/>
  <c r="J95" i="6"/>
  <c r="J79" i="6"/>
  <c r="D17" i="6"/>
  <c r="J3" i="6"/>
  <c r="J66" i="6"/>
  <c r="J58" i="6"/>
  <c r="J50" i="6"/>
  <c r="J42" i="6"/>
  <c r="J34" i="6"/>
  <c r="J26" i="6"/>
  <c r="J18" i="6"/>
  <c r="J102" i="6"/>
  <c r="J94" i="6"/>
  <c r="J86" i="6"/>
  <c r="J78" i="6"/>
  <c r="D5" i="6"/>
  <c r="C7" i="7" s="1"/>
  <c r="D98" i="6"/>
  <c r="D90" i="6"/>
  <c r="D82" i="6"/>
  <c r="D72" i="6"/>
  <c r="D64" i="6"/>
  <c r="D56" i="6"/>
  <c r="D48" i="6"/>
  <c r="D40" i="6"/>
  <c r="D32" i="6"/>
  <c r="D16" i="6"/>
  <c r="J2" i="6"/>
  <c r="J24" i="6"/>
  <c r="J100" i="6"/>
  <c r="J92" i="6"/>
  <c r="J84" i="6"/>
  <c r="J76" i="6"/>
  <c r="D96" i="6"/>
  <c r="D88" i="6"/>
  <c r="D80" i="6"/>
  <c r="D70" i="6"/>
  <c r="D62" i="6"/>
  <c r="D54" i="6"/>
  <c r="D46" i="6"/>
  <c r="D38" i="6"/>
  <c r="D30" i="6"/>
  <c r="D22" i="6"/>
  <c r="D14" i="6"/>
  <c r="J67" i="6"/>
  <c r="J43" i="6"/>
  <c r="J19" i="6"/>
  <c r="J87" i="6"/>
  <c r="J65" i="6"/>
  <c r="J49" i="6"/>
  <c r="J33" i="6"/>
  <c r="J85" i="6"/>
  <c r="J8" i="6"/>
  <c r="J83" i="6"/>
  <c r="J75" i="6"/>
  <c r="D69" i="6"/>
  <c r="D61" i="6"/>
  <c r="D53" i="6"/>
  <c r="D45" i="6"/>
  <c r="D37" i="6"/>
  <c r="D29" i="6"/>
  <c r="D21" i="6"/>
  <c r="D13" i="6"/>
  <c r="J101" i="6"/>
  <c r="J7" i="6"/>
  <c r="D68" i="6"/>
  <c r="D60" i="6"/>
  <c r="D52" i="6"/>
  <c r="D44" i="6"/>
  <c r="D36" i="6"/>
  <c r="D28" i="6"/>
  <c r="D20" i="6"/>
  <c r="D12" i="6"/>
  <c r="J4" i="6"/>
  <c r="J27" i="6"/>
  <c r="J41" i="6"/>
  <c r="J77" i="6"/>
  <c r="J51" i="6"/>
  <c r="J10" i="6"/>
  <c r="J57" i="6"/>
  <c r="J25" i="6"/>
  <c r="E5" i="7"/>
  <c r="D5" i="7"/>
  <c r="C5" i="7"/>
  <c r="D6" i="7"/>
  <c r="E6" i="7"/>
  <c r="C6" i="7"/>
  <c r="H15" i="6" l="1"/>
  <c r="E7" i="7"/>
  <c r="D7" i="7"/>
  <c r="H17" i="6"/>
  <c r="F74" i="6"/>
  <c r="H74" i="6"/>
  <c r="G74" i="6"/>
  <c r="I74" i="6"/>
  <c r="H16" i="6"/>
  <c r="J19" i="4"/>
  <c r="J20" i="4" s="1"/>
</calcChain>
</file>

<file path=xl/sharedStrings.xml><?xml version="1.0" encoding="utf-8"?>
<sst xmlns="http://schemas.openxmlformats.org/spreadsheetml/2006/main" count="223" uniqueCount="82">
  <si>
    <t>Gym</t>
  </si>
  <si>
    <t>Residential</t>
  </si>
  <si>
    <t>Bathroom</t>
  </si>
  <si>
    <t>PM10 (mg/m3)</t>
  </si>
  <si>
    <t>PM2,5 (mg/m3)</t>
  </si>
  <si>
    <t>CO2  (ppm)</t>
  </si>
  <si>
    <t>VOC  (mg/m3)</t>
  </si>
  <si>
    <t>Temperature ºC</t>
  </si>
  <si>
    <t>Humidity (%)</t>
  </si>
  <si>
    <t>Time</t>
  </si>
  <si>
    <t>AirQ3 (510)</t>
  </si>
  <si>
    <t>Limit Value</t>
  </si>
  <si>
    <t>Legal Compliance</t>
  </si>
  <si>
    <t>LV CO2 (ppm) =</t>
  </si>
  <si>
    <t>Hall entrada ginasio</t>
  </si>
  <si>
    <t>Place:</t>
  </si>
  <si>
    <t>Average (ppm)</t>
  </si>
  <si>
    <t>Maximum (ppm)</t>
  </si>
  <si>
    <t>Result</t>
  </si>
  <si>
    <t xml:space="preserve">WC of a house </t>
  </si>
  <si>
    <t xml:space="preserve">Balneário </t>
  </si>
  <si>
    <t>Hour</t>
  </si>
  <si>
    <t>Limit value</t>
  </si>
  <si>
    <t>LV</t>
  </si>
  <si>
    <t>Compliance</t>
  </si>
  <si>
    <t>LV PM2.5</t>
  </si>
  <si>
    <t>Gymn max</t>
  </si>
  <si>
    <t>Entrance Hall max</t>
  </si>
  <si>
    <t>WC of a house max</t>
  </si>
  <si>
    <t>Place</t>
  </si>
  <si>
    <t>Max</t>
  </si>
  <si>
    <t>Average</t>
  </si>
  <si>
    <t>LV (µg/m^3)</t>
  </si>
  <si>
    <t xml:space="preserve">LV PM10 </t>
  </si>
  <si>
    <t>ESTÁ OK</t>
  </si>
  <si>
    <t>NÃO ESTÁ OK</t>
  </si>
  <si>
    <t>OK</t>
  </si>
  <si>
    <t>NOT OK</t>
  </si>
  <si>
    <t>AVERAGE</t>
  </si>
  <si>
    <t>MAXIMUM</t>
  </si>
  <si>
    <t>Pollutant</t>
  </si>
  <si>
    <t>VOCs (ppb)</t>
  </si>
  <si>
    <t>PM10 (µg|m3)</t>
  </si>
  <si>
    <t>PM2.5 (µg|m3)</t>
  </si>
  <si>
    <t>CO2 (ppm)</t>
  </si>
  <si>
    <t>Complies</t>
  </si>
  <si>
    <t>GYM</t>
  </si>
  <si>
    <t>Geral Residência</t>
  </si>
  <si>
    <t>Limit value (μg/m^3)</t>
  </si>
  <si>
    <t>T</t>
  </si>
  <si>
    <t>Reception</t>
  </si>
  <si>
    <t>p_[Pa]</t>
  </si>
  <si>
    <t>Z</t>
  </si>
  <si>
    <t>Gym (μg/m^3)</t>
  </si>
  <si>
    <t>R (J/kmol/K)</t>
  </si>
  <si>
    <t>M_mol (kg/Kmol)</t>
  </si>
  <si>
    <t>Beginning of test, with close door</t>
  </si>
  <si>
    <t>Light the incense</t>
  </si>
  <si>
    <t>End of test</t>
  </si>
  <si>
    <t>Test stages</t>
  </si>
  <si>
    <t xml:space="preserve">Measurement procedure </t>
  </si>
  <si>
    <t>Turn on exhaust fan and open the door</t>
  </si>
  <si>
    <t>Residential (μg/m^3)</t>
  </si>
  <si>
    <t>VOCs (µg|m3)</t>
  </si>
  <si>
    <t>Test steps</t>
  </si>
  <si>
    <t>Beginning of testemunha</t>
  </si>
  <si>
    <t>Turn on exhaust fan</t>
  </si>
  <si>
    <t>Open the door</t>
  </si>
  <si>
    <t>29:41</t>
  </si>
  <si>
    <t>average gym</t>
  </si>
  <si>
    <t>Actions</t>
  </si>
  <si>
    <t>Gym (ppb)</t>
  </si>
  <si>
    <t>Residential(ppb)</t>
  </si>
  <si>
    <t>Bathroom (ppb)</t>
  </si>
  <si>
    <t>Bathroom (μg/m^3)</t>
  </si>
  <si>
    <t>max</t>
  </si>
  <si>
    <t>avg</t>
  </si>
  <si>
    <t>min</t>
  </si>
  <si>
    <t>T_av</t>
  </si>
  <si>
    <t>T_max</t>
  </si>
  <si>
    <t>T_min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</si>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</sst>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2930"/>
      <name val="Didact Gothic"/>
    </font>
    <font>
      <sz val="8"/>
      <color rgb="FF000000"/>
      <name val="Didact Gothic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4E2D7"/>
        <bgColor indexed="64"/>
      </patternFill>
    </fill>
    <fill>
      <patternFill patternType="solid">
        <fgColor rgb="FFDDE9DF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2">
    <xf numFmtId="0" fontId="0" fillId="0" borderId="0" xfId="0"/>
    <xf numFmtId="0" fontId="16" fillId="0" borderId="0" xfId="0" applyFont="1" applyAlignment="1">
      <alignment horizontal="center" vertical="center" wrapText="1"/>
    </xf>
    <xf numFmtId="22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16" fillId="0" borderId="0" xfId="0" applyNumberFormat="1" applyFont="1" applyAlignment="1">
      <alignment horizontal="center" vertical="center" wrapText="1"/>
    </xf>
    <xf numFmtId="1" fontId="0" fillId="0" borderId="0" xfId="0" applyNumberFormat="1"/>
    <xf numFmtId="0" fontId="16" fillId="34" borderId="23" xfId="0" applyFont="1" applyFill="1" applyBorder="1" applyAlignment="1">
      <alignment horizontal="center" vertical="center" wrapText="1"/>
    </xf>
    <xf numFmtId="0" fontId="0" fillId="34" borderId="24" xfId="0" applyFill="1" applyBorder="1"/>
    <xf numFmtId="0" fontId="16" fillId="34" borderId="24" xfId="0" applyFont="1" applyFill="1" applyBorder="1" applyAlignment="1">
      <alignment horizontal="center" vertical="center" wrapText="1"/>
    </xf>
    <xf numFmtId="0" fontId="0" fillId="34" borderId="25" xfId="0" applyFill="1" applyBorder="1"/>
    <xf numFmtId="22" fontId="0" fillId="34" borderId="26" xfId="0" applyNumberFormat="1" applyFill="1" applyBorder="1" applyAlignment="1">
      <alignment wrapText="1"/>
    </xf>
    <xf numFmtId="21" fontId="0" fillId="34" borderId="0" xfId="0" applyNumberFormat="1" applyFill="1"/>
    <xf numFmtId="2" fontId="0" fillId="34" borderId="0" xfId="0" applyNumberFormat="1" applyFill="1" applyAlignment="1">
      <alignment wrapText="1"/>
    </xf>
    <xf numFmtId="0" fontId="0" fillId="34" borderId="0" xfId="0" applyFill="1"/>
    <xf numFmtId="0" fontId="0" fillId="34" borderId="27" xfId="0" applyFill="1" applyBorder="1"/>
    <xf numFmtId="21" fontId="0" fillId="36" borderId="0" xfId="0" applyNumberFormat="1" applyFill="1"/>
    <xf numFmtId="2" fontId="0" fillId="36" borderId="0" xfId="0" applyNumberFormat="1" applyFill="1" applyAlignment="1">
      <alignment wrapText="1"/>
    </xf>
    <xf numFmtId="0" fontId="0" fillId="36" borderId="0" xfId="0" applyFill="1"/>
    <xf numFmtId="0" fontId="0" fillId="36" borderId="27" xfId="0" applyFill="1" applyBorder="1"/>
    <xf numFmtId="2" fontId="0" fillId="36" borderId="29" xfId="0" applyNumberFormat="1" applyFill="1" applyBorder="1" applyAlignment="1">
      <alignment wrapText="1"/>
    </xf>
    <xf numFmtId="0" fontId="0" fillId="36" borderId="29" xfId="0" applyFill="1" applyBorder="1"/>
    <xf numFmtId="0" fontId="0" fillId="36" borderId="30" xfId="0" applyFill="1" applyBorder="1"/>
    <xf numFmtId="22" fontId="0" fillId="35" borderId="23" xfId="0" applyNumberFormat="1" applyFill="1" applyBorder="1" applyAlignment="1">
      <alignment wrapText="1"/>
    </xf>
    <xf numFmtId="21" fontId="0" fillId="35" borderId="24" xfId="0" applyNumberFormat="1" applyFill="1" applyBorder="1"/>
    <xf numFmtId="2" fontId="0" fillId="35" borderId="24" xfId="0" applyNumberFormat="1" applyFill="1" applyBorder="1" applyAlignment="1">
      <alignment wrapText="1"/>
    </xf>
    <xf numFmtId="0" fontId="0" fillId="35" borderId="24" xfId="0" applyFill="1" applyBorder="1"/>
    <xf numFmtId="0" fontId="0" fillId="35" borderId="25" xfId="0" applyFill="1" applyBorder="1"/>
    <xf numFmtId="22" fontId="0" fillId="35" borderId="26" xfId="0" applyNumberFormat="1" applyFill="1" applyBorder="1" applyAlignment="1">
      <alignment wrapText="1"/>
    </xf>
    <xf numFmtId="21" fontId="0" fillId="35" borderId="0" xfId="0" applyNumberFormat="1" applyFill="1"/>
    <xf numFmtId="2" fontId="0" fillId="35" borderId="0" xfId="0" applyNumberFormat="1" applyFill="1" applyAlignment="1">
      <alignment wrapText="1"/>
    </xf>
    <xf numFmtId="0" fontId="0" fillId="35" borderId="0" xfId="0" applyFill="1"/>
    <xf numFmtId="0" fontId="0" fillId="35" borderId="27" xfId="0" applyFill="1" applyBorder="1"/>
    <xf numFmtId="22" fontId="0" fillId="35" borderId="28" xfId="0" applyNumberFormat="1" applyFill="1" applyBorder="1" applyAlignment="1">
      <alignment wrapText="1"/>
    </xf>
    <xf numFmtId="21" fontId="0" fillId="35" borderId="29" xfId="0" applyNumberFormat="1" applyFill="1" applyBorder="1"/>
    <xf numFmtId="2" fontId="0" fillId="35" borderId="29" xfId="0" applyNumberFormat="1" applyFill="1" applyBorder="1" applyAlignment="1">
      <alignment wrapText="1"/>
    </xf>
    <xf numFmtId="0" fontId="0" fillId="35" borderId="29" xfId="0" applyFill="1" applyBorder="1"/>
    <xf numFmtId="0" fontId="0" fillId="35" borderId="30" xfId="0" applyFill="1" applyBorder="1"/>
    <xf numFmtId="0" fontId="0" fillId="40" borderId="31" xfId="0" applyFill="1" applyBorder="1" applyAlignment="1">
      <alignment vertical="center"/>
    </xf>
    <xf numFmtId="0" fontId="0" fillId="40" borderId="32" xfId="0" applyFill="1" applyBorder="1" applyAlignment="1">
      <alignment vertical="center"/>
    </xf>
    <xf numFmtId="0" fontId="0" fillId="40" borderId="33" xfId="0" applyFill="1" applyBorder="1" applyAlignment="1">
      <alignment vertical="center"/>
    </xf>
    <xf numFmtId="0" fontId="0" fillId="37" borderId="34" xfId="0" applyFill="1" applyBorder="1" applyAlignment="1">
      <alignment vertical="center"/>
    </xf>
    <xf numFmtId="0" fontId="0" fillId="38" borderId="34" xfId="0" applyFill="1" applyBorder="1" applyAlignment="1">
      <alignment vertical="center"/>
    </xf>
    <xf numFmtId="0" fontId="0" fillId="40" borderId="36" xfId="0" applyFill="1" applyBorder="1" applyAlignment="1">
      <alignment vertical="center"/>
    </xf>
    <xf numFmtId="2" fontId="0" fillId="40" borderId="37" xfId="0" applyNumberFormat="1" applyFill="1" applyBorder="1" applyAlignment="1">
      <alignment vertical="center"/>
    </xf>
    <xf numFmtId="2" fontId="0" fillId="40" borderId="38" xfId="0" applyNumberFormat="1" applyFill="1" applyBorder="1" applyAlignment="1">
      <alignment vertical="center"/>
    </xf>
    <xf numFmtId="0" fontId="16" fillId="0" borderId="10" xfId="0" applyFont="1" applyBorder="1"/>
    <xf numFmtId="0" fontId="0" fillId="0" borderId="10" xfId="0" applyBorder="1"/>
    <xf numFmtId="0" fontId="16" fillId="0" borderId="11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41" borderId="12" xfId="0" applyFill="1" applyBorder="1"/>
    <xf numFmtId="0" fontId="0" fillId="41" borderId="15" xfId="0" applyFill="1" applyBorder="1"/>
    <xf numFmtId="0" fontId="16" fillId="0" borderId="12" xfId="0" applyFont="1" applyBorder="1" applyAlignment="1">
      <alignment vertical="center"/>
    </xf>
    <xf numFmtId="1" fontId="0" fillId="0" borderId="10" xfId="0" applyNumberFormat="1" applyBorder="1"/>
    <xf numFmtId="1" fontId="0" fillId="0" borderId="14" xfId="0" applyNumberFormat="1" applyBorder="1"/>
    <xf numFmtId="0" fontId="16" fillId="42" borderId="42" xfId="0" applyFont="1" applyFill="1" applyBorder="1" applyAlignment="1">
      <alignment horizontal="center"/>
    </xf>
    <xf numFmtId="0" fontId="0" fillId="42" borderId="41" xfId="0" applyFill="1" applyBorder="1" applyAlignment="1">
      <alignment horizontal="left"/>
    </xf>
    <xf numFmtId="0" fontId="16" fillId="33" borderId="18" xfId="0" applyFont="1" applyFill="1" applyBorder="1" applyAlignment="1">
      <alignment horizontal="center" vertical="center" wrapText="1"/>
    </xf>
    <xf numFmtId="0" fontId="0" fillId="44" borderId="17" xfId="0" applyFill="1" applyBorder="1" applyAlignment="1">
      <alignment horizontal="center" vertical="center" wrapText="1"/>
    </xf>
    <xf numFmtId="0" fontId="0" fillId="44" borderId="20" xfId="0" applyFill="1" applyBorder="1" applyAlignment="1">
      <alignment horizontal="center" vertical="center" wrapText="1"/>
    </xf>
    <xf numFmtId="0" fontId="0" fillId="44" borderId="11" xfId="0" applyFill="1" applyBorder="1" applyAlignment="1">
      <alignment horizontal="center" vertical="center" wrapText="1"/>
    </xf>
    <xf numFmtId="2" fontId="0" fillId="44" borderId="10" xfId="0" applyNumberFormat="1" applyFill="1" applyBorder="1" applyAlignment="1">
      <alignment horizontal="center" vertical="center" wrapText="1"/>
    </xf>
    <xf numFmtId="0" fontId="0" fillId="43" borderId="16" xfId="0" applyFill="1" applyBorder="1" applyAlignment="1">
      <alignment horizontal="center" vertical="center" wrapText="1"/>
    </xf>
    <xf numFmtId="0" fontId="0" fillId="43" borderId="12" xfId="0" applyFill="1" applyBorder="1" applyAlignment="1">
      <alignment horizontal="center" vertical="center" wrapText="1"/>
    </xf>
    <xf numFmtId="0" fontId="0" fillId="44" borderId="13" xfId="0" applyFill="1" applyBorder="1" applyAlignment="1">
      <alignment horizontal="center" vertical="center" wrapText="1"/>
    </xf>
    <xf numFmtId="2" fontId="0" fillId="44" borderId="14" xfId="0" applyNumberFormat="1" applyFill="1" applyBorder="1" applyAlignment="1">
      <alignment horizontal="center" vertical="center" wrapText="1"/>
    </xf>
    <xf numFmtId="0" fontId="0" fillId="38" borderId="15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33" borderId="44" xfId="0" applyFont="1" applyFill="1" applyBorder="1" applyAlignment="1">
      <alignment horizontal="center" wrapText="1"/>
    </xf>
    <xf numFmtId="0" fontId="16" fillId="33" borderId="45" xfId="0" applyFont="1" applyFill="1" applyBorder="1" applyAlignment="1">
      <alignment horizontal="center" wrapText="1"/>
    </xf>
    <xf numFmtId="2" fontId="0" fillId="44" borderId="43" xfId="0" applyNumberFormat="1" applyFill="1" applyBorder="1" applyAlignment="1">
      <alignment horizontal="center" wrapText="1"/>
    </xf>
    <xf numFmtId="2" fontId="0" fillId="44" borderId="16" xfId="0" applyNumberFormat="1" applyFill="1" applyBorder="1" applyAlignment="1">
      <alignment horizontal="center" wrapText="1"/>
    </xf>
    <xf numFmtId="2" fontId="0" fillId="44" borderId="10" xfId="0" applyNumberFormat="1" applyFill="1" applyBorder="1" applyAlignment="1">
      <alignment horizontal="center" wrapText="1"/>
    </xf>
    <xf numFmtId="2" fontId="0" fillId="44" borderId="12" xfId="0" applyNumberFormat="1" applyFill="1" applyBorder="1" applyAlignment="1">
      <alignment horizontal="center" wrapText="1"/>
    </xf>
    <xf numFmtId="2" fontId="0" fillId="44" borderId="14" xfId="0" applyNumberFormat="1" applyFill="1" applyBorder="1" applyAlignment="1">
      <alignment horizontal="center" wrapText="1"/>
    </xf>
    <xf numFmtId="2" fontId="0" fillId="44" borderId="15" xfId="0" applyNumberFormat="1" applyFill="1" applyBorder="1" applyAlignment="1">
      <alignment horizontal="center" wrapText="1"/>
    </xf>
    <xf numFmtId="0" fontId="16" fillId="39" borderId="54" xfId="0" applyFont="1" applyFill="1" applyBorder="1"/>
    <xf numFmtId="0" fontId="16" fillId="39" borderId="55" xfId="0" applyFont="1" applyFill="1" applyBorder="1"/>
    <xf numFmtId="0" fontId="16" fillId="39" borderId="56" xfId="0" applyFont="1" applyFill="1" applyBorder="1"/>
    <xf numFmtId="0" fontId="16" fillId="40" borderId="48" xfId="0" applyFont="1" applyFill="1" applyBorder="1" applyAlignment="1">
      <alignment wrapText="1"/>
    </xf>
    <xf numFmtId="2" fontId="0" fillId="40" borderId="47" xfId="0" applyNumberFormat="1" applyFill="1" applyBorder="1"/>
    <xf numFmtId="2" fontId="0" fillId="40" borderId="57" xfId="0" applyNumberFormat="1" applyFill="1" applyBorder="1"/>
    <xf numFmtId="0" fontId="16" fillId="40" borderId="49" xfId="0" applyFont="1" applyFill="1" applyBorder="1"/>
    <xf numFmtId="2" fontId="0" fillId="40" borderId="46" xfId="0" applyNumberFormat="1" applyFill="1" applyBorder="1"/>
    <xf numFmtId="2" fontId="0" fillId="40" borderId="50" xfId="0" applyNumberFormat="1" applyFill="1" applyBorder="1"/>
    <xf numFmtId="1" fontId="0" fillId="40" borderId="46" xfId="0" applyNumberFormat="1" applyFill="1" applyBorder="1"/>
    <xf numFmtId="0" fontId="0" fillId="40" borderId="50" xfId="0" applyFill="1" applyBorder="1"/>
    <xf numFmtId="0" fontId="16" fillId="40" borderId="51" xfId="0" applyFont="1" applyFill="1" applyBorder="1"/>
    <xf numFmtId="2" fontId="0" fillId="40" borderId="52" xfId="0" applyNumberFormat="1" applyFill="1" applyBorder="1"/>
    <xf numFmtId="2" fontId="0" fillId="40" borderId="53" xfId="0" applyNumberFormat="1" applyFill="1" applyBorder="1"/>
    <xf numFmtId="2" fontId="0" fillId="0" borderId="0" xfId="0" applyNumberFormat="1"/>
    <xf numFmtId="0" fontId="0" fillId="0" borderId="12" xfId="0" applyBorder="1"/>
    <xf numFmtId="0" fontId="0" fillId="0" borderId="61" xfId="0" applyBorder="1"/>
    <xf numFmtId="0" fontId="0" fillId="45" borderId="40" xfId="0" applyFill="1" applyBorder="1"/>
    <xf numFmtId="0" fontId="0" fillId="45" borderId="58" xfId="0" applyFill="1" applyBorder="1"/>
    <xf numFmtId="0" fontId="0" fillId="46" borderId="11" xfId="0" applyFill="1" applyBorder="1"/>
    <xf numFmtId="0" fontId="0" fillId="46" borderId="13" xfId="0" applyFill="1" applyBorder="1"/>
    <xf numFmtId="0" fontId="0" fillId="47" borderId="14" xfId="0" applyFill="1" applyBorder="1"/>
    <xf numFmtId="0" fontId="0" fillId="47" borderId="15" xfId="0" applyFill="1" applyBorder="1"/>
    <xf numFmtId="0" fontId="0" fillId="45" borderId="39" xfId="0" applyFill="1" applyBorder="1"/>
    <xf numFmtId="0" fontId="0" fillId="42" borderId="0" xfId="0" applyFill="1"/>
    <xf numFmtId="0" fontId="0" fillId="0" borderId="0" xfId="0" applyAlignment="1">
      <alignment horizontal="center"/>
    </xf>
    <xf numFmtId="0" fontId="16" fillId="45" borderId="62" xfId="0" applyFont="1" applyFill="1" applyBorder="1" applyAlignment="1">
      <alignment horizontal="center" vertical="center"/>
    </xf>
    <xf numFmtId="0" fontId="16" fillId="45" borderId="63" xfId="0" applyFont="1" applyFill="1" applyBorder="1" applyAlignment="1">
      <alignment horizontal="center" vertical="center"/>
    </xf>
    <xf numFmtId="0" fontId="16" fillId="45" borderId="44" xfId="0" applyFont="1" applyFill="1" applyBorder="1" applyAlignment="1">
      <alignment horizontal="center" vertical="center"/>
    </xf>
    <xf numFmtId="0" fontId="16" fillId="45" borderId="45" xfId="0" applyFont="1" applyFill="1" applyBorder="1" applyAlignment="1">
      <alignment horizontal="center" vertical="center"/>
    </xf>
    <xf numFmtId="0" fontId="16" fillId="46" borderId="67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46" borderId="37" xfId="0" applyFont="1" applyFill="1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46" borderId="38" xfId="0" applyFont="1" applyFill="1" applyBorder="1" applyAlignment="1">
      <alignment horizontal="center" vertical="center"/>
    </xf>
    <xf numFmtId="0" fontId="0" fillId="0" borderId="62" xfId="0" applyBorder="1"/>
    <xf numFmtId="20" fontId="0" fillId="0" borderId="10" xfId="0" applyNumberFormat="1" applyBorder="1" applyAlignment="1">
      <alignment horizontal="left"/>
    </xf>
    <xf numFmtId="2" fontId="0" fillId="0" borderId="12" xfId="0" applyNumberFormat="1" applyBorder="1" applyAlignment="1">
      <alignment horizontal="center" vertical="center"/>
    </xf>
    <xf numFmtId="0" fontId="0" fillId="48" borderId="14" xfId="0" applyFill="1" applyBorder="1" applyAlignment="1">
      <alignment horizontal="center" vertical="center"/>
    </xf>
    <xf numFmtId="0" fontId="0" fillId="49" borderId="66" xfId="0" applyFill="1" applyBorder="1" applyAlignment="1">
      <alignment horizontal="center" vertical="center"/>
    </xf>
    <xf numFmtId="0" fontId="0" fillId="49" borderId="14" xfId="0" applyFill="1" applyBorder="1" applyAlignment="1">
      <alignment horizontal="center" vertical="center"/>
    </xf>
    <xf numFmtId="0" fontId="18" fillId="51" borderId="46" xfId="0" applyFont="1" applyFill="1" applyBorder="1" applyAlignment="1">
      <alignment horizontal="left" wrapText="1" readingOrder="1"/>
    </xf>
    <xf numFmtId="0" fontId="18" fillId="50" borderId="46" xfId="0" applyFont="1" applyFill="1" applyBorder="1" applyAlignment="1">
      <alignment horizontal="center" wrapText="1" readingOrder="1"/>
    </xf>
    <xf numFmtId="0" fontId="19" fillId="0" borderId="46" xfId="0" applyFont="1" applyBorder="1" applyAlignment="1">
      <alignment horizontal="left" wrapText="1" readingOrder="1"/>
    </xf>
    <xf numFmtId="20" fontId="19" fillId="0" borderId="46" xfId="0" applyNumberFormat="1" applyFont="1" applyBorder="1" applyAlignment="1">
      <alignment horizontal="left" wrapText="1" readingOrder="1"/>
    </xf>
    <xf numFmtId="46" fontId="19" fillId="0" borderId="46" xfId="0" applyNumberFormat="1" applyFont="1" applyBorder="1" applyAlignment="1">
      <alignment horizontal="left" wrapText="1" readingOrder="1"/>
    </xf>
    <xf numFmtId="0" fontId="19" fillId="0" borderId="46" xfId="0" applyFont="1" applyBorder="1" applyAlignment="1">
      <alignment horizontal="left" vertical="center" wrapText="1" readingOrder="1"/>
    </xf>
    <xf numFmtId="20" fontId="19" fillId="0" borderId="46" xfId="0" applyNumberFormat="1" applyFont="1" applyBorder="1" applyAlignment="1">
      <alignment horizontal="left" vertical="center" wrapText="1" readingOrder="1"/>
    </xf>
    <xf numFmtId="49" fontId="19" fillId="0" borderId="46" xfId="0" applyNumberFormat="1" applyFont="1" applyBorder="1" applyAlignment="1">
      <alignment horizontal="left" wrapText="1" readingOrder="1"/>
    </xf>
    <xf numFmtId="2" fontId="0" fillId="44" borderId="0" xfId="0" applyNumberFormat="1" applyFill="1" applyAlignment="1">
      <alignment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16" fillId="39" borderId="39" xfId="0" applyFont="1" applyFill="1" applyBorder="1" applyAlignment="1">
      <alignment horizontal="center"/>
    </xf>
    <xf numFmtId="0" fontId="16" fillId="39" borderId="4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 wrapText="1"/>
    </xf>
    <xf numFmtId="0" fontId="0" fillId="44" borderId="0" xfId="0" applyFill="1" applyAlignment="1">
      <alignment horizontal="center" vertical="center" wrapText="1"/>
    </xf>
    <xf numFmtId="0" fontId="0" fillId="44" borderId="29" xfId="0" applyFill="1" applyBorder="1" applyAlignment="1">
      <alignment horizontal="center" vertical="center" wrapText="1"/>
    </xf>
    <xf numFmtId="0" fontId="16" fillId="39" borderId="18" xfId="0" applyFont="1" applyFill="1" applyBorder="1" applyAlignment="1">
      <alignment horizontal="center" vertical="center"/>
    </xf>
    <xf numFmtId="0" fontId="16" fillId="39" borderId="35" xfId="0" applyFont="1" applyFill="1" applyBorder="1" applyAlignment="1">
      <alignment horizontal="center" vertical="center"/>
    </xf>
    <xf numFmtId="0" fontId="16" fillId="39" borderId="21" xfId="0" applyFont="1" applyFill="1" applyBorder="1" applyAlignment="1">
      <alignment horizontal="center" vertical="center" wrapText="1"/>
    </xf>
    <xf numFmtId="0" fontId="16" fillId="39" borderId="30" xfId="0" applyFont="1" applyFill="1" applyBorder="1" applyAlignment="1">
      <alignment horizontal="center" vertical="center" wrapText="1"/>
    </xf>
    <xf numFmtId="0" fontId="18" fillId="50" borderId="68" xfId="0" applyFont="1" applyFill="1" applyBorder="1" applyAlignment="1">
      <alignment horizontal="center" wrapText="1" readingOrder="1"/>
    </xf>
    <xf numFmtId="0" fontId="18" fillId="50" borderId="69" xfId="0" applyFont="1" applyFill="1" applyBorder="1" applyAlignment="1">
      <alignment horizontal="center" wrapText="1" readingOrder="1"/>
    </xf>
    <xf numFmtId="0" fontId="0" fillId="33" borderId="0" xfId="0" applyFill="1"/>
    <xf numFmtId="2" fontId="0" fillId="33" borderId="0" xfId="0" applyNumberFormat="1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'Carbon dioxide (ppm)'!$C$1</c:f>
              <c:strCache>
                <c:ptCount val="1"/>
                <c:pt idx="0">
                  <c:v>Gym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'Carbon dioxide (ppm)'!$B$2:$B$8</c:f>
              <c:numCache>
                <c:formatCode>h:mm:ss</c:formatCode>
                <c:ptCount val="7"/>
                <c:pt idx="0">
                  <c:v>0.62141203703703707</c:v>
                </c:pt>
                <c:pt idx="1">
                  <c:v>0.62175925925925923</c:v>
                </c:pt>
                <c:pt idx="2">
                  <c:v>0.62245370370370368</c:v>
                </c:pt>
                <c:pt idx="3">
                  <c:v>0.62315972222222227</c:v>
                </c:pt>
                <c:pt idx="4">
                  <c:v>0.62386574074074075</c:v>
                </c:pt>
                <c:pt idx="5">
                  <c:v>0.64425925925925931</c:v>
                </c:pt>
                <c:pt idx="6">
                  <c:v>0.64461805555555551</c:v>
                </c:pt>
              </c:numCache>
            </c:numRef>
          </c:cat>
          <c:val>
            <c:numRef>
              <c:f>'Carbon dioxide (ppm)'!$C$2:$C$8</c:f>
              <c:numCache>
                <c:formatCode>0</c:formatCode>
                <c:ptCount val="7"/>
                <c:pt idx="0">
                  <c:v>901</c:v>
                </c:pt>
                <c:pt idx="1">
                  <c:v>911</c:v>
                </c:pt>
                <c:pt idx="2">
                  <c:v>898</c:v>
                </c:pt>
                <c:pt idx="3">
                  <c:v>894</c:v>
                </c:pt>
                <c:pt idx="4">
                  <c:v>887</c:v>
                </c:pt>
                <c:pt idx="5">
                  <c:v>748</c:v>
                </c:pt>
                <c:pt idx="6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B-4400-B70C-C584555E4E62}"/>
            </c:ext>
          </c:extLst>
        </c:ser>
        <c:ser>
          <c:idx val="1"/>
          <c:order val="1"/>
          <c:tx>
            <c:v>Limit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'Carbon dioxide (ppm)'!$D$2:$D$8</c:f>
              <c:numCache>
                <c:formatCode>0</c:formatCode>
                <c:ptCount val="7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4-4B23-9C06-D72F023F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008799"/>
        <c:axId val="1606020799"/>
      </c:lineChart>
      <c:catAx>
        <c:axId val="16060087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6020799"/>
        <c:crosses val="autoZero"/>
        <c:auto val="1"/>
        <c:lblAlgn val="ctr"/>
        <c:lblOffset val="100"/>
        <c:noMultiLvlLbl val="0"/>
      </c:catAx>
      <c:valAx>
        <c:axId val="16060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600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'PM2.5 (µg|m3)'!$C$74</c:f>
              <c:strCache>
                <c:ptCount val="1"/>
                <c:pt idx="0">
                  <c:v>Bathroom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'PM2.5 (µg|m3)'!$B$75:$B$103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27:40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'PM2.5 (µg|m3)'!$C$75:$C$103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299</c:v>
                </c:pt>
                <c:pt idx="10">
                  <c:v>299</c:v>
                </c:pt>
                <c:pt idx="11">
                  <c:v>579</c:v>
                </c:pt>
                <c:pt idx="12">
                  <c:v>526</c:v>
                </c:pt>
                <c:pt idx="13">
                  <c:v>526</c:v>
                </c:pt>
                <c:pt idx="14">
                  <c:v>526</c:v>
                </c:pt>
                <c:pt idx="15">
                  <c:v>840</c:v>
                </c:pt>
                <c:pt idx="16">
                  <c:v>840</c:v>
                </c:pt>
                <c:pt idx="17">
                  <c:v>840</c:v>
                </c:pt>
                <c:pt idx="18">
                  <c:v>840</c:v>
                </c:pt>
                <c:pt idx="19">
                  <c:v>840</c:v>
                </c:pt>
                <c:pt idx="20">
                  <c:v>840</c:v>
                </c:pt>
                <c:pt idx="21">
                  <c:v>840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62</c:v>
                </c:pt>
                <c:pt idx="26">
                  <c:v>61</c:v>
                </c:pt>
                <c:pt idx="27">
                  <c:v>49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B-F74E-B8BD-6DA8479FC8BD}"/>
            </c:ext>
          </c:extLst>
        </c:ser>
        <c:ser>
          <c:idx val="1"/>
          <c:order val="1"/>
          <c:tx>
            <c:strRef>
              <c:f>'PM2.5 (µg|m3)'!$D$74</c:f>
              <c:strCache>
                <c:ptCount val="1"/>
                <c:pt idx="0">
                  <c:v>Limit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'PM2.5 (µg|m3)'!$B$75:$B$103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27:40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'PM2.5 (µg|m3)'!$D$75:$D$103</c:f>
              <c:numCache>
                <c:formatCode>0.00</c:formatCode>
                <c:ptCount val="2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B-F74E-B8BD-6DA8479FC8BD}"/>
            </c:ext>
          </c:extLst>
        </c:ser>
        <c:ser>
          <c:idx val="2"/>
          <c:order val="2"/>
          <c:tx>
            <c:strRef>
              <c:f>'PM2.5 (µg|m3)'!$E$74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'PM2.5 (µg|m3)'!$B$75:$B$103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27:40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'PM2.5 (µg|m3)'!$E$75:$E$103</c:f>
              <c:numCache>
                <c:formatCode>0.00</c:formatCode>
                <c:ptCount val="29"/>
                <c:pt idx="0">
                  <c:v>0</c:v>
                </c:pt>
                <c:pt idx="2">
                  <c:v>3</c:v>
                </c:pt>
                <c:pt idx="11">
                  <c:v>579</c:v>
                </c:pt>
                <c:pt idx="20">
                  <c:v>840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2-4C02-9AB2-25F57BC8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32176"/>
        <c:axId val="828666496"/>
      </c:lineChart>
      <c:catAx>
        <c:axId val="5203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8666496"/>
        <c:crosses val="autoZero"/>
        <c:auto val="1"/>
        <c:lblAlgn val="ctr"/>
        <c:lblOffset val="100"/>
        <c:noMultiLvlLbl val="0"/>
      </c:catAx>
      <c:valAx>
        <c:axId val="8286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03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PM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AirQ3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'PM10 (µg|m3)'!$B$9:$B$71</c:f>
              <c:numCache>
                <c:formatCode>h:mm:ss</c:formatCode>
                <c:ptCount val="63"/>
                <c:pt idx="0">
                  <c:v>0.74340277777777775</c:v>
                </c:pt>
                <c:pt idx="1">
                  <c:v>0.74376157407407406</c:v>
                </c:pt>
                <c:pt idx="2">
                  <c:v>0.74410879629629634</c:v>
                </c:pt>
                <c:pt idx="3">
                  <c:v>0.74480324074074078</c:v>
                </c:pt>
                <c:pt idx="4">
                  <c:v>0.74550925925925926</c:v>
                </c:pt>
                <c:pt idx="5">
                  <c:v>0.74626157407407412</c:v>
                </c:pt>
                <c:pt idx="6">
                  <c:v>0.74689814814814814</c:v>
                </c:pt>
                <c:pt idx="7">
                  <c:v>0.74759259259259259</c:v>
                </c:pt>
                <c:pt idx="8">
                  <c:v>0.74833333333333329</c:v>
                </c:pt>
                <c:pt idx="9">
                  <c:v>0.74898148148148147</c:v>
                </c:pt>
                <c:pt idx="10">
                  <c:v>0.74972222222222218</c:v>
                </c:pt>
                <c:pt idx="11">
                  <c:v>0.75037037037037035</c:v>
                </c:pt>
                <c:pt idx="12">
                  <c:v>0.7510648148148148</c:v>
                </c:pt>
                <c:pt idx="13">
                  <c:v>0.75186342592592592</c:v>
                </c:pt>
                <c:pt idx="14">
                  <c:v>0.75246527777777783</c:v>
                </c:pt>
                <c:pt idx="15">
                  <c:v>0.75315972222222227</c:v>
                </c:pt>
                <c:pt idx="16">
                  <c:v>0.75386574074074075</c:v>
                </c:pt>
                <c:pt idx="17">
                  <c:v>0.75456018518518519</c:v>
                </c:pt>
                <c:pt idx="18">
                  <c:v>0.7552430555555556</c:v>
                </c:pt>
                <c:pt idx="19">
                  <c:v>0.75593750000000004</c:v>
                </c:pt>
                <c:pt idx="20">
                  <c:v>0.75663194444444448</c:v>
                </c:pt>
                <c:pt idx="21">
                  <c:v>0.75732638888888892</c:v>
                </c:pt>
                <c:pt idx="22">
                  <c:v>0.75802083333333337</c:v>
                </c:pt>
                <c:pt idx="23">
                  <c:v>0.75873842592592589</c:v>
                </c:pt>
                <c:pt idx="24">
                  <c:v>0.75946759259259256</c:v>
                </c:pt>
                <c:pt idx="25">
                  <c:v>0.76011574074074073</c:v>
                </c:pt>
                <c:pt idx="26">
                  <c:v>0.76081018518518517</c:v>
                </c:pt>
                <c:pt idx="27">
                  <c:v>0.76155092592592588</c:v>
                </c:pt>
                <c:pt idx="28">
                  <c:v>0.76219907407407406</c:v>
                </c:pt>
                <c:pt idx="29">
                  <c:v>0.76293981481481477</c:v>
                </c:pt>
                <c:pt idx="30">
                  <c:v>0.76358796296296294</c:v>
                </c:pt>
                <c:pt idx="31">
                  <c:v>0.76435185185185184</c:v>
                </c:pt>
                <c:pt idx="32">
                  <c:v>0.76497685185185182</c:v>
                </c:pt>
                <c:pt idx="33">
                  <c:v>0.76568287037037042</c:v>
                </c:pt>
                <c:pt idx="34">
                  <c:v>0.76637731481481486</c:v>
                </c:pt>
                <c:pt idx="35">
                  <c:v>0.7670717592592593</c:v>
                </c:pt>
                <c:pt idx="36">
                  <c:v>0.76776620370370374</c:v>
                </c:pt>
                <c:pt idx="37">
                  <c:v>0.76846064814814818</c:v>
                </c:pt>
                <c:pt idx="38">
                  <c:v>0.76915509259259263</c:v>
                </c:pt>
                <c:pt idx="39">
                  <c:v>0.76984953703703707</c:v>
                </c:pt>
                <c:pt idx="40">
                  <c:v>0.77059027777777778</c:v>
                </c:pt>
                <c:pt idx="41">
                  <c:v>0.77123842592592595</c:v>
                </c:pt>
                <c:pt idx="42">
                  <c:v>0.77195601851851847</c:v>
                </c:pt>
                <c:pt idx="43">
                  <c:v>0.77263888888888888</c:v>
                </c:pt>
                <c:pt idx="44">
                  <c:v>0.77333333333333332</c:v>
                </c:pt>
                <c:pt idx="45">
                  <c:v>0.77407407407407403</c:v>
                </c:pt>
                <c:pt idx="46">
                  <c:v>0.7747222222222222</c:v>
                </c:pt>
                <c:pt idx="47">
                  <c:v>0.77541666666666664</c:v>
                </c:pt>
                <c:pt idx="48">
                  <c:v>0.77615740740740746</c:v>
                </c:pt>
                <c:pt idx="49">
                  <c:v>0.77680555555555553</c:v>
                </c:pt>
                <c:pt idx="50">
                  <c:v>0.77749999999999997</c:v>
                </c:pt>
                <c:pt idx="51">
                  <c:v>0.77819444444444441</c:v>
                </c:pt>
                <c:pt idx="52">
                  <c:v>0.77891203703703704</c:v>
                </c:pt>
                <c:pt idx="53">
                  <c:v>0.77959490740740744</c:v>
                </c:pt>
                <c:pt idx="54">
                  <c:v>0.78034722222222219</c:v>
                </c:pt>
                <c:pt idx="55">
                  <c:v>0.78099537037037037</c:v>
                </c:pt>
                <c:pt idx="56">
                  <c:v>0.78167824074074077</c:v>
                </c:pt>
                <c:pt idx="57">
                  <c:v>0.78237268518518521</c:v>
                </c:pt>
                <c:pt idx="58">
                  <c:v>0.78311342592592592</c:v>
                </c:pt>
                <c:pt idx="59">
                  <c:v>0.7837615740740741</c:v>
                </c:pt>
                <c:pt idx="60">
                  <c:v>0.78445601851851854</c:v>
                </c:pt>
                <c:pt idx="61">
                  <c:v>0.78515046296296298</c:v>
                </c:pt>
                <c:pt idx="62">
                  <c:v>0.78585648148148146</c:v>
                </c:pt>
              </c:numCache>
            </c:numRef>
          </c:cat>
          <c:val>
            <c:numRef>
              <c:f>'PM10 (µg|m3)'!$C$9:$C$71</c:f>
              <c:numCache>
                <c:formatCode>0.00</c:formatCode>
                <c:ptCount val="63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8541-B9D4-8602A8A2207C}"/>
            </c:ext>
          </c:extLst>
        </c:ser>
        <c:ser>
          <c:idx val="1"/>
          <c:order val="1"/>
          <c:tx>
            <c:v>Limit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'PM10 (µg|m3)'!$E$9:$E$71</c:f>
              <c:numCache>
                <c:formatCode>General</c:formatCode>
                <c:ptCount val="6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8541-B9D4-8602A8A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850768"/>
        <c:axId val="1965843568"/>
      </c:lineChart>
      <c:catAx>
        <c:axId val="196585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843568"/>
        <c:crosses val="autoZero"/>
        <c:auto val="1"/>
        <c:lblAlgn val="ctr"/>
        <c:lblOffset val="100"/>
        <c:noMultiLvlLbl val="0"/>
      </c:catAx>
      <c:valAx>
        <c:axId val="19658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(µg|m3)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8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'Carbon dioxide (ppm)'!$B$11:$B$73</c:f>
              <c:numCache>
                <c:formatCode>h:mm:ss</c:formatCode>
                <c:ptCount val="63"/>
                <c:pt idx="0">
                  <c:v>0.74340277777777775</c:v>
                </c:pt>
                <c:pt idx="1">
                  <c:v>0.74376157407407406</c:v>
                </c:pt>
                <c:pt idx="2">
                  <c:v>0.74410879629629634</c:v>
                </c:pt>
                <c:pt idx="3">
                  <c:v>0.74480324074074078</c:v>
                </c:pt>
                <c:pt idx="4">
                  <c:v>0.74550925925925926</c:v>
                </c:pt>
                <c:pt idx="5">
                  <c:v>0.74626157407407412</c:v>
                </c:pt>
                <c:pt idx="6">
                  <c:v>0.74689814814814814</c:v>
                </c:pt>
                <c:pt idx="7">
                  <c:v>0.74759259259259259</c:v>
                </c:pt>
                <c:pt idx="8">
                  <c:v>0.74833333333333329</c:v>
                </c:pt>
                <c:pt idx="9">
                  <c:v>0.74898148148148147</c:v>
                </c:pt>
                <c:pt idx="10">
                  <c:v>0.74972222222222218</c:v>
                </c:pt>
                <c:pt idx="11">
                  <c:v>0.75037037037037035</c:v>
                </c:pt>
                <c:pt idx="12">
                  <c:v>0.7510648148148148</c:v>
                </c:pt>
                <c:pt idx="13">
                  <c:v>0.75186342592592592</c:v>
                </c:pt>
                <c:pt idx="14">
                  <c:v>0.75246527777777783</c:v>
                </c:pt>
                <c:pt idx="15">
                  <c:v>0.75315972222222227</c:v>
                </c:pt>
                <c:pt idx="16">
                  <c:v>0.75386574074074075</c:v>
                </c:pt>
                <c:pt idx="17">
                  <c:v>0.75456018518518519</c:v>
                </c:pt>
                <c:pt idx="18">
                  <c:v>0.7552430555555556</c:v>
                </c:pt>
                <c:pt idx="19">
                  <c:v>0.75593750000000004</c:v>
                </c:pt>
                <c:pt idx="20">
                  <c:v>0.75663194444444448</c:v>
                </c:pt>
                <c:pt idx="21">
                  <c:v>0.75732638888888892</c:v>
                </c:pt>
                <c:pt idx="22">
                  <c:v>0.75802083333333337</c:v>
                </c:pt>
                <c:pt idx="23">
                  <c:v>0.75873842592592589</c:v>
                </c:pt>
                <c:pt idx="24">
                  <c:v>0.75946759259259256</c:v>
                </c:pt>
                <c:pt idx="25">
                  <c:v>0.76011574074074073</c:v>
                </c:pt>
                <c:pt idx="26">
                  <c:v>0.76081018518518517</c:v>
                </c:pt>
                <c:pt idx="27">
                  <c:v>0.76155092592592588</c:v>
                </c:pt>
                <c:pt idx="28">
                  <c:v>0.76219907407407406</c:v>
                </c:pt>
                <c:pt idx="29">
                  <c:v>0.76293981481481477</c:v>
                </c:pt>
                <c:pt idx="30">
                  <c:v>0.76358796296296294</c:v>
                </c:pt>
                <c:pt idx="31">
                  <c:v>0.76435185185185184</c:v>
                </c:pt>
                <c:pt idx="32">
                  <c:v>0.76497685185185182</c:v>
                </c:pt>
                <c:pt idx="33">
                  <c:v>0.76568287037037042</c:v>
                </c:pt>
                <c:pt idx="34">
                  <c:v>0.76637731481481486</c:v>
                </c:pt>
                <c:pt idx="35">
                  <c:v>0.7670717592592593</c:v>
                </c:pt>
                <c:pt idx="36">
                  <c:v>0.76776620370370374</c:v>
                </c:pt>
                <c:pt idx="37">
                  <c:v>0.76846064814814818</c:v>
                </c:pt>
                <c:pt idx="38">
                  <c:v>0.76915509259259263</c:v>
                </c:pt>
                <c:pt idx="39">
                  <c:v>0.76984953703703707</c:v>
                </c:pt>
                <c:pt idx="40">
                  <c:v>0.77059027777777778</c:v>
                </c:pt>
                <c:pt idx="41">
                  <c:v>0.77123842592592595</c:v>
                </c:pt>
                <c:pt idx="42">
                  <c:v>0.77195601851851847</c:v>
                </c:pt>
                <c:pt idx="43">
                  <c:v>0.77263888888888888</c:v>
                </c:pt>
                <c:pt idx="44">
                  <c:v>0.77333333333333332</c:v>
                </c:pt>
                <c:pt idx="45">
                  <c:v>0.77407407407407403</c:v>
                </c:pt>
                <c:pt idx="46">
                  <c:v>0.7747222222222222</c:v>
                </c:pt>
                <c:pt idx="47">
                  <c:v>0.77541666666666664</c:v>
                </c:pt>
                <c:pt idx="48">
                  <c:v>0.77615740740740746</c:v>
                </c:pt>
                <c:pt idx="49">
                  <c:v>0.77680555555555553</c:v>
                </c:pt>
                <c:pt idx="50">
                  <c:v>0.77749999999999997</c:v>
                </c:pt>
                <c:pt idx="51">
                  <c:v>0.77819444444444441</c:v>
                </c:pt>
                <c:pt idx="52">
                  <c:v>0.77891203703703704</c:v>
                </c:pt>
                <c:pt idx="53">
                  <c:v>0.77959490740740744</c:v>
                </c:pt>
                <c:pt idx="54">
                  <c:v>0.78034722222222219</c:v>
                </c:pt>
                <c:pt idx="55">
                  <c:v>0.78099537037037037</c:v>
                </c:pt>
                <c:pt idx="56">
                  <c:v>0.78167824074074077</c:v>
                </c:pt>
                <c:pt idx="57">
                  <c:v>0.78237268518518521</c:v>
                </c:pt>
                <c:pt idx="58">
                  <c:v>0.78311342592592592</c:v>
                </c:pt>
                <c:pt idx="59">
                  <c:v>0.7837615740740741</c:v>
                </c:pt>
                <c:pt idx="60">
                  <c:v>0.78445601851851854</c:v>
                </c:pt>
                <c:pt idx="61">
                  <c:v>0.78516203703703702</c:v>
                </c:pt>
                <c:pt idx="62">
                  <c:v>0.78585648148148146</c:v>
                </c:pt>
              </c:numCache>
            </c:numRef>
          </c:cat>
          <c:val>
            <c:numRef>
              <c:f>'Carbon dioxide (ppm)'!$C$11:$C$73</c:f>
              <c:numCache>
                <c:formatCode>0</c:formatCode>
                <c:ptCount val="63"/>
                <c:pt idx="0">
                  <c:v>292</c:v>
                </c:pt>
                <c:pt idx="1">
                  <c:v>290</c:v>
                </c:pt>
                <c:pt idx="2">
                  <c:v>285</c:v>
                </c:pt>
                <c:pt idx="3">
                  <c:v>282</c:v>
                </c:pt>
                <c:pt idx="4">
                  <c:v>281</c:v>
                </c:pt>
                <c:pt idx="5">
                  <c:v>279</c:v>
                </c:pt>
                <c:pt idx="6">
                  <c:v>278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  <c:pt idx="10">
                  <c:v>621</c:v>
                </c:pt>
                <c:pt idx="11">
                  <c:v>303</c:v>
                </c:pt>
                <c:pt idx="12">
                  <c:v>294</c:v>
                </c:pt>
                <c:pt idx="13">
                  <c:v>288</c:v>
                </c:pt>
                <c:pt idx="14">
                  <c:v>279</c:v>
                </c:pt>
                <c:pt idx="15">
                  <c:v>282</c:v>
                </c:pt>
                <c:pt idx="16">
                  <c:v>287</c:v>
                </c:pt>
                <c:pt idx="17">
                  <c:v>292</c:v>
                </c:pt>
                <c:pt idx="18">
                  <c:v>295</c:v>
                </c:pt>
                <c:pt idx="19">
                  <c:v>297</c:v>
                </c:pt>
                <c:pt idx="20">
                  <c:v>301</c:v>
                </c:pt>
                <c:pt idx="21">
                  <c:v>297</c:v>
                </c:pt>
                <c:pt idx="22">
                  <c:v>291</c:v>
                </c:pt>
                <c:pt idx="23">
                  <c:v>286</c:v>
                </c:pt>
                <c:pt idx="24">
                  <c:v>284</c:v>
                </c:pt>
                <c:pt idx="25">
                  <c:v>281</c:v>
                </c:pt>
                <c:pt idx="26">
                  <c:v>280</c:v>
                </c:pt>
                <c:pt idx="27">
                  <c:v>276</c:v>
                </c:pt>
                <c:pt idx="28">
                  <c:v>279</c:v>
                </c:pt>
                <c:pt idx="29">
                  <c:v>274</c:v>
                </c:pt>
                <c:pt idx="30">
                  <c:v>272</c:v>
                </c:pt>
                <c:pt idx="31">
                  <c:v>267</c:v>
                </c:pt>
                <c:pt idx="32">
                  <c:v>268</c:v>
                </c:pt>
                <c:pt idx="33">
                  <c:v>269</c:v>
                </c:pt>
                <c:pt idx="34">
                  <c:v>268</c:v>
                </c:pt>
                <c:pt idx="35">
                  <c:v>273</c:v>
                </c:pt>
                <c:pt idx="36">
                  <c:v>277</c:v>
                </c:pt>
                <c:pt idx="37">
                  <c:v>282</c:v>
                </c:pt>
                <c:pt idx="38">
                  <c:v>284</c:v>
                </c:pt>
                <c:pt idx="39">
                  <c:v>282</c:v>
                </c:pt>
                <c:pt idx="40">
                  <c:v>279</c:v>
                </c:pt>
                <c:pt idx="41">
                  <c:v>278</c:v>
                </c:pt>
                <c:pt idx="42">
                  <c:v>275</c:v>
                </c:pt>
                <c:pt idx="43">
                  <c:v>272</c:v>
                </c:pt>
                <c:pt idx="44">
                  <c:v>269</c:v>
                </c:pt>
                <c:pt idx="45">
                  <c:v>264</c:v>
                </c:pt>
                <c:pt idx="46">
                  <c:v>261</c:v>
                </c:pt>
                <c:pt idx="47">
                  <c:v>260</c:v>
                </c:pt>
                <c:pt idx="48">
                  <c:v>258</c:v>
                </c:pt>
                <c:pt idx="49">
                  <c:v>252</c:v>
                </c:pt>
                <c:pt idx="50">
                  <c:v>253</c:v>
                </c:pt>
                <c:pt idx="51">
                  <c:v>258</c:v>
                </c:pt>
                <c:pt idx="52">
                  <c:v>259</c:v>
                </c:pt>
                <c:pt idx="53">
                  <c:v>261</c:v>
                </c:pt>
                <c:pt idx="54">
                  <c:v>257</c:v>
                </c:pt>
                <c:pt idx="55">
                  <c:v>260</c:v>
                </c:pt>
                <c:pt idx="56">
                  <c:v>263</c:v>
                </c:pt>
                <c:pt idx="57">
                  <c:v>260</c:v>
                </c:pt>
                <c:pt idx="58">
                  <c:v>260</c:v>
                </c:pt>
                <c:pt idx="59">
                  <c:v>267</c:v>
                </c:pt>
                <c:pt idx="60">
                  <c:v>268</c:v>
                </c:pt>
                <c:pt idx="61">
                  <c:v>265</c:v>
                </c:pt>
                <c:pt idx="62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6-C947-9076-F3A99447DD52}"/>
            </c:ext>
          </c:extLst>
        </c:ser>
        <c:ser>
          <c:idx val="1"/>
          <c:order val="1"/>
          <c:tx>
            <c:v>Limit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'Carbon dioxide (ppm)'!$D$11:$D$73</c:f>
              <c:numCache>
                <c:formatCode>0</c:formatCode>
                <c:ptCount val="6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6-C947-9076-F3A99447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056351"/>
        <c:axId val="1285503647"/>
      </c:lineChart>
      <c:catAx>
        <c:axId val="112405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5503647"/>
        <c:crosses val="autoZero"/>
        <c:auto val="1"/>
        <c:lblAlgn val="ctr"/>
        <c:lblOffset val="100"/>
        <c:noMultiLvlLbl val="0"/>
      </c:catAx>
      <c:valAx>
        <c:axId val="12855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40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'VOCs (ppb)'!$D$9</c:f>
              <c:strCache>
                <c:ptCount val="1"/>
                <c:pt idx="0">
                  <c:v>Residential (μg/m^3)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'VOCs (ppb)'!$B$10:$B$72</c:f>
              <c:numCache>
                <c:formatCode>h:mm:ss</c:formatCode>
                <c:ptCount val="63"/>
                <c:pt idx="0">
                  <c:v>0.74340277777777775</c:v>
                </c:pt>
                <c:pt idx="1">
                  <c:v>0.74376157407407406</c:v>
                </c:pt>
                <c:pt idx="2">
                  <c:v>0.74410879629629634</c:v>
                </c:pt>
                <c:pt idx="3">
                  <c:v>0.74480324074074078</c:v>
                </c:pt>
                <c:pt idx="4">
                  <c:v>0.74550925925925926</c:v>
                </c:pt>
                <c:pt idx="5">
                  <c:v>0.74626157407407412</c:v>
                </c:pt>
                <c:pt idx="6">
                  <c:v>0.74689814814814814</c:v>
                </c:pt>
                <c:pt idx="7">
                  <c:v>0.74759259259259259</c:v>
                </c:pt>
                <c:pt idx="8">
                  <c:v>0.74833333333333329</c:v>
                </c:pt>
                <c:pt idx="9">
                  <c:v>0.74898148148148147</c:v>
                </c:pt>
                <c:pt idx="10">
                  <c:v>0.74972222222222218</c:v>
                </c:pt>
                <c:pt idx="11">
                  <c:v>0.75037037037037035</c:v>
                </c:pt>
                <c:pt idx="12">
                  <c:v>0.7510648148148148</c:v>
                </c:pt>
                <c:pt idx="13">
                  <c:v>0.75186342592592592</c:v>
                </c:pt>
                <c:pt idx="14">
                  <c:v>0.75246527777777783</c:v>
                </c:pt>
                <c:pt idx="15">
                  <c:v>0.75315972222222227</c:v>
                </c:pt>
                <c:pt idx="16">
                  <c:v>0.75386574074074075</c:v>
                </c:pt>
                <c:pt idx="17">
                  <c:v>0.75456018518518519</c:v>
                </c:pt>
                <c:pt idx="18">
                  <c:v>0.7552430555555556</c:v>
                </c:pt>
                <c:pt idx="19">
                  <c:v>0.75593750000000004</c:v>
                </c:pt>
                <c:pt idx="20">
                  <c:v>0.75663194444444448</c:v>
                </c:pt>
                <c:pt idx="21">
                  <c:v>0.75732638888888892</c:v>
                </c:pt>
                <c:pt idx="22">
                  <c:v>0.75802083333333337</c:v>
                </c:pt>
                <c:pt idx="23">
                  <c:v>0.75873842592592589</c:v>
                </c:pt>
                <c:pt idx="24">
                  <c:v>0.75946759259259256</c:v>
                </c:pt>
                <c:pt idx="25">
                  <c:v>0.76011574074074073</c:v>
                </c:pt>
                <c:pt idx="26">
                  <c:v>0.76081018518518517</c:v>
                </c:pt>
                <c:pt idx="27">
                  <c:v>0.76155092592592588</c:v>
                </c:pt>
                <c:pt idx="28">
                  <c:v>0.76219907407407406</c:v>
                </c:pt>
                <c:pt idx="29">
                  <c:v>0.76293981481481477</c:v>
                </c:pt>
                <c:pt idx="30">
                  <c:v>0.76358796296296294</c:v>
                </c:pt>
                <c:pt idx="31">
                  <c:v>0.76435185185185184</c:v>
                </c:pt>
                <c:pt idx="32">
                  <c:v>0.76497685185185182</c:v>
                </c:pt>
                <c:pt idx="33">
                  <c:v>0.76568287037037042</c:v>
                </c:pt>
                <c:pt idx="34">
                  <c:v>0.76637731481481486</c:v>
                </c:pt>
                <c:pt idx="35">
                  <c:v>0.7670717592592593</c:v>
                </c:pt>
                <c:pt idx="36">
                  <c:v>0.76776620370370374</c:v>
                </c:pt>
                <c:pt idx="37">
                  <c:v>0.76846064814814818</c:v>
                </c:pt>
                <c:pt idx="38">
                  <c:v>0.76915509259259263</c:v>
                </c:pt>
                <c:pt idx="39">
                  <c:v>0.76984953703703707</c:v>
                </c:pt>
                <c:pt idx="40">
                  <c:v>0.77059027777777778</c:v>
                </c:pt>
                <c:pt idx="41">
                  <c:v>0.77123842592592595</c:v>
                </c:pt>
                <c:pt idx="42">
                  <c:v>0.77195601851851847</c:v>
                </c:pt>
                <c:pt idx="43">
                  <c:v>0.77263888888888888</c:v>
                </c:pt>
                <c:pt idx="44">
                  <c:v>0.77333333333333332</c:v>
                </c:pt>
                <c:pt idx="45">
                  <c:v>0.77407407407407403</c:v>
                </c:pt>
                <c:pt idx="46">
                  <c:v>0.7747222222222222</c:v>
                </c:pt>
                <c:pt idx="47">
                  <c:v>0.77541666666666664</c:v>
                </c:pt>
                <c:pt idx="48">
                  <c:v>0.77615740740740746</c:v>
                </c:pt>
                <c:pt idx="49">
                  <c:v>0.77680555555555553</c:v>
                </c:pt>
                <c:pt idx="50">
                  <c:v>0.77749999999999997</c:v>
                </c:pt>
                <c:pt idx="51">
                  <c:v>0.77820601851851856</c:v>
                </c:pt>
                <c:pt idx="52">
                  <c:v>0.77891203703703704</c:v>
                </c:pt>
                <c:pt idx="53">
                  <c:v>0.77959490740740744</c:v>
                </c:pt>
                <c:pt idx="54">
                  <c:v>0.78034722222222219</c:v>
                </c:pt>
                <c:pt idx="55">
                  <c:v>0.78099537037037037</c:v>
                </c:pt>
                <c:pt idx="56">
                  <c:v>0.78167824074074077</c:v>
                </c:pt>
                <c:pt idx="57">
                  <c:v>0.78237268518518521</c:v>
                </c:pt>
                <c:pt idx="58">
                  <c:v>0.78311342592592592</c:v>
                </c:pt>
                <c:pt idx="59">
                  <c:v>0.7837615740740741</c:v>
                </c:pt>
                <c:pt idx="60">
                  <c:v>0.78445601851851854</c:v>
                </c:pt>
                <c:pt idx="61">
                  <c:v>0.78516203703703702</c:v>
                </c:pt>
                <c:pt idx="62">
                  <c:v>0.78585648148148146</c:v>
                </c:pt>
              </c:numCache>
            </c:numRef>
          </c:cat>
          <c:val>
            <c:numRef>
              <c:f>'VOCs (ppb)'!$D$10:$D$72</c:f>
              <c:numCache>
                <c:formatCode>0.00</c:formatCode>
                <c:ptCount val="63"/>
                <c:pt idx="0">
                  <c:v>2172.4652704950895</c:v>
                </c:pt>
                <c:pt idx="1">
                  <c:v>2221.6830192667294</c:v>
                </c:pt>
                <c:pt idx="2">
                  <c:v>2211.9588073507812</c:v>
                </c:pt>
                <c:pt idx="3">
                  <c:v>2202.1662941765394</c:v>
                </c:pt>
                <c:pt idx="4">
                  <c:v>2140.2655766291832</c:v>
                </c:pt>
                <c:pt idx="5">
                  <c:v>2190.5367965830219</c:v>
                </c:pt>
                <c:pt idx="6">
                  <c:v>2140.2655766291832</c:v>
                </c:pt>
                <c:pt idx="7">
                  <c:v>2190.5367965830219</c:v>
                </c:pt>
                <c:pt idx="8">
                  <c:v>2190.3906146146146</c:v>
                </c:pt>
                <c:pt idx="9">
                  <c:v>2209.8195108554278</c:v>
                </c:pt>
                <c:pt idx="10">
                  <c:v>2189.2218608684052</c:v>
                </c:pt>
                <c:pt idx="11">
                  <c:v>2189.5139323594153</c:v>
                </c:pt>
                <c:pt idx="12">
                  <c:v>2189.2948714357181</c:v>
                </c:pt>
                <c:pt idx="13">
                  <c:v>2138.9808605729149</c:v>
                </c:pt>
                <c:pt idx="14">
                  <c:v>2338.2058955885045</c:v>
                </c:pt>
                <c:pt idx="15">
                  <c:v>2129.9304354698861</c:v>
                </c:pt>
                <c:pt idx="16">
                  <c:v>2129.8594070097038</c:v>
                </c:pt>
                <c:pt idx="17">
                  <c:v>2180.1728094714022</c:v>
                </c:pt>
                <c:pt idx="18">
                  <c:v>2180.3182367341492</c:v>
                </c:pt>
                <c:pt idx="19">
                  <c:v>2180.0274016073627</c:v>
                </c:pt>
                <c:pt idx="20">
                  <c:v>2179.8820131381503</c:v>
                </c:pt>
                <c:pt idx="21">
                  <c:v>2179.8093261753916</c:v>
                </c:pt>
                <c:pt idx="22">
                  <c:v>2179.7366440598844</c:v>
                </c:pt>
                <c:pt idx="23">
                  <c:v>2129.4333357116661</c:v>
                </c:pt>
                <c:pt idx="24">
                  <c:v>2179.3006531319797</c:v>
                </c:pt>
                <c:pt idx="25">
                  <c:v>2167.8303689245954</c:v>
                </c:pt>
                <c:pt idx="26">
                  <c:v>2179.0827230666664</c:v>
                </c:pt>
                <c:pt idx="27">
                  <c:v>2188.3461137409163</c:v>
                </c:pt>
                <c:pt idx="28">
                  <c:v>2187.9085028662844</c:v>
                </c:pt>
                <c:pt idx="29">
                  <c:v>2178.8648365830081</c:v>
                </c:pt>
                <c:pt idx="30">
                  <c:v>2187.8355847358775</c:v>
                </c:pt>
                <c:pt idx="31">
                  <c:v>2178.8648365830081</c:v>
                </c:pt>
                <c:pt idx="32">
                  <c:v>2178.5743890425565</c:v>
                </c:pt>
                <c:pt idx="33">
                  <c:v>2137.4839731404959</c:v>
                </c:pt>
                <c:pt idx="34">
                  <c:v>2128.2270589136956</c:v>
                </c:pt>
                <c:pt idx="35">
                  <c:v>2128.0143283910302</c:v>
                </c:pt>
                <c:pt idx="36">
                  <c:v>2178.2840189263934</c:v>
                </c:pt>
                <c:pt idx="37">
                  <c:v>2177.9937262035646</c:v>
                </c:pt>
                <c:pt idx="38">
                  <c:v>2177.7760574322074</c:v>
                </c:pt>
                <c:pt idx="39">
                  <c:v>2166.1695282302389</c:v>
                </c:pt>
                <c:pt idx="40">
                  <c:v>2166.386015290826</c:v>
                </c:pt>
                <c:pt idx="41">
                  <c:v>2177.6309690872749</c:v>
                </c:pt>
                <c:pt idx="42">
                  <c:v>2165.9530844324545</c:v>
                </c:pt>
                <c:pt idx="43">
                  <c:v>2118.0539220649457</c:v>
                </c:pt>
                <c:pt idx="44">
                  <c:v>2127.4472548549347</c:v>
                </c:pt>
                <c:pt idx="45">
                  <c:v>2127.2346801891822</c:v>
                </c:pt>
                <c:pt idx="46">
                  <c:v>2177.2683327893419</c:v>
                </c:pt>
                <c:pt idx="47">
                  <c:v>2177.5584321641518</c:v>
                </c:pt>
                <c:pt idx="48">
                  <c:v>2166.386015290826</c:v>
                </c:pt>
                <c:pt idx="49">
                  <c:v>2157.1302591272483</c:v>
                </c:pt>
                <c:pt idx="50">
                  <c:v>2157.345849985009</c:v>
                </c:pt>
                <c:pt idx="51">
                  <c:v>2166.6025456271868</c:v>
                </c:pt>
                <c:pt idx="52">
                  <c:v>2157.5614839408277</c:v>
                </c:pt>
                <c:pt idx="53">
                  <c:v>2118.6184165639474</c:v>
                </c:pt>
                <c:pt idx="54">
                  <c:v>2098.0457624425349</c:v>
                </c:pt>
                <c:pt idx="55">
                  <c:v>2148.3766567049806</c:v>
                </c:pt>
                <c:pt idx="56">
                  <c:v>2166.386015290826</c:v>
                </c:pt>
                <c:pt idx="57">
                  <c:v>2148.2335127094648</c:v>
                </c:pt>
                <c:pt idx="58">
                  <c:v>2148.3766567049806</c:v>
                </c:pt>
                <c:pt idx="59">
                  <c:v>2148.1619478646148</c:v>
                </c:pt>
                <c:pt idx="60">
                  <c:v>2157.0584050831085</c:v>
                </c:pt>
                <c:pt idx="61">
                  <c:v>2148.0188324783476</c:v>
                </c:pt>
                <c:pt idx="62">
                  <c:v>2136.8430911150349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6-7746-A15A-AAABF86E119C}"/>
            </c:ext>
          </c:extLst>
        </c:ser>
        <c:ser>
          <c:idx val="1"/>
          <c:order val="1"/>
          <c:tx>
            <c:strRef>
              <c:f>'VOCs (ppb)'!$E$9</c:f>
              <c:strCache>
                <c:ptCount val="1"/>
                <c:pt idx="0">
                  <c:v>Limit value (μg/m^3)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'VOCs (ppb)'!$B$10:$B$72</c:f>
              <c:numCache>
                <c:formatCode>h:mm:ss</c:formatCode>
                <c:ptCount val="63"/>
                <c:pt idx="0">
                  <c:v>0.74340277777777775</c:v>
                </c:pt>
                <c:pt idx="1">
                  <c:v>0.74376157407407406</c:v>
                </c:pt>
                <c:pt idx="2">
                  <c:v>0.74410879629629634</c:v>
                </c:pt>
                <c:pt idx="3">
                  <c:v>0.74480324074074078</c:v>
                </c:pt>
                <c:pt idx="4">
                  <c:v>0.74550925925925926</c:v>
                </c:pt>
                <c:pt idx="5">
                  <c:v>0.74626157407407412</c:v>
                </c:pt>
                <c:pt idx="6">
                  <c:v>0.74689814814814814</c:v>
                </c:pt>
                <c:pt idx="7">
                  <c:v>0.74759259259259259</c:v>
                </c:pt>
                <c:pt idx="8">
                  <c:v>0.74833333333333329</c:v>
                </c:pt>
                <c:pt idx="9">
                  <c:v>0.74898148148148147</c:v>
                </c:pt>
                <c:pt idx="10">
                  <c:v>0.74972222222222218</c:v>
                </c:pt>
                <c:pt idx="11">
                  <c:v>0.75037037037037035</c:v>
                </c:pt>
                <c:pt idx="12">
                  <c:v>0.7510648148148148</c:v>
                </c:pt>
                <c:pt idx="13">
                  <c:v>0.75186342592592592</c:v>
                </c:pt>
                <c:pt idx="14">
                  <c:v>0.75246527777777783</c:v>
                </c:pt>
                <c:pt idx="15">
                  <c:v>0.75315972222222227</c:v>
                </c:pt>
                <c:pt idx="16">
                  <c:v>0.75386574074074075</c:v>
                </c:pt>
                <c:pt idx="17">
                  <c:v>0.75456018518518519</c:v>
                </c:pt>
                <c:pt idx="18">
                  <c:v>0.7552430555555556</c:v>
                </c:pt>
                <c:pt idx="19">
                  <c:v>0.75593750000000004</c:v>
                </c:pt>
                <c:pt idx="20">
                  <c:v>0.75663194444444448</c:v>
                </c:pt>
                <c:pt idx="21">
                  <c:v>0.75732638888888892</c:v>
                </c:pt>
                <c:pt idx="22">
                  <c:v>0.75802083333333337</c:v>
                </c:pt>
                <c:pt idx="23">
                  <c:v>0.75873842592592589</c:v>
                </c:pt>
                <c:pt idx="24">
                  <c:v>0.75946759259259256</c:v>
                </c:pt>
                <c:pt idx="25">
                  <c:v>0.76011574074074073</c:v>
                </c:pt>
                <c:pt idx="26">
                  <c:v>0.76081018518518517</c:v>
                </c:pt>
                <c:pt idx="27">
                  <c:v>0.76155092592592588</c:v>
                </c:pt>
                <c:pt idx="28">
                  <c:v>0.76219907407407406</c:v>
                </c:pt>
                <c:pt idx="29">
                  <c:v>0.76293981481481477</c:v>
                </c:pt>
                <c:pt idx="30">
                  <c:v>0.76358796296296294</c:v>
                </c:pt>
                <c:pt idx="31">
                  <c:v>0.76435185185185184</c:v>
                </c:pt>
                <c:pt idx="32">
                  <c:v>0.76497685185185182</c:v>
                </c:pt>
                <c:pt idx="33">
                  <c:v>0.76568287037037042</c:v>
                </c:pt>
                <c:pt idx="34">
                  <c:v>0.76637731481481486</c:v>
                </c:pt>
                <c:pt idx="35">
                  <c:v>0.7670717592592593</c:v>
                </c:pt>
                <c:pt idx="36">
                  <c:v>0.76776620370370374</c:v>
                </c:pt>
                <c:pt idx="37">
                  <c:v>0.76846064814814818</c:v>
                </c:pt>
                <c:pt idx="38">
                  <c:v>0.76915509259259263</c:v>
                </c:pt>
                <c:pt idx="39">
                  <c:v>0.76984953703703707</c:v>
                </c:pt>
                <c:pt idx="40">
                  <c:v>0.77059027777777778</c:v>
                </c:pt>
                <c:pt idx="41">
                  <c:v>0.77123842592592595</c:v>
                </c:pt>
                <c:pt idx="42">
                  <c:v>0.77195601851851847</c:v>
                </c:pt>
                <c:pt idx="43">
                  <c:v>0.77263888888888888</c:v>
                </c:pt>
                <c:pt idx="44">
                  <c:v>0.77333333333333332</c:v>
                </c:pt>
                <c:pt idx="45">
                  <c:v>0.77407407407407403</c:v>
                </c:pt>
                <c:pt idx="46">
                  <c:v>0.7747222222222222</c:v>
                </c:pt>
                <c:pt idx="47">
                  <c:v>0.77541666666666664</c:v>
                </c:pt>
                <c:pt idx="48">
                  <c:v>0.77615740740740746</c:v>
                </c:pt>
                <c:pt idx="49">
                  <c:v>0.77680555555555553</c:v>
                </c:pt>
                <c:pt idx="50">
                  <c:v>0.77749999999999997</c:v>
                </c:pt>
                <c:pt idx="51">
                  <c:v>0.77820601851851856</c:v>
                </c:pt>
                <c:pt idx="52">
                  <c:v>0.77891203703703704</c:v>
                </c:pt>
                <c:pt idx="53">
                  <c:v>0.77959490740740744</c:v>
                </c:pt>
                <c:pt idx="54">
                  <c:v>0.78034722222222219</c:v>
                </c:pt>
                <c:pt idx="55">
                  <c:v>0.78099537037037037</c:v>
                </c:pt>
                <c:pt idx="56">
                  <c:v>0.78167824074074077</c:v>
                </c:pt>
                <c:pt idx="57">
                  <c:v>0.78237268518518521</c:v>
                </c:pt>
                <c:pt idx="58">
                  <c:v>0.78311342592592592</c:v>
                </c:pt>
                <c:pt idx="59">
                  <c:v>0.7837615740740741</c:v>
                </c:pt>
                <c:pt idx="60">
                  <c:v>0.78445601851851854</c:v>
                </c:pt>
                <c:pt idx="61">
                  <c:v>0.78516203703703702</c:v>
                </c:pt>
                <c:pt idx="62">
                  <c:v>0.78585648148148146</c:v>
                </c:pt>
              </c:numCache>
            </c:numRef>
          </c:cat>
          <c:val>
            <c:numRef>
              <c:f>'VOCs (ppb)'!$E$10:$E$72</c:f>
              <c:numCache>
                <c:formatCode>General</c:formatCode>
                <c:ptCount val="63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6-7746-A15A-AAABF86E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66095"/>
        <c:axId val="104358415"/>
      </c:lineChart>
      <c:catAx>
        <c:axId val="10436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58415"/>
        <c:crosses val="autoZero"/>
        <c:auto val="1"/>
        <c:lblAlgn val="ctr"/>
        <c:lblOffset val="100"/>
        <c:noMultiLvlLbl val="0"/>
      </c:catAx>
      <c:valAx>
        <c:axId val="1043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(µg|m3)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Gym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'PM10 (µg|m3)'!$B$2:$B$8</c:f>
              <c:numCache>
                <c:formatCode>h:mm:ss</c:formatCode>
                <c:ptCount val="7"/>
                <c:pt idx="0">
                  <c:v>0.62141203703703707</c:v>
                </c:pt>
                <c:pt idx="1">
                  <c:v>0.62175925925925923</c:v>
                </c:pt>
                <c:pt idx="2">
                  <c:v>0.62245370370370368</c:v>
                </c:pt>
                <c:pt idx="3">
                  <c:v>0.62315972222222227</c:v>
                </c:pt>
                <c:pt idx="4">
                  <c:v>0.62386574074074075</c:v>
                </c:pt>
                <c:pt idx="5">
                  <c:v>0.64425925925925931</c:v>
                </c:pt>
                <c:pt idx="6">
                  <c:v>0.64461805555555551</c:v>
                </c:pt>
              </c:numCache>
            </c:numRef>
          </c:cat>
          <c:val>
            <c:numRef>
              <c:f>'PM10 (µg|m3)'!$C$2:$C$8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F-44B8-A10E-011DBC7D86F5}"/>
            </c:ext>
          </c:extLst>
        </c:ser>
        <c:ser>
          <c:idx val="1"/>
          <c:order val="1"/>
          <c:tx>
            <c:v>Limit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'PM10 (µg|m3)'!$E$2:$E$8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F-44B8-A10E-011DBC7D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569344"/>
        <c:axId val="1972548704"/>
      </c:lineChart>
      <c:catAx>
        <c:axId val="197256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548704"/>
        <c:crosses val="autoZero"/>
        <c:auto val="1"/>
        <c:lblAlgn val="ctr"/>
        <c:lblOffset val="100"/>
        <c:noMultiLvlLbl val="0"/>
      </c:catAx>
      <c:valAx>
        <c:axId val="1972548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PM10 (µg|m3)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5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Hall student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AirQ3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'PM10 (µg|m3)'!$B$9:$B$71</c:f>
              <c:numCache>
                <c:formatCode>h:mm:ss</c:formatCode>
                <c:ptCount val="63"/>
                <c:pt idx="0">
                  <c:v>0.74340277777777775</c:v>
                </c:pt>
                <c:pt idx="1">
                  <c:v>0.74376157407407406</c:v>
                </c:pt>
                <c:pt idx="2">
                  <c:v>0.74410879629629634</c:v>
                </c:pt>
                <c:pt idx="3">
                  <c:v>0.74480324074074078</c:v>
                </c:pt>
                <c:pt idx="4">
                  <c:v>0.74550925925925926</c:v>
                </c:pt>
                <c:pt idx="5">
                  <c:v>0.74626157407407412</c:v>
                </c:pt>
                <c:pt idx="6">
                  <c:v>0.74689814814814814</c:v>
                </c:pt>
                <c:pt idx="7">
                  <c:v>0.74759259259259259</c:v>
                </c:pt>
                <c:pt idx="8">
                  <c:v>0.74833333333333329</c:v>
                </c:pt>
                <c:pt idx="9">
                  <c:v>0.74898148148148147</c:v>
                </c:pt>
                <c:pt idx="10">
                  <c:v>0.74972222222222218</c:v>
                </c:pt>
                <c:pt idx="11">
                  <c:v>0.75037037037037035</c:v>
                </c:pt>
                <c:pt idx="12">
                  <c:v>0.7510648148148148</c:v>
                </c:pt>
                <c:pt idx="13">
                  <c:v>0.75186342592592592</c:v>
                </c:pt>
                <c:pt idx="14">
                  <c:v>0.75246527777777783</c:v>
                </c:pt>
                <c:pt idx="15">
                  <c:v>0.75315972222222227</c:v>
                </c:pt>
                <c:pt idx="16">
                  <c:v>0.75386574074074075</c:v>
                </c:pt>
                <c:pt idx="17">
                  <c:v>0.75456018518518519</c:v>
                </c:pt>
                <c:pt idx="18">
                  <c:v>0.7552430555555556</c:v>
                </c:pt>
                <c:pt idx="19">
                  <c:v>0.75593750000000004</c:v>
                </c:pt>
                <c:pt idx="20">
                  <c:v>0.75663194444444448</c:v>
                </c:pt>
                <c:pt idx="21">
                  <c:v>0.75732638888888892</c:v>
                </c:pt>
                <c:pt idx="22">
                  <c:v>0.75802083333333337</c:v>
                </c:pt>
                <c:pt idx="23">
                  <c:v>0.75873842592592589</c:v>
                </c:pt>
                <c:pt idx="24">
                  <c:v>0.75946759259259256</c:v>
                </c:pt>
                <c:pt idx="25">
                  <c:v>0.76011574074074073</c:v>
                </c:pt>
                <c:pt idx="26">
                  <c:v>0.76081018518518517</c:v>
                </c:pt>
                <c:pt idx="27">
                  <c:v>0.76155092592592588</c:v>
                </c:pt>
                <c:pt idx="28">
                  <c:v>0.76219907407407406</c:v>
                </c:pt>
                <c:pt idx="29">
                  <c:v>0.76293981481481477</c:v>
                </c:pt>
                <c:pt idx="30">
                  <c:v>0.76358796296296294</c:v>
                </c:pt>
                <c:pt idx="31">
                  <c:v>0.76435185185185184</c:v>
                </c:pt>
                <c:pt idx="32">
                  <c:v>0.76497685185185182</c:v>
                </c:pt>
                <c:pt idx="33">
                  <c:v>0.76568287037037042</c:v>
                </c:pt>
                <c:pt idx="34">
                  <c:v>0.76637731481481486</c:v>
                </c:pt>
                <c:pt idx="35">
                  <c:v>0.7670717592592593</c:v>
                </c:pt>
                <c:pt idx="36">
                  <c:v>0.76776620370370374</c:v>
                </c:pt>
                <c:pt idx="37">
                  <c:v>0.76846064814814818</c:v>
                </c:pt>
                <c:pt idx="38">
                  <c:v>0.76915509259259263</c:v>
                </c:pt>
                <c:pt idx="39">
                  <c:v>0.76984953703703707</c:v>
                </c:pt>
                <c:pt idx="40">
                  <c:v>0.77059027777777778</c:v>
                </c:pt>
                <c:pt idx="41">
                  <c:v>0.77123842592592595</c:v>
                </c:pt>
                <c:pt idx="42">
                  <c:v>0.77195601851851847</c:v>
                </c:pt>
                <c:pt idx="43">
                  <c:v>0.77263888888888888</c:v>
                </c:pt>
                <c:pt idx="44">
                  <c:v>0.77333333333333332</c:v>
                </c:pt>
                <c:pt idx="45">
                  <c:v>0.77407407407407403</c:v>
                </c:pt>
                <c:pt idx="46">
                  <c:v>0.7747222222222222</c:v>
                </c:pt>
                <c:pt idx="47">
                  <c:v>0.77541666666666664</c:v>
                </c:pt>
                <c:pt idx="48">
                  <c:v>0.77615740740740746</c:v>
                </c:pt>
                <c:pt idx="49">
                  <c:v>0.77680555555555553</c:v>
                </c:pt>
                <c:pt idx="50">
                  <c:v>0.77749999999999997</c:v>
                </c:pt>
                <c:pt idx="51">
                  <c:v>0.77819444444444441</c:v>
                </c:pt>
                <c:pt idx="52">
                  <c:v>0.77891203703703704</c:v>
                </c:pt>
                <c:pt idx="53">
                  <c:v>0.77959490740740744</c:v>
                </c:pt>
                <c:pt idx="54">
                  <c:v>0.78034722222222219</c:v>
                </c:pt>
                <c:pt idx="55">
                  <c:v>0.78099537037037037</c:v>
                </c:pt>
                <c:pt idx="56">
                  <c:v>0.78167824074074077</c:v>
                </c:pt>
                <c:pt idx="57">
                  <c:v>0.78237268518518521</c:v>
                </c:pt>
                <c:pt idx="58">
                  <c:v>0.78311342592592592</c:v>
                </c:pt>
                <c:pt idx="59">
                  <c:v>0.7837615740740741</c:v>
                </c:pt>
                <c:pt idx="60">
                  <c:v>0.78445601851851854</c:v>
                </c:pt>
                <c:pt idx="61">
                  <c:v>0.78515046296296298</c:v>
                </c:pt>
                <c:pt idx="62">
                  <c:v>0.78585648148148146</c:v>
                </c:pt>
              </c:numCache>
            </c:numRef>
          </c:cat>
          <c:val>
            <c:numRef>
              <c:f>'PM10 (µg|m3)'!$C$9:$C$71</c:f>
              <c:numCache>
                <c:formatCode>0.00</c:formatCode>
                <c:ptCount val="63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4-4997-BE3D-BFA662E52885}"/>
            </c:ext>
          </c:extLst>
        </c:ser>
        <c:ser>
          <c:idx val="1"/>
          <c:order val="1"/>
          <c:tx>
            <c:v>Limit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'PM10 (µg|m3)'!$E$9:$E$71</c:f>
              <c:numCache>
                <c:formatCode>General</c:formatCode>
                <c:ptCount val="6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4-4997-BE3D-BFA662E5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850768"/>
        <c:axId val="1965843568"/>
      </c:lineChart>
      <c:catAx>
        <c:axId val="196585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843568"/>
        <c:crosses val="autoZero"/>
        <c:auto val="1"/>
        <c:lblAlgn val="ctr"/>
        <c:lblOffset val="100"/>
        <c:noMultiLvlLbl val="0"/>
      </c:catAx>
      <c:valAx>
        <c:axId val="19658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PM10 (µg|m3)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8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Bathroom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'PM10 (µg|m3)'!$B$72:$B$100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27:41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'PM10 (µg|m3)'!$C$72:$C$100</c:f>
              <c:numCache>
                <c:formatCode>0.00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304</c:v>
                </c:pt>
                <c:pt idx="10">
                  <c:v>304</c:v>
                </c:pt>
                <c:pt idx="11">
                  <c:v>587</c:v>
                </c:pt>
                <c:pt idx="12">
                  <c:v>534</c:v>
                </c:pt>
                <c:pt idx="13">
                  <c:v>534</c:v>
                </c:pt>
                <c:pt idx="14">
                  <c:v>534</c:v>
                </c:pt>
                <c:pt idx="15">
                  <c:v>851</c:v>
                </c:pt>
                <c:pt idx="16">
                  <c:v>851</c:v>
                </c:pt>
                <c:pt idx="17">
                  <c:v>851</c:v>
                </c:pt>
                <c:pt idx="18">
                  <c:v>851</c:v>
                </c:pt>
                <c:pt idx="19">
                  <c:v>851</c:v>
                </c:pt>
                <c:pt idx="20">
                  <c:v>851</c:v>
                </c:pt>
                <c:pt idx="21">
                  <c:v>851</c:v>
                </c:pt>
                <c:pt idx="22">
                  <c:v>312</c:v>
                </c:pt>
                <c:pt idx="23">
                  <c:v>312</c:v>
                </c:pt>
                <c:pt idx="24">
                  <c:v>312</c:v>
                </c:pt>
                <c:pt idx="25">
                  <c:v>64</c:v>
                </c:pt>
                <c:pt idx="26">
                  <c:v>63</c:v>
                </c:pt>
                <c:pt idx="27">
                  <c:v>51</c:v>
                </c:pt>
                <c:pt idx="2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842-B999-22EA6860CFB2}"/>
            </c:ext>
          </c:extLst>
        </c:ser>
        <c:ser>
          <c:idx val="1"/>
          <c:order val="1"/>
          <c:tx>
            <c:v>Limit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'PM10 (µg|m3)'!$E$72:$E$100</c:f>
              <c:numCache>
                <c:formatCode>General</c:formatCode>
                <c:ptCount val="2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B-4842-B999-22EA6860CFB2}"/>
            </c:ext>
          </c:extLst>
        </c:ser>
        <c:ser>
          <c:idx val="2"/>
          <c:order val="2"/>
          <c:tx>
            <c:v>Actions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'PM10 (µg|m3)'!$F$72:$F$100</c:f>
              <c:numCache>
                <c:formatCode>0.00</c:formatCode>
                <c:ptCount val="29"/>
                <c:pt idx="0">
                  <c:v>0</c:v>
                </c:pt>
                <c:pt idx="2">
                  <c:v>4</c:v>
                </c:pt>
                <c:pt idx="11">
                  <c:v>587</c:v>
                </c:pt>
                <c:pt idx="20">
                  <c:v>851</c:v>
                </c:pt>
                <c:pt idx="2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394-832F-716F4E38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568384"/>
        <c:axId val="1972553024"/>
      </c:lineChart>
      <c:catAx>
        <c:axId val="197256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553024"/>
        <c:crosses val="autoZero"/>
        <c:auto val="1"/>
        <c:lblAlgn val="ctr"/>
        <c:lblOffset val="100"/>
        <c:noMultiLvlLbl val="0"/>
      </c:catAx>
      <c:valAx>
        <c:axId val="197255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µg|m3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25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41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419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'Carbon dioxide (ppm)'!$B$11:$B$73</c:f>
              <c:numCache>
                <c:formatCode>h:mm:ss</c:formatCode>
                <c:ptCount val="63"/>
                <c:pt idx="0">
                  <c:v>0.74340277777777775</c:v>
                </c:pt>
                <c:pt idx="1">
                  <c:v>0.74376157407407406</c:v>
                </c:pt>
                <c:pt idx="2">
                  <c:v>0.74410879629629634</c:v>
                </c:pt>
                <c:pt idx="3">
                  <c:v>0.74480324074074078</c:v>
                </c:pt>
                <c:pt idx="4">
                  <c:v>0.74550925925925926</c:v>
                </c:pt>
                <c:pt idx="5">
                  <c:v>0.74626157407407412</c:v>
                </c:pt>
                <c:pt idx="6">
                  <c:v>0.74689814814814814</c:v>
                </c:pt>
                <c:pt idx="7">
                  <c:v>0.74759259259259259</c:v>
                </c:pt>
                <c:pt idx="8">
                  <c:v>0.74833333333333329</c:v>
                </c:pt>
                <c:pt idx="9">
                  <c:v>0.74898148148148147</c:v>
                </c:pt>
                <c:pt idx="10">
                  <c:v>0.74972222222222218</c:v>
                </c:pt>
                <c:pt idx="11">
                  <c:v>0.75037037037037035</c:v>
                </c:pt>
                <c:pt idx="12">
                  <c:v>0.7510648148148148</c:v>
                </c:pt>
                <c:pt idx="13">
                  <c:v>0.75186342592592592</c:v>
                </c:pt>
                <c:pt idx="14">
                  <c:v>0.75246527777777783</c:v>
                </c:pt>
                <c:pt idx="15">
                  <c:v>0.75315972222222227</c:v>
                </c:pt>
                <c:pt idx="16">
                  <c:v>0.75386574074074075</c:v>
                </c:pt>
                <c:pt idx="17">
                  <c:v>0.75456018518518519</c:v>
                </c:pt>
                <c:pt idx="18">
                  <c:v>0.7552430555555556</c:v>
                </c:pt>
                <c:pt idx="19">
                  <c:v>0.75593750000000004</c:v>
                </c:pt>
                <c:pt idx="20">
                  <c:v>0.75663194444444448</c:v>
                </c:pt>
                <c:pt idx="21">
                  <c:v>0.75732638888888892</c:v>
                </c:pt>
                <c:pt idx="22">
                  <c:v>0.75802083333333337</c:v>
                </c:pt>
                <c:pt idx="23">
                  <c:v>0.75873842592592589</c:v>
                </c:pt>
                <c:pt idx="24">
                  <c:v>0.75946759259259256</c:v>
                </c:pt>
                <c:pt idx="25">
                  <c:v>0.76011574074074073</c:v>
                </c:pt>
                <c:pt idx="26">
                  <c:v>0.76081018518518517</c:v>
                </c:pt>
                <c:pt idx="27">
                  <c:v>0.76155092592592588</c:v>
                </c:pt>
                <c:pt idx="28">
                  <c:v>0.76219907407407406</c:v>
                </c:pt>
                <c:pt idx="29">
                  <c:v>0.76293981481481477</c:v>
                </c:pt>
                <c:pt idx="30">
                  <c:v>0.76358796296296294</c:v>
                </c:pt>
                <c:pt idx="31">
                  <c:v>0.76435185185185184</c:v>
                </c:pt>
                <c:pt idx="32">
                  <c:v>0.76497685185185182</c:v>
                </c:pt>
                <c:pt idx="33">
                  <c:v>0.76568287037037042</c:v>
                </c:pt>
                <c:pt idx="34">
                  <c:v>0.76637731481481486</c:v>
                </c:pt>
                <c:pt idx="35">
                  <c:v>0.7670717592592593</c:v>
                </c:pt>
                <c:pt idx="36">
                  <c:v>0.76776620370370374</c:v>
                </c:pt>
                <c:pt idx="37">
                  <c:v>0.76846064814814818</c:v>
                </c:pt>
                <c:pt idx="38">
                  <c:v>0.76915509259259263</c:v>
                </c:pt>
                <c:pt idx="39">
                  <c:v>0.76984953703703707</c:v>
                </c:pt>
                <c:pt idx="40">
                  <c:v>0.77059027777777778</c:v>
                </c:pt>
                <c:pt idx="41">
                  <c:v>0.77123842592592595</c:v>
                </c:pt>
                <c:pt idx="42">
                  <c:v>0.77195601851851847</c:v>
                </c:pt>
                <c:pt idx="43">
                  <c:v>0.77263888888888888</c:v>
                </c:pt>
                <c:pt idx="44">
                  <c:v>0.77333333333333332</c:v>
                </c:pt>
                <c:pt idx="45">
                  <c:v>0.77407407407407403</c:v>
                </c:pt>
                <c:pt idx="46">
                  <c:v>0.7747222222222222</c:v>
                </c:pt>
                <c:pt idx="47">
                  <c:v>0.77541666666666664</c:v>
                </c:pt>
                <c:pt idx="48">
                  <c:v>0.77615740740740746</c:v>
                </c:pt>
                <c:pt idx="49">
                  <c:v>0.77680555555555553</c:v>
                </c:pt>
                <c:pt idx="50">
                  <c:v>0.77749999999999997</c:v>
                </c:pt>
                <c:pt idx="51">
                  <c:v>0.77819444444444441</c:v>
                </c:pt>
                <c:pt idx="52">
                  <c:v>0.77891203703703704</c:v>
                </c:pt>
                <c:pt idx="53">
                  <c:v>0.77959490740740744</c:v>
                </c:pt>
                <c:pt idx="54">
                  <c:v>0.78034722222222219</c:v>
                </c:pt>
                <c:pt idx="55">
                  <c:v>0.78099537037037037</c:v>
                </c:pt>
                <c:pt idx="56">
                  <c:v>0.78167824074074077</c:v>
                </c:pt>
                <c:pt idx="57">
                  <c:v>0.78237268518518521</c:v>
                </c:pt>
                <c:pt idx="58">
                  <c:v>0.78311342592592592</c:v>
                </c:pt>
                <c:pt idx="59">
                  <c:v>0.7837615740740741</c:v>
                </c:pt>
                <c:pt idx="60">
                  <c:v>0.78445601851851854</c:v>
                </c:pt>
                <c:pt idx="61">
                  <c:v>0.78516203703703702</c:v>
                </c:pt>
                <c:pt idx="62">
                  <c:v>0.78585648148148146</c:v>
                </c:pt>
              </c:numCache>
            </c:numRef>
          </c:cat>
          <c:val>
            <c:numRef>
              <c:f>'Carbon dioxide (ppm)'!$C$11:$C$73</c:f>
              <c:numCache>
                <c:formatCode>0</c:formatCode>
                <c:ptCount val="63"/>
                <c:pt idx="0">
                  <c:v>292</c:v>
                </c:pt>
                <c:pt idx="1">
                  <c:v>290</c:v>
                </c:pt>
                <c:pt idx="2">
                  <c:v>285</c:v>
                </c:pt>
                <c:pt idx="3">
                  <c:v>282</c:v>
                </c:pt>
                <c:pt idx="4">
                  <c:v>281</c:v>
                </c:pt>
                <c:pt idx="5">
                  <c:v>279</c:v>
                </c:pt>
                <c:pt idx="6">
                  <c:v>278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  <c:pt idx="10">
                  <c:v>621</c:v>
                </c:pt>
                <c:pt idx="11">
                  <c:v>303</c:v>
                </c:pt>
                <c:pt idx="12">
                  <c:v>294</c:v>
                </c:pt>
                <c:pt idx="13">
                  <c:v>288</c:v>
                </c:pt>
                <c:pt idx="14">
                  <c:v>279</c:v>
                </c:pt>
                <c:pt idx="15">
                  <c:v>282</c:v>
                </c:pt>
                <c:pt idx="16">
                  <c:v>287</c:v>
                </c:pt>
                <c:pt idx="17">
                  <c:v>292</c:v>
                </c:pt>
                <c:pt idx="18">
                  <c:v>295</c:v>
                </c:pt>
                <c:pt idx="19">
                  <c:v>297</c:v>
                </c:pt>
                <c:pt idx="20">
                  <c:v>301</c:v>
                </c:pt>
                <c:pt idx="21">
                  <c:v>297</c:v>
                </c:pt>
                <c:pt idx="22">
                  <c:v>291</c:v>
                </c:pt>
                <c:pt idx="23">
                  <c:v>286</c:v>
                </c:pt>
                <c:pt idx="24">
                  <c:v>284</c:v>
                </c:pt>
                <c:pt idx="25">
                  <c:v>281</c:v>
                </c:pt>
                <c:pt idx="26">
                  <c:v>280</c:v>
                </c:pt>
                <c:pt idx="27">
                  <c:v>276</c:v>
                </c:pt>
                <c:pt idx="28">
                  <c:v>279</c:v>
                </c:pt>
                <c:pt idx="29">
                  <c:v>274</c:v>
                </c:pt>
                <c:pt idx="30">
                  <c:v>272</c:v>
                </c:pt>
                <c:pt idx="31">
                  <c:v>267</c:v>
                </c:pt>
                <c:pt idx="32">
                  <c:v>268</c:v>
                </c:pt>
                <c:pt idx="33">
                  <c:v>269</c:v>
                </c:pt>
                <c:pt idx="34">
                  <c:v>268</c:v>
                </c:pt>
                <c:pt idx="35">
                  <c:v>273</c:v>
                </c:pt>
                <c:pt idx="36">
                  <c:v>277</c:v>
                </c:pt>
                <c:pt idx="37">
                  <c:v>282</c:v>
                </c:pt>
                <c:pt idx="38">
                  <c:v>284</c:v>
                </c:pt>
                <c:pt idx="39">
                  <c:v>282</c:v>
                </c:pt>
                <c:pt idx="40">
                  <c:v>279</c:v>
                </c:pt>
                <c:pt idx="41">
                  <c:v>278</c:v>
                </c:pt>
                <c:pt idx="42">
                  <c:v>275</c:v>
                </c:pt>
                <c:pt idx="43">
                  <c:v>272</c:v>
                </c:pt>
                <c:pt idx="44">
                  <c:v>269</c:v>
                </c:pt>
                <c:pt idx="45">
                  <c:v>264</c:v>
                </c:pt>
                <c:pt idx="46">
                  <c:v>261</c:v>
                </c:pt>
                <c:pt idx="47">
                  <c:v>260</c:v>
                </c:pt>
                <c:pt idx="48">
                  <c:v>258</c:v>
                </c:pt>
                <c:pt idx="49">
                  <c:v>252</c:v>
                </c:pt>
                <c:pt idx="50">
                  <c:v>253</c:v>
                </c:pt>
                <c:pt idx="51">
                  <c:v>258</c:v>
                </c:pt>
                <c:pt idx="52">
                  <c:v>259</c:v>
                </c:pt>
                <c:pt idx="53">
                  <c:v>261</c:v>
                </c:pt>
                <c:pt idx="54">
                  <c:v>257</c:v>
                </c:pt>
                <c:pt idx="55">
                  <c:v>260</c:v>
                </c:pt>
                <c:pt idx="56">
                  <c:v>263</c:v>
                </c:pt>
                <c:pt idx="57">
                  <c:v>260</c:v>
                </c:pt>
                <c:pt idx="58">
                  <c:v>260</c:v>
                </c:pt>
                <c:pt idx="59">
                  <c:v>267</c:v>
                </c:pt>
                <c:pt idx="60">
                  <c:v>268</c:v>
                </c:pt>
                <c:pt idx="61">
                  <c:v>265</c:v>
                </c:pt>
                <c:pt idx="62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6-4498-8F6F-920BABB37C66}"/>
            </c:ext>
          </c:extLst>
        </c:ser>
        <c:ser>
          <c:idx val="1"/>
          <c:order val="1"/>
          <c:tx>
            <c:v>Limit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'Carbon dioxide (ppm)'!$D$11:$D$73</c:f>
              <c:numCache>
                <c:formatCode>0</c:formatCode>
                <c:ptCount val="6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1-4414-9EED-0B4BEF519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056351"/>
        <c:axId val="1285503647"/>
      </c:lineChart>
      <c:catAx>
        <c:axId val="1124056351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5503647"/>
        <c:crosses val="autoZero"/>
        <c:auto val="1"/>
        <c:lblAlgn val="ctr"/>
        <c:lblOffset val="100"/>
        <c:noMultiLvlLbl val="0"/>
      </c:catAx>
      <c:valAx>
        <c:axId val="12855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40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Bathroom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'Carbon dioxide (ppm)'!$B$76:$B$104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27:41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'Carbon dioxide (ppm)'!$C$76:$C$104</c:f>
              <c:numCache>
                <c:formatCode>0.00</c:formatCode>
                <c:ptCount val="29"/>
                <c:pt idx="0">
                  <c:v>298</c:v>
                </c:pt>
                <c:pt idx="1">
                  <c:v>319</c:v>
                </c:pt>
                <c:pt idx="2">
                  <c:v>307</c:v>
                </c:pt>
                <c:pt idx="3">
                  <c:v>297</c:v>
                </c:pt>
                <c:pt idx="4">
                  <c:v>295</c:v>
                </c:pt>
                <c:pt idx="5">
                  <c:v>295</c:v>
                </c:pt>
                <c:pt idx="6">
                  <c:v>296</c:v>
                </c:pt>
                <c:pt idx="7">
                  <c:v>297</c:v>
                </c:pt>
                <c:pt idx="8">
                  <c:v>301</c:v>
                </c:pt>
                <c:pt idx="9">
                  <c:v>306</c:v>
                </c:pt>
                <c:pt idx="10">
                  <c:v>308</c:v>
                </c:pt>
                <c:pt idx="11">
                  <c:v>310</c:v>
                </c:pt>
                <c:pt idx="12">
                  <c:v>308</c:v>
                </c:pt>
                <c:pt idx="13">
                  <c:v>307</c:v>
                </c:pt>
                <c:pt idx="14">
                  <c:v>306</c:v>
                </c:pt>
                <c:pt idx="15">
                  <c:v>306</c:v>
                </c:pt>
                <c:pt idx="16">
                  <c:v>304</c:v>
                </c:pt>
                <c:pt idx="17">
                  <c:v>303</c:v>
                </c:pt>
                <c:pt idx="18">
                  <c:v>305</c:v>
                </c:pt>
                <c:pt idx="19">
                  <c:v>304</c:v>
                </c:pt>
                <c:pt idx="20">
                  <c:v>304</c:v>
                </c:pt>
                <c:pt idx="21">
                  <c:v>301</c:v>
                </c:pt>
                <c:pt idx="22">
                  <c:v>300</c:v>
                </c:pt>
                <c:pt idx="23">
                  <c:v>267</c:v>
                </c:pt>
                <c:pt idx="24">
                  <c:v>230</c:v>
                </c:pt>
                <c:pt idx="25">
                  <c:v>221</c:v>
                </c:pt>
                <c:pt idx="26">
                  <c:v>213</c:v>
                </c:pt>
                <c:pt idx="27">
                  <c:v>210</c:v>
                </c:pt>
                <c:pt idx="28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4-43C9-AF04-331F8433ABDF}"/>
            </c:ext>
          </c:extLst>
        </c:ser>
        <c:ser>
          <c:idx val="1"/>
          <c:order val="1"/>
          <c:tx>
            <c:v>Limit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'Carbon dioxide (ppm)'!$D$76:$D$104</c:f>
              <c:numCache>
                <c:formatCode>0.00</c:formatCode>
                <c:ptCount val="29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4-43C9-AF04-331F8433ABDF}"/>
            </c:ext>
          </c:extLst>
        </c:ser>
        <c:ser>
          <c:idx val="2"/>
          <c:order val="2"/>
          <c:tx>
            <c:strRef>
              <c:f>'Carbon dioxide (ppm)'!$E$75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'Carbon dioxide (ppm)'!$E$76:$E$104</c:f>
              <c:numCache>
                <c:formatCode>0.00</c:formatCode>
                <c:ptCount val="29"/>
                <c:pt idx="0">
                  <c:v>298</c:v>
                </c:pt>
                <c:pt idx="2">
                  <c:v>307</c:v>
                </c:pt>
                <c:pt idx="11">
                  <c:v>310</c:v>
                </c:pt>
                <c:pt idx="20">
                  <c:v>304</c:v>
                </c:pt>
                <c:pt idx="28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F-4319-8992-D49098F1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097775"/>
        <c:axId val="1604106415"/>
      </c:lineChart>
      <c:catAx>
        <c:axId val="160409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4106415"/>
        <c:crosses val="autoZero"/>
        <c:auto val="1"/>
        <c:lblAlgn val="ctr"/>
        <c:lblOffset val="100"/>
        <c:noMultiLvlLbl val="0"/>
      </c:catAx>
      <c:valAx>
        <c:axId val="16041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40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'VOCs (ppb)'!$D$1</c:f>
              <c:strCache>
                <c:ptCount val="1"/>
                <c:pt idx="0">
                  <c:v>Gym (μg/m^3)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'VOCs (ppb)'!$B$2:$B$8</c:f>
              <c:numCache>
                <c:formatCode>h:mm:ss</c:formatCode>
                <c:ptCount val="7"/>
                <c:pt idx="0">
                  <c:v>0.62141203703703707</c:v>
                </c:pt>
                <c:pt idx="1">
                  <c:v>0.62175925925925923</c:v>
                </c:pt>
                <c:pt idx="2">
                  <c:v>0.62245370370370368</c:v>
                </c:pt>
                <c:pt idx="3">
                  <c:v>0.62315972222222227</c:v>
                </c:pt>
                <c:pt idx="4">
                  <c:v>0.62386574074074075</c:v>
                </c:pt>
                <c:pt idx="5">
                  <c:v>0.64425925925925931</c:v>
                </c:pt>
                <c:pt idx="6">
                  <c:v>0.64461805555555551</c:v>
                </c:pt>
              </c:numCache>
            </c:numRef>
          </c:cat>
          <c:val>
            <c:numRef>
              <c:f>'VOCs (ppb)'!$D$2:$D$8</c:f>
              <c:numCache>
                <c:formatCode>0.00</c:formatCode>
                <c:ptCount val="7"/>
                <c:pt idx="0">
                  <c:v>2199.7857623483683</c:v>
                </c:pt>
                <c:pt idx="1">
                  <c:v>2169.8515741522583</c:v>
                </c:pt>
                <c:pt idx="2">
                  <c:v>2149.5180652144772</c:v>
                </c:pt>
                <c:pt idx="3">
                  <c:v>2140.8538879093621</c:v>
                </c:pt>
                <c:pt idx="4">
                  <c:v>2131.828266233113</c:v>
                </c:pt>
                <c:pt idx="5">
                  <c:v>2186.7837583899391</c:v>
                </c:pt>
                <c:pt idx="6">
                  <c:v>2236.1686852524031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E-4036-A07F-0718E196119A}"/>
            </c:ext>
          </c:extLst>
        </c:ser>
        <c:ser>
          <c:idx val="1"/>
          <c:order val="1"/>
          <c:tx>
            <c:strRef>
              <c:f>'VOCs (ppb)'!$E$1</c:f>
              <c:strCache>
                <c:ptCount val="1"/>
                <c:pt idx="0">
                  <c:v>Limit value (μg/m^3)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'VOCs (ppb)'!$E$2:$E$8</c:f>
              <c:numCache>
                <c:formatCode>General</c:formatCode>
                <c:ptCount val="7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E-4036-A07F-0718E1961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66095"/>
        <c:axId val="104358415"/>
      </c:lineChart>
      <c:catAx>
        <c:axId val="104366095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58415"/>
        <c:crosses val="autoZero"/>
        <c:auto val="1"/>
        <c:lblAlgn val="ctr"/>
        <c:lblOffset val="100"/>
        <c:noMultiLvlLbl val="0"/>
      </c:catAx>
      <c:valAx>
        <c:axId val="1043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Residential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'VOCs (ppb)'!$D$9</c:f>
              <c:strCache>
                <c:ptCount val="1"/>
                <c:pt idx="0">
                  <c:v>Residential (μg/m^3)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'VOCs (ppb)'!$B$10:$B$72</c:f>
              <c:numCache>
                <c:formatCode>h:mm:ss</c:formatCode>
                <c:ptCount val="63"/>
                <c:pt idx="0">
                  <c:v>0.74340277777777775</c:v>
                </c:pt>
                <c:pt idx="1">
                  <c:v>0.74376157407407406</c:v>
                </c:pt>
                <c:pt idx="2">
                  <c:v>0.74410879629629634</c:v>
                </c:pt>
                <c:pt idx="3">
                  <c:v>0.74480324074074078</c:v>
                </c:pt>
                <c:pt idx="4">
                  <c:v>0.74550925925925926</c:v>
                </c:pt>
                <c:pt idx="5">
                  <c:v>0.74626157407407412</c:v>
                </c:pt>
                <c:pt idx="6">
                  <c:v>0.74689814814814814</c:v>
                </c:pt>
                <c:pt idx="7">
                  <c:v>0.74759259259259259</c:v>
                </c:pt>
                <c:pt idx="8">
                  <c:v>0.74833333333333329</c:v>
                </c:pt>
                <c:pt idx="9">
                  <c:v>0.74898148148148147</c:v>
                </c:pt>
                <c:pt idx="10">
                  <c:v>0.74972222222222218</c:v>
                </c:pt>
                <c:pt idx="11">
                  <c:v>0.75037037037037035</c:v>
                </c:pt>
                <c:pt idx="12">
                  <c:v>0.7510648148148148</c:v>
                </c:pt>
                <c:pt idx="13">
                  <c:v>0.75186342592592592</c:v>
                </c:pt>
                <c:pt idx="14">
                  <c:v>0.75246527777777783</c:v>
                </c:pt>
                <c:pt idx="15">
                  <c:v>0.75315972222222227</c:v>
                </c:pt>
                <c:pt idx="16">
                  <c:v>0.75386574074074075</c:v>
                </c:pt>
                <c:pt idx="17">
                  <c:v>0.75456018518518519</c:v>
                </c:pt>
                <c:pt idx="18">
                  <c:v>0.7552430555555556</c:v>
                </c:pt>
                <c:pt idx="19">
                  <c:v>0.75593750000000004</c:v>
                </c:pt>
                <c:pt idx="20">
                  <c:v>0.75663194444444448</c:v>
                </c:pt>
                <c:pt idx="21">
                  <c:v>0.75732638888888892</c:v>
                </c:pt>
                <c:pt idx="22">
                  <c:v>0.75802083333333337</c:v>
                </c:pt>
                <c:pt idx="23">
                  <c:v>0.75873842592592589</c:v>
                </c:pt>
                <c:pt idx="24">
                  <c:v>0.75946759259259256</c:v>
                </c:pt>
                <c:pt idx="25">
                  <c:v>0.76011574074074073</c:v>
                </c:pt>
                <c:pt idx="26">
                  <c:v>0.76081018518518517</c:v>
                </c:pt>
                <c:pt idx="27">
                  <c:v>0.76155092592592588</c:v>
                </c:pt>
                <c:pt idx="28">
                  <c:v>0.76219907407407406</c:v>
                </c:pt>
                <c:pt idx="29">
                  <c:v>0.76293981481481477</c:v>
                </c:pt>
                <c:pt idx="30">
                  <c:v>0.76358796296296294</c:v>
                </c:pt>
                <c:pt idx="31">
                  <c:v>0.76435185185185184</c:v>
                </c:pt>
                <c:pt idx="32">
                  <c:v>0.76497685185185182</c:v>
                </c:pt>
                <c:pt idx="33">
                  <c:v>0.76568287037037042</c:v>
                </c:pt>
                <c:pt idx="34">
                  <c:v>0.76637731481481486</c:v>
                </c:pt>
                <c:pt idx="35">
                  <c:v>0.7670717592592593</c:v>
                </c:pt>
                <c:pt idx="36">
                  <c:v>0.76776620370370374</c:v>
                </c:pt>
                <c:pt idx="37">
                  <c:v>0.76846064814814818</c:v>
                </c:pt>
                <c:pt idx="38">
                  <c:v>0.76915509259259263</c:v>
                </c:pt>
                <c:pt idx="39">
                  <c:v>0.76984953703703707</c:v>
                </c:pt>
                <c:pt idx="40">
                  <c:v>0.77059027777777778</c:v>
                </c:pt>
                <c:pt idx="41">
                  <c:v>0.77123842592592595</c:v>
                </c:pt>
                <c:pt idx="42">
                  <c:v>0.77195601851851847</c:v>
                </c:pt>
                <c:pt idx="43">
                  <c:v>0.77263888888888888</c:v>
                </c:pt>
                <c:pt idx="44">
                  <c:v>0.77333333333333332</c:v>
                </c:pt>
                <c:pt idx="45">
                  <c:v>0.77407407407407403</c:v>
                </c:pt>
                <c:pt idx="46">
                  <c:v>0.7747222222222222</c:v>
                </c:pt>
                <c:pt idx="47">
                  <c:v>0.77541666666666664</c:v>
                </c:pt>
                <c:pt idx="48">
                  <c:v>0.77615740740740746</c:v>
                </c:pt>
                <c:pt idx="49">
                  <c:v>0.77680555555555553</c:v>
                </c:pt>
                <c:pt idx="50">
                  <c:v>0.77749999999999997</c:v>
                </c:pt>
                <c:pt idx="51">
                  <c:v>0.77820601851851856</c:v>
                </c:pt>
                <c:pt idx="52">
                  <c:v>0.77891203703703704</c:v>
                </c:pt>
                <c:pt idx="53">
                  <c:v>0.77959490740740744</c:v>
                </c:pt>
                <c:pt idx="54">
                  <c:v>0.78034722222222219</c:v>
                </c:pt>
                <c:pt idx="55">
                  <c:v>0.78099537037037037</c:v>
                </c:pt>
                <c:pt idx="56">
                  <c:v>0.78167824074074077</c:v>
                </c:pt>
                <c:pt idx="57">
                  <c:v>0.78237268518518521</c:v>
                </c:pt>
                <c:pt idx="58">
                  <c:v>0.78311342592592592</c:v>
                </c:pt>
                <c:pt idx="59">
                  <c:v>0.7837615740740741</c:v>
                </c:pt>
                <c:pt idx="60">
                  <c:v>0.78445601851851854</c:v>
                </c:pt>
                <c:pt idx="61">
                  <c:v>0.78516203703703702</c:v>
                </c:pt>
                <c:pt idx="62">
                  <c:v>0.78585648148148146</c:v>
                </c:pt>
              </c:numCache>
            </c:numRef>
          </c:cat>
          <c:val>
            <c:numRef>
              <c:f>'VOCs (ppb)'!$D$10:$D$72</c:f>
              <c:numCache>
                <c:formatCode>0.00</c:formatCode>
                <c:ptCount val="63"/>
                <c:pt idx="0">
                  <c:v>2172.4652704950895</c:v>
                </c:pt>
                <c:pt idx="1">
                  <c:v>2221.6830192667294</c:v>
                </c:pt>
                <c:pt idx="2">
                  <c:v>2211.9588073507812</c:v>
                </c:pt>
                <c:pt idx="3">
                  <c:v>2202.1662941765394</c:v>
                </c:pt>
                <c:pt idx="4">
                  <c:v>2140.2655766291832</c:v>
                </c:pt>
                <c:pt idx="5">
                  <c:v>2190.5367965830219</c:v>
                </c:pt>
                <c:pt idx="6">
                  <c:v>2140.2655766291832</c:v>
                </c:pt>
                <c:pt idx="7">
                  <c:v>2190.5367965830219</c:v>
                </c:pt>
                <c:pt idx="8">
                  <c:v>2190.3906146146146</c:v>
                </c:pt>
                <c:pt idx="9">
                  <c:v>2209.8195108554278</c:v>
                </c:pt>
                <c:pt idx="10">
                  <c:v>2189.2218608684052</c:v>
                </c:pt>
                <c:pt idx="11">
                  <c:v>2189.5139323594153</c:v>
                </c:pt>
                <c:pt idx="12">
                  <c:v>2189.2948714357181</c:v>
                </c:pt>
                <c:pt idx="13">
                  <c:v>2138.9808605729149</c:v>
                </c:pt>
                <c:pt idx="14">
                  <c:v>2338.2058955885045</c:v>
                </c:pt>
                <c:pt idx="15">
                  <c:v>2129.9304354698861</c:v>
                </c:pt>
                <c:pt idx="16">
                  <c:v>2129.8594070097038</c:v>
                </c:pt>
                <c:pt idx="17">
                  <c:v>2180.1728094714022</c:v>
                </c:pt>
                <c:pt idx="18">
                  <c:v>2180.3182367341492</c:v>
                </c:pt>
                <c:pt idx="19">
                  <c:v>2180.0274016073627</c:v>
                </c:pt>
                <c:pt idx="20">
                  <c:v>2179.8820131381503</c:v>
                </c:pt>
                <c:pt idx="21">
                  <c:v>2179.8093261753916</c:v>
                </c:pt>
                <c:pt idx="22">
                  <c:v>2179.7366440598844</c:v>
                </c:pt>
                <c:pt idx="23">
                  <c:v>2129.4333357116661</c:v>
                </c:pt>
                <c:pt idx="24">
                  <c:v>2179.3006531319797</c:v>
                </c:pt>
                <c:pt idx="25">
                  <c:v>2167.8303689245954</c:v>
                </c:pt>
                <c:pt idx="26">
                  <c:v>2179.0827230666664</c:v>
                </c:pt>
                <c:pt idx="27">
                  <c:v>2188.3461137409163</c:v>
                </c:pt>
                <c:pt idx="28">
                  <c:v>2187.9085028662844</c:v>
                </c:pt>
                <c:pt idx="29">
                  <c:v>2178.8648365830081</c:v>
                </c:pt>
                <c:pt idx="30">
                  <c:v>2187.8355847358775</c:v>
                </c:pt>
                <c:pt idx="31">
                  <c:v>2178.8648365830081</c:v>
                </c:pt>
                <c:pt idx="32">
                  <c:v>2178.5743890425565</c:v>
                </c:pt>
                <c:pt idx="33">
                  <c:v>2137.4839731404959</c:v>
                </c:pt>
                <c:pt idx="34">
                  <c:v>2128.2270589136956</c:v>
                </c:pt>
                <c:pt idx="35">
                  <c:v>2128.0143283910302</c:v>
                </c:pt>
                <c:pt idx="36">
                  <c:v>2178.2840189263934</c:v>
                </c:pt>
                <c:pt idx="37">
                  <c:v>2177.9937262035646</c:v>
                </c:pt>
                <c:pt idx="38">
                  <c:v>2177.7760574322074</c:v>
                </c:pt>
                <c:pt idx="39">
                  <c:v>2166.1695282302389</c:v>
                </c:pt>
                <c:pt idx="40">
                  <c:v>2166.386015290826</c:v>
                </c:pt>
                <c:pt idx="41">
                  <c:v>2177.6309690872749</c:v>
                </c:pt>
                <c:pt idx="42">
                  <c:v>2165.9530844324545</c:v>
                </c:pt>
                <c:pt idx="43">
                  <c:v>2118.0539220649457</c:v>
                </c:pt>
                <c:pt idx="44">
                  <c:v>2127.4472548549347</c:v>
                </c:pt>
                <c:pt idx="45">
                  <c:v>2127.2346801891822</c:v>
                </c:pt>
                <c:pt idx="46">
                  <c:v>2177.2683327893419</c:v>
                </c:pt>
                <c:pt idx="47">
                  <c:v>2177.5584321641518</c:v>
                </c:pt>
                <c:pt idx="48">
                  <c:v>2166.386015290826</c:v>
                </c:pt>
                <c:pt idx="49">
                  <c:v>2157.1302591272483</c:v>
                </c:pt>
                <c:pt idx="50">
                  <c:v>2157.345849985009</c:v>
                </c:pt>
                <c:pt idx="51">
                  <c:v>2166.6025456271868</c:v>
                </c:pt>
                <c:pt idx="52">
                  <c:v>2157.5614839408277</c:v>
                </c:pt>
                <c:pt idx="53">
                  <c:v>2118.6184165639474</c:v>
                </c:pt>
                <c:pt idx="54">
                  <c:v>2098.0457624425349</c:v>
                </c:pt>
                <c:pt idx="55">
                  <c:v>2148.3766567049806</c:v>
                </c:pt>
                <c:pt idx="56">
                  <c:v>2166.386015290826</c:v>
                </c:pt>
                <c:pt idx="57">
                  <c:v>2148.2335127094648</c:v>
                </c:pt>
                <c:pt idx="58">
                  <c:v>2148.3766567049806</c:v>
                </c:pt>
                <c:pt idx="59">
                  <c:v>2148.1619478646148</c:v>
                </c:pt>
                <c:pt idx="60">
                  <c:v>2157.0584050831085</c:v>
                </c:pt>
                <c:pt idx="61">
                  <c:v>2148.0188324783476</c:v>
                </c:pt>
                <c:pt idx="62">
                  <c:v>2136.8430911150349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3-4C7A-BA85-E79E16CDBD68}"/>
            </c:ext>
          </c:extLst>
        </c:ser>
        <c:ser>
          <c:idx val="1"/>
          <c:order val="1"/>
          <c:tx>
            <c:strRef>
              <c:f>'VOCs (ppb)'!$E$9</c:f>
              <c:strCache>
                <c:ptCount val="1"/>
                <c:pt idx="0">
                  <c:v>Limit value (μg/m^3)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'VOCs (ppb)'!$B$10:$B$72</c:f>
              <c:numCache>
                <c:formatCode>h:mm:ss</c:formatCode>
                <c:ptCount val="63"/>
                <c:pt idx="0">
                  <c:v>0.74340277777777775</c:v>
                </c:pt>
                <c:pt idx="1">
                  <c:v>0.74376157407407406</c:v>
                </c:pt>
                <c:pt idx="2">
                  <c:v>0.74410879629629634</c:v>
                </c:pt>
                <c:pt idx="3">
                  <c:v>0.74480324074074078</c:v>
                </c:pt>
                <c:pt idx="4">
                  <c:v>0.74550925925925926</c:v>
                </c:pt>
                <c:pt idx="5">
                  <c:v>0.74626157407407412</c:v>
                </c:pt>
                <c:pt idx="6">
                  <c:v>0.74689814814814814</c:v>
                </c:pt>
                <c:pt idx="7">
                  <c:v>0.74759259259259259</c:v>
                </c:pt>
                <c:pt idx="8">
                  <c:v>0.74833333333333329</c:v>
                </c:pt>
                <c:pt idx="9">
                  <c:v>0.74898148148148147</c:v>
                </c:pt>
                <c:pt idx="10">
                  <c:v>0.74972222222222218</c:v>
                </c:pt>
                <c:pt idx="11">
                  <c:v>0.75037037037037035</c:v>
                </c:pt>
                <c:pt idx="12">
                  <c:v>0.7510648148148148</c:v>
                </c:pt>
                <c:pt idx="13">
                  <c:v>0.75186342592592592</c:v>
                </c:pt>
                <c:pt idx="14">
                  <c:v>0.75246527777777783</c:v>
                </c:pt>
                <c:pt idx="15">
                  <c:v>0.75315972222222227</c:v>
                </c:pt>
                <c:pt idx="16">
                  <c:v>0.75386574074074075</c:v>
                </c:pt>
                <c:pt idx="17">
                  <c:v>0.75456018518518519</c:v>
                </c:pt>
                <c:pt idx="18">
                  <c:v>0.7552430555555556</c:v>
                </c:pt>
                <c:pt idx="19">
                  <c:v>0.75593750000000004</c:v>
                </c:pt>
                <c:pt idx="20">
                  <c:v>0.75663194444444448</c:v>
                </c:pt>
                <c:pt idx="21">
                  <c:v>0.75732638888888892</c:v>
                </c:pt>
                <c:pt idx="22">
                  <c:v>0.75802083333333337</c:v>
                </c:pt>
                <c:pt idx="23">
                  <c:v>0.75873842592592589</c:v>
                </c:pt>
                <c:pt idx="24">
                  <c:v>0.75946759259259256</c:v>
                </c:pt>
                <c:pt idx="25">
                  <c:v>0.76011574074074073</c:v>
                </c:pt>
                <c:pt idx="26">
                  <c:v>0.76081018518518517</c:v>
                </c:pt>
                <c:pt idx="27">
                  <c:v>0.76155092592592588</c:v>
                </c:pt>
                <c:pt idx="28">
                  <c:v>0.76219907407407406</c:v>
                </c:pt>
                <c:pt idx="29">
                  <c:v>0.76293981481481477</c:v>
                </c:pt>
                <c:pt idx="30">
                  <c:v>0.76358796296296294</c:v>
                </c:pt>
                <c:pt idx="31">
                  <c:v>0.76435185185185184</c:v>
                </c:pt>
                <c:pt idx="32">
                  <c:v>0.76497685185185182</c:v>
                </c:pt>
                <c:pt idx="33">
                  <c:v>0.76568287037037042</c:v>
                </c:pt>
                <c:pt idx="34">
                  <c:v>0.76637731481481486</c:v>
                </c:pt>
                <c:pt idx="35">
                  <c:v>0.7670717592592593</c:v>
                </c:pt>
                <c:pt idx="36">
                  <c:v>0.76776620370370374</c:v>
                </c:pt>
                <c:pt idx="37">
                  <c:v>0.76846064814814818</c:v>
                </c:pt>
                <c:pt idx="38">
                  <c:v>0.76915509259259263</c:v>
                </c:pt>
                <c:pt idx="39">
                  <c:v>0.76984953703703707</c:v>
                </c:pt>
                <c:pt idx="40">
                  <c:v>0.77059027777777778</c:v>
                </c:pt>
                <c:pt idx="41">
                  <c:v>0.77123842592592595</c:v>
                </c:pt>
                <c:pt idx="42">
                  <c:v>0.77195601851851847</c:v>
                </c:pt>
                <c:pt idx="43">
                  <c:v>0.77263888888888888</c:v>
                </c:pt>
                <c:pt idx="44">
                  <c:v>0.77333333333333332</c:v>
                </c:pt>
                <c:pt idx="45">
                  <c:v>0.77407407407407403</c:v>
                </c:pt>
                <c:pt idx="46">
                  <c:v>0.7747222222222222</c:v>
                </c:pt>
                <c:pt idx="47">
                  <c:v>0.77541666666666664</c:v>
                </c:pt>
                <c:pt idx="48">
                  <c:v>0.77615740740740746</c:v>
                </c:pt>
                <c:pt idx="49">
                  <c:v>0.77680555555555553</c:v>
                </c:pt>
                <c:pt idx="50">
                  <c:v>0.77749999999999997</c:v>
                </c:pt>
                <c:pt idx="51">
                  <c:v>0.77820601851851856</c:v>
                </c:pt>
                <c:pt idx="52">
                  <c:v>0.77891203703703704</c:v>
                </c:pt>
                <c:pt idx="53">
                  <c:v>0.77959490740740744</c:v>
                </c:pt>
                <c:pt idx="54">
                  <c:v>0.78034722222222219</c:v>
                </c:pt>
                <c:pt idx="55">
                  <c:v>0.78099537037037037</c:v>
                </c:pt>
                <c:pt idx="56">
                  <c:v>0.78167824074074077</c:v>
                </c:pt>
                <c:pt idx="57">
                  <c:v>0.78237268518518521</c:v>
                </c:pt>
                <c:pt idx="58">
                  <c:v>0.78311342592592592</c:v>
                </c:pt>
                <c:pt idx="59">
                  <c:v>0.7837615740740741</c:v>
                </c:pt>
                <c:pt idx="60">
                  <c:v>0.78445601851851854</c:v>
                </c:pt>
                <c:pt idx="61">
                  <c:v>0.78516203703703702</c:v>
                </c:pt>
                <c:pt idx="62">
                  <c:v>0.78585648148148146</c:v>
                </c:pt>
              </c:numCache>
            </c:numRef>
          </c:cat>
          <c:val>
            <c:numRef>
              <c:f>'VOCs (ppb)'!$E$10:$E$72</c:f>
              <c:numCache>
                <c:formatCode>General</c:formatCode>
                <c:ptCount val="63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3-4C7A-BA85-E79E16CD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66095"/>
        <c:axId val="104358415"/>
      </c:lineChart>
      <c:catAx>
        <c:axId val="104366095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58415"/>
        <c:crosses val="autoZero"/>
        <c:auto val="1"/>
        <c:lblAlgn val="ctr"/>
        <c:lblOffset val="100"/>
        <c:noMultiLvlLbl val="0"/>
      </c:catAx>
      <c:valAx>
        <c:axId val="1043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3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'VOCs (ppb)'!$D$73</c:f>
              <c:strCache>
                <c:ptCount val="1"/>
                <c:pt idx="0">
                  <c:v>Bathroom (μg/m^3)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'VOCs (ppb)'!$B$74:$B$102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27:41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'VOCs (ppb)'!$D$74:$D$102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2254.2767011548276</c:v>
                </c:pt>
                <c:pt idx="8">
                  <c:v>2253.4445576697208</c:v>
                </c:pt>
                <c:pt idx="9">
                  <c:v>2252.9909201140754</c:v>
                </c:pt>
                <c:pt idx="10">
                  <c:v>2252.3863540737261</c:v>
                </c:pt>
                <c:pt idx="11">
                  <c:v>2251.8576248826294</c:v>
                </c:pt>
                <c:pt idx="12">
                  <c:v>2251.2536668231196</c:v>
                </c:pt>
                <c:pt idx="13">
                  <c:v>2250.4991746765868</c:v>
                </c:pt>
                <c:pt idx="14">
                  <c:v>2250.0467220881919</c:v>
                </c:pt>
                <c:pt idx="15">
                  <c:v>2279.2225216065926</c:v>
                </c:pt>
                <c:pt idx="16">
                  <c:v>2278.7645091767699</c:v>
                </c:pt>
                <c:pt idx="17">
                  <c:v>2278.4592698077822</c:v>
                </c:pt>
                <c:pt idx="18">
                  <c:v>2277.9252976329972</c:v>
                </c:pt>
                <c:pt idx="19">
                  <c:v>2277.391575679475</c:v>
                </c:pt>
                <c:pt idx="20">
                  <c:v>2277.3153501020852</c:v>
                </c:pt>
                <c:pt idx="21">
                  <c:v>2277.1629142541587</c:v>
                </c:pt>
                <c:pt idx="22">
                  <c:v>2256.3389131249578</c:v>
                </c:pt>
                <c:pt idx="23">
                  <c:v>2247.5614812062795</c:v>
                </c:pt>
                <c:pt idx="24">
                  <c:v>2238.2566132065999</c:v>
                </c:pt>
                <c:pt idx="25">
                  <c:v>2238.0319036878386</c:v>
                </c:pt>
                <c:pt idx="26">
                  <c:v>2176.1729212930431</c:v>
                </c:pt>
                <c:pt idx="27">
                  <c:v>2176.391412550201</c:v>
                </c:pt>
                <c:pt idx="28">
                  <c:v>2226.5900227896391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5-43F7-8C2C-1BE763FE7A8C}"/>
            </c:ext>
          </c:extLst>
        </c:ser>
        <c:ser>
          <c:idx val="2"/>
          <c:order val="1"/>
          <c:tx>
            <c:strRef>
              <c:f>'VOCs (ppb)'!$E$73</c:f>
              <c:strCache>
                <c:ptCount val="1"/>
                <c:pt idx="0">
                  <c:v>Limit value (μg/m^3)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'VOCs (ppb)'!$B$74:$B$102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27:41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'VOCs (ppb)'!$E$74:$E$102</c:f>
              <c:numCache>
                <c:formatCode>General</c:formatCode>
                <c:ptCount val="29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5-43F7-8C2C-1BE763FE7A8C}"/>
            </c:ext>
          </c:extLst>
        </c:ser>
        <c:ser>
          <c:idx val="0"/>
          <c:order val="2"/>
          <c:tx>
            <c:strRef>
              <c:f>'VOCs (ppb)'!$F$73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val>
            <c:numRef>
              <c:f>'VOCs (ppb)'!$F$74:$F$102</c:f>
              <c:numCache>
                <c:formatCode>0.00</c:formatCode>
                <c:ptCount val="29"/>
                <c:pt idx="0">
                  <c:v>0</c:v>
                </c:pt>
                <c:pt idx="2">
                  <c:v>0</c:v>
                </c:pt>
                <c:pt idx="11">
                  <c:v>2251.8576248826294</c:v>
                </c:pt>
                <c:pt idx="20">
                  <c:v>2277.3153501020852</c:v>
                </c:pt>
                <c:pt idx="28">
                  <c:v>2226.5900227896391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E-4D8E-8B3E-FB371C49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23423"/>
        <c:axId val="1776815743"/>
      </c:lineChart>
      <c:catAx>
        <c:axId val="17768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6815743"/>
        <c:crosses val="autoZero"/>
        <c:auto val="1"/>
        <c:lblAlgn val="ctr"/>
        <c:lblOffset val="100"/>
        <c:noMultiLvlLbl val="0"/>
      </c:catAx>
      <c:valAx>
        <c:axId val="17768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</a:t>
                </a:r>
                <a:r>
                  <a:rPr lang="pt-PT"/>
                  <a:t>g/m^3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68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Bathroom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'VOCs (ppb)'!$B$110:$B$138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27:41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'VOCs (ppb)'!$D$110:$D$138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2254.2767011548276</c:v>
                </c:pt>
                <c:pt idx="8">
                  <c:v>2253.4445576697208</c:v>
                </c:pt>
                <c:pt idx="9">
                  <c:v>2252.9909201140754</c:v>
                </c:pt>
                <c:pt idx="10">
                  <c:v>2252.3863540737261</c:v>
                </c:pt>
                <c:pt idx="11">
                  <c:v>2251.8576248826294</c:v>
                </c:pt>
                <c:pt idx="12">
                  <c:v>2251.2536668231196</c:v>
                </c:pt>
                <c:pt idx="13">
                  <c:v>2250.4991746765868</c:v>
                </c:pt>
                <c:pt idx="14">
                  <c:v>2250.0467220881919</c:v>
                </c:pt>
                <c:pt idx="15">
                  <c:v>2279.2225216065926</c:v>
                </c:pt>
                <c:pt idx="16">
                  <c:v>2278.7645091767699</c:v>
                </c:pt>
                <c:pt idx="17">
                  <c:v>2278.4592698077822</c:v>
                </c:pt>
                <c:pt idx="18">
                  <c:v>2277.9252976329972</c:v>
                </c:pt>
                <c:pt idx="19">
                  <c:v>2277.391575679475</c:v>
                </c:pt>
                <c:pt idx="20">
                  <c:v>2277.3153501020852</c:v>
                </c:pt>
                <c:pt idx="21">
                  <c:v>2277.1629142541587</c:v>
                </c:pt>
                <c:pt idx="22">
                  <c:v>2256.3389131249578</c:v>
                </c:pt>
                <c:pt idx="23">
                  <c:v>2247.5614812062795</c:v>
                </c:pt>
                <c:pt idx="24">
                  <c:v>2238.2566132065999</c:v>
                </c:pt>
                <c:pt idx="25">
                  <c:v>2238.0319036878386</c:v>
                </c:pt>
                <c:pt idx="26">
                  <c:v>2176.1729212930431</c:v>
                </c:pt>
                <c:pt idx="27">
                  <c:v>2176.391412550201</c:v>
                </c:pt>
                <c:pt idx="28">
                  <c:v>2226.5900227896391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E-49EF-9F4B-5CD04F479BB4}"/>
            </c:ext>
          </c:extLst>
        </c:ser>
        <c:ser>
          <c:idx val="1"/>
          <c:order val="1"/>
          <c:tx>
            <c:v>Limit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'VOCs (ppb)'!$B$110:$B$138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27:41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'VOCs (ppb)'!$E$110:$E$138</c:f>
              <c:numCache>
                <c:formatCode>General</c:formatCode>
                <c:ptCount val="29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E-49EF-9F4B-5CD04F479BB4}"/>
            </c:ext>
          </c:extLst>
        </c:ser>
        <c:ser>
          <c:idx val="2"/>
          <c:order val="2"/>
          <c:tx>
            <c:strRef>
              <c:f>'VOCs (ppb)'!$F$109</c:f>
              <c:strCache>
                <c:ptCount val="1"/>
                <c:pt idx="0">
                  <c:v>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'VOCs (ppb)'!$B$110:$B$138</c:f>
              <c:strCache>
                <c:ptCount val="29"/>
                <c:pt idx="0">
                  <c:v>02:32</c:v>
                </c:pt>
                <c:pt idx="1">
                  <c:v>03:3</c:v>
                </c:pt>
                <c:pt idx="2">
                  <c:v>03:34</c:v>
                </c:pt>
                <c:pt idx="3">
                  <c:v>04:34</c:v>
                </c:pt>
                <c:pt idx="4">
                  <c:v>05:34</c:v>
                </c:pt>
                <c:pt idx="5">
                  <c:v>06:36</c:v>
                </c:pt>
                <c:pt idx="6">
                  <c:v>07:34</c:v>
                </c:pt>
                <c:pt idx="7">
                  <c:v>08:34</c:v>
                </c:pt>
                <c:pt idx="8">
                  <c:v>09:35</c:v>
                </c:pt>
                <c:pt idx="9">
                  <c:v>10:35</c:v>
                </c:pt>
                <c:pt idx="10">
                  <c:v>11:35</c:v>
                </c:pt>
                <c:pt idx="11">
                  <c:v>12:35</c:v>
                </c:pt>
                <c:pt idx="12">
                  <c:v>13:35</c:v>
                </c:pt>
                <c:pt idx="13">
                  <c:v>14:35</c:v>
                </c:pt>
                <c:pt idx="14">
                  <c:v>15:35</c:v>
                </c:pt>
                <c:pt idx="15">
                  <c:v>16:37</c:v>
                </c:pt>
                <c:pt idx="16">
                  <c:v>17:35</c:v>
                </c:pt>
                <c:pt idx="17">
                  <c:v>18:36</c:v>
                </c:pt>
                <c:pt idx="18">
                  <c:v>19:36</c:v>
                </c:pt>
                <c:pt idx="19">
                  <c:v>20:36</c:v>
                </c:pt>
                <c:pt idx="20">
                  <c:v>21:36</c:v>
                </c:pt>
                <c:pt idx="21">
                  <c:v>22:40</c:v>
                </c:pt>
                <c:pt idx="22">
                  <c:v>23:40</c:v>
                </c:pt>
                <c:pt idx="23">
                  <c:v>24:36</c:v>
                </c:pt>
                <c:pt idx="24">
                  <c:v>25:36</c:v>
                </c:pt>
                <c:pt idx="25">
                  <c:v>26:39</c:v>
                </c:pt>
                <c:pt idx="26">
                  <c:v>27:41</c:v>
                </c:pt>
                <c:pt idx="27">
                  <c:v>28:37</c:v>
                </c:pt>
                <c:pt idx="28">
                  <c:v>29:41</c:v>
                </c:pt>
              </c:strCache>
            </c:strRef>
          </c:cat>
          <c:val>
            <c:numRef>
              <c:f>'VOCs (ppb)'!$F$110:$F$138</c:f>
              <c:numCache>
                <c:formatCode>0.00</c:formatCode>
                <c:ptCount val="29"/>
                <c:pt idx="0">
                  <c:v>0</c:v>
                </c:pt>
                <c:pt idx="2">
                  <c:v>0</c:v>
                </c:pt>
                <c:pt idx="11">
                  <c:v>2251.8576248826294</c:v>
                </c:pt>
                <c:pt idx="20">
                  <c:v>2277.3153501020852</c:v>
                </c:pt>
                <c:pt idx="28">
                  <c:v>2226.5900227896391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E-49EF-9F4B-5CD04F479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10863"/>
        <c:axId val="1461411343"/>
      </c:lineChart>
      <c:catAx>
        <c:axId val="14614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1411343"/>
        <c:crosses val="autoZero"/>
        <c:auto val="1"/>
        <c:lblAlgn val="ctr"/>
        <c:lblOffset val="100"/>
        <c:noMultiLvlLbl val="0"/>
      </c:catAx>
      <c:valAx>
        <c:axId val="14614113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141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'PM2.5 (µg|m3)'!$C$2</c:f>
              <c:strCache>
                <c:ptCount val="1"/>
                <c:pt idx="0">
                  <c:v>Gym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'PM2.5 (µg|m3)'!$B$3:$B$9</c:f>
              <c:strCache>
                <c:ptCount val="7"/>
                <c:pt idx="0">
                  <c:v>14:54</c:v>
                </c:pt>
                <c:pt idx="1">
                  <c:v>14:55</c:v>
                </c:pt>
                <c:pt idx="2">
                  <c:v>14:56</c:v>
                </c:pt>
                <c:pt idx="3">
                  <c:v>14:57</c:v>
                </c:pt>
                <c:pt idx="4">
                  <c:v>14:58</c:v>
                </c:pt>
                <c:pt idx="5">
                  <c:v>15:27</c:v>
                </c:pt>
                <c:pt idx="6">
                  <c:v>15:28</c:v>
                </c:pt>
              </c:strCache>
            </c:strRef>
          </c:cat>
          <c:val>
            <c:numRef>
              <c:f>'PM2.5 (µg|m3)'!$C$3:$C$9</c:f>
              <c:numCache>
                <c:formatCode>0.00</c:formatCode>
                <c:ptCount val="7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D-C94A-9C13-56F9E7A44A3B}"/>
            </c:ext>
          </c:extLst>
        </c:ser>
        <c:ser>
          <c:idx val="1"/>
          <c:order val="1"/>
          <c:tx>
            <c:strRef>
              <c:f>'PM2.5 (µg|m3)'!$D$2</c:f>
              <c:strCache>
                <c:ptCount val="1"/>
                <c:pt idx="0">
                  <c:v>Limit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'PM2.5 (µg|m3)'!$B$3:$B$9</c:f>
              <c:strCache>
                <c:ptCount val="7"/>
                <c:pt idx="0">
                  <c:v>14:54</c:v>
                </c:pt>
                <c:pt idx="1">
                  <c:v>14:55</c:v>
                </c:pt>
                <c:pt idx="2">
                  <c:v>14:56</c:v>
                </c:pt>
                <c:pt idx="3">
                  <c:v>14:57</c:v>
                </c:pt>
                <c:pt idx="4">
                  <c:v>14:58</c:v>
                </c:pt>
                <c:pt idx="5">
                  <c:v>15:27</c:v>
                </c:pt>
                <c:pt idx="6">
                  <c:v>15:28</c:v>
                </c:pt>
              </c:strCache>
            </c:strRef>
          </c:cat>
          <c:val>
            <c:numRef>
              <c:f>'PM2.5 (µg|m3)'!$D$3:$D$9</c:f>
              <c:numCache>
                <c:formatCode>0.00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D-C94A-9C13-56F9E7A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604655"/>
        <c:axId val="501208992"/>
      </c:lineChart>
      <c:catAx>
        <c:axId val="120360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208992"/>
        <c:crosses val="autoZero"/>
        <c:auto val="1"/>
        <c:lblAlgn val="ctr"/>
        <c:lblOffset val="100"/>
        <c:noMultiLvlLbl val="0"/>
      </c:catAx>
      <c:valAx>
        <c:axId val="50120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60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PM 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'PM2.5 (µg|m3)'!$C$10</c:f>
              <c:strCache>
                <c:ptCount val="1"/>
                <c:pt idx="0">
                  <c:v>Reception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'PM2.5 (µg|m3)'!$B$11:$B$73</c:f>
              <c:strCache>
                <c:ptCount val="63"/>
                <c:pt idx="0">
                  <c:v>17:50</c:v>
                </c:pt>
                <c:pt idx="1">
                  <c:v>17:51</c:v>
                </c:pt>
                <c:pt idx="2">
                  <c:v>17:51</c:v>
                </c:pt>
                <c:pt idx="3">
                  <c:v>17:52</c:v>
                </c:pt>
                <c:pt idx="4">
                  <c:v>17:53</c:v>
                </c:pt>
                <c:pt idx="5">
                  <c:v>17:54</c:v>
                </c:pt>
                <c:pt idx="6">
                  <c:v>17:55</c:v>
                </c:pt>
                <c:pt idx="7">
                  <c:v>17:56</c:v>
                </c:pt>
                <c:pt idx="8">
                  <c:v>17:57</c:v>
                </c:pt>
                <c:pt idx="9">
                  <c:v>17:58</c:v>
                </c:pt>
                <c:pt idx="10">
                  <c:v>17:59</c:v>
                </c:pt>
                <c:pt idx="11">
                  <c:v>18:00</c:v>
                </c:pt>
                <c:pt idx="12">
                  <c:v>18:01</c:v>
                </c:pt>
                <c:pt idx="13">
                  <c:v>18:02</c:v>
                </c:pt>
                <c:pt idx="14">
                  <c:v>18:03</c:v>
                </c:pt>
                <c:pt idx="15">
                  <c:v>18:04</c:v>
                </c:pt>
                <c:pt idx="16">
                  <c:v>18:05</c:v>
                </c:pt>
                <c:pt idx="17">
                  <c:v>18:06</c:v>
                </c:pt>
                <c:pt idx="18">
                  <c:v>18:07</c:v>
                </c:pt>
                <c:pt idx="19">
                  <c:v>18:08</c:v>
                </c:pt>
                <c:pt idx="20">
                  <c:v>18:09</c:v>
                </c:pt>
                <c:pt idx="21">
                  <c:v>18:10</c:v>
                </c:pt>
                <c:pt idx="22">
                  <c:v>18:11</c:v>
                </c:pt>
                <c:pt idx="23">
                  <c:v>18:12</c:v>
                </c:pt>
                <c:pt idx="24">
                  <c:v>18:13</c:v>
                </c:pt>
                <c:pt idx="25">
                  <c:v>18:14</c:v>
                </c:pt>
                <c:pt idx="26">
                  <c:v>18:15</c:v>
                </c:pt>
                <c:pt idx="27">
                  <c:v>18:16</c:v>
                </c:pt>
                <c:pt idx="28">
                  <c:v>18:17</c:v>
                </c:pt>
                <c:pt idx="29">
                  <c:v>18:18</c:v>
                </c:pt>
                <c:pt idx="30">
                  <c:v>18:19</c:v>
                </c:pt>
                <c:pt idx="31">
                  <c:v>18:20</c:v>
                </c:pt>
                <c:pt idx="32">
                  <c:v>18:21</c:v>
                </c:pt>
                <c:pt idx="33">
                  <c:v>18:22</c:v>
                </c:pt>
                <c:pt idx="34">
                  <c:v>18:23</c:v>
                </c:pt>
                <c:pt idx="35">
                  <c:v>18:24</c:v>
                </c:pt>
                <c:pt idx="36">
                  <c:v>18:25</c:v>
                </c:pt>
                <c:pt idx="37">
                  <c:v>18:26</c:v>
                </c:pt>
                <c:pt idx="38">
                  <c:v>18:27</c:v>
                </c:pt>
                <c:pt idx="39">
                  <c:v>18:28</c:v>
                </c:pt>
                <c:pt idx="40">
                  <c:v>18:29</c:v>
                </c:pt>
                <c:pt idx="41">
                  <c:v>18:30</c:v>
                </c:pt>
                <c:pt idx="42">
                  <c:v>18:31</c:v>
                </c:pt>
                <c:pt idx="43">
                  <c:v>18:32</c:v>
                </c:pt>
                <c:pt idx="44">
                  <c:v>18:33</c:v>
                </c:pt>
                <c:pt idx="45">
                  <c:v>18:34</c:v>
                </c:pt>
                <c:pt idx="46">
                  <c:v>18:35</c:v>
                </c:pt>
                <c:pt idx="47">
                  <c:v>18:36</c:v>
                </c:pt>
                <c:pt idx="48">
                  <c:v>18:37</c:v>
                </c:pt>
                <c:pt idx="49">
                  <c:v>18:38</c:v>
                </c:pt>
                <c:pt idx="50">
                  <c:v>18:39</c:v>
                </c:pt>
                <c:pt idx="51">
                  <c:v>18:40</c:v>
                </c:pt>
                <c:pt idx="52">
                  <c:v>18:41</c:v>
                </c:pt>
                <c:pt idx="53">
                  <c:v>18:42</c:v>
                </c:pt>
                <c:pt idx="54">
                  <c:v>18:43</c:v>
                </c:pt>
                <c:pt idx="55">
                  <c:v>18:44</c:v>
                </c:pt>
                <c:pt idx="56">
                  <c:v>18:45</c:v>
                </c:pt>
                <c:pt idx="57">
                  <c:v>18:46</c:v>
                </c:pt>
                <c:pt idx="58">
                  <c:v>18:47</c:v>
                </c:pt>
                <c:pt idx="59">
                  <c:v>18:48</c:v>
                </c:pt>
                <c:pt idx="60">
                  <c:v>18:49</c:v>
                </c:pt>
                <c:pt idx="61">
                  <c:v>18:50</c:v>
                </c:pt>
                <c:pt idx="62">
                  <c:v>18:51</c:v>
                </c:pt>
              </c:strCache>
            </c:strRef>
          </c:cat>
          <c:val>
            <c:numRef>
              <c:f>'PM2.5 (µg|m3)'!$C$11:$C$73</c:f>
              <c:numCache>
                <c:formatCode>0.00</c:formatCode>
                <c:ptCount val="6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9-9B46-A018-F7408523A134}"/>
            </c:ext>
          </c:extLst>
        </c:ser>
        <c:ser>
          <c:idx val="1"/>
          <c:order val="1"/>
          <c:tx>
            <c:strRef>
              <c:f>'PM2.5 (µg|m3)'!$D$10</c:f>
              <c:strCache>
                <c:ptCount val="1"/>
                <c:pt idx="0">
                  <c:v>LV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'PM2.5 (µg|m3)'!$B$11:$B$73</c:f>
              <c:strCache>
                <c:ptCount val="63"/>
                <c:pt idx="0">
                  <c:v>17:50</c:v>
                </c:pt>
                <c:pt idx="1">
                  <c:v>17:51</c:v>
                </c:pt>
                <c:pt idx="2">
                  <c:v>17:51</c:v>
                </c:pt>
                <c:pt idx="3">
                  <c:v>17:52</c:v>
                </c:pt>
                <c:pt idx="4">
                  <c:v>17:53</c:v>
                </c:pt>
                <c:pt idx="5">
                  <c:v>17:54</c:v>
                </c:pt>
                <c:pt idx="6">
                  <c:v>17:55</c:v>
                </c:pt>
                <c:pt idx="7">
                  <c:v>17:56</c:v>
                </c:pt>
                <c:pt idx="8">
                  <c:v>17:57</c:v>
                </c:pt>
                <c:pt idx="9">
                  <c:v>17:58</c:v>
                </c:pt>
                <c:pt idx="10">
                  <c:v>17:59</c:v>
                </c:pt>
                <c:pt idx="11">
                  <c:v>18:00</c:v>
                </c:pt>
                <c:pt idx="12">
                  <c:v>18:01</c:v>
                </c:pt>
                <c:pt idx="13">
                  <c:v>18:02</c:v>
                </c:pt>
                <c:pt idx="14">
                  <c:v>18:03</c:v>
                </c:pt>
                <c:pt idx="15">
                  <c:v>18:04</c:v>
                </c:pt>
                <c:pt idx="16">
                  <c:v>18:05</c:v>
                </c:pt>
                <c:pt idx="17">
                  <c:v>18:06</c:v>
                </c:pt>
                <c:pt idx="18">
                  <c:v>18:07</c:v>
                </c:pt>
                <c:pt idx="19">
                  <c:v>18:08</c:v>
                </c:pt>
                <c:pt idx="20">
                  <c:v>18:09</c:v>
                </c:pt>
                <c:pt idx="21">
                  <c:v>18:10</c:v>
                </c:pt>
                <c:pt idx="22">
                  <c:v>18:11</c:v>
                </c:pt>
                <c:pt idx="23">
                  <c:v>18:12</c:v>
                </c:pt>
                <c:pt idx="24">
                  <c:v>18:13</c:v>
                </c:pt>
                <c:pt idx="25">
                  <c:v>18:14</c:v>
                </c:pt>
                <c:pt idx="26">
                  <c:v>18:15</c:v>
                </c:pt>
                <c:pt idx="27">
                  <c:v>18:16</c:v>
                </c:pt>
                <c:pt idx="28">
                  <c:v>18:17</c:v>
                </c:pt>
                <c:pt idx="29">
                  <c:v>18:18</c:v>
                </c:pt>
                <c:pt idx="30">
                  <c:v>18:19</c:v>
                </c:pt>
                <c:pt idx="31">
                  <c:v>18:20</c:v>
                </c:pt>
                <c:pt idx="32">
                  <c:v>18:21</c:v>
                </c:pt>
                <c:pt idx="33">
                  <c:v>18:22</c:v>
                </c:pt>
                <c:pt idx="34">
                  <c:v>18:23</c:v>
                </c:pt>
                <c:pt idx="35">
                  <c:v>18:24</c:v>
                </c:pt>
                <c:pt idx="36">
                  <c:v>18:25</c:v>
                </c:pt>
                <c:pt idx="37">
                  <c:v>18:26</c:v>
                </c:pt>
                <c:pt idx="38">
                  <c:v>18:27</c:v>
                </c:pt>
                <c:pt idx="39">
                  <c:v>18:28</c:v>
                </c:pt>
                <c:pt idx="40">
                  <c:v>18:29</c:v>
                </c:pt>
                <c:pt idx="41">
                  <c:v>18:30</c:v>
                </c:pt>
                <c:pt idx="42">
                  <c:v>18:31</c:v>
                </c:pt>
                <c:pt idx="43">
                  <c:v>18:32</c:v>
                </c:pt>
                <c:pt idx="44">
                  <c:v>18:33</c:v>
                </c:pt>
                <c:pt idx="45">
                  <c:v>18:34</c:v>
                </c:pt>
                <c:pt idx="46">
                  <c:v>18:35</c:v>
                </c:pt>
                <c:pt idx="47">
                  <c:v>18:36</c:v>
                </c:pt>
                <c:pt idx="48">
                  <c:v>18:37</c:v>
                </c:pt>
                <c:pt idx="49">
                  <c:v>18:38</c:v>
                </c:pt>
                <c:pt idx="50">
                  <c:v>18:39</c:v>
                </c:pt>
                <c:pt idx="51">
                  <c:v>18:40</c:v>
                </c:pt>
                <c:pt idx="52">
                  <c:v>18:41</c:v>
                </c:pt>
                <c:pt idx="53">
                  <c:v>18:42</c:v>
                </c:pt>
                <c:pt idx="54">
                  <c:v>18:43</c:v>
                </c:pt>
                <c:pt idx="55">
                  <c:v>18:44</c:v>
                </c:pt>
                <c:pt idx="56">
                  <c:v>18:45</c:v>
                </c:pt>
                <c:pt idx="57">
                  <c:v>18:46</c:v>
                </c:pt>
                <c:pt idx="58">
                  <c:v>18:47</c:v>
                </c:pt>
                <c:pt idx="59">
                  <c:v>18:48</c:v>
                </c:pt>
                <c:pt idx="60">
                  <c:v>18:49</c:v>
                </c:pt>
                <c:pt idx="61">
                  <c:v>18:50</c:v>
                </c:pt>
                <c:pt idx="62">
                  <c:v>18:51</c:v>
                </c:pt>
              </c:strCache>
            </c:strRef>
          </c:cat>
          <c:val>
            <c:numRef>
              <c:f>'PM2.5 (µg|m3)'!$D$11:$D$73</c:f>
              <c:numCache>
                <c:formatCode>0.00</c:formatCode>
                <c:ptCount val="6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9-9B46-A018-F7408523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92016"/>
        <c:axId val="695936896"/>
      </c:lineChart>
      <c:catAx>
        <c:axId val="7927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5936896"/>
        <c:crosses val="autoZero"/>
        <c:auto val="1"/>
        <c:lblAlgn val="ctr"/>
        <c:lblOffset val="100"/>
        <c:noMultiLvlLbl val="0"/>
      </c:catAx>
      <c:valAx>
        <c:axId val="6959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(µg|m3)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27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41588</xdr:colOff>
      <xdr:row>0</xdr:row>
      <xdr:rowOff>23611</xdr:rowOff>
    </xdr:from>
    <xdr:to>
      <xdr:col>12</xdr:col>
      <xdr:colOff>387707</xdr:colOff>
      <xdr:row>15</xdr:row>
      <xdr:rowOff>137374</xdr:rowOff>
    </xdr:to>
    <xdr:graphicFrame macro="">
      <xdr:nvGraphicFramePr>
        <xdr:cNvPr id="13" name="Gráfico 1">
          <a:extLst>
            <a:ext uri="{FF2B5EF4-FFF2-40B4-BE49-F238E27FC236}">
              <a16:creationId xmlns:a16="http://schemas.microsoft.com/office/drawing/2014/main" id="{065285B7-647E-80EB-9AD2-EBEFD0E9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10284</xdr:colOff>
      <xdr:row>16</xdr:row>
      <xdr:rowOff>112465</xdr:rowOff>
    </xdr:from>
    <xdr:to>
      <xdr:col>12</xdr:col>
      <xdr:colOff>356403</xdr:colOff>
      <xdr:row>31</xdr:row>
      <xdr:rowOff>38412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6ACD95-DC48-8D4F-2FF8-E8BE047951CB}"/>
            </a:ext>
            <a:ext uri="{147F2762-F138-4A5C-976F-8EAC2B608ADB}">
              <a16:predDERef xmlns:a16="http://schemas.microsoft.com/office/drawing/2014/main" pred="{065285B7-647E-80EB-9AD2-EBEFD0E9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551479</xdr:colOff>
      <xdr:row>2</xdr:row>
      <xdr:rowOff>243933</xdr:rowOff>
    </xdr:from>
    <xdr:to>
      <xdr:col>15</xdr:col>
      <xdr:colOff>2311555</xdr:colOff>
      <xdr:row>18</xdr:row>
      <xdr:rowOff>92167</xdr:rowOff>
    </xdr:to>
    <xdr:graphicFrame macro="">
      <xdr:nvGraphicFramePr>
        <xdr:cNvPr id="24" name="Gráfico 2">
          <a:extLst>
            <a:ext uri="{FF2B5EF4-FFF2-40B4-BE49-F238E27FC236}">
              <a16:creationId xmlns:a16="http://schemas.microsoft.com/office/drawing/2014/main" id="{979C7DFC-5110-8AA6-ABD3-02A4A6B74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174623</xdr:colOff>
      <xdr:row>0</xdr:row>
      <xdr:rowOff>129310</xdr:rowOff>
    </xdr:from>
    <xdr:to>
      <xdr:col>19</xdr:col>
      <xdr:colOff>12987</xdr:colOff>
      <xdr:row>13</xdr:row>
      <xdr:rowOff>58305</xdr:rowOff>
    </xdr:to>
    <xdr:graphicFrame macro="">
      <xdr:nvGraphicFramePr>
        <xdr:cNvPr id="87" name="Gráfico 2">
          <a:extLst>
            <a:ext uri="{FF2B5EF4-FFF2-40B4-BE49-F238E27FC236}">
              <a16:creationId xmlns:a16="http://schemas.microsoft.com/office/drawing/2014/main" id="{CF05911E-9F07-500C-0B38-5F900F02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57728</xdr:colOff>
      <xdr:row>0</xdr:row>
      <xdr:rowOff>144319</xdr:rowOff>
    </xdr:from>
    <xdr:to>
      <xdr:col>26</xdr:col>
      <xdr:colOff>487796</xdr:colOff>
      <xdr:row>13</xdr:row>
      <xdr:rowOff>73314</xdr:rowOff>
    </xdr:to>
    <xdr:graphicFrame macro="">
      <xdr:nvGraphicFramePr>
        <xdr:cNvPr id="88" name="Gráfico 3">
          <a:extLst>
            <a:ext uri="{FF2B5EF4-FFF2-40B4-BE49-F238E27FC236}">
              <a16:creationId xmlns:a16="http://schemas.microsoft.com/office/drawing/2014/main" id="{8A8D3DF8-185F-4E75-9579-65F651C1F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299954</xdr:colOff>
      <xdr:row>17</xdr:row>
      <xdr:rowOff>112977</xdr:rowOff>
    </xdr:from>
    <xdr:to>
      <xdr:col>25</xdr:col>
      <xdr:colOff>138318</xdr:colOff>
      <xdr:row>32</xdr:row>
      <xdr:rowOff>41974</xdr:rowOff>
    </xdr:to>
    <xdr:graphicFrame macro="">
      <xdr:nvGraphicFramePr>
        <xdr:cNvPr id="89" name="Gráfico 5">
          <a:extLst>
            <a:ext uri="{FF2B5EF4-FFF2-40B4-BE49-F238E27FC236}">
              <a16:creationId xmlns:a16="http://schemas.microsoft.com/office/drawing/2014/main" id="{6862AC3E-E84C-44D0-B856-86C12DEF4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7</xdr:row>
      <xdr:rowOff>12532</xdr:rowOff>
    </xdr:from>
    <xdr:to>
      <xdr:col>9</xdr:col>
      <xdr:colOff>42718</xdr:colOff>
      <xdr:row>8</xdr:row>
      <xdr:rowOff>22543</xdr:rowOff>
    </xdr:to>
    <xdr:pic>
      <xdr:nvPicPr>
        <xdr:cNvPr id="94" name="Imagem 6">
          <a:extLst>
            <a:ext uri="{FF2B5EF4-FFF2-40B4-BE49-F238E27FC236}">
              <a16:creationId xmlns:a16="http://schemas.microsoft.com/office/drawing/2014/main" id="{4FA913EC-AC78-A48B-29F8-093378E2BC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" r="5455" b="4999"/>
        <a:stretch/>
      </xdr:blipFill>
      <xdr:spPr>
        <a:xfrm>
          <a:off x="5815263" y="1516479"/>
          <a:ext cx="2862619" cy="198005"/>
        </a:xfrm>
        <a:prstGeom prst="rect">
          <a:avLst/>
        </a:prstGeom>
      </xdr:spPr>
    </xdr:pic>
    <xdr:clientData/>
  </xdr:twoCellAnchor>
  <xdr:twoCellAnchor>
    <xdr:from>
      <xdr:col>9</xdr:col>
      <xdr:colOff>13785</xdr:colOff>
      <xdr:row>108</xdr:row>
      <xdr:rowOff>57149</xdr:rowOff>
    </xdr:from>
    <xdr:to>
      <xdr:col>16</xdr:col>
      <xdr:colOff>462462</xdr:colOff>
      <xdr:row>121</xdr:row>
      <xdr:rowOff>168441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998B6-6D38-8DBE-8256-22AAD8FB9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529784</xdr:colOff>
      <xdr:row>1</xdr:row>
      <xdr:rowOff>217527</xdr:rowOff>
    </xdr:from>
    <xdr:to>
      <xdr:col>20</xdr:col>
      <xdr:colOff>233453</xdr:colOff>
      <xdr:row>19</xdr:row>
      <xdr:rowOff>1628</xdr:rowOff>
    </xdr:to>
    <xdr:graphicFrame macro="">
      <xdr:nvGraphicFramePr>
        <xdr:cNvPr id="69" name="Gráfico 1">
          <a:extLst>
            <a:ext uri="{FF2B5EF4-FFF2-40B4-BE49-F238E27FC236}">
              <a16:creationId xmlns:a16="http://schemas.microsoft.com/office/drawing/2014/main" id="{4022715D-DD24-A935-662F-C857CDADE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344647</xdr:colOff>
      <xdr:row>2</xdr:row>
      <xdr:rowOff>66538</xdr:rowOff>
    </xdr:from>
    <xdr:to>
      <xdr:col>36</xdr:col>
      <xdr:colOff>83544</xdr:colOff>
      <xdr:row>18</xdr:row>
      <xdr:rowOff>20174</xdr:rowOff>
    </xdr:to>
    <xdr:graphicFrame macro="">
      <xdr:nvGraphicFramePr>
        <xdr:cNvPr id="48" name="Gráfico 3">
          <a:extLst>
            <a:ext uri="{FF2B5EF4-FFF2-40B4-BE49-F238E27FC236}">
              <a16:creationId xmlns:a16="http://schemas.microsoft.com/office/drawing/2014/main" id="{4DA11342-0B6D-7E47-E577-802D4A01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2318</xdr:colOff>
      <xdr:row>19</xdr:row>
      <xdr:rowOff>136073</xdr:rowOff>
    </xdr:from>
    <xdr:to>
      <xdr:col>23</xdr:col>
      <xdr:colOff>566964</xdr:colOff>
      <xdr:row>39</xdr:row>
      <xdr:rowOff>158750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83F292CE-88F5-A921-9A3F-BF3939C0F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498698</xdr:colOff>
      <xdr:row>2</xdr:row>
      <xdr:rowOff>54200</xdr:rowOff>
    </xdr:from>
    <xdr:to>
      <xdr:col>45</xdr:col>
      <xdr:colOff>113914</xdr:colOff>
      <xdr:row>17</xdr:row>
      <xdr:rowOff>168756</xdr:rowOff>
    </xdr:to>
    <xdr:graphicFrame macro="">
      <xdr:nvGraphicFramePr>
        <xdr:cNvPr id="47" name="Chart 3">
          <a:extLst>
            <a:ext uri="{FF2B5EF4-FFF2-40B4-BE49-F238E27FC236}">
              <a16:creationId xmlns:a16="http://schemas.microsoft.com/office/drawing/2014/main" id="{07D16C67-4C6A-8547-9BBB-329D3B592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461818</xdr:colOff>
      <xdr:row>2</xdr:row>
      <xdr:rowOff>72159</xdr:rowOff>
    </xdr:from>
    <xdr:to>
      <xdr:col>54</xdr:col>
      <xdr:colOff>101023</xdr:colOff>
      <xdr:row>17</xdr:row>
      <xdr:rowOff>86590</xdr:rowOff>
    </xdr:to>
    <xdr:graphicFrame macro="">
      <xdr:nvGraphicFramePr>
        <xdr:cNvPr id="68" name="Gráfico 2">
          <a:extLst>
            <a:ext uri="{FF2B5EF4-FFF2-40B4-BE49-F238E27FC236}">
              <a16:creationId xmlns:a16="http://schemas.microsoft.com/office/drawing/2014/main" id="{3890662D-5ED7-4645-A89A-9FD06B441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635000</xdr:colOff>
      <xdr:row>2</xdr:row>
      <xdr:rowOff>173181</xdr:rowOff>
    </xdr:from>
    <xdr:to>
      <xdr:col>62</xdr:col>
      <xdr:colOff>331304</xdr:colOff>
      <xdr:row>15</xdr:row>
      <xdr:rowOff>220868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3D4E5323-DCDD-CB4C-B855-86545EA66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305880</xdr:colOff>
      <xdr:row>2</xdr:row>
      <xdr:rowOff>86101</xdr:rowOff>
    </xdr:from>
    <xdr:to>
      <xdr:col>24</xdr:col>
      <xdr:colOff>601678</xdr:colOff>
      <xdr:row>17</xdr:row>
      <xdr:rowOff>77726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E050A-C259-FA45-C620-D573B3AE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387114</xdr:colOff>
      <xdr:row>2</xdr:row>
      <xdr:rowOff>19677</xdr:rowOff>
    </xdr:from>
    <xdr:to>
      <xdr:col>13</xdr:col>
      <xdr:colOff>88456</xdr:colOff>
      <xdr:row>16</xdr:row>
      <xdr:rowOff>96302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901AE9E6-4B7F-2BEE-8965-167F238B3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572389</xdr:colOff>
      <xdr:row>75</xdr:row>
      <xdr:rowOff>68026</xdr:rowOff>
    </xdr:from>
    <xdr:to>
      <xdr:col>14</xdr:col>
      <xdr:colOff>293392</xdr:colOff>
      <xdr:row>90</xdr:row>
      <xdr:rowOff>59652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DF042EF7-C42C-F18B-EF77-87347CAB2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A23-415F-4B16-A7E6-B0B1E782F5F2}">
  <dimension ref="A2:E9"/>
  <sheetViews>
    <sheetView workbookViewId="0">
      <selection activeCell="I5" sqref="I5"/>
    </sheetView>
  </sheetViews>
  <sheetFormatPr baseColWidth="10" defaultColWidth="8.6640625" defaultRowHeight="15" x14ac:dyDescent="0.2"/>
  <cols>
    <col min="2" max="2" width="15.1640625" bestFit="1" customWidth="1"/>
    <col min="4" max="4" width="11" bestFit="1" customWidth="1"/>
    <col min="5" max="5" width="9.33203125" bestFit="1" customWidth="1"/>
  </cols>
  <sheetData>
    <row r="2" spans="1:5" x14ac:dyDescent="0.2">
      <c r="A2" s="103"/>
      <c r="B2" s="103"/>
    </row>
    <row r="3" spans="1:5" x14ac:dyDescent="0.2">
      <c r="A3" s="103"/>
      <c r="B3" s="103"/>
      <c r="C3" s="79" t="s">
        <v>0</v>
      </c>
      <c r="D3" s="80" t="s">
        <v>1</v>
      </c>
      <c r="E3" s="81" t="s">
        <v>2</v>
      </c>
    </row>
    <row r="4" spans="1:5" ht="16" x14ac:dyDescent="0.2">
      <c r="B4" s="82" t="s">
        <v>3</v>
      </c>
      <c r="C4" s="83">
        <f>'PM10 (µg|m3)'!P4</f>
        <v>7</v>
      </c>
      <c r="D4" s="83">
        <f>'PM10 (µg|m3)'!P5</f>
        <v>9</v>
      </c>
      <c r="E4" s="84">
        <f>'PM10 (µg|m3)'!P6</f>
        <v>851</v>
      </c>
    </row>
    <row r="5" spans="1:5" x14ac:dyDescent="0.2">
      <c r="B5" s="85" t="s">
        <v>4</v>
      </c>
      <c r="C5" s="86">
        <f>'PM2.5 (µg|m3)'!G4</f>
        <v>6</v>
      </c>
      <c r="D5" s="86">
        <f>'PM2.5 (µg|m3)'!G5</f>
        <v>8</v>
      </c>
      <c r="E5" s="87">
        <f>'PM2.5 (µg|m3)'!G6</f>
        <v>840</v>
      </c>
    </row>
    <row r="6" spans="1:5" x14ac:dyDescent="0.2">
      <c r="B6" s="85" t="s">
        <v>5</v>
      </c>
      <c r="C6" s="88">
        <f>'Carbon dioxide (ppm)'!Q3</f>
        <v>911</v>
      </c>
      <c r="D6" s="88">
        <f>'Carbon dioxide (ppm)'!Q4</f>
        <v>621</v>
      </c>
      <c r="E6" s="89">
        <f>'Carbon dioxide (ppm)'!Q5</f>
        <v>319</v>
      </c>
    </row>
    <row r="7" spans="1:5" x14ac:dyDescent="0.2">
      <c r="B7" s="85" t="s">
        <v>6</v>
      </c>
      <c r="C7" s="86">
        <f>MAX('VOCs (ppb)'!$D$2:$D$8)</f>
        <v>2236.1686852524031</v>
      </c>
      <c r="D7" s="86">
        <f>MAX('VOCs (ppb)'!$D$10:$D$72)</f>
        <v>2338.2058955885045</v>
      </c>
      <c r="E7" s="87">
        <f>MAX('VOCs (ppb)'!$D$74:$D$102)</f>
        <v>2279.2225216065926</v>
      </c>
    </row>
    <row r="8" spans="1:5" x14ac:dyDescent="0.2">
      <c r="B8" s="85" t="s">
        <v>7</v>
      </c>
      <c r="C8" s="86">
        <f>AVERAGE('Temperature (ºC)'!B2:B8)</f>
        <v>24.967142857142854</v>
      </c>
      <c r="D8" s="86">
        <f>AVERAGE('Temperature (ºC)'!B10:B72)</f>
        <v>26.849523809523799</v>
      </c>
      <c r="E8" s="87">
        <f>AVERAGE('Temperature (ºC)'!B74:B102)</f>
        <v>25.081034482758614</v>
      </c>
    </row>
    <row r="9" spans="1:5" x14ac:dyDescent="0.2">
      <c r="B9" s="90" t="s">
        <v>8</v>
      </c>
      <c r="C9" s="91">
        <f>AVERAGE('Humidity (%)'!B2:B8)</f>
        <v>62.684285714285714</v>
      </c>
      <c r="D9" s="91">
        <f>AVERAGE('Humidity (%)'!B10:B72)</f>
        <v>64.538095238095224</v>
      </c>
      <c r="E9" s="92">
        <f>AVERAGE('Humidity (%)'!B74:B102)</f>
        <v>76.470689655172421</v>
      </c>
    </row>
  </sheetData>
  <pageMargins left="0.7" right="0.7" top="0.75" bottom="0.75" header="0.3" footer="0.3"/>
  <ignoredErrors>
    <ignoredError sqref="C8:E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zoomScale="110" zoomScaleNormal="100" workbookViewId="0">
      <selection activeCell="H5" sqref="H5:I7"/>
    </sheetView>
  </sheetViews>
  <sheetFormatPr baseColWidth="10" defaultColWidth="8.83203125" defaultRowHeight="15" x14ac:dyDescent="0.2"/>
  <cols>
    <col min="1" max="1" width="22.5" customWidth="1"/>
  </cols>
  <sheetData>
    <row r="1" spans="1:9" ht="32" x14ac:dyDescent="0.2">
      <c r="A1" s="1" t="s">
        <v>9</v>
      </c>
      <c r="B1" s="1" t="s">
        <v>10</v>
      </c>
    </row>
    <row r="2" spans="1:9" x14ac:dyDescent="0.2">
      <c r="A2" s="2">
        <v>45560.621400462966</v>
      </c>
      <c r="B2" s="3">
        <v>25.27</v>
      </c>
      <c r="D2" t="s">
        <v>75</v>
      </c>
      <c r="E2" s="93">
        <f>MAX(B2:B8)</f>
        <v>25.29</v>
      </c>
    </row>
    <row r="3" spans="1:9" x14ac:dyDescent="0.2">
      <c r="A3" s="2">
        <v>45560.621759259258</v>
      </c>
      <c r="B3" s="3">
        <v>25.29</v>
      </c>
      <c r="D3" t="s">
        <v>76</v>
      </c>
      <c r="E3" s="93">
        <f>AVERAGE(B2:B8)</f>
        <v>24.967142857142854</v>
      </c>
    </row>
    <row r="4" spans="1:9" x14ac:dyDescent="0.2">
      <c r="A4" s="2">
        <v>45560.622453703705</v>
      </c>
      <c r="B4" s="3">
        <v>25.25</v>
      </c>
      <c r="D4" t="s">
        <v>77</v>
      </c>
      <c r="E4" s="93">
        <f>MIN(B2:B8)</f>
        <v>24.23</v>
      </c>
    </row>
    <row r="5" spans="1:9" x14ac:dyDescent="0.2">
      <c r="A5" s="2">
        <v>45560.623159722221</v>
      </c>
      <c r="B5" s="3">
        <v>25.18</v>
      </c>
      <c r="H5" s="150" t="s">
        <v>81</v>
      </c>
      <c r="I5" s="151">
        <f>AVERAGE(B10:B72)</f>
        <v>26.849523809523799</v>
      </c>
    </row>
    <row r="6" spans="1:9" x14ac:dyDescent="0.2">
      <c r="A6" s="2">
        <v>45560.623865740738</v>
      </c>
      <c r="B6" s="3">
        <v>25.16</v>
      </c>
      <c r="H6" s="150" t="s">
        <v>75</v>
      </c>
      <c r="I6" s="151">
        <f>MAX(B10:B72)</f>
        <v>27.1</v>
      </c>
    </row>
    <row r="7" spans="1:9" x14ac:dyDescent="0.2">
      <c r="A7" s="2">
        <v>45560.644259259258</v>
      </c>
      <c r="B7" s="3">
        <v>24.23</v>
      </c>
      <c r="H7" s="150" t="s">
        <v>77</v>
      </c>
      <c r="I7" s="151">
        <f>MIN(B10:B72)</f>
        <v>26.19</v>
      </c>
    </row>
    <row r="8" spans="1:9" x14ac:dyDescent="0.2">
      <c r="A8" s="2">
        <v>45560.644618055558</v>
      </c>
      <c r="B8" s="3">
        <v>24.39</v>
      </c>
    </row>
    <row r="9" spans="1:9" x14ac:dyDescent="0.2">
      <c r="A9" s="2"/>
      <c r="B9" s="3"/>
    </row>
    <row r="10" spans="1:9" x14ac:dyDescent="0.2">
      <c r="A10" s="2">
        <v>45560.743402777778</v>
      </c>
      <c r="B10" s="3">
        <v>26.19</v>
      </c>
    </row>
    <row r="11" spans="1:9" x14ac:dyDescent="0.2">
      <c r="A11" s="2">
        <v>45560.743750000001</v>
      </c>
      <c r="B11" s="3">
        <v>26.33</v>
      </c>
    </row>
    <row r="12" spans="1:9" x14ac:dyDescent="0.2">
      <c r="A12" s="2">
        <v>45560.744108796294</v>
      </c>
      <c r="B12" s="3">
        <v>26.41</v>
      </c>
    </row>
    <row r="13" spans="1:9" x14ac:dyDescent="0.2">
      <c r="A13" s="2">
        <v>45560.744803240741</v>
      </c>
      <c r="B13" s="3">
        <v>26.5</v>
      </c>
    </row>
    <row r="14" spans="1:9" x14ac:dyDescent="0.2">
      <c r="A14" s="2">
        <v>45560.745509259257</v>
      </c>
      <c r="B14" s="3">
        <v>26.54</v>
      </c>
    </row>
    <row r="15" spans="1:9" x14ac:dyDescent="0.2">
      <c r="A15" s="2">
        <v>45560.746261574073</v>
      </c>
      <c r="B15" s="3">
        <v>26.53</v>
      </c>
    </row>
    <row r="16" spans="1:9" x14ac:dyDescent="0.2">
      <c r="A16" s="2">
        <v>45560.746898148151</v>
      </c>
      <c r="B16" s="3">
        <v>26.54</v>
      </c>
    </row>
    <row r="17" spans="1:2" x14ac:dyDescent="0.2">
      <c r="A17" s="2">
        <v>45560.74759259259</v>
      </c>
      <c r="B17" s="3">
        <v>26.53</v>
      </c>
    </row>
    <row r="18" spans="1:2" x14ac:dyDescent="0.2">
      <c r="A18" s="2">
        <v>45560.748333333337</v>
      </c>
      <c r="B18" s="3">
        <v>26.55</v>
      </c>
    </row>
    <row r="19" spans="1:2" x14ac:dyDescent="0.2">
      <c r="A19" s="2">
        <v>45560.748981481483</v>
      </c>
      <c r="B19" s="3">
        <v>26.7</v>
      </c>
    </row>
    <row r="20" spans="1:2" x14ac:dyDescent="0.2">
      <c r="A20" s="2">
        <v>45560.749722222223</v>
      </c>
      <c r="B20" s="3">
        <v>26.71</v>
      </c>
    </row>
    <row r="21" spans="1:2" x14ac:dyDescent="0.2">
      <c r="A21" s="2">
        <v>45560.75037037037</v>
      </c>
      <c r="B21" s="3">
        <v>26.67</v>
      </c>
    </row>
    <row r="22" spans="1:2" x14ac:dyDescent="0.2">
      <c r="A22" s="2">
        <v>45560.751064814816</v>
      </c>
      <c r="B22" s="3">
        <v>26.7</v>
      </c>
    </row>
    <row r="23" spans="1:2" x14ac:dyDescent="0.2">
      <c r="A23" s="2">
        <v>45560.751863425925</v>
      </c>
      <c r="B23" s="3">
        <v>26.72</v>
      </c>
    </row>
    <row r="24" spans="1:2" x14ac:dyDescent="0.2">
      <c r="A24" s="2">
        <v>45560.752465277779</v>
      </c>
      <c r="B24" s="3">
        <v>26.7</v>
      </c>
    </row>
    <row r="25" spans="1:2" x14ac:dyDescent="0.2">
      <c r="A25" s="2">
        <v>45560.753159722219</v>
      </c>
      <c r="B25" s="3">
        <v>26.71</v>
      </c>
    </row>
    <row r="26" spans="1:2" x14ac:dyDescent="0.2">
      <c r="A26" s="2">
        <v>45560.753865740742</v>
      </c>
      <c r="B26" s="3">
        <v>26.72</v>
      </c>
    </row>
    <row r="27" spans="1:2" x14ac:dyDescent="0.2">
      <c r="A27" s="2">
        <v>45560.754560185182</v>
      </c>
      <c r="B27" s="3">
        <v>26.7</v>
      </c>
    </row>
    <row r="28" spans="1:2" x14ac:dyDescent="0.2">
      <c r="A28" s="2">
        <v>45560.755243055559</v>
      </c>
      <c r="B28" s="3">
        <v>26.68</v>
      </c>
    </row>
    <row r="29" spans="1:2" x14ac:dyDescent="0.2">
      <c r="A29" s="2">
        <v>45560.755937499998</v>
      </c>
      <c r="B29" s="3">
        <v>26.72</v>
      </c>
    </row>
    <row r="30" spans="1:2" x14ac:dyDescent="0.2">
      <c r="A30" s="2">
        <v>45560.756631944445</v>
      </c>
      <c r="B30" s="3">
        <v>26.74</v>
      </c>
    </row>
    <row r="31" spans="1:2" x14ac:dyDescent="0.2">
      <c r="A31" s="2">
        <v>45560.757326388892</v>
      </c>
      <c r="B31" s="3">
        <v>26.75</v>
      </c>
    </row>
    <row r="32" spans="1:2" x14ac:dyDescent="0.2">
      <c r="A32" s="2">
        <v>45560.758020833331</v>
      </c>
      <c r="B32" s="3">
        <v>26.76</v>
      </c>
    </row>
    <row r="33" spans="1:2" x14ac:dyDescent="0.2">
      <c r="A33" s="2">
        <v>45560.758738425924</v>
      </c>
      <c r="B33" s="3">
        <v>26.78</v>
      </c>
    </row>
    <row r="34" spans="1:2" x14ac:dyDescent="0.2">
      <c r="A34" s="2">
        <v>45560.759467592594</v>
      </c>
      <c r="B34" s="3">
        <v>26.82</v>
      </c>
    </row>
    <row r="35" spans="1:2" x14ac:dyDescent="0.2">
      <c r="A35" s="2">
        <v>45560.760115740741</v>
      </c>
      <c r="B35" s="3">
        <v>26.83</v>
      </c>
    </row>
    <row r="36" spans="1:2" x14ac:dyDescent="0.2">
      <c r="A36" s="2">
        <v>45560.760810185187</v>
      </c>
      <c r="B36" s="3">
        <v>26.85</v>
      </c>
    </row>
    <row r="37" spans="1:2" x14ac:dyDescent="0.2">
      <c r="A37" s="2">
        <v>45560.761550925927</v>
      </c>
      <c r="B37" s="3">
        <v>26.83</v>
      </c>
    </row>
    <row r="38" spans="1:2" x14ac:dyDescent="0.2">
      <c r="A38" s="2">
        <v>45560.762199074074</v>
      </c>
      <c r="B38" s="3">
        <v>26.89</v>
      </c>
    </row>
    <row r="39" spans="1:2" x14ac:dyDescent="0.2">
      <c r="A39" s="2">
        <v>45560.762939814813</v>
      </c>
      <c r="B39" s="3">
        <v>26.88</v>
      </c>
    </row>
    <row r="40" spans="1:2" x14ac:dyDescent="0.2">
      <c r="A40" s="2">
        <v>45560.76358796296</v>
      </c>
      <c r="B40" s="3">
        <v>26.9</v>
      </c>
    </row>
    <row r="41" spans="1:2" x14ac:dyDescent="0.2">
      <c r="A41" s="2">
        <v>45560.764351851853</v>
      </c>
      <c r="B41" s="3">
        <v>26.88</v>
      </c>
    </row>
    <row r="42" spans="1:2" x14ac:dyDescent="0.2">
      <c r="A42" s="2">
        <v>45560.764976851853</v>
      </c>
      <c r="B42" s="3">
        <v>26.92</v>
      </c>
    </row>
    <row r="43" spans="1:2" x14ac:dyDescent="0.2">
      <c r="A43" s="2">
        <v>45560.765682870369</v>
      </c>
      <c r="B43" s="3">
        <v>26.93</v>
      </c>
    </row>
    <row r="44" spans="1:2" x14ac:dyDescent="0.2">
      <c r="A44" s="2">
        <v>45560.766377314816</v>
      </c>
      <c r="B44" s="3">
        <v>26.95</v>
      </c>
    </row>
    <row r="45" spans="1:2" x14ac:dyDescent="0.2">
      <c r="A45" s="2">
        <v>45560.767071759263</v>
      </c>
      <c r="B45" s="3">
        <v>26.98</v>
      </c>
    </row>
    <row r="46" spans="1:2" x14ac:dyDescent="0.2">
      <c r="A46" s="2">
        <v>45560.767766203702</v>
      </c>
      <c r="B46" s="3">
        <v>26.96</v>
      </c>
    </row>
    <row r="47" spans="1:2" x14ac:dyDescent="0.2">
      <c r="A47" s="2">
        <v>45560.768460648149</v>
      </c>
      <c r="B47" s="3">
        <v>27</v>
      </c>
    </row>
    <row r="48" spans="1:2" x14ac:dyDescent="0.2">
      <c r="A48" s="2">
        <v>45560.769155092596</v>
      </c>
      <c r="B48" s="3">
        <v>27.03</v>
      </c>
    </row>
    <row r="49" spans="1:2" x14ac:dyDescent="0.2">
      <c r="A49" s="2">
        <v>45560.769849537035</v>
      </c>
      <c r="B49" s="3">
        <v>27.06</v>
      </c>
    </row>
    <row r="50" spans="1:2" x14ac:dyDescent="0.2">
      <c r="A50" s="2">
        <v>45560.770590277774</v>
      </c>
      <c r="B50" s="3">
        <v>27.03</v>
      </c>
    </row>
    <row r="51" spans="1:2" x14ac:dyDescent="0.2">
      <c r="A51" s="2">
        <v>45560.771238425928</v>
      </c>
      <c r="B51" s="3">
        <v>27.05</v>
      </c>
    </row>
    <row r="52" spans="1:2" x14ac:dyDescent="0.2">
      <c r="A52" s="2">
        <v>45560.771956018521</v>
      </c>
      <c r="B52" s="3">
        <v>27.09</v>
      </c>
    </row>
    <row r="53" spans="1:2" x14ac:dyDescent="0.2">
      <c r="A53" s="2">
        <v>45560.772638888891</v>
      </c>
      <c r="B53" s="3">
        <v>27.1</v>
      </c>
    </row>
    <row r="54" spans="1:2" x14ac:dyDescent="0.2">
      <c r="A54" s="2">
        <v>45560.773333333331</v>
      </c>
      <c r="B54" s="3">
        <v>27.06</v>
      </c>
    </row>
    <row r="55" spans="1:2" x14ac:dyDescent="0.2">
      <c r="A55" s="2">
        <v>45560.774074074077</v>
      </c>
      <c r="B55" s="3">
        <v>27.09</v>
      </c>
    </row>
    <row r="56" spans="1:2" x14ac:dyDescent="0.2">
      <c r="A56" s="2">
        <v>45560.774722222224</v>
      </c>
      <c r="B56" s="3">
        <v>27.1</v>
      </c>
    </row>
    <row r="57" spans="1:2" x14ac:dyDescent="0.2">
      <c r="A57" s="2">
        <v>45560.775416666664</v>
      </c>
      <c r="B57" s="3">
        <v>27.06</v>
      </c>
    </row>
    <row r="58" spans="1:2" x14ac:dyDescent="0.2">
      <c r="A58" s="2">
        <v>45560.77615740741</v>
      </c>
      <c r="B58" s="3">
        <v>27.03</v>
      </c>
    </row>
    <row r="59" spans="1:2" x14ac:dyDescent="0.2">
      <c r="A59" s="2">
        <v>45560.776805555557</v>
      </c>
      <c r="B59" s="3">
        <v>27.05</v>
      </c>
    </row>
    <row r="60" spans="1:2" x14ac:dyDescent="0.2">
      <c r="A60" s="2">
        <v>45560.777499999997</v>
      </c>
      <c r="B60" s="3">
        <v>27.02</v>
      </c>
    </row>
    <row r="61" spans="1:2" x14ac:dyDescent="0.2">
      <c r="A61" s="2">
        <v>45560.778194444443</v>
      </c>
      <c r="B61" s="3">
        <v>27</v>
      </c>
    </row>
    <row r="62" spans="1:2" x14ac:dyDescent="0.2">
      <c r="A62" s="2">
        <v>45560.778912037036</v>
      </c>
      <c r="B62" s="3">
        <v>26.99</v>
      </c>
    </row>
    <row r="63" spans="1:2" x14ac:dyDescent="0.2">
      <c r="A63" s="2">
        <v>45560.779594907406</v>
      </c>
      <c r="B63" s="3">
        <v>27.02</v>
      </c>
    </row>
    <row r="64" spans="1:2" x14ac:dyDescent="0.2">
      <c r="A64" s="2">
        <v>45560.780347222222</v>
      </c>
      <c r="B64" s="3">
        <v>27.03</v>
      </c>
    </row>
    <row r="65" spans="1:4" x14ac:dyDescent="0.2">
      <c r="A65" s="2">
        <v>45560.780995370369</v>
      </c>
      <c r="B65" s="3">
        <v>27</v>
      </c>
    </row>
    <row r="66" spans="1:4" x14ac:dyDescent="0.2">
      <c r="A66" s="2">
        <v>45560.781678240739</v>
      </c>
      <c r="B66" s="3">
        <v>27.03</v>
      </c>
    </row>
    <row r="67" spans="1:4" x14ac:dyDescent="0.2">
      <c r="A67" s="2">
        <v>45560.782372685186</v>
      </c>
      <c r="B67" s="3">
        <v>27.02</v>
      </c>
    </row>
    <row r="68" spans="1:4" x14ac:dyDescent="0.2">
      <c r="A68" s="2">
        <v>45560.783113425925</v>
      </c>
      <c r="B68" s="3">
        <v>27</v>
      </c>
    </row>
    <row r="69" spans="1:4" x14ac:dyDescent="0.2">
      <c r="A69" s="2">
        <v>45560.783761574072</v>
      </c>
      <c r="B69" s="3">
        <v>27.03</v>
      </c>
    </row>
    <row r="70" spans="1:4" x14ac:dyDescent="0.2">
      <c r="A70" s="2">
        <v>45560.784456018519</v>
      </c>
      <c r="B70" s="3">
        <v>27.06</v>
      </c>
    </row>
    <row r="71" spans="1:4" x14ac:dyDescent="0.2">
      <c r="A71" s="2">
        <v>45560.785150462965</v>
      </c>
      <c r="B71" s="3">
        <v>27.05</v>
      </c>
    </row>
    <row r="72" spans="1:4" x14ac:dyDescent="0.2">
      <c r="A72" s="2">
        <v>45560.785856481481</v>
      </c>
      <c r="B72" s="3">
        <v>27.02</v>
      </c>
    </row>
    <row r="73" spans="1:4" x14ac:dyDescent="0.2">
      <c r="A73" s="2"/>
      <c r="B73" s="3"/>
    </row>
    <row r="74" spans="1:4" x14ac:dyDescent="0.2">
      <c r="A74" s="2">
        <v>45569.001759259256</v>
      </c>
      <c r="B74" s="3">
        <v>23.66</v>
      </c>
      <c r="C74" t="s">
        <v>78</v>
      </c>
      <c r="D74" s="93">
        <f>AVERAGE(B74:B102)</f>
        <v>25.081034482758614</v>
      </c>
    </row>
    <row r="75" spans="1:4" x14ac:dyDescent="0.2">
      <c r="A75" s="2">
        <v>45569.002118055556</v>
      </c>
      <c r="B75" s="3">
        <v>23.8</v>
      </c>
      <c r="C75" t="s">
        <v>79</v>
      </c>
      <c r="D75" s="93">
        <f>MAX(B74:B102)</f>
        <v>25.68</v>
      </c>
    </row>
    <row r="76" spans="1:4" x14ac:dyDescent="0.2">
      <c r="A76" s="2">
        <v>45569.002476851849</v>
      </c>
      <c r="B76" s="3">
        <v>23.95</v>
      </c>
      <c r="C76" t="s">
        <v>80</v>
      </c>
      <c r="D76" s="93">
        <f>MIN(B74:B102)</f>
        <v>23.66</v>
      </c>
    </row>
    <row r="77" spans="1:4" x14ac:dyDescent="0.2">
      <c r="A77" s="2">
        <v>45569.003171296295</v>
      </c>
      <c r="B77" s="3">
        <v>24.15</v>
      </c>
    </row>
    <row r="78" spans="1:4" x14ac:dyDescent="0.2">
      <c r="A78" s="2">
        <v>45569.003865740742</v>
      </c>
      <c r="B78" s="3">
        <v>24.32</v>
      </c>
    </row>
    <row r="79" spans="1:4" x14ac:dyDescent="0.2">
      <c r="A79" s="2">
        <v>45569.004583333335</v>
      </c>
      <c r="B79" s="3">
        <v>24.46</v>
      </c>
    </row>
    <row r="80" spans="1:4" x14ac:dyDescent="0.2">
      <c r="A80" s="2">
        <v>45569.005254629628</v>
      </c>
      <c r="B80" s="3">
        <v>24.58</v>
      </c>
    </row>
    <row r="81" spans="1:2" x14ac:dyDescent="0.2">
      <c r="A81" s="2">
        <v>45569.005949074075</v>
      </c>
      <c r="B81" s="3">
        <v>24.73</v>
      </c>
    </row>
    <row r="82" spans="1:2" x14ac:dyDescent="0.2">
      <c r="A82" s="2">
        <v>45569.006655092591</v>
      </c>
      <c r="B82" s="3">
        <v>24.84</v>
      </c>
    </row>
    <row r="83" spans="1:2" x14ac:dyDescent="0.2">
      <c r="A83" s="2">
        <v>45569.007349537038</v>
      </c>
      <c r="B83" s="3">
        <v>24.9</v>
      </c>
    </row>
    <row r="84" spans="1:2" x14ac:dyDescent="0.2">
      <c r="A84" s="2">
        <v>45569.008043981485</v>
      </c>
      <c r="B84" s="3">
        <v>24.98</v>
      </c>
    </row>
    <row r="85" spans="1:2" x14ac:dyDescent="0.2">
      <c r="A85" s="2">
        <v>45569.008738425924</v>
      </c>
      <c r="B85" s="3">
        <v>25.05</v>
      </c>
    </row>
    <row r="86" spans="1:2" x14ac:dyDescent="0.2">
      <c r="A86" s="2">
        <v>45569.009432870371</v>
      </c>
      <c r="B86" s="3">
        <v>25.13</v>
      </c>
    </row>
    <row r="87" spans="1:2" x14ac:dyDescent="0.2">
      <c r="A87" s="2">
        <v>45569.010127314818</v>
      </c>
      <c r="B87" s="3">
        <v>25.23</v>
      </c>
    </row>
    <row r="88" spans="1:2" x14ac:dyDescent="0.2">
      <c r="A88" s="2">
        <v>45569.010821759257</v>
      </c>
      <c r="B88" s="3">
        <v>25.29</v>
      </c>
    </row>
    <row r="89" spans="1:2" x14ac:dyDescent="0.2">
      <c r="A89" s="2">
        <v>45569.01153935185</v>
      </c>
      <c r="B89" s="3">
        <v>25.37</v>
      </c>
    </row>
    <row r="90" spans="1:2" x14ac:dyDescent="0.2">
      <c r="A90" s="2">
        <v>45569.01221064815</v>
      </c>
      <c r="B90" s="3">
        <v>25.43</v>
      </c>
    </row>
    <row r="91" spans="1:2" x14ac:dyDescent="0.2">
      <c r="A91" s="2">
        <v>45569.01290509259</v>
      </c>
      <c r="B91" s="3">
        <v>25.47</v>
      </c>
    </row>
    <row r="92" spans="1:2" x14ac:dyDescent="0.2">
      <c r="A92" s="2">
        <v>45569.013611111113</v>
      </c>
      <c r="B92" s="3">
        <v>25.54</v>
      </c>
    </row>
    <row r="93" spans="1:2" x14ac:dyDescent="0.2">
      <c r="A93" s="2">
        <v>45569.014305555553</v>
      </c>
      <c r="B93" s="3">
        <v>25.61</v>
      </c>
    </row>
    <row r="94" spans="1:2" x14ac:dyDescent="0.2">
      <c r="A94" s="2">
        <v>45569.014999999999</v>
      </c>
      <c r="B94" s="3">
        <v>25.62</v>
      </c>
    </row>
    <row r="95" spans="1:2" x14ac:dyDescent="0.2">
      <c r="A95" s="2">
        <v>45569.015740740739</v>
      </c>
      <c r="B95" s="3">
        <v>25.64</v>
      </c>
    </row>
    <row r="96" spans="1:2" x14ac:dyDescent="0.2">
      <c r="A96" s="2">
        <v>45569.016435185185</v>
      </c>
      <c r="B96" s="3">
        <v>25.67</v>
      </c>
    </row>
    <row r="97" spans="1:2" x14ac:dyDescent="0.2">
      <c r="A97" s="2">
        <v>45569.017083333332</v>
      </c>
      <c r="B97" s="3">
        <v>25.62</v>
      </c>
    </row>
    <row r="98" spans="1:2" x14ac:dyDescent="0.2">
      <c r="A98" s="2">
        <v>45569.017777777779</v>
      </c>
      <c r="B98" s="3">
        <v>25.64</v>
      </c>
    </row>
    <row r="99" spans="1:2" x14ac:dyDescent="0.2">
      <c r="A99" s="2">
        <v>45569.018506944441</v>
      </c>
      <c r="B99" s="3">
        <v>25.67</v>
      </c>
    </row>
    <row r="100" spans="1:2" x14ac:dyDescent="0.2">
      <c r="A100" s="2">
        <v>45569.019212962965</v>
      </c>
      <c r="B100" s="3">
        <v>25.68</v>
      </c>
    </row>
    <row r="101" spans="1:2" x14ac:dyDescent="0.2">
      <c r="A101" s="2">
        <v>45569.019872685189</v>
      </c>
      <c r="B101" s="3">
        <v>25.65</v>
      </c>
    </row>
    <row r="102" spans="1:2" x14ac:dyDescent="0.2">
      <c r="A102" s="2">
        <v>45569.020613425928</v>
      </c>
      <c r="B102" s="3">
        <v>25.67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zoomScale="81" workbookViewId="0">
      <selection activeCell="D10" sqref="D10:E12"/>
    </sheetView>
  </sheetViews>
  <sheetFormatPr baseColWidth="10" defaultColWidth="8.83203125" defaultRowHeight="15" x14ac:dyDescent="0.2"/>
  <cols>
    <col min="1" max="1" width="19.1640625" bestFit="1" customWidth="1"/>
  </cols>
  <sheetData>
    <row r="1" spans="1:5" ht="32" x14ac:dyDescent="0.2">
      <c r="A1" s="1" t="s">
        <v>9</v>
      </c>
      <c r="B1" s="1" t="s">
        <v>10</v>
      </c>
    </row>
    <row r="2" spans="1:5" x14ac:dyDescent="0.2">
      <c r="A2" s="2">
        <v>45560.621412037035</v>
      </c>
      <c r="B2" s="3">
        <v>62.21</v>
      </c>
      <c r="D2" t="s">
        <v>75</v>
      </c>
      <c r="E2" s="93">
        <f>MAX(B2:B8)</f>
        <v>72.22</v>
      </c>
    </row>
    <row r="3" spans="1:5" x14ac:dyDescent="0.2">
      <c r="A3" s="2">
        <v>45560.621759259258</v>
      </c>
      <c r="B3" s="3">
        <v>58.41</v>
      </c>
      <c r="D3" t="s">
        <v>76</v>
      </c>
      <c r="E3" s="93">
        <f>AVERAGE(B2:B8)</f>
        <v>62.684285714285714</v>
      </c>
    </row>
    <row r="4" spans="1:5" x14ac:dyDescent="0.2">
      <c r="A4" s="2">
        <v>45560.622453703705</v>
      </c>
      <c r="B4" s="3">
        <v>58.24</v>
      </c>
      <c r="D4" t="s">
        <v>77</v>
      </c>
      <c r="E4" s="93">
        <f>MIN(B2:B8)</f>
        <v>57.76</v>
      </c>
    </row>
    <row r="5" spans="1:5" x14ac:dyDescent="0.2">
      <c r="A5" s="2">
        <v>45560.623159722221</v>
      </c>
      <c r="B5" s="3">
        <v>57.76</v>
      </c>
    </row>
    <row r="6" spans="1:5" x14ac:dyDescent="0.2">
      <c r="A6" s="2">
        <v>45560.623865740738</v>
      </c>
      <c r="B6" s="3">
        <v>57.87</v>
      </c>
    </row>
    <row r="7" spans="1:5" x14ac:dyDescent="0.2">
      <c r="A7" s="2">
        <v>45560.644259259258</v>
      </c>
      <c r="B7" s="3">
        <v>72.22</v>
      </c>
    </row>
    <row r="8" spans="1:5" x14ac:dyDescent="0.2">
      <c r="A8" s="2">
        <v>45560.644618055558</v>
      </c>
      <c r="B8" s="3">
        <v>72.08</v>
      </c>
    </row>
    <row r="9" spans="1:5" x14ac:dyDescent="0.2">
      <c r="A9" s="2"/>
      <c r="B9" s="3"/>
    </row>
    <row r="10" spans="1:5" x14ac:dyDescent="0.2">
      <c r="A10" s="2">
        <v>45560.743402777778</v>
      </c>
      <c r="B10" s="3">
        <v>67.069999999999993</v>
      </c>
      <c r="D10" s="150" t="s">
        <v>81</v>
      </c>
      <c r="E10" s="151">
        <f>AVERAGE(B10:B72)</f>
        <v>64.538095238095224</v>
      </c>
    </row>
    <row r="11" spans="1:5" x14ac:dyDescent="0.2">
      <c r="A11" s="2">
        <v>45560.743761574071</v>
      </c>
      <c r="B11" s="3">
        <v>66.7</v>
      </c>
      <c r="D11" s="150" t="s">
        <v>75</v>
      </c>
      <c r="E11" s="151">
        <f>MAX(B10:B72)</f>
        <v>76.5</v>
      </c>
    </row>
    <row r="12" spans="1:5" x14ac:dyDescent="0.2">
      <c r="A12" s="2">
        <v>45560.744108796294</v>
      </c>
      <c r="B12" s="3">
        <v>66.459999999999994</v>
      </c>
      <c r="D12" s="150" t="s">
        <v>77</v>
      </c>
      <c r="E12" s="151">
        <f>MIN(B10:B72)</f>
        <v>61.06</v>
      </c>
    </row>
    <row r="13" spans="1:5" x14ac:dyDescent="0.2">
      <c r="A13" s="2">
        <v>45560.744803240741</v>
      </c>
      <c r="B13" s="3">
        <v>65.760000000000005</v>
      </c>
    </row>
    <row r="14" spans="1:5" x14ac:dyDescent="0.2">
      <c r="A14" s="2">
        <v>45560.745509259257</v>
      </c>
      <c r="B14" s="3">
        <v>65.75</v>
      </c>
    </row>
    <row r="15" spans="1:5" x14ac:dyDescent="0.2">
      <c r="A15" s="2">
        <v>45560.746261574073</v>
      </c>
      <c r="B15" s="3">
        <v>65.87</v>
      </c>
    </row>
    <row r="16" spans="1:5" x14ac:dyDescent="0.2">
      <c r="A16" s="2">
        <v>45560.746898148151</v>
      </c>
      <c r="B16" s="3">
        <v>65.569999999999993</v>
      </c>
    </row>
    <row r="17" spans="1:2" x14ac:dyDescent="0.2">
      <c r="A17" s="2">
        <v>45560.74759259259</v>
      </c>
      <c r="B17" s="3">
        <v>65.77</v>
      </c>
    </row>
    <row r="18" spans="1:2" x14ac:dyDescent="0.2">
      <c r="A18" s="2">
        <v>45560.748333333337</v>
      </c>
      <c r="B18" s="3">
        <v>65.790000000000006</v>
      </c>
    </row>
    <row r="19" spans="1:2" x14ac:dyDescent="0.2">
      <c r="A19" s="2">
        <v>45560.748981481483</v>
      </c>
      <c r="B19" s="3">
        <v>76.5</v>
      </c>
    </row>
    <row r="20" spans="1:2" x14ac:dyDescent="0.2">
      <c r="A20" s="2">
        <v>45560.749722222223</v>
      </c>
      <c r="B20" s="3">
        <v>65.66</v>
      </c>
    </row>
    <row r="21" spans="1:2" x14ac:dyDescent="0.2">
      <c r="A21" s="2">
        <v>45560.75037037037</v>
      </c>
      <c r="B21" s="3">
        <v>65.489999999999995</v>
      </c>
    </row>
    <row r="22" spans="1:2" x14ac:dyDescent="0.2">
      <c r="A22" s="2">
        <v>45560.751064814816</v>
      </c>
      <c r="B22" s="3">
        <v>65.569999999999993</v>
      </c>
    </row>
    <row r="23" spans="1:2" x14ac:dyDescent="0.2">
      <c r="A23" s="2">
        <v>45560.751863425925</v>
      </c>
      <c r="B23" s="3">
        <v>65.17</v>
      </c>
    </row>
    <row r="24" spans="1:2" x14ac:dyDescent="0.2">
      <c r="A24" s="2">
        <v>45560.752465277779</v>
      </c>
      <c r="B24" s="3">
        <v>65.19</v>
      </c>
    </row>
    <row r="25" spans="1:2" x14ac:dyDescent="0.2">
      <c r="A25" s="2">
        <v>45560.753159722219</v>
      </c>
      <c r="B25" s="3">
        <v>65.040000000000006</v>
      </c>
    </row>
    <row r="26" spans="1:2" x14ac:dyDescent="0.2">
      <c r="A26" s="2">
        <v>45560.753865740742</v>
      </c>
      <c r="B26" s="3">
        <v>64.8</v>
      </c>
    </row>
    <row r="27" spans="1:2" x14ac:dyDescent="0.2">
      <c r="A27" s="2">
        <v>45560.754560185182</v>
      </c>
      <c r="B27" s="3">
        <v>64.97</v>
      </c>
    </row>
    <row r="28" spans="1:2" x14ac:dyDescent="0.2">
      <c r="A28" s="2">
        <v>45560.755243055559</v>
      </c>
      <c r="B28" s="3">
        <v>65.260000000000005</v>
      </c>
    </row>
    <row r="29" spans="1:2" x14ac:dyDescent="0.2">
      <c r="A29" s="2">
        <v>45560.755937499998</v>
      </c>
      <c r="B29" s="3">
        <v>65.13</v>
      </c>
    </row>
    <row r="30" spans="1:2" x14ac:dyDescent="0.2">
      <c r="A30" s="2">
        <v>45560.756631944445</v>
      </c>
      <c r="B30" s="3">
        <v>64.59</v>
      </c>
    </row>
    <row r="31" spans="1:2" x14ac:dyDescent="0.2">
      <c r="A31" s="2">
        <v>45560.757326388892</v>
      </c>
      <c r="B31" s="3">
        <v>64.97</v>
      </c>
    </row>
    <row r="32" spans="1:2" x14ac:dyDescent="0.2">
      <c r="A32" s="2">
        <v>45560.758020833331</v>
      </c>
      <c r="B32" s="3">
        <v>64.95</v>
      </c>
    </row>
    <row r="33" spans="1:2" x14ac:dyDescent="0.2">
      <c r="A33" s="2">
        <v>45560.758738425924</v>
      </c>
      <c r="B33" s="3">
        <v>64.959999999999994</v>
      </c>
    </row>
    <row r="34" spans="1:2" x14ac:dyDescent="0.2">
      <c r="A34" s="2">
        <v>45560.759467592594</v>
      </c>
      <c r="B34" s="3">
        <v>65.040000000000006</v>
      </c>
    </row>
    <row r="35" spans="1:2" x14ac:dyDescent="0.2">
      <c r="A35" s="2">
        <v>45560.760115740741</v>
      </c>
      <c r="B35" s="3">
        <v>64.89</v>
      </c>
    </row>
    <row r="36" spans="1:2" x14ac:dyDescent="0.2">
      <c r="A36" s="2">
        <v>45560.760810185187</v>
      </c>
      <c r="B36" s="3">
        <v>65.08</v>
      </c>
    </row>
    <row r="37" spans="1:2" x14ac:dyDescent="0.2">
      <c r="A37" s="2">
        <v>45560.761550925927</v>
      </c>
      <c r="B37" s="3">
        <v>65.34</v>
      </c>
    </row>
    <row r="38" spans="1:2" x14ac:dyDescent="0.2">
      <c r="A38" s="2">
        <v>45560.762199074074</v>
      </c>
      <c r="B38" s="3">
        <v>65.599999999999994</v>
      </c>
    </row>
    <row r="39" spans="1:2" x14ac:dyDescent="0.2">
      <c r="A39" s="2">
        <v>45560.762939814813</v>
      </c>
      <c r="B39" s="3">
        <v>65.38</v>
      </c>
    </row>
    <row r="40" spans="1:2" x14ac:dyDescent="0.2">
      <c r="A40" s="2">
        <v>45560.76358796296</v>
      </c>
      <c r="B40" s="3">
        <v>65.23</v>
      </c>
    </row>
    <row r="41" spans="1:2" x14ac:dyDescent="0.2">
      <c r="A41" s="2">
        <v>45560.764351851853</v>
      </c>
      <c r="B41" s="3">
        <v>64.59</v>
      </c>
    </row>
    <row r="42" spans="1:2" x14ac:dyDescent="0.2">
      <c r="A42" s="2">
        <v>45560.764976851853</v>
      </c>
      <c r="B42" s="3">
        <v>64.56</v>
      </c>
    </row>
    <row r="43" spans="1:2" x14ac:dyDescent="0.2">
      <c r="A43" s="2">
        <v>45560.765682870369</v>
      </c>
      <c r="B43" s="3">
        <v>64.510000000000005</v>
      </c>
    </row>
    <row r="44" spans="1:2" x14ac:dyDescent="0.2">
      <c r="A44" s="2">
        <v>45560.766377314816</v>
      </c>
      <c r="B44" s="3">
        <v>64.5</v>
      </c>
    </row>
    <row r="45" spans="1:2" x14ac:dyDescent="0.2">
      <c r="A45" s="2">
        <v>45560.767071759263</v>
      </c>
      <c r="B45" s="3">
        <v>64.510000000000005</v>
      </c>
    </row>
    <row r="46" spans="1:2" x14ac:dyDescent="0.2">
      <c r="A46" s="2">
        <v>45560.767766203702</v>
      </c>
      <c r="B46" s="3">
        <v>63.78</v>
      </c>
    </row>
    <row r="47" spans="1:2" x14ac:dyDescent="0.2">
      <c r="A47" s="2">
        <v>45560.768460648149</v>
      </c>
      <c r="B47" s="3">
        <v>63.94</v>
      </c>
    </row>
    <row r="48" spans="1:2" x14ac:dyDescent="0.2">
      <c r="A48" s="2">
        <v>45560.769155092596</v>
      </c>
      <c r="B48" s="3">
        <v>64.17</v>
      </c>
    </row>
    <row r="49" spans="1:2" x14ac:dyDescent="0.2">
      <c r="A49" s="2">
        <v>45560.769849537035</v>
      </c>
      <c r="B49" s="3">
        <v>63.4</v>
      </c>
    </row>
    <row r="50" spans="1:2" x14ac:dyDescent="0.2">
      <c r="A50" s="2">
        <v>45560.770590277774</v>
      </c>
      <c r="B50" s="3">
        <v>62.71</v>
      </c>
    </row>
    <row r="51" spans="1:2" x14ac:dyDescent="0.2">
      <c r="A51" s="2">
        <v>45560.771238425928</v>
      </c>
      <c r="B51" s="3">
        <v>63.43</v>
      </c>
    </row>
    <row r="52" spans="1:2" x14ac:dyDescent="0.2">
      <c r="A52" s="2">
        <v>45560.771956018521</v>
      </c>
      <c r="B52" s="3">
        <v>63.8</v>
      </c>
    </row>
    <row r="53" spans="1:2" x14ac:dyDescent="0.2">
      <c r="A53" s="2">
        <v>45560.772638888891</v>
      </c>
      <c r="B53" s="3">
        <v>63.62</v>
      </c>
    </row>
    <row r="54" spans="1:2" x14ac:dyDescent="0.2">
      <c r="A54" s="2">
        <v>45560.773333333331</v>
      </c>
      <c r="B54" s="3">
        <v>64.33</v>
      </c>
    </row>
    <row r="55" spans="1:2" x14ac:dyDescent="0.2">
      <c r="A55" s="2">
        <v>45560.774074074077</v>
      </c>
      <c r="B55" s="3">
        <v>64.27</v>
      </c>
    </row>
    <row r="56" spans="1:2" x14ac:dyDescent="0.2">
      <c r="A56" s="2">
        <v>45560.774722222224</v>
      </c>
      <c r="B56" s="3">
        <v>64.400000000000006</v>
      </c>
    </row>
    <row r="57" spans="1:2" x14ac:dyDescent="0.2">
      <c r="A57" s="2">
        <v>45560.775416666664</v>
      </c>
      <c r="B57" s="3">
        <v>64.150000000000006</v>
      </c>
    </row>
    <row r="58" spans="1:2" x14ac:dyDescent="0.2">
      <c r="A58" s="2">
        <v>45560.77615740741</v>
      </c>
      <c r="B58" s="3">
        <v>63.67</v>
      </c>
    </row>
    <row r="59" spans="1:2" x14ac:dyDescent="0.2">
      <c r="A59" s="2">
        <v>45560.776805555557</v>
      </c>
      <c r="B59" s="3">
        <v>63.24</v>
      </c>
    </row>
    <row r="60" spans="1:2" x14ac:dyDescent="0.2">
      <c r="A60" s="2">
        <v>45560.777499999997</v>
      </c>
      <c r="B60" s="3">
        <v>62.45</v>
      </c>
    </row>
    <row r="61" spans="1:2" x14ac:dyDescent="0.2">
      <c r="A61" s="2">
        <v>45560.77820601852</v>
      </c>
      <c r="B61" s="3">
        <v>63.24</v>
      </c>
    </row>
    <row r="62" spans="1:2" x14ac:dyDescent="0.2">
      <c r="A62" s="2">
        <v>45560.778912037036</v>
      </c>
      <c r="B62" s="3">
        <v>63.2</v>
      </c>
    </row>
    <row r="63" spans="1:2" x14ac:dyDescent="0.2">
      <c r="A63" s="2">
        <v>45560.779594907406</v>
      </c>
      <c r="B63" s="3">
        <v>63.06</v>
      </c>
    </row>
    <row r="64" spans="1:2" x14ac:dyDescent="0.2">
      <c r="A64" s="2">
        <v>45560.780347222222</v>
      </c>
      <c r="B64" s="3">
        <v>62.35</v>
      </c>
    </row>
    <row r="65" spans="1:5" x14ac:dyDescent="0.2">
      <c r="A65" s="2">
        <v>45560.780995370369</v>
      </c>
      <c r="B65" s="3">
        <v>61.3</v>
      </c>
    </row>
    <row r="66" spans="1:5" x14ac:dyDescent="0.2">
      <c r="A66" s="2">
        <v>45560.781678240739</v>
      </c>
      <c r="B66" s="3">
        <v>63.66</v>
      </c>
    </row>
    <row r="67" spans="1:5" x14ac:dyDescent="0.2">
      <c r="A67" s="2">
        <v>45560.782372685186</v>
      </c>
      <c r="B67" s="3">
        <v>61.73</v>
      </c>
    </row>
    <row r="68" spans="1:5" x14ac:dyDescent="0.2">
      <c r="A68" s="2">
        <v>45560.783113425925</v>
      </c>
      <c r="B68" s="3">
        <v>61.74</v>
      </c>
    </row>
    <row r="69" spans="1:5" x14ac:dyDescent="0.2">
      <c r="A69" s="2">
        <v>45560.783761574072</v>
      </c>
      <c r="B69" s="3">
        <v>62.41</v>
      </c>
    </row>
    <row r="70" spans="1:5" x14ac:dyDescent="0.2">
      <c r="A70" s="2">
        <v>45560.784456018519</v>
      </c>
      <c r="B70" s="3">
        <v>63.44</v>
      </c>
    </row>
    <row r="71" spans="1:5" x14ac:dyDescent="0.2">
      <c r="A71" s="2">
        <v>45560.785162037035</v>
      </c>
      <c r="B71" s="3">
        <v>61.13</v>
      </c>
    </row>
    <row r="72" spans="1:5" x14ac:dyDescent="0.2">
      <c r="A72" s="2">
        <v>45560.785856481481</v>
      </c>
      <c r="B72" s="3">
        <v>61.06</v>
      </c>
      <c r="C72" t="s">
        <v>78</v>
      </c>
      <c r="D72" t="s">
        <v>79</v>
      </c>
      <c r="E72" t="s">
        <v>80</v>
      </c>
    </row>
    <row r="73" spans="1:5" x14ac:dyDescent="0.2">
      <c r="A73" s="2"/>
      <c r="B73" s="3"/>
    </row>
    <row r="74" spans="1:5" x14ac:dyDescent="0.2">
      <c r="A74" s="2">
        <v>45569.001759259256</v>
      </c>
      <c r="B74" s="3">
        <v>80.33</v>
      </c>
      <c r="C74" s="93">
        <f>AVERAGE(B74:B102)</f>
        <v>76.470689655172421</v>
      </c>
      <c r="D74" s="93">
        <f>MAX(B74:B102)</f>
        <v>80.33</v>
      </c>
      <c r="E74" s="93">
        <f>MIN(B74:B102)</f>
        <v>71.42</v>
      </c>
    </row>
    <row r="75" spans="1:5" x14ac:dyDescent="0.2">
      <c r="A75" s="2">
        <v>45569.002118055556</v>
      </c>
      <c r="B75" s="3">
        <v>79.680000000000007</v>
      </c>
    </row>
    <row r="76" spans="1:5" x14ac:dyDescent="0.2">
      <c r="A76" s="2">
        <v>45569.002476851849</v>
      </c>
      <c r="B76" s="3">
        <v>78.88</v>
      </c>
    </row>
    <row r="77" spans="1:5" x14ac:dyDescent="0.2">
      <c r="A77" s="2">
        <v>45569.003171296295</v>
      </c>
      <c r="B77" s="3">
        <v>79.3</v>
      </c>
    </row>
    <row r="78" spans="1:5" x14ac:dyDescent="0.2">
      <c r="A78" s="2">
        <v>45569.003865740742</v>
      </c>
      <c r="B78" s="3">
        <v>78.62</v>
      </c>
    </row>
    <row r="79" spans="1:5" x14ac:dyDescent="0.2">
      <c r="A79" s="2">
        <v>45569.004583333335</v>
      </c>
      <c r="B79" s="3">
        <v>78.17</v>
      </c>
    </row>
    <row r="80" spans="1:5" x14ac:dyDescent="0.2">
      <c r="A80" s="2">
        <v>45569.005254629628</v>
      </c>
      <c r="B80" s="3">
        <v>78.64</v>
      </c>
    </row>
    <row r="81" spans="1:2" x14ac:dyDescent="0.2">
      <c r="A81" s="2">
        <v>45569.005960648145</v>
      </c>
      <c r="B81" s="3">
        <v>78.12</v>
      </c>
    </row>
    <row r="82" spans="1:2" x14ac:dyDescent="0.2">
      <c r="A82" s="2">
        <v>45569.006655092591</v>
      </c>
      <c r="B82" s="3">
        <v>78.010000000000005</v>
      </c>
    </row>
    <row r="83" spans="1:2" x14ac:dyDescent="0.2">
      <c r="A83" s="2">
        <v>45569.007349537038</v>
      </c>
      <c r="B83" s="3">
        <v>77.95</v>
      </c>
    </row>
    <row r="84" spans="1:2" x14ac:dyDescent="0.2">
      <c r="A84" s="2">
        <v>45569.008043981485</v>
      </c>
      <c r="B84" s="3">
        <v>78.53</v>
      </c>
    </row>
    <row r="85" spans="1:2" x14ac:dyDescent="0.2">
      <c r="A85" s="2">
        <v>45569.008738425924</v>
      </c>
      <c r="B85" s="3">
        <v>77.64</v>
      </c>
    </row>
    <row r="86" spans="1:2" x14ac:dyDescent="0.2">
      <c r="A86" s="2">
        <v>45569.009432870371</v>
      </c>
      <c r="B86" s="3">
        <v>77.430000000000007</v>
      </c>
    </row>
    <row r="87" spans="1:2" x14ac:dyDescent="0.2">
      <c r="A87" s="2">
        <v>45569.010127314818</v>
      </c>
      <c r="B87" s="3">
        <v>77.78</v>
      </c>
    </row>
    <row r="88" spans="1:2" x14ac:dyDescent="0.2">
      <c r="A88" s="2">
        <v>45569.010821759257</v>
      </c>
      <c r="B88" s="3">
        <v>77.25</v>
      </c>
    </row>
    <row r="89" spans="1:2" x14ac:dyDescent="0.2">
      <c r="A89" s="2">
        <v>45569.01153935185</v>
      </c>
      <c r="B89" s="3">
        <v>77.11</v>
      </c>
    </row>
    <row r="90" spans="1:2" x14ac:dyDescent="0.2">
      <c r="A90" s="2">
        <v>45569.01221064815</v>
      </c>
      <c r="B90" s="3">
        <v>77.12</v>
      </c>
    </row>
    <row r="91" spans="1:2" x14ac:dyDescent="0.2">
      <c r="A91" s="2">
        <v>45569.012916666667</v>
      </c>
      <c r="B91" s="3">
        <v>76.7</v>
      </c>
    </row>
    <row r="92" spans="1:2" x14ac:dyDescent="0.2">
      <c r="A92" s="2">
        <v>45569.013611111113</v>
      </c>
      <c r="B92" s="3">
        <v>77.11</v>
      </c>
    </row>
    <row r="93" spans="1:2" x14ac:dyDescent="0.2">
      <c r="A93" s="2">
        <v>45569.014305555553</v>
      </c>
      <c r="B93" s="3">
        <v>76.91</v>
      </c>
    </row>
    <row r="94" spans="1:2" x14ac:dyDescent="0.2">
      <c r="A94" s="2">
        <v>45569.014999999999</v>
      </c>
      <c r="B94" s="3">
        <v>77.680000000000007</v>
      </c>
    </row>
    <row r="95" spans="1:2" x14ac:dyDescent="0.2">
      <c r="A95" s="2">
        <v>45569.015740740739</v>
      </c>
      <c r="B95" s="3">
        <v>74.27</v>
      </c>
    </row>
    <row r="96" spans="1:2" x14ac:dyDescent="0.2">
      <c r="A96" s="2">
        <v>45569.016435185185</v>
      </c>
      <c r="B96" s="3">
        <v>73.03</v>
      </c>
    </row>
    <row r="97" spans="1:2" x14ac:dyDescent="0.2">
      <c r="A97" s="2">
        <v>45569.017083333332</v>
      </c>
      <c r="B97" s="3">
        <v>72.52</v>
      </c>
    </row>
    <row r="98" spans="1:2" x14ac:dyDescent="0.2">
      <c r="A98" s="2">
        <v>45569.017777777779</v>
      </c>
      <c r="B98" s="3">
        <v>71.989999999999995</v>
      </c>
    </row>
    <row r="99" spans="1:2" x14ac:dyDescent="0.2">
      <c r="A99" s="2">
        <v>45569.018506944441</v>
      </c>
      <c r="B99" s="3">
        <v>72.099999999999994</v>
      </c>
    </row>
    <row r="100" spans="1:2" x14ac:dyDescent="0.2">
      <c r="A100" s="2">
        <v>45569.019224537034</v>
      </c>
      <c r="B100" s="3">
        <v>71.42</v>
      </c>
    </row>
    <row r="101" spans="1:2" x14ac:dyDescent="0.2">
      <c r="A101" s="2">
        <v>45569.019872685189</v>
      </c>
      <c r="B101" s="3">
        <v>71.77</v>
      </c>
    </row>
    <row r="102" spans="1:2" x14ac:dyDescent="0.2">
      <c r="A102" s="2">
        <v>45569.020613425928</v>
      </c>
      <c r="B102" s="3">
        <v>71.59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"/>
  <sheetViews>
    <sheetView topLeftCell="B26" zoomScale="82" zoomScaleNormal="145" workbookViewId="0">
      <selection activeCell="F41" sqref="F41:G43"/>
    </sheetView>
  </sheetViews>
  <sheetFormatPr baseColWidth="10" defaultColWidth="8.83203125" defaultRowHeight="15" x14ac:dyDescent="0.2"/>
  <cols>
    <col min="1" max="1" width="20.1640625" bestFit="1" customWidth="1"/>
    <col min="2" max="2" width="13.5" customWidth="1"/>
    <col min="3" max="4" width="15.5" customWidth="1"/>
    <col min="5" max="5" width="20.6640625" customWidth="1"/>
    <col min="14" max="14" width="18.5" customWidth="1"/>
    <col min="15" max="15" width="24" bestFit="1" customWidth="1"/>
    <col min="16" max="16" width="37.5" customWidth="1"/>
    <col min="17" max="17" width="17.33203125" customWidth="1"/>
    <col min="20" max="20" width="19.5" bestFit="1" customWidth="1"/>
    <col min="21" max="21" width="14.83203125" customWidth="1"/>
    <col min="22" max="22" width="16.5" customWidth="1"/>
    <col min="23" max="23" width="13.6640625" customWidth="1"/>
    <col min="24" max="24" width="12.6640625" customWidth="1"/>
  </cols>
  <sheetData>
    <row r="1" spans="1:26" ht="15" customHeight="1" x14ac:dyDescent="0.2">
      <c r="A1" s="1" t="s">
        <v>9</v>
      </c>
      <c r="B1" s="1" t="s">
        <v>9</v>
      </c>
      <c r="C1" s="1" t="s">
        <v>0</v>
      </c>
      <c r="D1" s="1" t="s">
        <v>11</v>
      </c>
      <c r="O1" s="135" t="s">
        <v>12</v>
      </c>
      <c r="P1" s="136"/>
      <c r="Q1" s="58" t="s">
        <v>13</v>
      </c>
      <c r="R1" s="59">
        <v>1250</v>
      </c>
      <c r="T1" t="s">
        <v>24</v>
      </c>
      <c r="V1" t="s">
        <v>18</v>
      </c>
      <c r="X1" t="s">
        <v>24</v>
      </c>
      <c r="Z1" t="s">
        <v>18</v>
      </c>
    </row>
    <row r="2" spans="1:26" ht="16" customHeight="1" x14ac:dyDescent="0.2">
      <c r="A2" s="2">
        <v>45560</v>
      </c>
      <c r="B2" s="4">
        <v>0.62141203703703707</v>
      </c>
      <c r="C2" s="5">
        <v>901</v>
      </c>
      <c r="D2" s="5">
        <v>1250</v>
      </c>
      <c r="E2" t="s">
        <v>14</v>
      </c>
      <c r="O2" s="49" t="s">
        <v>15</v>
      </c>
      <c r="P2" s="47" t="s">
        <v>16</v>
      </c>
      <c r="Q2" s="47" t="s">
        <v>17</v>
      </c>
      <c r="R2" s="55" t="s">
        <v>18</v>
      </c>
      <c r="T2" t="s">
        <v>25</v>
      </c>
      <c r="U2">
        <v>25</v>
      </c>
      <c r="X2" t="s">
        <v>33</v>
      </c>
      <c r="Y2">
        <v>50</v>
      </c>
    </row>
    <row r="3" spans="1:26" ht="29.5" customHeight="1" x14ac:dyDescent="0.2">
      <c r="A3" s="2">
        <v>45560</v>
      </c>
      <c r="B3" s="4">
        <v>0.62175925925925923</v>
      </c>
      <c r="C3" s="5">
        <v>911</v>
      </c>
      <c r="D3" s="5">
        <v>1250</v>
      </c>
      <c r="E3" t="s">
        <v>14</v>
      </c>
      <c r="O3" s="50" t="s">
        <v>0</v>
      </c>
      <c r="P3" s="56">
        <f>AVERAGE(C2:C8)</f>
        <v>856.57142857142856</v>
      </c>
      <c r="Q3" s="48">
        <f>MAX(C2:C8)</f>
        <v>911</v>
      </c>
      <c r="R3" s="53" t="str">
        <f>IF(Q3&lt;$R$1, "ESTÁ OK", "NÃO ESTÁ OK")</f>
        <v>ESTÁ OK</v>
      </c>
      <c r="T3" t="s">
        <v>26</v>
      </c>
      <c r="U3" s="93">
        <v>6</v>
      </c>
      <c r="V3" t="s">
        <v>34</v>
      </c>
      <c r="X3" t="s">
        <v>26</v>
      </c>
      <c r="Y3" s="93">
        <v>7</v>
      </c>
      <c r="Z3" t="s">
        <v>36</v>
      </c>
    </row>
    <row r="4" spans="1:26" x14ac:dyDescent="0.2">
      <c r="A4" s="2">
        <v>45560</v>
      </c>
      <c r="B4" s="4">
        <v>0.62245370370370368</v>
      </c>
      <c r="C4" s="5">
        <v>898</v>
      </c>
      <c r="D4" s="5">
        <v>1250</v>
      </c>
      <c r="E4" t="s">
        <v>14</v>
      </c>
      <c r="O4" s="50" t="s">
        <v>1</v>
      </c>
      <c r="P4" s="56">
        <f>AVERAGE($C$11:$C$73)</f>
        <v>281.28571428571428</v>
      </c>
      <c r="Q4" s="48">
        <f>MAX(C11:C73)</f>
        <v>621</v>
      </c>
      <c r="R4" s="53" t="str">
        <f>IF(Q4&lt;$R$1, "ESTÁ OK", "NÃO ESTÁ OK")</f>
        <v>ESTÁ OK</v>
      </c>
      <c r="T4" t="s">
        <v>27</v>
      </c>
      <c r="U4" s="93">
        <v>8</v>
      </c>
      <c r="V4" t="s">
        <v>34</v>
      </c>
      <c r="X4" t="s">
        <v>27</v>
      </c>
      <c r="Y4" s="93">
        <v>9</v>
      </c>
      <c r="Z4" t="s">
        <v>36</v>
      </c>
    </row>
    <row r="5" spans="1:26" ht="16" thickBot="1" x14ac:dyDescent="0.25">
      <c r="A5" s="2">
        <v>45560</v>
      </c>
      <c r="B5" s="4">
        <v>0.62315972222222227</v>
      </c>
      <c r="C5" s="5">
        <v>894</v>
      </c>
      <c r="D5" s="5">
        <v>1250</v>
      </c>
      <c r="E5" t="s">
        <v>14</v>
      </c>
      <c r="O5" s="51" t="s">
        <v>19</v>
      </c>
      <c r="P5" s="57">
        <f>AVERAGE($C$76:$C$104)</f>
        <v>287</v>
      </c>
      <c r="Q5" s="52">
        <f>MAX(C76:C104)</f>
        <v>319</v>
      </c>
      <c r="R5" s="54" t="str">
        <f>IF(Q5&lt;$R$1, "ESTÁ OK", "NÃO ESTÁ OK")</f>
        <v>ESTÁ OK</v>
      </c>
      <c r="T5" t="s">
        <v>28</v>
      </c>
      <c r="U5" s="93">
        <v>840</v>
      </c>
      <c r="V5" t="s">
        <v>35</v>
      </c>
      <c r="X5" t="s">
        <v>28</v>
      </c>
      <c r="Y5" s="93">
        <v>851</v>
      </c>
      <c r="Z5" t="s">
        <v>37</v>
      </c>
    </row>
    <row r="6" spans="1:26" x14ac:dyDescent="0.2">
      <c r="A6" s="2">
        <v>45560</v>
      </c>
      <c r="B6" s="4">
        <v>0.62386574074074075</v>
      </c>
      <c r="C6" s="5">
        <v>887</v>
      </c>
      <c r="D6" s="5">
        <v>1250</v>
      </c>
      <c r="E6" t="s">
        <v>14</v>
      </c>
    </row>
    <row r="7" spans="1:26" x14ac:dyDescent="0.2">
      <c r="A7" s="2">
        <v>45560</v>
      </c>
      <c r="B7" s="4">
        <v>0.64425925925925931</v>
      </c>
      <c r="C7" s="5">
        <v>748</v>
      </c>
      <c r="D7" s="5">
        <v>1250</v>
      </c>
      <c r="E7" t="s">
        <v>20</v>
      </c>
    </row>
    <row r="8" spans="1:26" ht="16" thickBot="1" x14ac:dyDescent="0.25">
      <c r="A8" s="2">
        <v>45560</v>
      </c>
      <c r="B8" s="4">
        <v>0.64461805555555551</v>
      </c>
      <c r="C8" s="5">
        <v>757</v>
      </c>
      <c r="D8" s="5">
        <v>1250</v>
      </c>
      <c r="E8" t="s">
        <v>20</v>
      </c>
    </row>
    <row r="9" spans="1:26" ht="16" thickBot="1" x14ac:dyDescent="0.25">
      <c r="A9" s="2"/>
      <c r="B9" s="4"/>
      <c r="C9" s="5"/>
      <c r="D9" s="5"/>
      <c r="T9" s="133" t="s">
        <v>46</v>
      </c>
      <c r="U9" s="134"/>
    </row>
    <row r="10" spans="1:26" ht="16" x14ac:dyDescent="0.2">
      <c r="A10" s="1" t="s">
        <v>9</v>
      </c>
      <c r="B10" s="1" t="s">
        <v>9</v>
      </c>
      <c r="C10" s="6" t="s">
        <v>1</v>
      </c>
      <c r="D10" s="1" t="s">
        <v>11</v>
      </c>
      <c r="T10" s="102" t="s">
        <v>40</v>
      </c>
      <c r="U10" s="96" t="s">
        <v>44</v>
      </c>
      <c r="V10" s="96" t="s">
        <v>43</v>
      </c>
      <c r="W10" s="96" t="s">
        <v>42</v>
      </c>
      <c r="X10" s="97" t="s">
        <v>41</v>
      </c>
    </row>
    <row r="11" spans="1:26" x14ac:dyDescent="0.2">
      <c r="A11" s="2">
        <v>45560</v>
      </c>
      <c r="B11" s="4">
        <v>0.74340277777777775</v>
      </c>
      <c r="C11" s="5">
        <v>292</v>
      </c>
      <c r="D11" s="5">
        <v>1250</v>
      </c>
      <c r="T11" s="98" t="s">
        <v>23</v>
      </c>
      <c r="U11" s="48">
        <v>1250</v>
      </c>
      <c r="V11" s="48">
        <v>25</v>
      </c>
      <c r="W11" s="48">
        <v>50</v>
      </c>
      <c r="X11" s="94"/>
    </row>
    <row r="12" spans="1:26" x14ac:dyDescent="0.2">
      <c r="A12" s="2">
        <v>45560</v>
      </c>
      <c r="B12" s="4">
        <v>0.74376157407407406</v>
      </c>
      <c r="C12" s="5">
        <v>290</v>
      </c>
      <c r="D12" s="5">
        <v>1250</v>
      </c>
      <c r="Q12" s="7"/>
      <c r="T12" s="98" t="s">
        <v>39</v>
      </c>
      <c r="U12" s="48">
        <v>287</v>
      </c>
      <c r="V12" s="48">
        <v>840</v>
      </c>
      <c r="W12" s="48">
        <v>851</v>
      </c>
      <c r="X12" s="94"/>
    </row>
    <row r="13" spans="1:26" x14ac:dyDescent="0.2">
      <c r="A13" s="2">
        <v>45560</v>
      </c>
      <c r="B13" s="4">
        <v>0.74410879629629634</v>
      </c>
      <c r="C13" s="5">
        <v>285</v>
      </c>
      <c r="D13" s="5">
        <v>1250</v>
      </c>
      <c r="O13" s="7"/>
      <c r="Q13" s="7"/>
    </row>
    <row r="14" spans="1:26" x14ac:dyDescent="0.2">
      <c r="A14" s="2">
        <v>45560</v>
      </c>
      <c r="B14" s="4">
        <v>0.74480324074074078</v>
      </c>
      <c r="C14" s="5">
        <v>282</v>
      </c>
      <c r="D14" s="5">
        <v>1250</v>
      </c>
      <c r="Q14" s="7"/>
    </row>
    <row r="15" spans="1:26" x14ac:dyDescent="0.2">
      <c r="A15" s="2">
        <v>45560</v>
      </c>
      <c r="B15" s="4">
        <v>0.74550925925925926</v>
      </c>
      <c r="C15" s="5">
        <v>281</v>
      </c>
      <c r="D15" s="5">
        <v>1250</v>
      </c>
    </row>
    <row r="16" spans="1:26" ht="16" thickBot="1" x14ac:dyDescent="0.25">
      <c r="A16" s="2">
        <v>45560</v>
      </c>
      <c r="B16" s="4">
        <v>0.74626157407407412</v>
      </c>
      <c r="C16" s="5">
        <v>279</v>
      </c>
      <c r="D16" s="5">
        <v>1250</v>
      </c>
    </row>
    <row r="17" spans="1:25" ht="16" thickBot="1" x14ac:dyDescent="0.25">
      <c r="A17" s="2">
        <v>45560</v>
      </c>
      <c r="B17" s="4">
        <v>0.74689814814814814</v>
      </c>
      <c r="C17" s="5">
        <v>278</v>
      </c>
      <c r="D17" s="5">
        <v>1250</v>
      </c>
      <c r="R17" s="118"/>
      <c r="T17" s="102" t="s">
        <v>40</v>
      </c>
      <c r="U17" s="98" t="s">
        <v>23</v>
      </c>
      <c r="V17" s="98" t="s">
        <v>38</v>
      </c>
      <c r="W17" s="98" t="s">
        <v>39</v>
      </c>
      <c r="X17" s="99" t="s">
        <v>45</v>
      </c>
    </row>
    <row r="18" spans="1:25" ht="16" thickBot="1" x14ac:dyDescent="0.25">
      <c r="A18" s="2">
        <v>45560</v>
      </c>
      <c r="B18" s="4">
        <v>0.74759259259259259</v>
      </c>
      <c r="C18" s="5">
        <v>279</v>
      </c>
      <c r="D18" s="5">
        <v>1250</v>
      </c>
      <c r="T18" s="96" t="s">
        <v>44</v>
      </c>
      <c r="U18" s="48">
        <v>1250</v>
      </c>
      <c r="V18" s="48">
        <v>851.5</v>
      </c>
      <c r="W18" s="48">
        <v>911</v>
      </c>
      <c r="X18" s="100" t="s">
        <v>36</v>
      </c>
    </row>
    <row r="19" spans="1:25" ht="17" thickTop="1" thickBot="1" x14ac:dyDescent="0.25">
      <c r="A19" s="2">
        <v>45560</v>
      </c>
      <c r="B19" s="4">
        <v>0.74833333333333329</v>
      </c>
      <c r="C19" s="5">
        <v>279</v>
      </c>
      <c r="D19" s="5">
        <v>1250</v>
      </c>
      <c r="T19" s="96" t="s">
        <v>43</v>
      </c>
      <c r="U19" s="48">
        <v>25</v>
      </c>
      <c r="V19" s="48">
        <v>3.86</v>
      </c>
      <c r="W19" s="48">
        <v>6</v>
      </c>
      <c r="X19" s="100" t="s">
        <v>36</v>
      </c>
      <c r="Y19" s="95"/>
    </row>
    <row r="20" spans="1:25" ht="16" thickBot="1" x14ac:dyDescent="0.25">
      <c r="A20" s="2">
        <v>45560</v>
      </c>
      <c r="B20" s="4">
        <v>0.74898148148148147</v>
      </c>
      <c r="C20" s="5">
        <v>279</v>
      </c>
      <c r="D20" s="5">
        <v>1250</v>
      </c>
      <c r="T20" s="96" t="s">
        <v>42</v>
      </c>
      <c r="U20" s="48">
        <v>50</v>
      </c>
      <c r="V20" s="48"/>
      <c r="W20" s="48">
        <v>7</v>
      </c>
      <c r="X20" s="100" t="s">
        <v>36</v>
      </c>
    </row>
    <row r="21" spans="1:25" ht="16" thickBot="1" x14ac:dyDescent="0.25">
      <c r="A21" s="2">
        <v>45560</v>
      </c>
      <c r="B21" s="4">
        <v>0.74972222222222218</v>
      </c>
      <c r="C21" s="5">
        <v>621</v>
      </c>
      <c r="D21" s="5">
        <v>1250</v>
      </c>
      <c r="T21" s="97" t="s">
        <v>41</v>
      </c>
      <c r="U21" s="94"/>
      <c r="V21" s="94"/>
      <c r="W21" s="94"/>
      <c r="X21" s="101"/>
    </row>
    <row r="22" spans="1:25" x14ac:dyDescent="0.2">
      <c r="A22" s="2">
        <v>45560</v>
      </c>
      <c r="B22" s="4">
        <v>0.75037037037037035</v>
      </c>
      <c r="C22" s="5">
        <v>303</v>
      </c>
      <c r="D22" s="5">
        <v>1250</v>
      </c>
      <c r="O22" s="137" t="s">
        <v>60</v>
      </c>
      <c r="P22" s="137"/>
    </row>
    <row r="23" spans="1:25" x14ac:dyDescent="0.2">
      <c r="A23" s="2">
        <v>45560</v>
      </c>
      <c r="B23" s="4">
        <v>0.7510648148148148</v>
      </c>
      <c r="C23" s="5">
        <v>294</v>
      </c>
      <c r="D23" s="5">
        <v>1250</v>
      </c>
      <c r="O23" s="47" t="s">
        <v>9</v>
      </c>
      <c r="P23" s="47" t="s">
        <v>59</v>
      </c>
    </row>
    <row r="24" spans="1:25" x14ac:dyDescent="0.2">
      <c r="A24" s="2">
        <v>45560</v>
      </c>
      <c r="B24" s="4">
        <v>0.75186342592592592</v>
      </c>
      <c r="C24" s="5">
        <v>288</v>
      </c>
      <c r="D24" s="5">
        <v>1250</v>
      </c>
      <c r="O24" s="119">
        <v>0</v>
      </c>
      <c r="P24" s="48" t="s">
        <v>56</v>
      </c>
    </row>
    <row r="25" spans="1:25" x14ac:dyDescent="0.2">
      <c r="A25" s="2">
        <v>45560</v>
      </c>
      <c r="B25" s="4">
        <v>0.75246527777777783</v>
      </c>
      <c r="C25" s="5">
        <v>279</v>
      </c>
      <c r="D25" s="5">
        <v>1250</v>
      </c>
      <c r="O25" s="119">
        <v>6.9444444444444441E-3</v>
      </c>
      <c r="P25" s="48" t="s">
        <v>57</v>
      </c>
    </row>
    <row r="26" spans="1:25" x14ac:dyDescent="0.2">
      <c r="A26" s="2">
        <v>45560</v>
      </c>
      <c r="B26" s="4">
        <v>0.75315972222222227</v>
      </c>
      <c r="C26" s="5">
        <v>282</v>
      </c>
      <c r="D26" s="5">
        <v>1250</v>
      </c>
      <c r="O26" s="119">
        <v>1.3194444444444444E-2</v>
      </c>
      <c r="P26" s="48" t="s">
        <v>61</v>
      </c>
    </row>
    <row r="27" spans="1:25" x14ac:dyDescent="0.2">
      <c r="A27" s="2">
        <v>45560</v>
      </c>
      <c r="B27" s="4">
        <v>0.75386574074074075</v>
      </c>
      <c r="C27" s="5">
        <v>287</v>
      </c>
      <c r="D27" s="5">
        <v>1250</v>
      </c>
      <c r="O27" s="119">
        <v>2.013888888888889E-2</v>
      </c>
      <c r="P27" s="48" t="s">
        <v>58</v>
      </c>
    </row>
    <row r="28" spans="1:25" x14ac:dyDescent="0.2">
      <c r="A28" s="2">
        <v>45560</v>
      </c>
      <c r="B28" s="4">
        <v>0.75456018518518519</v>
      </c>
      <c r="C28" s="5">
        <v>292</v>
      </c>
      <c r="D28" s="5">
        <v>1250</v>
      </c>
    </row>
    <row r="29" spans="1:25" x14ac:dyDescent="0.2">
      <c r="A29" s="2">
        <v>45560</v>
      </c>
      <c r="B29" s="4">
        <v>0.7552430555555556</v>
      </c>
      <c r="C29" s="5">
        <v>295</v>
      </c>
      <c r="D29" s="5">
        <v>1250</v>
      </c>
    </row>
    <row r="30" spans="1:25" x14ac:dyDescent="0.2">
      <c r="A30" s="2">
        <v>45560</v>
      </c>
      <c r="B30" s="4">
        <v>0.75593750000000004</v>
      </c>
      <c r="C30" s="5">
        <v>297</v>
      </c>
      <c r="D30" s="5">
        <v>1250</v>
      </c>
    </row>
    <row r="31" spans="1:25" x14ac:dyDescent="0.2">
      <c r="A31" s="2">
        <v>45560</v>
      </c>
      <c r="B31" s="4">
        <v>0.75663194444444448</v>
      </c>
      <c r="C31" s="5">
        <v>301</v>
      </c>
      <c r="D31" s="5">
        <v>1250</v>
      </c>
    </row>
    <row r="32" spans="1:25" x14ac:dyDescent="0.2">
      <c r="A32" s="2">
        <v>45560</v>
      </c>
      <c r="B32" s="4">
        <v>0.75732638888888892</v>
      </c>
      <c r="C32" s="5">
        <v>297</v>
      </c>
      <c r="D32" s="5">
        <v>1250</v>
      </c>
    </row>
    <row r="33" spans="1:7" x14ac:dyDescent="0.2">
      <c r="A33" s="2">
        <v>45560</v>
      </c>
      <c r="B33" s="4">
        <v>0.75802083333333337</v>
      </c>
      <c r="C33" s="5">
        <v>291</v>
      </c>
      <c r="D33" s="5">
        <v>1250</v>
      </c>
    </row>
    <row r="34" spans="1:7" x14ac:dyDescent="0.2">
      <c r="A34" s="2">
        <v>45560</v>
      </c>
      <c r="B34" s="4">
        <v>0.75873842592592589</v>
      </c>
      <c r="C34" s="5">
        <v>286</v>
      </c>
      <c r="D34" s="5">
        <v>1250</v>
      </c>
    </row>
    <row r="35" spans="1:7" x14ac:dyDescent="0.2">
      <c r="A35" s="2">
        <v>45560</v>
      </c>
      <c r="B35" s="4">
        <v>0.75946759259259256</v>
      </c>
      <c r="C35" s="5">
        <v>284</v>
      </c>
      <c r="D35" s="5">
        <v>1250</v>
      </c>
      <c r="F35" t="s">
        <v>75</v>
      </c>
      <c r="G35" s="93">
        <f>MAX(C2:C8)</f>
        <v>911</v>
      </c>
    </row>
    <row r="36" spans="1:7" x14ac:dyDescent="0.2">
      <c r="A36" s="2">
        <v>45560</v>
      </c>
      <c r="B36" s="4">
        <v>0.76011574074074073</v>
      </c>
      <c r="C36" s="5">
        <v>281</v>
      </c>
      <c r="D36" s="5">
        <v>1250</v>
      </c>
      <c r="F36" t="s">
        <v>76</v>
      </c>
      <c r="G36" s="93">
        <f>AVERAGE(C2:C8)</f>
        <v>856.57142857142856</v>
      </c>
    </row>
    <row r="37" spans="1:7" x14ac:dyDescent="0.2">
      <c r="A37" s="2">
        <v>45560</v>
      </c>
      <c r="B37" s="4">
        <v>0.76081018518518517</v>
      </c>
      <c r="C37" s="5">
        <v>280</v>
      </c>
      <c r="D37" s="5">
        <v>1250</v>
      </c>
      <c r="F37" t="s">
        <v>77</v>
      </c>
      <c r="G37" s="93">
        <f>MIN(C2:C8)</f>
        <v>748</v>
      </c>
    </row>
    <row r="38" spans="1:7" x14ac:dyDescent="0.2">
      <c r="A38" s="2">
        <v>45560</v>
      </c>
      <c r="B38" s="4">
        <v>0.76155092592592588</v>
      </c>
      <c r="C38" s="5">
        <v>276</v>
      </c>
      <c r="D38" s="5">
        <v>1250</v>
      </c>
    </row>
    <row r="39" spans="1:7" x14ac:dyDescent="0.2">
      <c r="A39" s="2">
        <v>45560</v>
      </c>
      <c r="B39" s="4">
        <v>0.76219907407407406</v>
      </c>
      <c r="C39" s="5">
        <v>279</v>
      </c>
      <c r="D39" s="5">
        <v>1250</v>
      </c>
    </row>
    <row r="40" spans="1:7" x14ac:dyDescent="0.2">
      <c r="A40" s="2">
        <v>45560</v>
      </c>
      <c r="B40" s="4">
        <v>0.76293981481481477</v>
      </c>
      <c r="C40" s="5">
        <v>274</v>
      </c>
      <c r="D40" s="5">
        <v>1250</v>
      </c>
    </row>
    <row r="41" spans="1:7" x14ac:dyDescent="0.2">
      <c r="A41" s="2">
        <v>45560</v>
      </c>
      <c r="B41" s="4">
        <v>0.76358796296296294</v>
      </c>
      <c r="C41" s="5">
        <v>272</v>
      </c>
      <c r="D41" s="5">
        <v>1250</v>
      </c>
      <c r="F41" s="150" t="s">
        <v>81</v>
      </c>
      <c r="G41" s="151">
        <f>AVERAGE(C11:C73)</f>
        <v>281.28571428571428</v>
      </c>
    </row>
    <row r="42" spans="1:7" x14ac:dyDescent="0.2">
      <c r="A42" s="2">
        <v>45560</v>
      </c>
      <c r="B42" s="4">
        <v>0.76435185185185184</v>
      </c>
      <c r="C42" s="5">
        <v>267</v>
      </c>
      <c r="D42" s="5">
        <v>1250</v>
      </c>
      <c r="F42" s="150" t="s">
        <v>75</v>
      </c>
      <c r="G42" s="151">
        <f>MAX(C11:C73)</f>
        <v>621</v>
      </c>
    </row>
    <row r="43" spans="1:7" x14ac:dyDescent="0.2">
      <c r="A43" s="2">
        <v>45560</v>
      </c>
      <c r="B43" s="4">
        <v>0.76497685185185182</v>
      </c>
      <c r="C43" s="5">
        <v>268</v>
      </c>
      <c r="D43" s="5">
        <v>1250</v>
      </c>
      <c r="F43" s="150" t="s">
        <v>77</v>
      </c>
      <c r="G43" s="151">
        <f>MIN(C11:C73)</f>
        <v>252</v>
      </c>
    </row>
    <row r="44" spans="1:7" x14ac:dyDescent="0.2">
      <c r="A44" s="2">
        <v>45560</v>
      </c>
      <c r="B44" s="4">
        <v>0.76568287037037042</v>
      </c>
      <c r="C44" s="5">
        <v>269</v>
      </c>
      <c r="D44" s="5">
        <v>1250</v>
      </c>
    </row>
    <row r="45" spans="1:7" x14ac:dyDescent="0.2">
      <c r="A45" s="2">
        <v>45560</v>
      </c>
      <c r="B45" s="4">
        <v>0.76637731481481486</v>
      </c>
      <c r="C45" s="5">
        <v>268</v>
      </c>
      <c r="D45" s="5">
        <v>1250</v>
      </c>
    </row>
    <row r="46" spans="1:7" x14ac:dyDescent="0.2">
      <c r="A46" s="2">
        <v>45560</v>
      </c>
      <c r="B46" s="4">
        <v>0.7670717592592593</v>
      </c>
      <c r="C46" s="5">
        <v>273</v>
      </c>
      <c r="D46" s="5">
        <v>1250</v>
      </c>
    </row>
    <row r="47" spans="1:7" x14ac:dyDescent="0.2">
      <c r="A47" s="2">
        <v>45560</v>
      </c>
      <c r="B47" s="4">
        <v>0.76776620370370374</v>
      </c>
      <c r="C47" s="5">
        <v>277</v>
      </c>
      <c r="D47" s="5">
        <v>1250</v>
      </c>
    </row>
    <row r="48" spans="1:7" x14ac:dyDescent="0.2">
      <c r="A48" s="2">
        <v>45560</v>
      </c>
      <c r="B48" s="4">
        <v>0.76846064814814818</v>
      </c>
      <c r="C48" s="5">
        <v>282</v>
      </c>
      <c r="D48" s="5">
        <v>1250</v>
      </c>
    </row>
    <row r="49" spans="1:4" x14ac:dyDescent="0.2">
      <c r="A49" s="2">
        <v>45560</v>
      </c>
      <c r="B49" s="4">
        <v>0.76915509259259263</v>
      </c>
      <c r="C49" s="5">
        <v>284</v>
      </c>
      <c r="D49" s="5">
        <v>1250</v>
      </c>
    </row>
    <row r="50" spans="1:4" x14ac:dyDescent="0.2">
      <c r="A50" s="2">
        <v>45560</v>
      </c>
      <c r="B50" s="4">
        <v>0.76984953703703707</v>
      </c>
      <c r="C50" s="5">
        <v>282</v>
      </c>
      <c r="D50" s="5">
        <v>1250</v>
      </c>
    </row>
    <row r="51" spans="1:4" x14ac:dyDescent="0.2">
      <c r="A51" s="2">
        <v>45560</v>
      </c>
      <c r="B51" s="4">
        <v>0.77059027777777778</v>
      </c>
      <c r="C51" s="5">
        <v>279</v>
      </c>
      <c r="D51" s="5">
        <v>1250</v>
      </c>
    </row>
    <row r="52" spans="1:4" x14ac:dyDescent="0.2">
      <c r="A52" s="2">
        <v>45560</v>
      </c>
      <c r="B52" s="4">
        <v>0.77123842592592595</v>
      </c>
      <c r="C52" s="5">
        <v>278</v>
      </c>
      <c r="D52" s="5">
        <v>1250</v>
      </c>
    </row>
    <row r="53" spans="1:4" x14ac:dyDescent="0.2">
      <c r="A53" s="2">
        <v>45560</v>
      </c>
      <c r="B53" s="4">
        <v>0.77195601851851847</v>
      </c>
      <c r="C53" s="5">
        <v>275</v>
      </c>
      <c r="D53" s="5">
        <v>1250</v>
      </c>
    </row>
    <row r="54" spans="1:4" x14ac:dyDescent="0.2">
      <c r="A54" s="2">
        <v>45560</v>
      </c>
      <c r="B54" s="4">
        <v>0.77263888888888888</v>
      </c>
      <c r="C54" s="5">
        <v>272</v>
      </c>
      <c r="D54" s="5">
        <v>1250</v>
      </c>
    </row>
    <row r="55" spans="1:4" x14ac:dyDescent="0.2">
      <c r="A55" s="2">
        <v>45560</v>
      </c>
      <c r="B55" s="4">
        <v>0.77333333333333332</v>
      </c>
      <c r="C55" s="5">
        <v>269</v>
      </c>
      <c r="D55" s="5">
        <v>1250</v>
      </c>
    </row>
    <row r="56" spans="1:4" x14ac:dyDescent="0.2">
      <c r="A56" s="2">
        <v>45560</v>
      </c>
      <c r="B56" s="4">
        <v>0.77407407407407403</v>
      </c>
      <c r="C56" s="5">
        <v>264</v>
      </c>
      <c r="D56" s="5">
        <v>1250</v>
      </c>
    </row>
    <row r="57" spans="1:4" x14ac:dyDescent="0.2">
      <c r="A57" s="2">
        <v>45560</v>
      </c>
      <c r="B57" s="4">
        <v>0.7747222222222222</v>
      </c>
      <c r="C57" s="5">
        <v>261</v>
      </c>
      <c r="D57" s="5">
        <v>1250</v>
      </c>
    </row>
    <row r="58" spans="1:4" x14ac:dyDescent="0.2">
      <c r="A58" s="2">
        <v>45560</v>
      </c>
      <c r="B58" s="4">
        <v>0.77541666666666664</v>
      </c>
      <c r="C58" s="5">
        <v>260</v>
      </c>
      <c r="D58" s="5">
        <v>1250</v>
      </c>
    </row>
    <row r="59" spans="1:4" x14ac:dyDescent="0.2">
      <c r="A59" s="2">
        <v>45560</v>
      </c>
      <c r="B59" s="4">
        <v>0.77615740740740746</v>
      </c>
      <c r="C59" s="5">
        <v>258</v>
      </c>
      <c r="D59" s="5">
        <v>1250</v>
      </c>
    </row>
    <row r="60" spans="1:4" x14ac:dyDescent="0.2">
      <c r="A60" s="2">
        <v>45560</v>
      </c>
      <c r="B60" s="4">
        <v>0.77680555555555553</v>
      </c>
      <c r="C60" s="5">
        <v>252</v>
      </c>
      <c r="D60" s="5">
        <v>1250</v>
      </c>
    </row>
    <row r="61" spans="1:4" x14ac:dyDescent="0.2">
      <c r="A61" s="2">
        <v>45560</v>
      </c>
      <c r="B61" s="4">
        <v>0.77749999999999997</v>
      </c>
      <c r="C61" s="5">
        <v>253</v>
      </c>
      <c r="D61" s="5">
        <v>1250</v>
      </c>
    </row>
    <row r="62" spans="1:4" x14ac:dyDescent="0.2">
      <c r="A62" s="2">
        <v>45560</v>
      </c>
      <c r="B62" s="4">
        <v>0.77819444444444441</v>
      </c>
      <c r="C62" s="5">
        <v>258</v>
      </c>
      <c r="D62" s="5">
        <v>1250</v>
      </c>
    </row>
    <row r="63" spans="1:4" x14ac:dyDescent="0.2">
      <c r="A63" s="2">
        <v>45560</v>
      </c>
      <c r="B63" s="4">
        <v>0.77891203703703704</v>
      </c>
      <c r="C63" s="5">
        <v>259</v>
      </c>
      <c r="D63" s="5">
        <v>1250</v>
      </c>
    </row>
    <row r="64" spans="1:4" x14ac:dyDescent="0.2">
      <c r="A64" s="2">
        <v>45560</v>
      </c>
      <c r="B64" s="4">
        <v>0.77959490740740744</v>
      </c>
      <c r="C64" s="5">
        <v>261</v>
      </c>
      <c r="D64" s="5">
        <v>1250</v>
      </c>
    </row>
    <row r="65" spans="1:8" x14ac:dyDescent="0.2">
      <c r="A65" s="2">
        <v>45560</v>
      </c>
      <c r="B65" s="4">
        <v>0.78034722222222219</v>
      </c>
      <c r="C65" s="5">
        <v>257</v>
      </c>
      <c r="D65" s="5">
        <v>1250</v>
      </c>
    </row>
    <row r="66" spans="1:8" x14ac:dyDescent="0.2">
      <c r="A66" s="2">
        <v>45560</v>
      </c>
      <c r="B66" s="4">
        <v>0.78099537037037037</v>
      </c>
      <c r="C66" s="5">
        <v>260</v>
      </c>
      <c r="D66" s="5">
        <v>1250</v>
      </c>
    </row>
    <row r="67" spans="1:8" x14ac:dyDescent="0.2">
      <c r="A67" s="2">
        <v>45560</v>
      </c>
      <c r="B67" s="4">
        <v>0.78167824074074077</v>
      </c>
      <c r="C67" s="5">
        <v>263</v>
      </c>
      <c r="D67" s="5">
        <v>1250</v>
      </c>
    </row>
    <row r="68" spans="1:8" x14ac:dyDescent="0.2">
      <c r="A68" s="2">
        <v>45560</v>
      </c>
      <c r="B68" s="4">
        <v>0.78237268518518521</v>
      </c>
      <c r="C68" s="5">
        <v>260</v>
      </c>
      <c r="D68" s="5">
        <v>1250</v>
      </c>
    </row>
    <row r="69" spans="1:8" x14ac:dyDescent="0.2">
      <c r="A69" s="2">
        <v>45560</v>
      </c>
      <c r="B69" s="4">
        <v>0.78311342592592592</v>
      </c>
      <c r="C69" s="5">
        <v>260</v>
      </c>
      <c r="D69" s="5">
        <v>1250</v>
      </c>
    </row>
    <row r="70" spans="1:8" x14ac:dyDescent="0.2">
      <c r="A70" s="2">
        <v>45560</v>
      </c>
      <c r="B70" s="4">
        <v>0.7837615740740741</v>
      </c>
      <c r="C70" s="5">
        <v>267</v>
      </c>
      <c r="D70" s="5">
        <v>1250</v>
      </c>
    </row>
    <row r="71" spans="1:8" x14ac:dyDescent="0.2">
      <c r="A71" s="2">
        <v>45560</v>
      </c>
      <c r="B71" s="4">
        <v>0.78445601851851854</v>
      </c>
      <c r="C71" s="5">
        <v>268</v>
      </c>
      <c r="D71" s="5">
        <v>1250</v>
      </c>
    </row>
    <row r="72" spans="1:8" x14ac:dyDescent="0.2">
      <c r="A72" s="2">
        <v>45560</v>
      </c>
      <c r="B72" s="4">
        <v>0.78516203703703702</v>
      </c>
      <c r="C72" s="5">
        <v>265</v>
      </c>
      <c r="D72" s="5">
        <v>1250</v>
      </c>
    </row>
    <row r="73" spans="1:8" x14ac:dyDescent="0.2">
      <c r="A73" s="2">
        <v>45560</v>
      </c>
      <c r="B73" s="4">
        <v>0.78585648148148146</v>
      </c>
      <c r="C73" s="5">
        <v>269</v>
      </c>
      <c r="D73" s="5">
        <v>1250</v>
      </c>
    </row>
    <row r="74" spans="1:8" x14ac:dyDescent="0.2">
      <c r="A74" s="2"/>
      <c r="B74" s="4"/>
      <c r="C74" s="5"/>
      <c r="D74" s="5"/>
    </row>
    <row r="75" spans="1:8" ht="16" x14ac:dyDescent="0.2">
      <c r="A75" s="1" t="s">
        <v>9</v>
      </c>
      <c r="B75" s="1" t="s">
        <v>21</v>
      </c>
      <c r="C75" s="1" t="s">
        <v>2</v>
      </c>
      <c r="D75" s="1" t="s">
        <v>11</v>
      </c>
      <c r="E75" s="1" t="s">
        <v>70</v>
      </c>
      <c r="F75" t="s">
        <v>78</v>
      </c>
      <c r="G75" t="s">
        <v>79</v>
      </c>
      <c r="H75" t="s">
        <v>80</v>
      </c>
    </row>
    <row r="76" spans="1:8" ht="16" x14ac:dyDescent="0.2">
      <c r="A76" s="2">
        <v>45569.001759259256</v>
      </c>
      <c r="B76" s="4" t="str">
        <f>TEXT(A76,"mm:s")</f>
        <v>02:32</v>
      </c>
      <c r="C76" s="3">
        <v>298</v>
      </c>
      <c r="D76" s="3">
        <v>1250</v>
      </c>
      <c r="E76" s="18">
        <f>C76</f>
        <v>298</v>
      </c>
      <c r="F76" s="93">
        <f>AVERAGE(C76:C104)</f>
        <v>287</v>
      </c>
      <c r="G76" s="93">
        <f>MAX(C76:C104)</f>
        <v>319</v>
      </c>
      <c r="H76" s="93">
        <f>MIN(C76:C104)</f>
        <v>205</v>
      </c>
    </row>
    <row r="77" spans="1:8" ht="16" x14ac:dyDescent="0.2">
      <c r="A77" s="2">
        <v>45569.002118055556</v>
      </c>
      <c r="B77" s="4" t="str">
        <f t="shared" ref="B77:B104" si="0">TEXT(A77,"mm:s")</f>
        <v>03:3</v>
      </c>
      <c r="C77" s="3">
        <v>319</v>
      </c>
      <c r="D77" s="3">
        <v>1250</v>
      </c>
      <c r="E77" s="18"/>
    </row>
    <row r="78" spans="1:8" ht="16" x14ac:dyDescent="0.2">
      <c r="A78" s="2">
        <v>45569.002476851849</v>
      </c>
      <c r="B78" s="4" t="str">
        <f t="shared" si="0"/>
        <v>03:34</v>
      </c>
      <c r="C78" s="3">
        <v>307</v>
      </c>
      <c r="D78" s="3">
        <v>1250</v>
      </c>
      <c r="E78" s="18">
        <f>C78</f>
        <v>307</v>
      </c>
    </row>
    <row r="79" spans="1:8" ht="16" x14ac:dyDescent="0.2">
      <c r="A79" s="2">
        <v>45569.003171296295</v>
      </c>
      <c r="B79" s="4" t="str">
        <f t="shared" si="0"/>
        <v>04:34</v>
      </c>
      <c r="C79" s="3">
        <v>297</v>
      </c>
      <c r="D79" s="3">
        <v>1250</v>
      </c>
      <c r="E79" s="18"/>
    </row>
    <row r="80" spans="1:8" ht="16" x14ac:dyDescent="0.2">
      <c r="A80" s="2">
        <v>45569.003865740742</v>
      </c>
      <c r="B80" s="4" t="str">
        <f t="shared" si="0"/>
        <v>05:34</v>
      </c>
      <c r="C80" s="3">
        <v>295</v>
      </c>
      <c r="D80" s="3">
        <v>1250</v>
      </c>
      <c r="E80" s="18"/>
    </row>
    <row r="81" spans="1:5" ht="16" x14ac:dyDescent="0.2">
      <c r="A81" s="2">
        <v>45569.004583333335</v>
      </c>
      <c r="B81" s="4" t="str">
        <f t="shared" si="0"/>
        <v>06:36</v>
      </c>
      <c r="C81" s="3">
        <v>295</v>
      </c>
      <c r="D81" s="3">
        <v>1250</v>
      </c>
      <c r="E81" s="18"/>
    </row>
    <row r="82" spans="1:5" ht="16" x14ac:dyDescent="0.2">
      <c r="A82" s="2">
        <v>45569.005254629628</v>
      </c>
      <c r="B82" s="4" t="str">
        <f t="shared" si="0"/>
        <v>07:34</v>
      </c>
      <c r="C82" s="3">
        <v>296</v>
      </c>
      <c r="D82" s="3">
        <v>1250</v>
      </c>
      <c r="E82" s="18"/>
    </row>
    <row r="83" spans="1:5" ht="16" x14ac:dyDescent="0.2">
      <c r="A83" s="2">
        <v>45569.005949074075</v>
      </c>
      <c r="B83" s="4" t="str">
        <f t="shared" si="0"/>
        <v>08:34</v>
      </c>
      <c r="C83" s="3">
        <v>297</v>
      </c>
      <c r="D83" s="3">
        <v>1250</v>
      </c>
      <c r="E83" s="18"/>
    </row>
    <row r="84" spans="1:5" ht="16" x14ac:dyDescent="0.2">
      <c r="A84" s="2">
        <v>45569.006655092591</v>
      </c>
      <c r="B84" s="4" t="str">
        <f t="shared" si="0"/>
        <v>09:35</v>
      </c>
      <c r="C84" s="3">
        <v>301</v>
      </c>
      <c r="D84" s="3">
        <v>1250</v>
      </c>
      <c r="E84" s="18"/>
    </row>
    <row r="85" spans="1:5" ht="16" x14ac:dyDescent="0.2">
      <c r="A85" s="2">
        <v>45569.007349537038</v>
      </c>
      <c r="B85" s="4" t="str">
        <f t="shared" si="0"/>
        <v>10:35</v>
      </c>
      <c r="C85" s="3">
        <v>306</v>
      </c>
      <c r="D85" s="3">
        <v>1250</v>
      </c>
      <c r="E85" s="18"/>
    </row>
    <row r="86" spans="1:5" ht="16" x14ac:dyDescent="0.2">
      <c r="A86" s="2">
        <v>45569.008043981485</v>
      </c>
      <c r="B86" s="4" t="str">
        <f t="shared" si="0"/>
        <v>11:35</v>
      </c>
      <c r="C86" s="3">
        <v>308</v>
      </c>
      <c r="D86" s="3">
        <v>1250</v>
      </c>
      <c r="E86" s="18"/>
    </row>
    <row r="87" spans="1:5" ht="16" x14ac:dyDescent="0.2">
      <c r="A87" s="2">
        <v>45569.008738425924</v>
      </c>
      <c r="B87" s="4" t="str">
        <f t="shared" si="0"/>
        <v>12:35</v>
      </c>
      <c r="C87" s="3">
        <v>310</v>
      </c>
      <c r="D87" s="3">
        <v>1250</v>
      </c>
      <c r="E87" s="18">
        <f>C87</f>
        <v>310</v>
      </c>
    </row>
    <row r="88" spans="1:5" ht="16" x14ac:dyDescent="0.2">
      <c r="A88" s="2">
        <v>45569.009432870371</v>
      </c>
      <c r="B88" s="4" t="str">
        <f t="shared" si="0"/>
        <v>13:35</v>
      </c>
      <c r="C88" s="3">
        <v>308</v>
      </c>
      <c r="D88" s="3">
        <v>1250</v>
      </c>
      <c r="E88" s="18"/>
    </row>
    <row r="89" spans="1:5" ht="16" x14ac:dyDescent="0.2">
      <c r="A89" s="2">
        <v>45569.010127314818</v>
      </c>
      <c r="B89" s="4" t="str">
        <f t="shared" si="0"/>
        <v>14:35</v>
      </c>
      <c r="C89" s="3">
        <v>307</v>
      </c>
      <c r="D89" s="3">
        <v>1250</v>
      </c>
      <c r="E89" s="18"/>
    </row>
    <row r="90" spans="1:5" ht="16" x14ac:dyDescent="0.2">
      <c r="A90" s="2">
        <v>45569.010821759257</v>
      </c>
      <c r="B90" s="4" t="str">
        <f t="shared" si="0"/>
        <v>15:35</v>
      </c>
      <c r="C90" s="3">
        <v>306</v>
      </c>
      <c r="D90" s="3">
        <v>1250</v>
      </c>
      <c r="E90" s="18"/>
    </row>
    <row r="91" spans="1:5" ht="16" x14ac:dyDescent="0.2">
      <c r="A91" s="2">
        <v>45569.01153935185</v>
      </c>
      <c r="B91" s="4" t="str">
        <f t="shared" si="0"/>
        <v>16:37</v>
      </c>
      <c r="C91" s="3">
        <v>306</v>
      </c>
      <c r="D91" s="3">
        <v>1250</v>
      </c>
      <c r="E91" s="18"/>
    </row>
    <row r="92" spans="1:5" ht="16" x14ac:dyDescent="0.2">
      <c r="A92" s="2">
        <v>45569.01221064815</v>
      </c>
      <c r="B92" s="4" t="str">
        <f t="shared" si="0"/>
        <v>17:35</v>
      </c>
      <c r="C92" s="3">
        <v>304</v>
      </c>
      <c r="D92" s="3">
        <v>1250</v>
      </c>
      <c r="E92" s="18"/>
    </row>
    <row r="93" spans="1:5" ht="16" x14ac:dyDescent="0.2">
      <c r="A93" s="2">
        <v>45569.012916666667</v>
      </c>
      <c r="B93" s="4" t="str">
        <f t="shared" si="0"/>
        <v>18:36</v>
      </c>
      <c r="C93" s="3">
        <v>303</v>
      </c>
      <c r="D93" s="3">
        <v>1250</v>
      </c>
      <c r="E93" s="18"/>
    </row>
    <row r="94" spans="1:5" ht="16" x14ac:dyDescent="0.2">
      <c r="A94" s="2">
        <v>45569.013611111113</v>
      </c>
      <c r="B94" s="4" t="str">
        <f t="shared" si="0"/>
        <v>19:36</v>
      </c>
      <c r="C94" s="3">
        <v>305</v>
      </c>
      <c r="D94" s="3">
        <v>1250</v>
      </c>
      <c r="E94" s="18"/>
    </row>
    <row r="95" spans="1:5" ht="16" x14ac:dyDescent="0.2">
      <c r="A95" s="2">
        <v>45569.014305555553</v>
      </c>
      <c r="B95" s="4" t="str">
        <f t="shared" si="0"/>
        <v>20:36</v>
      </c>
      <c r="C95" s="3">
        <v>304</v>
      </c>
      <c r="D95" s="3">
        <v>1250</v>
      </c>
      <c r="E95" s="18"/>
    </row>
    <row r="96" spans="1:5" ht="16" x14ac:dyDescent="0.2">
      <c r="A96" s="2">
        <v>45569.014999999999</v>
      </c>
      <c r="B96" s="4" t="str">
        <f t="shared" si="0"/>
        <v>21:36</v>
      </c>
      <c r="C96" s="3">
        <v>304</v>
      </c>
      <c r="D96" s="3">
        <v>1250</v>
      </c>
      <c r="E96" s="18">
        <f>C96</f>
        <v>304</v>
      </c>
    </row>
    <row r="97" spans="1:5" ht="16" x14ac:dyDescent="0.2">
      <c r="A97" s="2">
        <v>45569.015740740739</v>
      </c>
      <c r="B97" s="4" t="str">
        <f t="shared" si="0"/>
        <v>22:40</v>
      </c>
      <c r="C97" s="3">
        <v>301</v>
      </c>
      <c r="D97" s="3">
        <v>1250</v>
      </c>
      <c r="E97" s="18"/>
    </row>
    <row r="98" spans="1:5" ht="16" x14ac:dyDescent="0.2">
      <c r="A98" s="2">
        <v>45569.016435185185</v>
      </c>
      <c r="B98" s="4" t="str">
        <f t="shared" si="0"/>
        <v>23:40</v>
      </c>
      <c r="C98" s="3">
        <v>300</v>
      </c>
      <c r="D98" s="3">
        <v>1250</v>
      </c>
      <c r="E98" s="18"/>
    </row>
    <row r="99" spans="1:5" ht="16" x14ac:dyDescent="0.2">
      <c r="A99" s="2">
        <v>45569.017083333332</v>
      </c>
      <c r="B99" s="4" t="str">
        <f t="shared" si="0"/>
        <v>24:36</v>
      </c>
      <c r="C99" s="3">
        <v>267</v>
      </c>
      <c r="D99" s="3">
        <v>1250</v>
      </c>
      <c r="E99" s="18"/>
    </row>
    <row r="100" spans="1:5" ht="16" x14ac:dyDescent="0.2">
      <c r="A100" s="2">
        <v>45569.017777777779</v>
      </c>
      <c r="B100" s="4" t="str">
        <f t="shared" si="0"/>
        <v>25:36</v>
      </c>
      <c r="C100" s="3">
        <v>230</v>
      </c>
      <c r="D100" s="3">
        <v>1250</v>
      </c>
      <c r="E100" s="18"/>
    </row>
    <row r="101" spans="1:5" ht="16" x14ac:dyDescent="0.2">
      <c r="A101" s="2">
        <v>45569.018506944441</v>
      </c>
      <c r="B101" s="4" t="str">
        <f t="shared" si="0"/>
        <v>26:39</v>
      </c>
      <c r="C101" s="3">
        <v>221</v>
      </c>
      <c r="D101" s="3">
        <v>1250</v>
      </c>
      <c r="E101" s="18"/>
    </row>
    <row r="102" spans="1:5" ht="16" x14ac:dyDescent="0.2">
      <c r="A102" s="2">
        <v>45569.019224537034</v>
      </c>
      <c r="B102" s="4" t="str">
        <f t="shared" si="0"/>
        <v>27:41</v>
      </c>
      <c r="C102" s="3">
        <v>213</v>
      </c>
      <c r="D102" s="3">
        <v>1250</v>
      </c>
      <c r="E102" s="18"/>
    </row>
    <row r="103" spans="1:5" ht="16" x14ac:dyDescent="0.2">
      <c r="A103" s="2">
        <v>45569.019872685189</v>
      </c>
      <c r="B103" s="4" t="str">
        <f t="shared" si="0"/>
        <v>28:37</v>
      </c>
      <c r="C103" s="3">
        <v>210</v>
      </c>
      <c r="D103" s="3">
        <v>1250</v>
      </c>
      <c r="E103" s="18"/>
    </row>
    <row r="104" spans="1:5" ht="16" x14ac:dyDescent="0.2">
      <c r="A104" s="2">
        <v>45569.020613425928</v>
      </c>
      <c r="B104" s="4" t="str">
        <f t="shared" si="0"/>
        <v>29:41</v>
      </c>
      <c r="C104" s="3">
        <v>205</v>
      </c>
      <c r="D104" s="3">
        <v>1250</v>
      </c>
      <c r="E104" s="18">
        <f>C104</f>
        <v>205</v>
      </c>
    </row>
  </sheetData>
  <mergeCells count="3">
    <mergeCell ref="T9:U9"/>
    <mergeCell ref="O1:P1"/>
    <mergeCell ref="O22:P22"/>
  </mergeCells>
  <pageMargins left="0.75" right="0.75" top="1" bottom="1" header="0.5" footer="0.5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8"/>
  <sheetViews>
    <sheetView tabSelected="1" topLeftCell="A10" zoomScale="69" workbookViewId="0">
      <selection activeCell="P41" sqref="P41:Q43"/>
    </sheetView>
  </sheetViews>
  <sheetFormatPr baseColWidth="10" defaultColWidth="8.83203125" defaultRowHeight="15" x14ac:dyDescent="0.2"/>
  <cols>
    <col min="1" max="2" width="20" bestFit="1" customWidth="1"/>
    <col min="3" max="4" width="18" customWidth="1"/>
    <col min="5" max="5" width="11.33203125" bestFit="1" customWidth="1"/>
    <col min="7" max="7" width="15.83203125" bestFit="1" customWidth="1"/>
  </cols>
  <sheetData>
    <row r="1" spans="1:11" ht="32" x14ac:dyDescent="0.2">
      <c r="A1" s="1" t="s">
        <v>9</v>
      </c>
      <c r="B1" s="1" t="s">
        <v>21</v>
      </c>
      <c r="C1" s="1" t="s">
        <v>71</v>
      </c>
      <c r="D1" s="1" t="s">
        <v>53</v>
      </c>
      <c r="E1" s="1" t="s">
        <v>48</v>
      </c>
      <c r="J1" s="104" t="s">
        <v>52</v>
      </c>
      <c r="K1" t="s">
        <v>49</v>
      </c>
    </row>
    <row r="2" spans="1:11" x14ac:dyDescent="0.2">
      <c r="A2" s="2">
        <v>45560</v>
      </c>
      <c r="B2" s="4">
        <v>0.62141203703703707</v>
      </c>
      <c r="C2" s="3">
        <v>960</v>
      </c>
      <c r="D2" s="3">
        <f t="shared" ref="D2:D8" si="0">C2*12.187*$H$3/(K2+273.15)</f>
        <v>2199.7857623483683</v>
      </c>
      <c r="E2">
        <v>600</v>
      </c>
      <c r="G2" t="s">
        <v>54</v>
      </c>
      <c r="H2">
        <v>8314.5</v>
      </c>
      <c r="J2">
        <f t="shared" ref="J2:J8" si="1">$H$2*(K2+273.15)/($H$4)</f>
        <v>24.8121309</v>
      </c>
      <c r="K2" s="93">
        <f>'Temperature (ºC)'!B2</f>
        <v>25.27</v>
      </c>
    </row>
    <row r="3" spans="1:11" x14ac:dyDescent="0.2">
      <c r="A3" s="2">
        <v>45560</v>
      </c>
      <c r="B3" s="4">
        <v>0.62175925925925923</v>
      </c>
      <c r="C3" s="3">
        <v>947</v>
      </c>
      <c r="D3" s="3">
        <f t="shared" si="0"/>
        <v>2169.8515741522583</v>
      </c>
      <c r="E3">
        <v>600</v>
      </c>
      <c r="G3" t="s">
        <v>55</v>
      </c>
      <c r="H3">
        <v>56.11</v>
      </c>
      <c r="J3">
        <f t="shared" si="1"/>
        <v>24.813793799999999</v>
      </c>
      <c r="K3" s="93">
        <f>'Temperature (ºC)'!B3</f>
        <v>25.29</v>
      </c>
    </row>
    <row r="4" spans="1:11" x14ac:dyDescent="0.2">
      <c r="A4" s="2">
        <v>45560</v>
      </c>
      <c r="B4" s="4">
        <v>0.62245370370370368</v>
      </c>
      <c r="C4" s="3">
        <v>938</v>
      </c>
      <c r="D4" s="3">
        <f t="shared" si="0"/>
        <v>2149.5180652144772</v>
      </c>
      <c r="E4">
        <v>600</v>
      </c>
      <c r="G4" t="s">
        <v>51</v>
      </c>
      <c r="H4">
        <f>10^5</f>
        <v>100000</v>
      </c>
      <c r="J4">
        <f t="shared" si="1"/>
        <v>24.810467999999997</v>
      </c>
      <c r="K4" s="93">
        <f>'Temperature (ºC)'!B4</f>
        <v>25.25</v>
      </c>
    </row>
    <row r="5" spans="1:11" x14ac:dyDescent="0.2">
      <c r="A5" s="2">
        <v>45560</v>
      </c>
      <c r="B5" s="4">
        <v>0.62315972222222227</v>
      </c>
      <c r="C5" s="3">
        <v>934</v>
      </c>
      <c r="D5" s="3">
        <f t="shared" si="0"/>
        <v>2140.8538879093621</v>
      </c>
      <c r="E5">
        <v>600</v>
      </c>
      <c r="J5">
        <f t="shared" si="1"/>
        <v>24.804647849999998</v>
      </c>
      <c r="K5" s="93">
        <f>'Temperature (ºC)'!B5</f>
        <v>25.18</v>
      </c>
    </row>
    <row r="6" spans="1:11" x14ac:dyDescent="0.2">
      <c r="A6" s="2">
        <v>45560</v>
      </c>
      <c r="B6" s="4">
        <v>0.62386574074074075</v>
      </c>
      <c r="C6" s="3">
        <v>930</v>
      </c>
      <c r="D6" s="3">
        <f t="shared" si="0"/>
        <v>2131.828266233113</v>
      </c>
      <c r="E6">
        <v>600</v>
      </c>
      <c r="J6">
        <f t="shared" si="1"/>
        <v>24.802984950000003</v>
      </c>
      <c r="K6" s="93">
        <f>'Temperature (ºC)'!B6</f>
        <v>25.16</v>
      </c>
    </row>
    <row r="7" spans="1:11" x14ac:dyDescent="0.2">
      <c r="A7" s="2">
        <v>45560</v>
      </c>
      <c r="B7" s="4">
        <v>0.64425925925925931</v>
      </c>
      <c r="C7" s="3">
        <v>951</v>
      </c>
      <c r="D7" s="3">
        <f t="shared" si="0"/>
        <v>2186.7837583899391</v>
      </c>
      <c r="E7">
        <v>600</v>
      </c>
      <c r="J7">
        <f t="shared" si="1"/>
        <v>24.725660099999999</v>
      </c>
      <c r="K7" s="93">
        <f>'Temperature (ºC)'!B7</f>
        <v>24.23</v>
      </c>
    </row>
    <row r="8" spans="1:11" x14ac:dyDescent="0.2">
      <c r="A8" s="2">
        <v>45560</v>
      </c>
      <c r="B8" s="4">
        <v>0.64461805555555551</v>
      </c>
      <c r="C8" s="3">
        <v>973</v>
      </c>
      <c r="D8" s="3">
        <f t="shared" si="0"/>
        <v>2236.1686852524031</v>
      </c>
      <c r="E8">
        <v>600</v>
      </c>
      <c r="J8">
        <f t="shared" si="1"/>
        <v>24.738963299999995</v>
      </c>
      <c r="K8" s="93">
        <f>'Temperature (ºC)'!B8</f>
        <v>24.39</v>
      </c>
    </row>
    <row r="9" spans="1:11" ht="32" x14ac:dyDescent="0.2">
      <c r="A9" s="1" t="s">
        <v>9</v>
      </c>
      <c r="B9" s="1" t="s">
        <v>21</v>
      </c>
      <c r="C9" s="1" t="s">
        <v>72</v>
      </c>
      <c r="D9" s="1" t="s">
        <v>62</v>
      </c>
      <c r="E9" s="1" t="s">
        <v>48</v>
      </c>
    </row>
    <row r="10" spans="1:11" x14ac:dyDescent="0.2">
      <c r="A10" s="2">
        <v>45560</v>
      </c>
      <c r="B10" s="4">
        <v>0.74340277777777775</v>
      </c>
      <c r="C10" s="3">
        <v>951</v>
      </c>
      <c r="D10" s="3">
        <f t="shared" ref="D10:D41" si="2">C10*12.187*$H$3/(K10+273.15)</f>
        <v>2172.4652704950895</v>
      </c>
      <c r="E10">
        <v>600</v>
      </c>
      <c r="J10">
        <f t="shared" ref="J10:J41" si="3">$H$2*(K10+273.15)/($H$4)</f>
        <v>24.888624299999996</v>
      </c>
      <c r="K10" s="93">
        <f>'Temperature (ºC)'!B10</f>
        <v>26.19</v>
      </c>
    </row>
    <row r="11" spans="1:11" x14ac:dyDescent="0.2">
      <c r="A11" s="2">
        <v>45560</v>
      </c>
      <c r="B11" s="4">
        <v>0.74376157407407406</v>
      </c>
      <c r="C11" s="3">
        <v>973</v>
      </c>
      <c r="D11" s="3">
        <f t="shared" si="2"/>
        <v>2221.6830192667294</v>
      </c>
      <c r="E11">
        <v>600</v>
      </c>
      <c r="J11">
        <f t="shared" si="3"/>
        <v>24.900264599999996</v>
      </c>
      <c r="K11" s="93">
        <f>'Temperature (ºC)'!B11</f>
        <v>26.33</v>
      </c>
    </row>
    <row r="12" spans="1:11" x14ac:dyDescent="0.2">
      <c r="A12" s="2">
        <v>45560</v>
      </c>
      <c r="B12" s="4">
        <v>0.74410879629629634</v>
      </c>
      <c r="C12" s="3">
        <v>969</v>
      </c>
      <c r="D12" s="3">
        <f t="shared" si="2"/>
        <v>2211.9588073507812</v>
      </c>
      <c r="E12">
        <v>600</v>
      </c>
      <c r="J12">
        <f t="shared" si="3"/>
        <v>24.906916200000001</v>
      </c>
      <c r="K12" s="93">
        <f>'Temperature (ºC)'!B12</f>
        <v>26.41</v>
      </c>
    </row>
    <row r="13" spans="1:11" x14ac:dyDescent="0.2">
      <c r="A13" s="2">
        <v>45560</v>
      </c>
      <c r="B13" s="4">
        <v>0.74480324074074078</v>
      </c>
      <c r="C13" s="3">
        <v>965</v>
      </c>
      <c r="D13" s="3">
        <f t="shared" si="2"/>
        <v>2202.1662941765394</v>
      </c>
      <c r="E13">
        <v>600</v>
      </c>
      <c r="J13">
        <f t="shared" si="3"/>
        <v>24.914399249999999</v>
      </c>
      <c r="K13" s="93">
        <f>'Temperature (ºC)'!B13</f>
        <v>26.5</v>
      </c>
    </row>
    <row r="14" spans="1:11" x14ac:dyDescent="0.2">
      <c r="A14" s="2">
        <v>45560</v>
      </c>
      <c r="B14" s="4">
        <v>0.74550925925925926</v>
      </c>
      <c r="C14" s="3">
        <v>938</v>
      </c>
      <c r="D14" s="3">
        <f t="shared" si="2"/>
        <v>2140.2655766291832</v>
      </c>
      <c r="E14">
        <v>600</v>
      </c>
      <c r="J14">
        <f t="shared" si="3"/>
        <v>24.917725049999998</v>
      </c>
      <c r="K14" s="93">
        <f>'Temperature (ºC)'!B14</f>
        <v>26.54</v>
      </c>
    </row>
    <row r="15" spans="1:11" x14ac:dyDescent="0.2">
      <c r="A15" s="2">
        <v>45560</v>
      </c>
      <c r="B15" s="4">
        <v>0.74626157407407412</v>
      </c>
      <c r="C15" s="3">
        <v>960</v>
      </c>
      <c r="D15" s="3">
        <f t="shared" si="2"/>
        <v>2190.5367965830219</v>
      </c>
      <c r="E15">
        <v>600</v>
      </c>
      <c r="G15" t="s">
        <v>75</v>
      </c>
      <c r="H15" s="93">
        <f>MAX(D2:D8)</f>
        <v>2236.1686852524031</v>
      </c>
      <c r="J15">
        <f t="shared" si="3"/>
        <v>24.916893599999995</v>
      </c>
      <c r="K15" s="93">
        <f>'Temperature (ºC)'!B15</f>
        <v>26.53</v>
      </c>
    </row>
    <row r="16" spans="1:11" x14ac:dyDescent="0.2">
      <c r="A16" s="2">
        <v>45560</v>
      </c>
      <c r="B16" s="4">
        <v>0.74689814814814814</v>
      </c>
      <c r="C16" s="3">
        <v>938</v>
      </c>
      <c r="D16" s="3">
        <f t="shared" si="2"/>
        <v>2140.2655766291832</v>
      </c>
      <c r="E16">
        <v>600</v>
      </c>
      <c r="G16" t="s">
        <v>76</v>
      </c>
      <c r="H16" s="93">
        <f>AVERAGE(D2:D8)</f>
        <v>2173.5414284999888</v>
      </c>
      <c r="J16">
        <f t="shared" si="3"/>
        <v>24.917725049999998</v>
      </c>
      <c r="K16" s="93">
        <f>'Temperature (ºC)'!B16</f>
        <v>26.54</v>
      </c>
    </row>
    <row r="17" spans="1:11" x14ac:dyDescent="0.2">
      <c r="A17" s="2">
        <v>45560</v>
      </c>
      <c r="B17" s="4">
        <v>0.74759259259259259</v>
      </c>
      <c r="C17" s="3">
        <v>960</v>
      </c>
      <c r="D17" s="3">
        <f t="shared" si="2"/>
        <v>2190.5367965830219</v>
      </c>
      <c r="E17">
        <v>600</v>
      </c>
      <c r="G17" t="s">
        <v>77</v>
      </c>
      <c r="H17" s="93">
        <f>MIN(D2:D8)</f>
        <v>2131.828266233113</v>
      </c>
      <c r="J17">
        <f t="shared" si="3"/>
        <v>24.916893599999995</v>
      </c>
      <c r="K17" s="93">
        <f>'Temperature (ºC)'!B17</f>
        <v>26.53</v>
      </c>
    </row>
    <row r="18" spans="1:11" x14ac:dyDescent="0.2">
      <c r="A18" s="2">
        <v>45560</v>
      </c>
      <c r="B18" s="4">
        <v>0.74833333333333329</v>
      </c>
      <c r="C18" s="3">
        <v>960</v>
      </c>
      <c r="D18" s="3">
        <f t="shared" si="2"/>
        <v>2190.3906146146146</v>
      </c>
      <c r="E18">
        <v>600</v>
      </c>
      <c r="J18">
        <f t="shared" si="3"/>
        <v>24.918556499999998</v>
      </c>
      <c r="K18" s="93">
        <f>'Temperature (ºC)'!B18</f>
        <v>26.55</v>
      </c>
    </row>
    <row r="19" spans="1:11" x14ac:dyDescent="0.2">
      <c r="A19" s="2">
        <v>45560</v>
      </c>
      <c r="B19" s="4">
        <v>0.74898148148148147</v>
      </c>
      <c r="C19" s="3">
        <v>969</v>
      </c>
      <c r="D19" s="3">
        <f t="shared" si="2"/>
        <v>2209.8195108554278</v>
      </c>
      <c r="E19">
        <v>600</v>
      </c>
      <c r="J19">
        <f t="shared" si="3"/>
        <v>24.931028249999997</v>
      </c>
      <c r="K19" s="93">
        <f>'Temperature (ºC)'!B19</f>
        <v>26.7</v>
      </c>
    </row>
    <row r="20" spans="1:11" x14ac:dyDescent="0.2">
      <c r="A20" s="2">
        <v>45560</v>
      </c>
      <c r="B20" s="4">
        <v>0.74972222222222218</v>
      </c>
      <c r="C20" s="3">
        <v>960</v>
      </c>
      <c r="D20" s="3">
        <f t="shared" si="2"/>
        <v>2189.2218608684052</v>
      </c>
      <c r="E20">
        <v>600</v>
      </c>
      <c r="J20">
        <f t="shared" si="3"/>
        <v>24.931859699999997</v>
      </c>
      <c r="K20" s="93">
        <f>'Temperature (ºC)'!B20</f>
        <v>26.71</v>
      </c>
    </row>
    <row r="21" spans="1:11" x14ac:dyDescent="0.2">
      <c r="A21" s="2">
        <v>45560</v>
      </c>
      <c r="B21" s="4">
        <v>0.75037037037037035</v>
      </c>
      <c r="C21" s="3">
        <v>960</v>
      </c>
      <c r="D21" s="3">
        <f t="shared" si="2"/>
        <v>2189.5139323594153</v>
      </c>
      <c r="E21">
        <v>600</v>
      </c>
      <c r="J21">
        <f t="shared" si="3"/>
        <v>24.928533900000001</v>
      </c>
      <c r="K21" s="93">
        <f>'Temperature (ºC)'!B21</f>
        <v>26.67</v>
      </c>
    </row>
    <row r="22" spans="1:11" x14ac:dyDescent="0.2">
      <c r="A22" s="2">
        <v>45560</v>
      </c>
      <c r="B22" s="4">
        <v>0.7510648148148148</v>
      </c>
      <c r="C22" s="3">
        <v>960</v>
      </c>
      <c r="D22" s="3">
        <f t="shared" si="2"/>
        <v>2189.2948714357181</v>
      </c>
      <c r="E22">
        <v>600</v>
      </c>
      <c r="J22">
        <f t="shared" si="3"/>
        <v>24.931028249999997</v>
      </c>
      <c r="K22" s="93">
        <f>'Temperature (ºC)'!B22</f>
        <v>26.7</v>
      </c>
    </row>
    <row r="23" spans="1:11" x14ac:dyDescent="0.2">
      <c r="A23" s="2">
        <v>45560</v>
      </c>
      <c r="B23" s="4">
        <v>0.75186342592592592</v>
      </c>
      <c r="C23" s="3">
        <v>938</v>
      </c>
      <c r="D23" s="3">
        <f t="shared" si="2"/>
        <v>2138.9808605729149</v>
      </c>
      <c r="E23">
        <v>600</v>
      </c>
      <c r="J23">
        <f t="shared" si="3"/>
        <v>24.932691150000004</v>
      </c>
      <c r="K23" s="93">
        <f>'Temperature (ºC)'!B23</f>
        <v>26.72</v>
      </c>
    </row>
    <row r="24" spans="1:11" x14ac:dyDescent="0.2">
      <c r="A24" s="2">
        <v>45560</v>
      </c>
      <c r="B24" s="4">
        <v>0.75246527777777783</v>
      </c>
      <c r="C24" s="3">
        <v>934</v>
      </c>
      <c r="D24" s="3">
        <f t="shared" si="2"/>
        <v>2338.2058955885045</v>
      </c>
      <c r="E24">
        <v>600</v>
      </c>
      <c r="J24">
        <f t="shared" si="3"/>
        <v>22.711056749999997</v>
      </c>
      <c r="K24" s="93"/>
    </row>
    <row r="25" spans="1:11" x14ac:dyDescent="0.2">
      <c r="A25" s="2">
        <v>45560</v>
      </c>
      <c r="B25" s="4">
        <v>0.75315972222222227</v>
      </c>
      <c r="C25" s="3">
        <v>934</v>
      </c>
      <c r="D25" s="3">
        <f t="shared" si="2"/>
        <v>2129.9304354698861</v>
      </c>
      <c r="E25">
        <v>600</v>
      </c>
      <c r="J25">
        <f t="shared" si="3"/>
        <v>24.931859699999997</v>
      </c>
      <c r="K25" s="93">
        <f>'Temperature (ºC)'!B25</f>
        <v>26.71</v>
      </c>
    </row>
    <row r="26" spans="1:11" x14ac:dyDescent="0.2">
      <c r="A26" s="2">
        <v>45560</v>
      </c>
      <c r="B26" s="4">
        <v>0.75386574074074075</v>
      </c>
      <c r="C26" s="3">
        <v>934</v>
      </c>
      <c r="D26" s="3">
        <f t="shared" si="2"/>
        <v>2129.8594070097038</v>
      </c>
      <c r="E26">
        <v>600</v>
      </c>
      <c r="J26">
        <f t="shared" si="3"/>
        <v>24.932691150000004</v>
      </c>
      <c r="K26" s="93">
        <f>'Temperature (ºC)'!B26</f>
        <v>26.72</v>
      </c>
    </row>
    <row r="27" spans="1:11" x14ac:dyDescent="0.2">
      <c r="A27" s="2">
        <v>45560</v>
      </c>
      <c r="B27" s="4">
        <v>0.75456018518518519</v>
      </c>
      <c r="C27" s="3">
        <v>956</v>
      </c>
      <c r="D27" s="3">
        <f t="shared" si="2"/>
        <v>2180.1728094714022</v>
      </c>
      <c r="E27">
        <v>600</v>
      </c>
      <c r="J27">
        <f t="shared" si="3"/>
        <v>24.931028249999997</v>
      </c>
      <c r="K27" s="93">
        <f>'Temperature (ºC)'!B27</f>
        <v>26.7</v>
      </c>
    </row>
    <row r="28" spans="1:11" x14ac:dyDescent="0.2">
      <c r="A28" s="2">
        <v>45560</v>
      </c>
      <c r="B28" s="4">
        <v>0.7552430555555556</v>
      </c>
      <c r="C28" s="3">
        <v>956</v>
      </c>
      <c r="D28" s="3">
        <f t="shared" si="2"/>
        <v>2180.3182367341492</v>
      </c>
      <c r="E28">
        <v>600</v>
      </c>
      <c r="J28">
        <f t="shared" si="3"/>
        <v>24.929365349999998</v>
      </c>
      <c r="K28" s="93">
        <f>'Temperature (ºC)'!B28</f>
        <v>26.68</v>
      </c>
    </row>
    <row r="29" spans="1:11" x14ac:dyDescent="0.2">
      <c r="A29" s="2">
        <v>45560</v>
      </c>
      <c r="B29" s="4">
        <v>0.75593750000000004</v>
      </c>
      <c r="C29" s="3">
        <v>956</v>
      </c>
      <c r="D29" s="3">
        <f t="shared" si="2"/>
        <v>2180.0274016073627</v>
      </c>
      <c r="E29">
        <v>600</v>
      </c>
      <c r="J29">
        <f t="shared" si="3"/>
        <v>24.932691150000004</v>
      </c>
      <c r="K29" s="93">
        <f>'Temperature (ºC)'!B29</f>
        <v>26.72</v>
      </c>
    </row>
    <row r="30" spans="1:11" x14ac:dyDescent="0.2">
      <c r="A30" s="2">
        <v>45560</v>
      </c>
      <c r="B30" s="4">
        <v>0.75663194444444448</v>
      </c>
      <c r="C30" s="3">
        <v>956</v>
      </c>
      <c r="D30" s="3">
        <f t="shared" si="2"/>
        <v>2179.8820131381503</v>
      </c>
      <c r="E30">
        <v>600</v>
      </c>
      <c r="J30">
        <f t="shared" si="3"/>
        <v>24.93435405</v>
      </c>
      <c r="K30" s="93">
        <f>'Temperature (ºC)'!B30</f>
        <v>26.74</v>
      </c>
    </row>
    <row r="31" spans="1:11" x14ac:dyDescent="0.2">
      <c r="A31" s="2">
        <v>45560</v>
      </c>
      <c r="B31" s="4">
        <v>0.75732638888888892</v>
      </c>
      <c r="C31" s="3">
        <v>956</v>
      </c>
      <c r="D31" s="3">
        <f t="shared" si="2"/>
        <v>2179.8093261753916</v>
      </c>
      <c r="E31">
        <v>600</v>
      </c>
      <c r="J31">
        <f t="shared" si="3"/>
        <v>24.935185499999999</v>
      </c>
      <c r="K31" s="93">
        <f>'Temperature (ºC)'!B31</f>
        <v>26.75</v>
      </c>
    </row>
    <row r="32" spans="1:11" x14ac:dyDescent="0.2">
      <c r="A32" s="2">
        <v>45560</v>
      </c>
      <c r="B32" s="4">
        <v>0.75802083333333337</v>
      </c>
      <c r="C32" s="3">
        <v>956</v>
      </c>
      <c r="D32" s="3">
        <f t="shared" si="2"/>
        <v>2179.7366440598844</v>
      </c>
      <c r="E32">
        <v>600</v>
      </c>
      <c r="J32">
        <f t="shared" si="3"/>
        <v>24.936016949999999</v>
      </c>
      <c r="K32" s="93">
        <f>'Temperature (ºC)'!B32</f>
        <v>26.76</v>
      </c>
    </row>
    <row r="33" spans="1:17" x14ac:dyDescent="0.2">
      <c r="A33" s="2">
        <v>45560</v>
      </c>
      <c r="B33" s="4">
        <v>0.75873842592592589</v>
      </c>
      <c r="C33" s="3">
        <v>934</v>
      </c>
      <c r="D33" s="3">
        <f t="shared" si="2"/>
        <v>2129.4333357116661</v>
      </c>
      <c r="E33">
        <v>600</v>
      </c>
      <c r="J33">
        <f t="shared" si="3"/>
        <v>24.937679849999995</v>
      </c>
      <c r="K33" s="93">
        <f>'Temperature (ºC)'!B33</f>
        <v>26.78</v>
      </c>
    </row>
    <row r="34" spans="1:17" x14ac:dyDescent="0.2">
      <c r="A34" s="2">
        <v>45560</v>
      </c>
      <c r="B34" s="4">
        <v>0.75946759259259256</v>
      </c>
      <c r="C34" s="3">
        <v>956</v>
      </c>
      <c r="D34" s="3">
        <f t="shared" si="2"/>
        <v>2179.3006531319797</v>
      </c>
      <c r="E34">
        <v>600</v>
      </c>
      <c r="J34">
        <f t="shared" si="3"/>
        <v>24.941005650000001</v>
      </c>
      <c r="K34" s="93">
        <f>'Temperature (ºC)'!B34</f>
        <v>26.82</v>
      </c>
    </row>
    <row r="35" spans="1:17" x14ac:dyDescent="0.2">
      <c r="A35" s="2">
        <v>45560</v>
      </c>
      <c r="B35" s="4">
        <v>0.76011574074074073</v>
      </c>
      <c r="C35" s="3">
        <v>951</v>
      </c>
      <c r="D35" s="3">
        <f t="shared" si="2"/>
        <v>2167.8303689245954</v>
      </c>
      <c r="E35">
        <v>600</v>
      </c>
      <c r="J35">
        <f t="shared" si="3"/>
        <v>24.941837099999994</v>
      </c>
      <c r="K35" s="93">
        <f>'Temperature (ºC)'!B35</f>
        <v>26.83</v>
      </c>
    </row>
    <row r="36" spans="1:17" x14ac:dyDescent="0.2">
      <c r="A36" s="2">
        <v>45560</v>
      </c>
      <c r="B36" s="4">
        <v>0.76081018518518517</v>
      </c>
      <c r="C36" s="3">
        <v>956</v>
      </c>
      <c r="D36" s="3">
        <f t="shared" si="2"/>
        <v>2179.0827230666664</v>
      </c>
      <c r="E36">
        <v>600</v>
      </c>
      <c r="J36">
        <f t="shared" si="3"/>
        <v>24.9435</v>
      </c>
      <c r="K36" s="93">
        <f>'Temperature (ºC)'!B36</f>
        <v>26.85</v>
      </c>
    </row>
    <row r="37" spans="1:17" x14ac:dyDescent="0.2">
      <c r="A37" s="2">
        <v>45560</v>
      </c>
      <c r="B37" s="4">
        <v>0.76155092592592588</v>
      </c>
      <c r="C37" s="3">
        <v>960</v>
      </c>
      <c r="D37" s="3">
        <f t="shared" si="2"/>
        <v>2188.3461137409163</v>
      </c>
      <c r="E37">
        <v>600</v>
      </c>
      <c r="J37">
        <f t="shared" si="3"/>
        <v>24.941837099999994</v>
      </c>
      <c r="K37" s="93">
        <f>'Temperature (ºC)'!B37</f>
        <v>26.83</v>
      </c>
    </row>
    <row r="38" spans="1:17" x14ac:dyDescent="0.2">
      <c r="A38" s="2">
        <v>45560</v>
      </c>
      <c r="B38" s="4">
        <v>0.76219907407407406</v>
      </c>
      <c r="C38" s="3">
        <v>960</v>
      </c>
      <c r="D38" s="3">
        <f t="shared" si="2"/>
        <v>2187.9085028662844</v>
      </c>
      <c r="E38">
        <v>600</v>
      </c>
      <c r="J38">
        <f t="shared" si="3"/>
        <v>24.946825799999996</v>
      </c>
      <c r="K38" s="93">
        <f>'Temperature (ºC)'!B38</f>
        <v>26.89</v>
      </c>
    </row>
    <row r="39" spans="1:17" x14ac:dyDescent="0.2">
      <c r="A39" s="2">
        <v>45560</v>
      </c>
      <c r="B39" s="4">
        <v>0.76293981481481477</v>
      </c>
      <c r="C39" s="3">
        <v>956</v>
      </c>
      <c r="D39" s="3">
        <f t="shared" si="2"/>
        <v>2178.8648365830081</v>
      </c>
      <c r="E39">
        <v>600</v>
      </c>
      <c r="J39">
        <f t="shared" si="3"/>
        <v>24.945994349999996</v>
      </c>
      <c r="K39" s="93">
        <f>'Temperature (ºC)'!B39</f>
        <v>26.88</v>
      </c>
    </row>
    <row r="40" spans="1:17" x14ac:dyDescent="0.2">
      <c r="A40" s="2">
        <v>45560</v>
      </c>
      <c r="B40" s="4">
        <v>0.76358796296296294</v>
      </c>
      <c r="C40" s="3">
        <v>960</v>
      </c>
      <c r="D40" s="3">
        <f t="shared" si="2"/>
        <v>2187.8355847358775</v>
      </c>
      <c r="E40">
        <v>600</v>
      </c>
      <c r="J40">
        <f t="shared" si="3"/>
        <v>24.947657249999995</v>
      </c>
      <c r="K40" s="93">
        <f>'Temperature (ºC)'!B40</f>
        <v>26.9</v>
      </c>
    </row>
    <row r="41" spans="1:17" x14ac:dyDescent="0.2">
      <c r="A41" s="2">
        <v>45560</v>
      </c>
      <c r="B41" s="4">
        <v>0.76435185185185184</v>
      </c>
      <c r="C41" s="3">
        <v>956</v>
      </c>
      <c r="D41" s="3">
        <f t="shared" si="2"/>
        <v>2178.8648365830081</v>
      </c>
      <c r="E41">
        <v>600</v>
      </c>
      <c r="J41">
        <f t="shared" si="3"/>
        <v>24.945994349999996</v>
      </c>
      <c r="K41" s="93">
        <f>'Temperature (ºC)'!B41</f>
        <v>26.88</v>
      </c>
      <c r="P41" s="150" t="s">
        <v>81</v>
      </c>
      <c r="Q41" s="151">
        <f>AVERAGE(D10:D72)</f>
        <v>2167.7096846841387</v>
      </c>
    </row>
    <row r="42" spans="1:17" x14ac:dyDescent="0.2">
      <c r="A42" s="2">
        <v>45560</v>
      </c>
      <c r="B42" s="4">
        <v>0.76497685185185182</v>
      </c>
      <c r="C42" s="3">
        <v>956</v>
      </c>
      <c r="D42" s="3">
        <f t="shared" ref="D42:D72" si="4">C42*12.187*$H$3/(K42+273.15)</f>
        <v>2178.5743890425565</v>
      </c>
      <c r="E42">
        <v>600</v>
      </c>
      <c r="J42">
        <f t="shared" ref="J42:J72" si="5">$H$2*(K42+273.15)/($H$4)</f>
        <v>24.949320150000002</v>
      </c>
      <c r="K42" s="93">
        <f>'Temperature (ºC)'!B42</f>
        <v>26.92</v>
      </c>
      <c r="P42" s="150" t="s">
        <v>75</v>
      </c>
      <c r="Q42" s="151">
        <f>MAX(D10:D72)</f>
        <v>2338.2058955885045</v>
      </c>
    </row>
    <row r="43" spans="1:17" x14ac:dyDescent="0.2">
      <c r="A43" s="2">
        <v>45560</v>
      </c>
      <c r="B43" s="4">
        <v>0.76568287037037042</v>
      </c>
      <c r="C43" s="3">
        <v>938</v>
      </c>
      <c r="D43" s="3">
        <f t="shared" si="4"/>
        <v>2137.4839731404959</v>
      </c>
      <c r="E43">
        <v>600</v>
      </c>
      <c r="J43">
        <f t="shared" si="5"/>
        <v>24.950151599999998</v>
      </c>
      <c r="K43" s="93">
        <f>'Temperature (ºC)'!B43</f>
        <v>26.93</v>
      </c>
      <c r="P43" s="150" t="s">
        <v>77</v>
      </c>
      <c r="Q43" s="151">
        <f>MIN(D10:D72)</f>
        <v>2098.0457624425349</v>
      </c>
    </row>
    <row r="44" spans="1:17" x14ac:dyDescent="0.2">
      <c r="A44" s="2">
        <v>45560</v>
      </c>
      <c r="B44" s="4">
        <v>0.76637731481481486</v>
      </c>
      <c r="C44" s="3">
        <v>934</v>
      </c>
      <c r="D44" s="3">
        <f t="shared" si="4"/>
        <v>2128.2270589136956</v>
      </c>
      <c r="E44">
        <v>600</v>
      </c>
      <c r="J44">
        <f t="shared" si="5"/>
        <v>24.951814499999998</v>
      </c>
      <c r="K44" s="93">
        <f>'Temperature (ºC)'!B44</f>
        <v>26.95</v>
      </c>
    </row>
    <row r="45" spans="1:17" x14ac:dyDescent="0.2">
      <c r="A45" s="2">
        <v>45560</v>
      </c>
      <c r="B45" s="4">
        <v>0.7670717592592593</v>
      </c>
      <c r="C45" s="3">
        <v>934</v>
      </c>
      <c r="D45" s="3">
        <f t="shared" si="4"/>
        <v>2128.0143283910302</v>
      </c>
      <c r="E45">
        <v>600</v>
      </c>
      <c r="J45">
        <f t="shared" si="5"/>
        <v>24.954308849999997</v>
      </c>
      <c r="K45" s="93">
        <f>'Temperature (ºC)'!B45</f>
        <v>26.98</v>
      </c>
    </row>
    <row r="46" spans="1:17" x14ac:dyDescent="0.2">
      <c r="A46" s="2">
        <v>45560</v>
      </c>
      <c r="B46" s="4">
        <v>0.76776620370370374</v>
      </c>
      <c r="C46" s="3">
        <v>956</v>
      </c>
      <c r="D46" s="3">
        <f t="shared" si="4"/>
        <v>2178.2840189263934</v>
      </c>
      <c r="E46">
        <v>600</v>
      </c>
      <c r="J46">
        <f t="shared" si="5"/>
        <v>24.952645949999997</v>
      </c>
      <c r="K46" s="93">
        <f>'Temperature (ºC)'!B46</f>
        <v>26.96</v>
      </c>
    </row>
    <row r="47" spans="1:17" x14ac:dyDescent="0.2">
      <c r="A47" s="2">
        <v>45560</v>
      </c>
      <c r="B47" s="4">
        <v>0.76846064814814818</v>
      </c>
      <c r="C47" s="3">
        <v>956</v>
      </c>
      <c r="D47" s="3">
        <f t="shared" si="4"/>
        <v>2177.9937262035646</v>
      </c>
      <c r="E47">
        <v>600</v>
      </c>
      <c r="J47">
        <f t="shared" si="5"/>
        <v>24.95597175</v>
      </c>
      <c r="K47" s="93">
        <f>'Temperature (ºC)'!B47</f>
        <v>27</v>
      </c>
    </row>
    <row r="48" spans="1:17" x14ac:dyDescent="0.2">
      <c r="A48" s="2">
        <v>45560</v>
      </c>
      <c r="B48" s="4">
        <v>0.76915509259259263</v>
      </c>
      <c r="C48" s="3">
        <v>956</v>
      </c>
      <c r="D48" s="3">
        <f t="shared" si="4"/>
        <v>2177.7760574322074</v>
      </c>
      <c r="E48">
        <v>600</v>
      </c>
      <c r="J48">
        <f t="shared" si="5"/>
        <v>24.958466099999995</v>
      </c>
      <c r="K48" s="93">
        <f>'Temperature (ºC)'!B48</f>
        <v>27.03</v>
      </c>
    </row>
    <row r="49" spans="1:11" x14ac:dyDescent="0.2">
      <c r="A49" s="2">
        <v>45560</v>
      </c>
      <c r="B49" s="4">
        <v>0.76984953703703707</v>
      </c>
      <c r="C49" s="3">
        <v>951</v>
      </c>
      <c r="D49" s="3">
        <f t="shared" si="4"/>
        <v>2166.1695282302389</v>
      </c>
      <c r="E49">
        <v>600</v>
      </c>
      <c r="J49">
        <f t="shared" si="5"/>
        <v>24.960960449999998</v>
      </c>
      <c r="K49" s="93">
        <f>'Temperature (ºC)'!B49</f>
        <v>27.06</v>
      </c>
    </row>
    <row r="50" spans="1:11" x14ac:dyDescent="0.2">
      <c r="A50" s="2">
        <v>45560</v>
      </c>
      <c r="B50" s="4">
        <v>0.77059027777777778</v>
      </c>
      <c r="C50" s="3">
        <v>951</v>
      </c>
      <c r="D50" s="3">
        <f t="shared" si="4"/>
        <v>2166.386015290826</v>
      </c>
      <c r="E50">
        <v>600</v>
      </c>
      <c r="J50">
        <f t="shared" si="5"/>
        <v>24.958466099999995</v>
      </c>
      <c r="K50" s="93">
        <f>'Temperature (ºC)'!B50</f>
        <v>27.03</v>
      </c>
    </row>
    <row r="51" spans="1:11" x14ac:dyDescent="0.2">
      <c r="A51" s="2">
        <v>45560</v>
      </c>
      <c r="B51" s="4">
        <v>0.77123842592592595</v>
      </c>
      <c r="C51" s="3">
        <v>956</v>
      </c>
      <c r="D51" s="3">
        <f t="shared" si="4"/>
        <v>2177.6309690872749</v>
      </c>
      <c r="E51">
        <v>600</v>
      </c>
      <c r="J51">
        <f t="shared" si="5"/>
        <v>24.960128999999998</v>
      </c>
      <c r="K51" s="93">
        <f>'Temperature (ºC)'!B51</f>
        <v>27.05</v>
      </c>
    </row>
    <row r="52" spans="1:11" x14ac:dyDescent="0.2">
      <c r="A52" s="2">
        <v>45560</v>
      </c>
      <c r="B52" s="4">
        <v>0.77195601851851847</v>
      </c>
      <c r="C52" s="3">
        <v>951</v>
      </c>
      <c r="D52" s="3">
        <f t="shared" si="4"/>
        <v>2165.9530844324545</v>
      </c>
      <c r="E52">
        <v>600</v>
      </c>
      <c r="J52">
        <f t="shared" si="5"/>
        <v>24.963454799999994</v>
      </c>
      <c r="K52" s="93">
        <f>'Temperature (ºC)'!B52</f>
        <v>27.09</v>
      </c>
    </row>
    <row r="53" spans="1:11" x14ac:dyDescent="0.2">
      <c r="A53" s="2">
        <v>45560</v>
      </c>
      <c r="B53" s="4">
        <v>0.77263888888888888</v>
      </c>
      <c r="C53" s="3">
        <v>930</v>
      </c>
      <c r="D53" s="3">
        <f t="shared" si="4"/>
        <v>2118.0539220649457</v>
      </c>
      <c r="E53">
        <v>600</v>
      </c>
      <c r="J53">
        <f t="shared" si="5"/>
        <v>24.964286250000001</v>
      </c>
      <c r="K53" s="93">
        <f>'Temperature (ºC)'!B53</f>
        <v>27.1</v>
      </c>
    </row>
    <row r="54" spans="1:11" x14ac:dyDescent="0.2">
      <c r="A54" s="2">
        <v>45560</v>
      </c>
      <c r="B54" s="4">
        <v>0.77333333333333332</v>
      </c>
      <c r="C54" s="3">
        <v>934</v>
      </c>
      <c r="D54" s="3">
        <f t="shared" si="4"/>
        <v>2127.4472548549347</v>
      </c>
      <c r="E54">
        <v>600</v>
      </c>
      <c r="J54">
        <f t="shared" si="5"/>
        <v>24.960960449999998</v>
      </c>
      <c r="K54" s="93">
        <f>'Temperature (ºC)'!B54</f>
        <v>27.06</v>
      </c>
    </row>
    <row r="55" spans="1:11" x14ac:dyDescent="0.2">
      <c r="A55" s="2">
        <v>45560</v>
      </c>
      <c r="B55" s="4">
        <v>0.77407407407407403</v>
      </c>
      <c r="C55" s="3">
        <v>934</v>
      </c>
      <c r="D55" s="3">
        <f t="shared" si="4"/>
        <v>2127.2346801891822</v>
      </c>
      <c r="E55">
        <v>600</v>
      </c>
      <c r="J55">
        <f t="shared" si="5"/>
        <v>24.963454799999994</v>
      </c>
      <c r="K55" s="93">
        <f>'Temperature (ºC)'!B55</f>
        <v>27.09</v>
      </c>
    </row>
    <row r="56" spans="1:11" x14ac:dyDescent="0.2">
      <c r="A56" s="2">
        <v>45560</v>
      </c>
      <c r="B56" s="4">
        <v>0.7747222222222222</v>
      </c>
      <c r="C56" s="3">
        <v>956</v>
      </c>
      <c r="D56" s="3">
        <f t="shared" si="4"/>
        <v>2177.2683327893419</v>
      </c>
      <c r="E56">
        <v>600</v>
      </c>
      <c r="J56">
        <f t="shared" si="5"/>
        <v>24.964286250000001</v>
      </c>
      <c r="K56" s="93">
        <f>'Temperature (ºC)'!B56</f>
        <v>27.1</v>
      </c>
    </row>
    <row r="57" spans="1:11" x14ac:dyDescent="0.2">
      <c r="A57" s="2">
        <v>45560</v>
      </c>
      <c r="B57" s="4">
        <v>0.77541666666666664</v>
      </c>
      <c r="C57" s="3">
        <v>956</v>
      </c>
      <c r="D57" s="3">
        <f t="shared" si="4"/>
        <v>2177.5584321641518</v>
      </c>
      <c r="E57">
        <v>600</v>
      </c>
      <c r="J57">
        <f t="shared" si="5"/>
        <v>24.960960449999998</v>
      </c>
      <c r="K57" s="93">
        <f>'Temperature (ºC)'!B57</f>
        <v>27.06</v>
      </c>
    </row>
    <row r="58" spans="1:11" x14ac:dyDescent="0.2">
      <c r="A58" s="2">
        <v>45560</v>
      </c>
      <c r="B58" s="4">
        <v>0.77615740740740746</v>
      </c>
      <c r="C58" s="3">
        <v>951</v>
      </c>
      <c r="D58" s="3">
        <f t="shared" si="4"/>
        <v>2166.386015290826</v>
      </c>
      <c r="E58">
        <v>600</v>
      </c>
      <c r="J58">
        <f t="shared" si="5"/>
        <v>24.958466099999995</v>
      </c>
      <c r="K58" s="93">
        <f>'Temperature (ºC)'!B58</f>
        <v>27.03</v>
      </c>
    </row>
    <row r="59" spans="1:11" x14ac:dyDescent="0.2">
      <c r="A59" s="2">
        <v>45560</v>
      </c>
      <c r="B59" s="4">
        <v>0.77680555555555553</v>
      </c>
      <c r="C59" s="3">
        <v>947</v>
      </c>
      <c r="D59" s="3">
        <f t="shared" si="4"/>
        <v>2157.1302591272483</v>
      </c>
      <c r="E59">
        <v>600</v>
      </c>
      <c r="J59">
        <f t="shared" si="5"/>
        <v>24.960128999999998</v>
      </c>
      <c r="K59" s="93">
        <f>'Temperature (ºC)'!B59</f>
        <v>27.05</v>
      </c>
    </row>
    <row r="60" spans="1:11" x14ac:dyDescent="0.2">
      <c r="A60" s="2">
        <v>45560</v>
      </c>
      <c r="B60" s="4">
        <v>0.77749999999999997</v>
      </c>
      <c r="C60" s="3">
        <v>947</v>
      </c>
      <c r="D60" s="3">
        <f t="shared" si="4"/>
        <v>2157.345849985009</v>
      </c>
      <c r="E60">
        <v>600</v>
      </c>
      <c r="J60">
        <f t="shared" si="5"/>
        <v>24.957634649999999</v>
      </c>
      <c r="K60" s="93">
        <f>'Temperature (ºC)'!B60</f>
        <v>27.02</v>
      </c>
    </row>
    <row r="61" spans="1:11" x14ac:dyDescent="0.2">
      <c r="A61" s="2">
        <v>45560</v>
      </c>
      <c r="B61" s="4">
        <v>0.77820601851851856</v>
      </c>
      <c r="C61" s="3">
        <v>951</v>
      </c>
      <c r="D61" s="3">
        <f t="shared" si="4"/>
        <v>2166.6025456271868</v>
      </c>
      <c r="E61">
        <v>600</v>
      </c>
      <c r="J61">
        <f t="shared" si="5"/>
        <v>24.95597175</v>
      </c>
      <c r="K61" s="93">
        <f>'Temperature (ºC)'!B61</f>
        <v>27</v>
      </c>
    </row>
    <row r="62" spans="1:11" x14ac:dyDescent="0.2">
      <c r="A62" s="2">
        <v>45560</v>
      </c>
      <c r="B62" s="4">
        <v>0.77891203703703704</v>
      </c>
      <c r="C62" s="3">
        <v>947</v>
      </c>
      <c r="D62" s="3">
        <f t="shared" si="4"/>
        <v>2157.5614839408277</v>
      </c>
      <c r="E62">
        <v>600</v>
      </c>
      <c r="J62">
        <f t="shared" si="5"/>
        <v>24.955140299999997</v>
      </c>
      <c r="K62" s="93">
        <f>'Temperature (ºC)'!B62</f>
        <v>26.99</v>
      </c>
    </row>
    <row r="63" spans="1:11" x14ac:dyDescent="0.2">
      <c r="A63" s="2">
        <v>45560</v>
      </c>
      <c r="B63" s="4">
        <v>0.77959490740740744</v>
      </c>
      <c r="C63" s="3">
        <v>930</v>
      </c>
      <c r="D63" s="3">
        <f t="shared" si="4"/>
        <v>2118.6184165639474</v>
      </c>
      <c r="E63">
        <v>600</v>
      </c>
      <c r="J63">
        <f t="shared" si="5"/>
        <v>24.957634649999999</v>
      </c>
      <c r="K63" s="93">
        <f>'Temperature (ºC)'!B63</f>
        <v>27.02</v>
      </c>
    </row>
    <row r="64" spans="1:11" x14ac:dyDescent="0.2">
      <c r="A64" s="2">
        <v>45560</v>
      </c>
      <c r="B64" s="4">
        <v>0.78034722222222219</v>
      </c>
      <c r="C64" s="3">
        <v>921</v>
      </c>
      <c r="D64" s="3">
        <f t="shared" si="4"/>
        <v>2098.0457624425349</v>
      </c>
      <c r="E64">
        <v>600</v>
      </c>
      <c r="J64">
        <f t="shared" si="5"/>
        <v>24.958466099999995</v>
      </c>
      <c r="K64" s="93">
        <f>'Temperature (ºC)'!B64</f>
        <v>27.03</v>
      </c>
    </row>
    <row r="65" spans="1:11" x14ac:dyDescent="0.2">
      <c r="A65" s="2">
        <v>45560</v>
      </c>
      <c r="B65" s="4">
        <v>0.78099537037037037</v>
      </c>
      <c r="C65" s="3">
        <v>943</v>
      </c>
      <c r="D65" s="3">
        <f t="shared" si="4"/>
        <v>2148.3766567049806</v>
      </c>
      <c r="E65">
        <v>600</v>
      </c>
      <c r="J65">
        <f t="shared" si="5"/>
        <v>24.95597175</v>
      </c>
      <c r="K65" s="93">
        <f>'Temperature (ºC)'!B65</f>
        <v>27</v>
      </c>
    </row>
    <row r="66" spans="1:11" x14ac:dyDescent="0.2">
      <c r="A66" s="2">
        <v>45560</v>
      </c>
      <c r="B66" s="4">
        <v>0.78167824074074077</v>
      </c>
      <c r="C66" s="3">
        <v>951</v>
      </c>
      <c r="D66" s="3">
        <f t="shared" si="4"/>
        <v>2166.386015290826</v>
      </c>
      <c r="E66">
        <v>600</v>
      </c>
      <c r="J66">
        <f t="shared" si="5"/>
        <v>24.958466099999995</v>
      </c>
      <c r="K66" s="93">
        <f>'Temperature (ºC)'!B66</f>
        <v>27.03</v>
      </c>
    </row>
    <row r="67" spans="1:11" x14ac:dyDescent="0.2">
      <c r="A67" s="2">
        <v>45560</v>
      </c>
      <c r="B67" s="4">
        <v>0.78237268518518521</v>
      </c>
      <c r="C67" s="3">
        <v>943</v>
      </c>
      <c r="D67" s="3">
        <f t="shared" si="4"/>
        <v>2148.2335127094648</v>
      </c>
      <c r="E67">
        <v>600</v>
      </c>
      <c r="J67">
        <f t="shared" si="5"/>
        <v>24.957634649999999</v>
      </c>
      <c r="K67" s="93">
        <f>'Temperature (ºC)'!B67</f>
        <v>27.02</v>
      </c>
    </row>
    <row r="68" spans="1:11" x14ac:dyDescent="0.2">
      <c r="A68" s="2">
        <v>45560</v>
      </c>
      <c r="B68" s="4">
        <v>0.78311342592592592</v>
      </c>
      <c r="C68" s="3">
        <v>943</v>
      </c>
      <c r="D68" s="3">
        <f t="shared" si="4"/>
        <v>2148.3766567049806</v>
      </c>
      <c r="E68">
        <v>600</v>
      </c>
      <c r="J68">
        <f t="shared" si="5"/>
        <v>24.95597175</v>
      </c>
      <c r="K68" s="93">
        <f>'Temperature (ºC)'!B68</f>
        <v>27</v>
      </c>
    </row>
    <row r="69" spans="1:11" x14ac:dyDescent="0.2">
      <c r="A69" s="2">
        <v>45560</v>
      </c>
      <c r="B69" s="4">
        <v>0.7837615740740741</v>
      </c>
      <c r="C69" s="3">
        <v>943</v>
      </c>
      <c r="D69" s="3">
        <f t="shared" si="4"/>
        <v>2148.1619478646148</v>
      </c>
      <c r="E69">
        <v>600</v>
      </c>
      <c r="J69">
        <f t="shared" si="5"/>
        <v>24.958466099999995</v>
      </c>
      <c r="K69" s="93">
        <f>'Temperature (ºC)'!B69</f>
        <v>27.03</v>
      </c>
    </row>
    <row r="70" spans="1:11" x14ac:dyDescent="0.2">
      <c r="A70" s="2">
        <v>45560</v>
      </c>
      <c r="B70" s="4">
        <v>0.78445601851851854</v>
      </c>
      <c r="C70" s="3">
        <v>947</v>
      </c>
      <c r="D70" s="3">
        <f t="shared" si="4"/>
        <v>2157.0584050831085</v>
      </c>
      <c r="E70">
        <v>600</v>
      </c>
      <c r="J70">
        <f t="shared" si="5"/>
        <v>24.960960449999998</v>
      </c>
      <c r="K70" s="93">
        <f>'Temperature (ºC)'!B70</f>
        <v>27.06</v>
      </c>
    </row>
    <row r="71" spans="1:11" x14ac:dyDescent="0.2">
      <c r="A71" s="2">
        <v>45560</v>
      </c>
      <c r="B71" s="4">
        <v>0.78516203703703702</v>
      </c>
      <c r="C71" s="3">
        <v>943</v>
      </c>
      <c r="D71" s="3">
        <f t="shared" si="4"/>
        <v>2148.0188324783476</v>
      </c>
      <c r="E71">
        <v>600</v>
      </c>
      <c r="J71">
        <f t="shared" si="5"/>
        <v>24.960128999999998</v>
      </c>
      <c r="K71" s="93">
        <f>'Temperature (ºC)'!B71</f>
        <v>27.05</v>
      </c>
    </row>
    <row r="72" spans="1:11" x14ac:dyDescent="0.2">
      <c r="A72" s="2">
        <v>45560</v>
      </c>
      <c r="B72" s="4">
        <v>0.78585648148148146</v>
      </c>
      <c r="C72" s="3">
        <v>938</v>
      </c>
      <c r="D72" s="3">
        <f t="shared" si="4"/>
        <v>2136.8430911150349</v>
      </c>
      <c r="E72">
        <v>600</v>
      </c>
      <c r="J72">
        <f t="shared" si="5"/>
        <v>24.957634649999999</v>
      </c>
      <c r="K72" s="93">
        <f>'Temperature (ºC)'!B72</f>
        <v>27.02</v>
      </c>
    </row>
    <row r="73" spans="1:11" ht="32" x14ac:dyDescent="0.2">
      <c r="A73" s="1" t="s">
        <v>9</v>
      </c>
      <c r="B73" s="1" t="s">
        <v>21</v>
      </c>
      <c r="C73" s="1" t="s">
        <v>73</v>
      </c>
      <c r="D73" s="1" t="s">
        <v>74</v>
      </c>
      <c r="E73" s="1" t="s">
        <v>48</v>
      </c>
      <c r="F73" s="1" t="s">
        <v>70</v>
      </c>
      <c r="G73" t="s">
        <v>78</v>
      </c>
      <c r="H73" t="s">
        <v>79</v>
      </c>
      <c r="I73" t="s">
        <v>80</v>
      </c>
    </row>
    <row r="74" spans="1:11" ht="16" x14ac:dyDescent="0.2">
      <c r="A74" s="2">
        <v>45569.001759259256</v>
      </c>
      <c r="B74" s="4" t="str">
        <f>TEXT(A74,"mm:s")</f>
        <v>02:32</v>
      </c>
      <c r="C74" s="3">
        <v>0</v>
      </c>
      <c r="D74" s="3">
        <f t="shared" ref="D74:D79" si="6">C74*12.187*$H$3/(K74+273.15)</f>
        <v>0</v>
      </c>
      <c r="E74">
        <v>600</v>
      </c>
      <c r="F74" s="132">
        <f>D74</f>
        <v>0</v>
      </c>
      <c r="G74" s="93">
        <f>AVERAGE(D74:D102)</f>
        <v>1707.666911296596</v>
      </c>
      <c r="H74" s="93">
        <f>MAX(D74:D102)</f>
        <v>2279.2225216065926</v>
      </c>
      <c r="I74" s="93">
        <f>MIN(D74:D102)</f>
        <v>0</v>
      </c>
      <c r="J74">
        <f t="shared" ref="J74:J79" si="7">$H$2*(K74+273.15)/($H$4)</f>
        <v>24.67826745</v>
      </c>
      <c r="K74" s="93">
        <f>'Temperature (ºC)'!B74</f>
        <v>23.66</v>
      </c>
    </row>
    <row r="75" spans="1:11" ht="16" x14ac:dyDescent="0.2">
      <c r="A75" s="2">
        <v>45569.002118055556</v>
      </c>
      <c r="B75" s="4" t="str">
        <f t="shared" ref="B75:B102" si="8">TEXT(A75,"mm:s")</f>
        <v>03:3</v>
      </c>
      <c r="C75" s="3">
        <v>0</v>
      </c>
      <c r="D75" s="3">
        <f t="shared" si="6"/>
        <v>0</v>
      </c>
      <c r="E75">
        <v>600</v>
      </c>
      <c r="F75" s="132"/>
      <c r="J75">
        <f t="shared" si="7"/>
        <v>24.68990775</v>
      </c>
      <c r="K75" s="93">
        <f>'Temperature (ºC)'!B75</f>
        <v>23.8</v>
      </c>
    </row>
    <row r="76" spans="1:11" ht="16" x14ac:dyDescent="0.2">
      <c r="A76" s="2">
        <v>45569.002476851849</v>
      </c>
      <c r="B76" s="4" t="str">
        <f t="shared" si="8"/>
        <v>03:34</v>
      </c>
      <c r="C76" s="3">
        <v>0</v>
      </c>
      <c r="D76" s="3">
        <f t="shared" si="6"/>
        <v>0</v>
      </c>
      <c r="E76">
        <v>600</v>
      </c>
      <c r="F76" s="132">
        <f>D76</f>
        <v>0</v>
      </c>
      <c r="J76">
        <f t="shared" si="7"/>
        <v>24.702379499999996</v>
      </c>
      <c r="K76" s="93">
        <f>'Temperature (ºC)'!B76</f>
        <v>23.95</v>
      </c>
    </row>
    <row r="77" spans="1:11" ht="16" x14ac:dyDescent="0.2">
      <c r="A77" s="2">
        <v>45569.003171296295</v>
      </c>
      <c r="B77" s="4" t="str">
        <f t="shared" si="8"/>
        <v>04:34</v>
      </c>
      <c r="C77" s="3">
        <v>0</v>
      </c>
      <c r="D77" s="3">
        <f t="shared" si="6"/>
        <v>0</v>
      </c>
      <c r="E77">
        <v>600</v>
      </c>
      <c r="F77" s="132"/>
      <c r="J77">
        <f t="shared" si="7"/>
        <v>24.719008499999997</v>
      </c>
      <c r="K77" s="93">
        <f>'Temperature (ºC)'!B77</f>
        <v>24.15</v>
      </c>
    </row>
    <row r="78" spans="1:11" ht="16" x14ac:dyDescent="0.2">
      <c r="A78" s="2">
        <v>45569.003865740742</v>
      </c>
      <c r="B78" s="4" t="str">
        <f t="shared" si="8"/>
        <v>05:34</v>
      </c>
      <c r="C78" s="3">
        <v>0</v>
      </c>
      <c r="D78" s="3">
        <f t="shared" si="6"/>
        <v>0</v>
      </c>
      <c r="E78">
        <v>600</v>
      </c>
      <c r="F78" s="132"/>
      <c r="J78">
        <f t="shared" si="7"/>
        <v>24.73314315</v>
      </c>
      <c r="K78" s="93">
        <f>'Temperature (ºC)'!B78</f>
        <v>24.32</v>
      </c>
    </row>
    <row r="79" spans="1:11" ht="16" x14ac:dyDescent="0.2">
      <c r="A79" s="2">
        <v>45569.004583333335</v>
      </c>
      <c r="B79" s="4" t="str">
        <f t="shared" si="8"/>
        <v>06:36</v>
      </c>
      <c r="C79" s="3">
        <v>0</v>
      </c>
      <c r="D79" s="3">
        <f t="shared" si="6"/>
        <v>0</v>
      </c>
      <c r="E79">
        <v>600</v>
      </c>
      <c r="F79" s="132"/>
      <c r="J79">
        <f t="shared" si="7"/>
        <v>24.744783449999996</v>
      </c>
      <c r="K79" s="93">
        <f>'Temperature (ºC)'!B79</f>
        <v>24.46</v>
      </c>
    </row>
    <row r="80" spans="1:11" ht="16" x14ac:dyDescent="0.2">
      <c r="A80" s="2">
        <v>45569.005254629628</v>
      </c>
      <c r="B80" s="4" t="str">
        <f t="shared" si="8"/>
        <v>07:34</v>
      </c>
      <c r="C80" s="3">
        <v>0</v>
      </c>
      <c r="D80" s="3">
        <f t="shared" ref="D80:D102" si="9">C80*12.187*$H$3/(K80+273.15)</f>
        <v>0</v>
      </c>
      <c r="E80">
        <v>600</v>
      </c>
      <c r="F80" s="132"/>
      <c r="J80">
        <f t="shared" ref="J80:J102" si="10">$H$2*(K80+273.15)/($H$4)</f>
        <v>24.754760849999997</v>
      </c>
      <c r="K80" s="93">
        <f>'Temperature (ºC)'!B80</f>
        <v>24.58</v>
      </c>
    </row>
    <row r="81" spans="1:11" ht="16" x14ac:dyDescent="0.2">
      <c r="A81" s="2">
        <v>45569.005949074075</v>
      </c>
      <c r="B81" s="4" t="str">
        <f t="shared" si="8"/>
        <v>08:34</v>
      </c>
      <c r="C81" s="3">
        <v>982</v>
      </c>
      <c r="D81" s="3">
        <f t="shared" si="9"/>
        <v>2254.2767011548276</v>
      </c>
      <c r="E81">
        <v>600</v>
      </c>
      <c r="F81" s="132"/>
      <c r="J81">
        <f t="shared" si="10"/>
        <v>24.767232599999996</v>
      </c>
      <c r="K81" s="93">
        <f>'Temperature (ºC)'!B81</f>
        <v>24.73</v>
      </c>
    </row>
    <row r="82" spans="1:11" ht="16" x14ac:dyDescent="0.2">
      <c r="A82" s="2">
        <v>45569.006655092591</v>
      </c>
      <c r="B82" s="4" t="str">
        <f t="shared" si="8"/>
        <v>09:35</v>
      </c>
      <c r="C82" s="3">
        <v>982</v>
      </c>
      <c r="D82" s="3">
        <f t="shared" si="9"/>
        <v>2253.4445576697208</v>
      </c>
      <c r="E82">
        <v>600</v>
      </c>
      <c r="F82" s="132"/>
      <c r="J82">
        <f t="shared" si="10"/>
        <v>24.776378549999997</v>
      </c>
      <c r="K82" s="93">
        <f>'Temperature (ºC)'!B82</f>
        <v>24.84</v>
      </c>
    </row>
    <row r="83" spans="1:11" ht="16" x14ac:dyDescent="0.2">
      <c r="A83" s="2">
        <v>45569.007349537038</v>
      </c>
      <c r="B83" s="4" t="str">
        <f t="shared" si="8"/>
        <v>10:35</v>
      </c>
      <c r="C83" s="3">
        <v>982</v>
      </c>
      <c r="D83" s="3">
        <f t="shared" si="9"/>
        <v>2252.9909201140754</v>
      </c>
      <c r="E83">
        <v>600</v>
      </c>
      <c r="F83" s="132"/>
      <c r="J83">
        <f t="shared" si="10"/>
        <v>24.781367249999995</v>
      </c>
      <c r="K83" s="93">
        <f>'Temperature (ºC)'!B83</f>
        <v>24.9</v>
      </c>
    </row>
    <row r="84" spans="1:11" ht="16" x14ac:dyDescent="0.2">
      <c r="A84" s="2">
        <v>45569.008043981485</v>
      </c>
      <c r="B84" s="4" t="str">
        <f t="shared" si="8"/>
        <v>11:35</v>
      </c>
      <c r="C84" s="3">
        <v>982</v>
      </c>
      <c r="D84" s="3">
        <f t="shared" si="9"/>
        <v>2252.3863540737261</v>
      </c>
      <c r="E84">
        <v>600</v>
      </c>
      <c r="F84" s="132"/>
      <c r="J84">
        <f t="shared" si="10"/>
        <v>24.788018849999997</v>
      </c>
      <c r="K84" s="93">
        <f>'Temperature (ºC)'!B84</f>
        <v>24.98</v>
      </c>
    </row>
    <row r="85" spans="1:11" ht="16" x14ac:dyDescent="0.2">
      <c r="A85" s="2">
        <v>45569.008738425924</v>
      </c>
      <c r="B85" s="4" t="str">
        <f t="shared" si="8"/>
        <v>12:35</v>
      </c>
      <c r="C85" s="3">
        <v>982</v>
      </c>
      <c r="D85" s="3">
        <f t="shared" si="9"/>
        <v>2251.8576248826294</v>
      </c>
      <c r="E85">
        <v>600</v>
      </c>
      <c r="F85" s="132">
        <f>D85</f>
        <v>2251.8576248826294</v>
      </c>
      <c r="J85">
        <f t="shared" si="10"/>
        <v>24.793838999999998</v>
      </c>
      <c r="K85" s="93">
        <f>'Temperature (ºC)'!B85</f>
        <v>25.05</v>
      </c>
    </row>
    <row r="86" spans="1:11" ht="16" x14ac:dyDescent="0.2">
      <c r="A86" s="2">
        <v>45569.009432870371</v>
      </c>
      <c r="B86" s="4" t="str">
        <f t="shared" si="8"/>
        <v>13:35</v>
      </c>
      <c r="C86" s="3">
        <v>982</v>
      </c>
      <c r="D86" s="3">
        <f t="shared" si="9"/>
        <v>2251.2536668231196</v>
      </c>
      <c r="E86">
        <v>600</v>
      </c>
      <c r="F86" s="132"/>
      <c r="J86">
        <f t="shared" si="10"/>
        <v>24.800490599999996</v>
      </c>
      <c r="K86" s="93">
        <f>'Temperature (ºC)'!B86</f>
        <v>25.13</v>
      </c>
    </row>
    <row r="87" spans="1:11" ht="16" x14ac:dyDescent="0.2">
      <c r="A87" s="2">
        <v>45569.010127314818</v>
      </c>
      <c r="B87" s="4" t="str">
        <f t="shared" si="8"/>
        <v>14:35</v>
      </c>
      <c r="C87" s="3">
        <v>982</v>
      </c>
      <c r="D87" s="3">
        <f t="shared" si="9"/>
        <v>2250.4991746765868</v>
      </c>
      <c r="E87">
        <v>600</v>
      </c>
      <c r="F87" s="132"/>
      <c r="J87">
        <f t="shared" si="10"/>
        <v>24.808805099999997</v>
      </c>
      <c r="K87" s="93">
        <f>'Temperature (ºC)'!B87</f>
        <v>25.23</v>
      </c>
    </row>
    <row r="88" spans="1:11" ht="16" x14ac:dyDescent="0.2">
      <c r="A88" s="2">
        <v>45569.010821759257</v>
      </c>
      <c r="B88" s="4" t="str">
        <f t="shared" si="8"/>
        <v>15:35</v>
      </c>
      <c r="C88" s="3">
        <v>982</v>
      </c>
      <c r="D88" s="3">
        <f t="shared" si="9"/>
        <v>2250.0467220881919</v>
      </c>
      <c r="E88">
        <v>600</v>
      </c>
      <c r="F88" s="132"/>
      <c r="J88">
        <f t="shared" si="10"/>
        <v>24.813793799999999</v>
      </c>
      <c r="K88" s="93">
        <f>'Temperature (ºC)'!B88</f>
        <v>25.29</v>
      </c>
    </row>
    <row r="89" spans="1:11" ht="16" x14ac:dyDescent="0.2">
      <c r="A89" s="2">
        <v>45569.01153935185</v>
      </c>
      <c r="B89" s="4" t="str">
        <f t="shared" si="8"/>
        <v>16:37</v>
      </c>
      <c r="C89" s="3">
        <v>995</v>
      </c>
      <c r="D89" s="3">
        <f t="shared" si="9"/>
        <v>2279.2225216065926</v>
      </c>
      <c r="E89">
        <v>600</v>
      </c>
      <c r="F89" s="132"/>
      <c r="J89">
        <f t="shared" si="10"/>
        <v>24.820445400000001</v>
      </c>
      <c r="K89" s="93">
        <f>'Temperature (ºC)'!B89</f>
        <v>25.37</v>
      </c>
    </row>
    <row r="90" spans="1:11" ht="16" x14ac:dyDescent="0.2">
      <c r="A90" s="2">
        <v>45569.01221064815</v>
      </c>
      <c r="B90" s="4" t="str">
        <f t="shared" si="8"/>
        <v>17:35</v>
      </c>
      <c r="C90" s="3">
        <v>995</v>
      </c>
      <c r="D90" s="3">
        <f t="shared" si="9"/>
        <v>2278.7645091767699</v>
      </c>
      <c r="E90">
        <v>600</v>
      </c>
      <c r="F90" s="132"/>
      <c r="J90">
        <f t="shared" si="10"/>
        <v>24.825434099999995</v>
      </c>
      <c r="K90" s="93">
        <f>'Temperature (ºC)'!B90</f>
        <v>25.43</v>
      </c>
    </row>
    <row r="91" spans="1:11" ht="16" x14ac:dyDescent="0.2">
      <c r="A91" s="2">
        <v>45569.012916666667</v>
      </c>
      <c r="B91" s="4" t="str">
        <f t="shared" si="8"/>
        <v>18:36</v>
      </c>
      <c r="C91" s="3">
        <v>995</v>
      </c>
      <c r="D91" s="3">
        <f t="shared" si="9"/>
        <v>2278.4592698077822</v>
      </c>
      <c r="E91">
        <v>600</v>
      </c>
      <c r="F91" s="132"/>
      <c r="J91">
        <f t="shared" si="10"/>
        <v>24.828759900000001</v>
      </c>
      <c r="K91" s="93">
        <f>'Temperature (ºC)'!B91</f>
        <v>25.47</v>
      </c>
    </row>
    <row r="92" spans="1:11" ht="16" x14ac:dyDescent="0.2">
      <c r="A92" s="2">
        <v>45569.013611111113</v>
      </c>
      <c r="B92" s="4" t="str">
        <f t="shared" si="8"/>
        <v>19:36</v>
      </c>
      <c r="C92" s="3">
        <v>995</v>
      </c>
      <c r="D92" s="3">
        <f t="shared" si="9"/>
        <v>2277.9252976329972</v>
      </c>
      <c r="E92">
        <v>600</v>
      </c>
      <c r="F92" s="132"/>
      <c r="J92">
        <f t="shared" si="10"/>
        <v>24.83458005</v>
      </c>
      <c r="K92" s="93">
        <f>'Temperature (ºC)'!B92</f>
        <v>25.54</v>
      </c>
    </row>
    <row r="93" spans="1:11" ht="16" x14ac:dyDescent="0.2">
      <c r="A93" s="2">
        <v>45569.014305555553</v>
      </c>
      <c r="B93" s="4" t="str">
        <f t="shared" si="8"/>
        <v>20:36</v>
      </c>
      <c r="C93" s="3">
        <v>995</v>
      </c>
      <c r="D93" s="3">
        <f t="shared" si="9"/>
        <v>2277.391575679475</v>
      </c>
      <c r="E93">
        <v>600</v>
      </c>
      <c r="F93" s="132"/>
      <c r="J93">
        <f t="shared" si="10"/>
        <v>24.840400200000001</v>
      </c>
      <c r="K93" s="93">
        <f>'Temperature (ºC)'!B93</f>
        <v>25.61</v>
      </c>
    </row>
    <row r="94" spans="1:11" ht="16" x14ac:dyDescent="0.2">
      <c r="A94" s="2">
        <v>45569.014999999999</v>
      </c>
      <c r="B94" s="4" t="str">
        <f t="shared" si="8"/>
        <v>21:36</v>
      </c>
      <c r="C94" s="3">
        <v>995</v>
      </c>
      <c r="D94" s="3">
        <f t="shared" si="9"/>
        <v>2277.3153501020852</v>
      </c>
      <c r="E94">
        <v>600</v>
      </c>
      <c r="F94" s="132">
        <f>D94</f>
        <v>2277.3153501020852</v>
      </c>
      <c r="J94">
        <f t="shared" si="10"/>
        <v>24.841231650000001</v>
      </c>
      <c r="K94" s="93">
        <f>'Temperature (ºC)'!B94</f>
        <v>25.62</v>
      </c>
    </row>
    <row r="95" spans="1:11" ht="16" x14ac:dyDescent="0.2">
      <c r="A95" s="2">
        <v>45569.015740740739</v>
      </c>
      <c r="B95" s="4" t="str">
        <f t="shared" si="8"/>
        <v>22:40</v>
      </c>
      <c r="C95" s="3">
        <v>995</v>
      </c>
      <c r="D95" s="3">
        <f t="shared" si="9"/>
        <v>2277.1629142541587</v>
      </c>
      <c r="E95">
        <v>600</v>
      </c>
      <c r="F95" s="132"/>
      <c r="J95">
        <f t="shared" si="10"/>
        <v>24.842894549999997</v>
      </c>
      <c r="K95" s="93">
        <f>'Temperature (ºC)'!B95</f>
        <v>25.64</v>
      </c>
    </row>
    <row r="96" spans="1:11" ht="16" x14ac:dyDescent="0.2">
      <c r="A96" s="2">
        <v>45569.016435185185</v>
      </c>
      <c r="B96" s="4" t="str">
        <f t="shared" si="8"/>
        <v>23:40</v>
      </c>
      <c r="C96" s="3">
        <v>986</v>
      </c>
      <c r="D96" s="3">
        <f t="shared" si="9"/>
        <v>2256.3389131249578</v>
      </c>
      <c r="E96">
        <v>600</v>
      </c>
      <c r="F96" s="132"/>
      <c r="J96">
        <f t="shared" si="10"/>
        <v>24.8453889</v>
      </c>
      <c r="K96" s="93">
        <f>'Temperature (ºC)'!B96</f>
        <v>25.67</v>
      </c>
    </row>
    <row r="97" spans="1:11" ht="16" x14ac:dyDescent="0.2">
      <c r="A97" s="2">
        <v>45569.017083333332</v>
      </c>
      <c r="B97" s="4" t="str">
        <f t="shared" si="8"/>
        <v>24:36</v>
      </c>
      <c r="C97" s="3">
        <v>982</v>
      </c>
      <c r="D97" s="3">
        <f t="shared" si="9"/>
        <v>2247.5614812062795</v>
      </c>
      <c r="E97">
        <v>600</v>
      </c>
      <c r="F97" s="132"/>
      <c r="J97">
        <f t="shared" si="10"/>
        <v>24.841231650000001</v>
      </c>
      <c r="K97" s="93">
        <f>'Temperature (ºC)'!B97</f>
        <v>25.62</v>
      </c>
    </row>
    <row r="98" spans="1:11" ht="16" x14ac:dyDescent="0.2">
      <c r="A98" s="2">
        <v>45569.017777777779</v>
      </c>
      <c r="B98" s="4" t="str">
        <f t="shared" si="8"/>
        <v>25:36</v>
      </c>
      <c r="C98" s="3">
        <v>978</v>
      </c>
      <c r="D98" s="3">
        <f t="shared" si="9"/>
        <v>2238.2566132065999</v>
      </c>
      <c r="E98">
        <v>600</v>
      </c>
      <c r="F98" s="132"/>
      <c r="J98">
        <f t="shared" si="10"/>
        <v>24.842894549999997</v>
      </c>
      <c r="K98" s="93">
        <f>'Temperature (ºC)'!B98</f>
        <v>25.64</v>
      </c>
    </row>
    <row r="99" spans="1:11" ht="16" x14ac:dyDescent="0.2">
      <c r="A99" s="2">
        <v>45569.018506944441</v>
      </c>
      <c r="B99" s="4" t="str">
        <f t="shared" si="8"/>
        <v>26:39</v>
      </c>
      <c r="C99" s="3">
        <v>978</v>
      </c>
      <c r="D99" s="3">
        <f t="shared" si="9"/>
        <v>2238.0319036878386</v>
      </c>
      <c r="E99">
        <v>600</v>
      </c>
      <c r="F99" s="132"/>
      <c r="J99">
        <f t="shared" si="10"/>
        <v>24.8453889</v>
      </c>
      <c r="K99" s="93">
        <f>'Temperature (ºC)'!B99</f>
        <v>25.67</v>
      </c>
    </row>
    <row r="100" spans="1:11" ht="16" x14ac:dyDescent="0.2">
      <c r="A100" s="2">
        <v>45569.019224537034</v>
      </c>
      <c r="B100" s="4" t="str">
        <f t="shared" si="8"/>
        <v>27:41</v>
      </c>
      <c r="C100" s="3">
        <v>951</v>
      </c>
      <c r="D100" s="3">
        <f t="shared" si="9"/>
        <v>2176.1729212930431</v>
      </c>
      <c r="E100">
        <v>600</v>
      </c>
      <c r="F100" s="132"/>
      <c r="J100">
        <f t="shared" si="10"/>
        <v>24.846220349999996</v>
      </c>
      <c r="K100" s="93">
        <f>'Temperature (ºC)'!B100</f>
        <v>25.68</v>
      </c>
    </row>
    <row r="101" spans="1:11" ht="16" x14ac:dyDescent="0.2">
      <c r="A101" s="2">
        <v>45569.019872685189</v>
      </c>
      <c r="B101" s="4" t="str">
        <f t="shared" si="8"/>
        <v>28:37</v>
      </c>
      <c r="C101" s="3">
        <v>951</v>
      </c>
      <c r="D101" s="3">
        <f t="shared" si="9"/>
        <v>2176.391412550201</v>
      </c>
      <c r="E101">
        <v>600</v>
      </c>
      <c r="F101" s="132"/>
      <c r="J101">
        <f t="shared" si="10"/>
        <v>24.843725999999997</v>
      </c>
      <c r="K101" s="93">
        <f>'Temperature (ºC)'!B101</f>
        <v>25.65</v>
      </c>
    </row>
    <row r="102" spans="1:11" ht="16" x14ac:dyDescent="0.2">
      <c r="A102" s="2">
        <v>45569.020613425928</v>
      </c>
      <c r="B102" s="4" t="str">
        <f t="shared" si="8"/>
        <v>29:41</v>
      </c>
      <c r="C102" s="3">
        <v>973</v>
      </c>
      <c r="D102" s="3">
        <f t="shared" si="9"/>
        <v>2226.5900227896391</v>
      </c>
      <c r="E102">
        <v>600</v>
      </c>
      <c r="F102" s="132">
        <f>D102</f>
        <v>2226.5900227896391</v>
      </c>
      <c r="J102">
        <f t="shared" si="10"/>
        <v>24.8453889</v>
      </c>
      <c r="K102" s="93">
        <f>'Temperature (ºC)'!B102</f>
        <v>25.67</v>
      </c>
    </row>
    <row r="109" spans="1:11" ht="32" x14ac:dyDescent="0.2">
      <c r="A109" s="1" t="s">
        <v>9</v>
      </c>
      <c r="B109" s="1" t="s">
        <v>21</v>
      </c>
      <c r="C109" s="1" t="s">
        <v>73</v>
      </c>
      <c r="D109" s="1" t="s">
        <v>74</v>
      </c>
      <c r="E109" s="1" t="s">
        <v>48</v>
      </c>
      <c r="F109" s="1" t="s">
        <v>70</v>
      </c>
    </row>
    <row r="110" spans="1:11" ht="16" x14ac:dyDescent="0.2">
      <c r="A110" s="2">
        <v>45569.001759259256</v>
      </c>
      <c r="B110" s="4" t="str">
        <f>TEXT(A110,"mm:s")</f>
        <v>02:32</v>
      </c>
      <c r="C110" s="3">
        <v>0</v>
      </c>
      <c r="D110" s="3">
        <f t="shared" ref="D110:D115" si="11">C110*12.187*$H$3/(K110+273.15)</f>
        <v>0</v>
      </c>
      <c r="E110">
        <v>600</v>
      </c>
      <c r="F110" s="132">
        <f>D110</f>
        <v>0</v>
      </c>
      <c r="J110">
        <f t="shared" ref="J110:J115" si="12">$H$2*(K110+273.15)/($H$4)</f>
        <v>24.67826745</v>
      </c>
      <c r="K110" s="93">
        <f>'Temperature (ºC)'!B74</f>
        <v>23.66</v>
      </c>
    </row>
    <row r="111" spans="1:11" ht="16" x14ac:dyDescent="0.2">
      <c r="A111" s="2">
        <v>45569.002118055556</v>
      </c>
      <c r="B111" s="4" t="str">
        <f t="shared" ref="B111:B138" si="13">TEXT(A111,"mm:s")</f>
        <v>03:3</v>
      </c>
      <c r="C111" s="3">
        <v>0</v>
      </c>
      <c r="D111" s="3">
        <f t="shared" si="11"/>
        <v>0</v>
      </c>
      <c r="E111">
        <v>600</v>
      </c>
      <c r="F111" s="132"/>
      <c r="J111">
        <f t="shared" si="12"/>
        <v>24.68990775</v>
      </c>
      <c r="K111" s="93">
        <f>'Temperature (ºC)'!B75</f>
        <v>23.8</v>
      </c>
    </row>
    <row r="112" spans="1:11" ht="16" x14ac:dyDescent="0.2">
      <c r="A112" s="2">
        <v>45569.002476851849</v>
      </c>
      <c r="B112" s="4" t="str">
        <f t="shared" si="13"/>
        <v>03:34</v>
      </c>
      <c r="C112" s="3">
        <v>0</v>
      </c>
      <c r="D112" s="3">
        <f t="shared" si="11"/>
        <v>0</v>
      </c>
      <c r="E112">
        <v>600</v>
      </c>
      <c r="F112" s="132">
        <f>D112</f>
        <v>0</v>
      </c>
      <c r="J112">
        <f t="shared" si="12"/>
        <v>24.702379499999996</v>
      </c>
      <c r="K112" s="93">
        <f>'Temperature (ºC)'!B76</f>
        <v>23.95</v>
      </c>
    </row>
    <row r="113" spans="1:11" ht="16" x14ac:dyDescent="0.2">
      <c r="A113" s="2">
        <v>45569.003171296295</v>
      </c>
      <c r="B113" s="4" t="str">
        <f t="shared" si="13"/>
        <v>04:34</v>
      </c>
      <c r="C113" s="3">
        <v>0</v>
      </c>
      <c r="D113" s="3">
        <f t="shared" si="11"/>
        <v>0</v>
      </c>
      <c r="E113">
        <v>600</v>
      </c>
      <c r="F113" s="132"/>
      <c r="J113">
        <f t="shared" si="12"/>
        <v>24.719008499999997</v>
      </c>
      <c r="K113" s="93">
        <f>'Temperature (ºC)'!B77</f>
        <v>24.15</v>
      </c>
    </row>
    <row r="114" spans="1:11" ht="16" x14ac:dyDescent="0.2">
      <c r="A114" s="2">
        <v>45569.003865740742</v>
      </c>
      <c r="B114" s="4" t="str">
        <f t="shared" si="13"/>
        <v>05:34</v>
      </c>
      <c r="C114" s="3">
        <v>0</v>
      </c>
      <c r="D114" s="3">
        <f t="shared" si="11"/>
        <v>0</v>
      </c>
      <c r="E114">
        <v>600</v>
      </c>
      <c r="F114" s="132"/>
      <c r="J114">
        <f t="shared" si="12"/>
        <v>24.73314315</v>
      </c>
      <c r="K114" s="93">
        <f>'Temperature (ºC)'!B78</f>
        <v>24.32</v>
      </c>
    </row>
    <row r="115" spans="1:11" ht="16" x14ac:dyDescent="0.2">
      <c r="A115" s="2">
        <v>45569.004583333335</v>
      </c>
      <c r="B115" s="4" t="str">
        <f t="shared" si="13"/>
        <v>06:36</v>
      </c>
      <c r="C115" s="3">
        <v>0</v>
      </c>
      <c r="D115" s="3">
        <f t="shared" si="11"/>
        <v>0</v>
      </c>
      <c r="E115">
        <v>600</v>
      </c>
      <c r="F115" s="132"/>
      <c r="J115">
        <f t="shared" si="12"/>
        <v>24.744783449999996</v>
      </c>
      <c r="K115" s="93">
        <f>'Temperature (ºC)'!B79</f>
        <v>24.46</v>
      </c>
    </row>
    <row r="116" spans="1:11" ht="16" x14ac:dyDescent="0.2">
      <c r="A116" s="2">
        <v>45569.005254629628</v>
      </c>
      <c r="B116" s="4" t="str">
        <f t="shared" si="13"/>
        <v>07:34</v>
      </c>
      <c r="C116" s="3">
        <v>0</v>
      </c>
      <c r="D116" s="3">
        <f t="shared" ref="D116:D138" si="14">C116*12.187*$H$3/(K116+273.15)</f>
        <v>0</v>
      </c>
      <c r="E116">
        <v>600</v>
      </c>
      <c r="F116" s="132"/>
      <c r="J116">
        <f t="shared" ref="J116:J138" si="15">$H$2*(K116+273.15)/($H$4)</f>
        <v>24.754760849999997</v>
      </c>
      <c r="K116" s="93">
        <f>'Temperature (ºC)'!B80</f>
        <v>24.58</v>
      </c>
    </row>
    <row r="117" spans="1:11" ht="16" x14ac:dyDescent="0.2">
      <c r="A117" s="2">
        <v>45569.005949074075</v>
      </c>
      <c r="B117" s="4" t="str">
        <f t="shared" si="13"/>
        <v>08:34</v>
      </c>
      <c r="C117" s="3">
        <v>982</v>
      </c>
      <c r="D117" s="3">
        <f t="shared" si="14"/>
        <v>2254.2767011548276</v>
      </c>
      <c r="E117">
        <v>600</v>
      </c>
      <c r="F117" s="132"/>
      <c r="J117">
        <f t="shared" si="15"/>
        <v>24.767232599999996</v>
      </c>
      <c r="K117" s="93">
        <f>'Temperature (ºC)'!B81</f>
        <v>24.73</v>
      </c>
    </row>
    <row r="118" spans="1:11" ht="16" x14ac:dyDescent="0.2">
      <c r="A118" s="2">
        <v>45569.006655092591</v>
      </c>
      <c r="B118" s="4" t="str">
        <f t="shared" si="13"/>
        <v>09:35</v>
      </c>
      <c r="C118" s="3">
        <v>982</v>
      </c>
      <c r="D118" s="3">
        <f t="shared" si="14"/>
        <v>2253.4445576697208</v>
      </c>
      <c r="E118">
        <v>600</v>
      </c>
      <c r="F118" s="132"/>
      <c r="J118">
        <f t="shared" si="15"/>
        <v>24.776378549999997</v>
      </c>
      <c r="K118" s="93">
        <f>'Temperature (ºC)'!B82</f>
        <v>24.84</v>
      </c>
    </row>
    <row r="119" spans="1:11" ht="16" x14ac:dyDescent="0.2">
      <c r="A119" s="2">
        <v>45569.007349537038</v>
      </c>
      <c r="B119" s="4" t="str">
        <f t="shared" si="13"/>
        <v>10:35</v>
      </c>
      <c r="C119" s="3">
        <v>982</v>
      </c>
      <c r="D119" s="3">
        <f t="shared" si="14"/>
        <v>2252.9909201140754</v>
      </c>
      <c r="E119">
        <v>600</v>
      </c>
      <c r="F119" s="132"/>
      <c r="J119">
        <f t="shared" si="15"/>
        <v>24.781367249999995</v>
      </c>
      <c r="K119" s="93">
        <f>'Temperature (ºC)'!B83</f>
        <v>24.9</v>
      </c>
    </row>
    <row r="120" spans="1:11" ht="16" x14ac:dyDescent="0.2">
      <c r="A120" s="2">
        <v>45569.008043981485</v>
      </c>
      <c r="B120" s="4" t="str">
        <f t="shared" si="13"/>
        <v>11:35</v>
      </c>
      <c r="C120" s="3">
        <v>982</v>
      </c>
      <c r="D120" s="3">
        <f t="shared" si="14"/>
        <v>2252.3863540737261</v>
      </c>
      <c r="E120">
        <v>600</v>
      </c>
      <c r="F120" s="132"/>
      <c r="J120">
        <f t="shared" si="15"/>
        <v>24.788018849999997</v>
      </c>
      <c r="K120" s="93">
        <f>'Temperature (ºC)'!B84</f>
        <v>24.98</v>
      </c>
    </row>
    <row r="121" spans="1:11" ht="16" x14ac:dyDescent="0.2">
      <c r="A121" s="2">
        <v>45569.008738425924</v>
      </c>
      <c r="B121" s="4" t="str">
        <f t="shared" si="13"/>
        <v>12:35</v>
      </c>
      <c r="C121" s="3">
        <v>982</v>
      </c>
      <c r="D121" s="3">
        <f t="shared" si="14"/>
        <v>2251.8576248826294</v>
      </c>
      <c r="E121">
        <v>600</v>
      </c>
      <c r="F121" s="132">
        <f>D121</f>
        <v>2251.8576248826294</v>
      </c>
      <c r="J121">
        <f t="shared" si="15"/>
        <v>24.793838999999998</v>
      </c>
      <c r="K121" s="93">
        <f>'Temperature (ºC)'!B85</f>
        <v>25.05</v>
      </c>
    </row>
    <row r="122" spans="1:11" ht="16" x14ac:dyDescent="0.2">
      <c r="A122" s="2">
        <v>45569.009432870371</v>
      </c>
      <c r="B122" s="4" t="str">
        <f t="shared" si="13"/>
        <v>13:35</v>
      </c>
      <c r="C122" s="3">
        <v>982</v>
      </c>
      <c r="D122" s="3">
        <f t="shared" si="14"/>
        <v>2251.2536668231196</v>
      </c>
      <c r="E122">
        <v>600</v>
      </c>
      <c r="F122" s="132"/>
      <c r="J122">
        <f t="shared" si="15"/>
        <v>24.800490599999996</v>
      </c>
      <c r="K122" s="93">
        <f>'Temperature (ºC)'!B86</f>
        <v>25.13</v>
      </c>
    </row>
    <row r="123" spans="1:11" ht="16" x14ac:dyDescent="0.2">
      <c r="A123" s="2">
        <v>45569.010127314818</v>
      </c>
      <c r="B123" s="4" t="str">
        <f t="shared" si="13"/>
        <v>14:35</v>
      </c>
      <c r="C123" s="3">
        <v>982</v>
      </c>
      <c r="D123" s="3">
        <f t="shared" si="14"/>
        <v>2250.4991746765868</v>
      </c>
      <c r="E123">
        <v>600</v>
      </c>
      <c r="F123" s="132"/>
      <c r="J123">
        <f t="shared" si="15"/>
        <v>24.808805099999997</v>
      </c>
      <c r="K123" s="93">
        <f>'Temperature (ºC)'!B87</f>
        <v>25.23</v>
      </c>
    </row>
    <row r="124" spans="1:11" ht="16" x14ac:dyDescent="0.2">
      <c r="A124" s="2">
        <v>45569.010821759257</v>
      </c>
      <c r="B124" s="4" t="str">
        <f t="shared" si="13"/>
        <v>15:35</v>
      </c>
      <c r="C124" s="3">
        <v>982</v>
      </c>
      <c r="D124" s="3">
        <f t="shared" si="14"/>
        <v>2250.0467220881919</v>
      </c>
      <c r="E124">
        <v>600</v>
      </c>
      <c r="F124" s="132"/>
      <c r="J124">
        <f t="shared" si="15"/>
        <v>24.813793799999999</v>
      </c>
      <c r="K124" s="93">
        <f>'Temperature (ºC)'!B88</f>
        <v>25.29</v>
      </c>
    </row>
    <row r="125" spans="1:11" ht="16" x14ac:dyDescent="0.2">
      <c r="A125" s="2">
        <v>45569.01153935185</v>
      </c>
      <c r="B125" s="4" t="str">
        <f t="shared" si="13"/>
        <v>16:37</v>
      </c>
      <c r="C125" s="3">
        <v>995</v>
      </c>
      <c r="D125" s="3">
        <f t="shared" si="14"/>
        <v>2279.2225216065926</v>
      </c>
      <c r="E125">
        <v>600</v>
      </c>
      <c r="F125" s="132"/>
      <c r="J125">
        <f t="shared" si="15"/>
        <v>24.820445400000001</v>
      </c>
      <c r="K125" s="93">
        <f>'Temperature (ºC)'!B89</f>
        <v>25.37</v>
      </c>
    </row>
    <row r="126" spans="1:11" ht="16" x14ac:dyDescent="0.2">
      <c r="A126" s="2">
        <v>45569.01221064815</v>
      </c>
      <c r="B126" s="4" t="str">
        <f t="shared" si="13"/>
        <v>17:35</v>
      </c>
      <c r="C126" s="3">
        <v>995</v>
      </c>
      <c r="D126" s="3">
        <f t="shared" si="14"/>
        <v>2278.7645091767699</v>
      </c>
      <c r="E126">
        <v>600</v>
      </c>
      <c r="F126" s="132"/>
      <c r="J126">
        <f t="shared" si="15"/>
        <v>24.825434099999995</v>
      </c>
      <c r="K126" s="93">
        <f>'Temperature (ºC)'!B90</f>
        <v>25.43</v>
      </c>
    </row>
    <row r="127" spans="1:11" ht="16" x14ac:dyDescent="0.2">
      <c r="A127" s="2">
        <v>45569.012916666667</v>
      </c>
      <c r="B127" s="4" t="str">
        <f t="shared" si="13"/>
        <v>18:36</v>
      </c>
      <c r="C127" s="3">
        <v>995</v>
      </c>
      <c r="D127" s="3">
        <f t="shared" si="14"/>
        <v>2278.4592698077822</v>
      </c>
      <c r="E127">
        <v>600</v>
      </c>
      <c r="F127" s="132"/>
      <c r="J127">
        <f t="shared" si="15"/>
        <v>24.828759900000001</v>
      </c>
      <c r="K127" s="93">
        <f>'Temperature (ºC)'!B91</f>
        <v>25.47</v>
      </c>
    </row>
    <row r="128" spans="1:11" ht="16" x14ac:dyDescent="0.2">
      <c r="A128" s="2">
        <v>45569.013611111113</v>
      </c>
      <c r="B128" s="4" t="str">
        <f t="shared" si="13"/>
        <v>19:36</v>
      </c>
      <c r="C128" s="3">
        <v>995</v>
      </c>
      <c r="D128" s="3">
        <f t="shared" si="14"/>
        <v>2277.9252976329972</v>
      </c>
      <c r="E128">
        <v>600</v>
      </c>
      <c r="F128" s="132"/>
      <c r="J128">
        <f t="shared" si="15"/>
        <v>24.83458005</v>
      </c>
      <c r="K128" s="93">
        <f>'Temperature (ºC)'!B92</f>
        <v>25.54</v>
      </c>
    </row>
    <row r="129" spans="1:11" ht="16" x14ac:dyDescent="0.2">
      <c r="A129" s="2">
        <v>45569.014305555553</v>
      </c>
      <c r="B129" s="4" t="str">
        <f t="shared" si="13"/>
        <v>20:36</v>
      </c>
      <c r="C129" s="3">
        <v>995</v>
      </c>
      <c r="D129" s="3">
        <f t="shared" si="14"/>
        <v>2277.391575679475</v>
      </c>
      <c r="E129">
        <v>600</v>
      </c>
      <c r="F129" s="132"/>
      <c r="J129">
        <f t="shared" si="15"/>
        <v>24.840400200000001</v>
      </c>
      <c r="K129" s="93">
        <f>'Temperature (ºC)'!B93</f>
        <v>25.61</v>
      </c>
    </row>
    <row r="130" spans="1:11" ht="16" x14ac:dyDescent="0.2">
      <c r="A130" s="2">
        <v>45569.014999999999</v>
      </c>
      <c r="B130" s="4" t="str">
        <f t="shared" si="13"/>
        <v>21:36</v>
      </c>
      <c r="C130" s="3">
        <v>995</v>
      </c>
      <c r="D130" s="3">
        <f t="shared" si="14"/>
        <v>2277.3153501020852</v>
      </c>
      <c r="E130">
        <v>600</v>
      </c>
      <c r="F130" s="132">
        <f>D130</f>
        <v>2277.3153501020852</v>
      </c>
      <c r="J130">
        <f t="shared" si="15"/>
        <v>24.841231650000001</v>
      </c>
      <c r="K130" s="93">
        <f>'Temperature (ºC)'!B94</f>
        <v>25.62</v>
      </c>
    </row>
    <row r="131" spans="1:11" ht="16" x14ac:dyDescent="0.2">
      <c r="A131" s="2">
        <v>45569.015740740739</v>
      </c>
      <c r="B131" s="4" t="str">
        <f t="shared" si="13"/>
        <v>22:40</v>
      </c>
      <c r="C131" s="3">
        <v>995</v>
      </c>
      <c r="D131" s="3">
        <f t="shared" si="14"/>
        <v>2277.1629142541587</v>
      </c>
      <c r="E131">
        <v>600</v>
      </c>
      <c r="F131" s="132"/>
      <c r="J131">
        <f t="shared" si="15"/>
        <v>24.842894549999997</v>
      </c>
      <c r="K131" s="93">
        <f>'Temperature (ºC)'!B95</f>
        <v>25.64</v>
      </c>
    </row>
    <row r="132" spans="1:11" ht="16" x14ac:dyDescent="0.2">
      <c r="A132" s="2">
        <v>45569.016435185185</v>
      </c>
      <c r="B132" s="4" t="str">
        <f t="shared" si="13"/>
        <v>23:40</v>
      </c>
      <c r="C132" s="3">
        <v>986</v>
      </c>
      <c r="D132" s="3">
        <f t="shared" si="14"/>
        <v>2256.3389131249578</v>
      </c>
      <c r="E132">
        <v>600</v>
      </c>
      <c r="F132" s="132"/>
      <c r="J132">
        <f t="shared" si="15"/>
        <v>24.8453889</v>
      </c>
      <c r="K132" s="93">
        <f>'Temperature (ºC)'!B96</f>
        <v>25.67</v>
      </c>
    </row>
    <row r="133" spans="1:11" ht="16" x14ac:dyDescent="0.2">
      <c r="A133" s="2">
        <v>45569.017083333332</v>
      </c>
      <c r="B133" s="4" t="str">
        <f t="shared" si="13"/>
        <v>24:36</v>
      </c>
      <c r="C133" s="3">
        <v>982</v>
      </c>
      <c r="D133" s="3">
        <f t="shared" si="14"/>
        <v>2247.5614812062795</v>
      </c>
      <c r="E133">
        <v>600</v>
      </c>
      <c r="F133" s="132"/>
      <c r="J133">
        <f t="shared" si="15"/>
        <v>24.841231650000001</v>
      </c>
      <c r="K133" s="93">
        <f>'Temperature (ºC)'!B97</f>
        <v>25.62</v>
      </c>
    </row>
    <row r="134" spans="1:11" ht="16" x14ac:dyDescent="0.2">
      <c r="A134" s="2">
        <v>45569.017777777779</v>
      </c>
      <c r="B134" s="4" t="str">
        <f t="shared" si="13"/>
        <v>25:36</v>
      </c>
      <c r="C134" s="3">
        <v>978</v>
      </c>
      <c r="D134" s="3">
        <f t="shared" si="14"/>
        <v>2238.2566132065999</v>
      </c>
      <c r="E134">
        <v>600</v>
      </c>
      <c r="F134" s="132"/>
      <c r="J134">
        <f t="shared" si="15"/>
        <v>24.842894549999997</v>
      </c>
      <c r="K134" s="93">
        <f>'Temperature (ºC)'!B98</f>
        <v>25.64</v>
      </c>
    </row>
    <row r="135" spans="1:11" ht="16" x14ac:dyDescent="0.2">
      <c r="A135" s="2">
        <v>45569.018506944441</v>
      </c>
      <c r="B135" s="4" t="str">
        <f t="shared" si="13"/>
        <v>26:39</v>
      </c>
      <c r="C135" s="3">
        <v>978</v>
      </c>
      <c r="D135" s="3">
        <f t="shared" si="14"/>
        <v>2238.0319036878386</v>
      </c>
      <c r="E135">
        <v>600</v>
      </c>
      <c r="F135" s="132"/>
      <c r="J135">
        <f t="shared" si="15"/>
        <v>24.8453889</v>
      </c>
      <c r="K135" s="93">
        <f>'Temperature (ºC)'!B99</f>
        <v>25.67</v>
      </c>
    </row>
    <row r="136" spans="1:11" ht="16" x14ac:dyDescent="0.2">
      <c r="A136" s="2">
        <v>45569.019224537034</v>
      </c>
      <c r="B136" s="4" t="str">
        <f t="shared" si="13"/>
        <v>27:41</v>
      </c>
      <c r="C136" s="3">
        <v>951</v>
      </c>
      <c r="D136" s="3">
        <f t="shared" si="14"/>
        <v>2176.1729212930431</v>
      </c>
      <c r="E136">
        <v>600</v>
      </c>
      <c r="F136" s="132"/>
      <c r="J136">
        <f t="shared" si="15"/>
        <v>24.846220349999996</v>
      </c>
      <c r="K136" s="93">
        <f>'Temperature (ºC)'!B100</f>
        <v>25.68</v>
      </c>
    </row>
    <row r="137" spans="1:11" ht="16" x14ac:dyDescent="0.2">
      <c r="A137" s="2">
        <v>45569.019872685189</v>
      </c>
      <c r="B137" s="4" t="str">
        <f t="shared" si="13"/>
        <v>28:37</v>
      </c>
      <c r="C137" s="3">
        <v>951</v>
      </c>
      <c r="D137" s="3">
        <f t="shared" si="14"/>
        <v>2176.391412550201</v>
      </c>
      <c r="E137">
        <v>600</v>
      </c>
      <c r="F137" s="132"/>
      <c r="J137">
        <f t="shared" si="15"/>
        <v>24.843725999999997</v>
      </c>
      <c r="K137" s="93">
        <f>'Temperature (ºC)'!B101</f>
        <v>25.65</v>
      </c>
    </row>
    <row r="138" spans="1:11" ht="16" x14ac:dyDescent="0.2">
      <c r="A138" s="2">
        <v>45569.020613425928</v>
      </c>
      <c r="B138" s="4" t="str">
        <f t="shared" si="13"/>
        <v>29:41</v>
      </c>
      <c r="C138" s="3">
        <v>973</v>
      </c>
      <c r="D138" s="3">
        <f t="shared" si="14"/>
        <v>2226.5900227896391</v>
      </c>
      <c r="E138">
        <v>600</v>
      </c>
      <c r="F138" s="132">
        <f>D138</f>
        <v>2226.5900227896391</v>
      </c>
      <c r="J138">
        <f t="shared" si="15"/>
        <v>24.8453889</v>
      </c>
      <c r="K138" s="93">
        <f>'Temperature (ºC)'!B102</f>
        <v>25.67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3"/>
  <sheetViews>
    <sheetView topLeftCell="N1" zoomScale="78" workbookViewId="0">
      <selection activeCell="AV24" sqref="AV24"/>
    </sheetView>
  </sheetViews>
  <sheetFormatPr baseColWidth="10" defaultColWidth="8.83203125" defaultRowHeight="15" x14ac:dyDescent="0.2"/>
  <cols>
    <col min="1" max="1" width="17.33203125" bestFit="1" customWidth="1"/>
    <col min="2" max="2" width="10.33203125" customWidth="1"/>
    <col min="3" max="3" width="11.5" customWidth="1"/>
    <col min="6" max="6" width="18" bestFit="1" customWidth="1"/>
    <col min="7" max="7" width="12" bestFit="1" customWidth="1"/>
    <col min="8" max="8" width="15.33203125" bestFit="1" customWidth="1"/>
    <col min="9" max="9" width="14.33203125" bestFit="1" customWidth="1"/>
    <col min="10" max="10" width="12.83203125" bestFit="1" customWidth="1"/>
    <col min="29" max="29" width="8.83203125" customWidth="1"/>
  </cols>
  <sheetData>
    <row r="1" spans="1:11" ht="16" thickBot="1" x14ac:dyDescent="0.25"/>
    <row r="2" spans="1:11" ht="33" thickBot="1" x14ac:dyDescent="0.25">
      <c r="A2" s="1" t="s">
        <v>9</v>
      </c>
      <c r="B2" s="1" t="s">
        <v>9</v>
      </c>
      <c r="C2" s="1" t="s">
        <v>0</v>
      </c>
      <c r="D2" s="1" t="s">
        <v>11</v>
      </c>
      <c r="F2" s="138" t="s">
        <v>24</v>
      </c>
      <c r="G2" s="139"/>
      <c r="H2" s="140" t="s">
        <v>18</v>
      </c>
    </row>
    <row r="3" spans="1:11" ht="17" thickBot="1" x14ac:dyDescent="0.25">
      <c r="A3" s="2">
        <v>45560.621053240742</v>
      </c>
      <c r="B3" s="2" t="str">
        <f>TEXT(A3,"hh:mm")</f>
        <v>14:54</v>
      </c>
      <c r="C3" s="3">
        <v>6</v>
      </c>
      <c r="D3" s="3">
        <v>25</v>
      </c>
      <c r="F3" s="61" t="s">
        <v>25</v>
      </c>
      <c r="G3" s="62">
        <v>25</v>
      </c>
      <c r="H3" s="141"/>
      <c r="J3" t="s">
        <v>75</v>
      </c>
      <c r="K3" s="93">
        <f>MAX(C3:C9)</f>
        <v>6</v>
      </c>
    </row>
    <row r="4" spans="1:11" ht="16" x14ac:dyDescent="0.2">
      <c r="A4" s="2">
        <v>45560.621759259258</v>
      </c>
      <c r="B4" s="2" t="str">
        <f t="shared" ref="B4:B67" si="0">TEXT(A4,"hh:mm")</f>
        <v>14:55</v>
      </c>
      <c r="C4" s="3">
        <v>0</v>
      </c>
      <c r="D4" s="3">
        <v>25</v>
      </c>
      <c r="F4" s="63" t="s">
        <v>26</v>
      </c>
      <c r="G4" s="64">
        <f>MAX(C3:C9)</f>
        <v>6</v>
      </c>
      <c r="H4" s="65" t="str">
        <f>IF(G4&lt;$G$3, "ESTÁ OK", "NÃO ESTÁ OK")</f>
        <v>ESTÁ OK</v>
      </c>
      <c r="J4" t="s">
        <v>76</v>
      </c>
      <c r="K4" s="93">
        <f>AVERAGE(C3:C9)</f>
        <v>3.8571428571428572</v>
      </c>
    </row>
    <row r="5" spans="1:11" ht="16" x14ac:dyDescent="0.2">
      <c r="A5" s="2">
        <v>45560.622453703705</v>
      </c>
      <c r="B5" s="2" t="str">
        <f t="shared" si="0"/>
        <v>14:56</v>
      </c>
      <c r="C5" s="3">
        <v>5</v>
      </c>
      <c r="D5" s="3">
        <v>25</v>
      </c>
      <c r="F5" s="63" t="s">
        <v>27</v>
      </c>
      <c r="G5" s="64">
        <f>MAX(C11:C73)</f>
        <v>8</v>
      </c>
      <c r="H5" s="66" t="str">
        <f t="shared" ref="H5:H6" si="1">IF(G5&lt;$G$3, "ESTÁ OK", "NÃO ESTÁ OK")</f>
        <v>ESTÁ OK</v>
      </c>
      <c r="J5" t="s">
        <v>77</v>
      </c>
      <c r="K5" s="93">
        <f>MIN(C3:C9)</f>
        <v>0</v>
      </c>
    </row>
    <row r="6" spans="1:11" ht="17" thickBot="1" x14ac:dyDescent="0.25">
      <c r="A6" s="2">
        <v>45560.623159722221</v>
      </c>
      <c r="B6" s="2" t="str">
        <f t="shared" si="0"/>
        <v>14:57</v>
      </c>
      <c r="C6" s="3">
        <v>6</v>
      </c>
      <c r="D6" s="3">
        <v>25</v>
      </c>
      <c r="F6" s="67" t="s">
        <v>28</v>
      </c>
      <c r="G6" s="68">
        <f>MAX(C75:C103)</f>
        <v>840</v>
      </c>
      <c r="H6" s="69" t="str">
        <f t="shared" si="1"/>
        <v>NÃO ESTÁ OK</v>
      </c>
    </row>
    <row r="7" spans="1:11" ht="16" x14ac:dyDescent="0.2">
      <c r="A7" s="2">
        <v>45560.623865740738</v>
      </c>
      <c r="B7" s="2" t="str">
        <f t="shared" si="0"/>
        <v>14:58</v>
      </c>
      <c r="C7" s="3">
        <v>6</v>
      </c>
      <c r="D7" s="3">
        <v>25</v>
      </c>
      <c r="F7" s="70"/>
      <c r="G7" s="70"/>
      <c r="H7" s="70"/>
    </row>
    <row r="8" spans="1:11" ht="17" thickBot="1" x14ac:dyDescent="0.25">
      <c r="A8" s="2">
        <v>45560.644259259258</v>
      </c>
      <c r="B8" s="2" t="str">
        <f t="shared" si="0"/>
        <v>15:27</v>
      </c>
      <c r="C8" s="3">
        <v>4</v>
      </c>
      <c r="D8" s="3">
        <v>25</v>
      </c>
      <c r="F8" s="70"/>
      <c r="G8" s="70"/>
      <c r="H8" s="70"/>
    </row>
    <row r="9" spans="1:11" ht="17" thickBot="1" x14ac:dyDescent="0.25">
      <c r="A9" s="2">
        <v>45560.644618055558</v>
      </c>
      <c r="B9" s="2" t="str">
        <f t="shared" si="0"/>
        <v>15:28</v>
      </c>
      <c r="C9" s="3">
        <v>0</v>
      </c>
      <c r="D9" s="3">
        <v>25</v>
      </c>
      <c r="F9" s="60" t="s">
        <v>29</v>
      </c>
      <c r="G9" s="71" t="s">
        <v>30</v>
      </c>
      <c r="H9" s="72" t="s">
        <v>31</v>
      </c>
    </row>
    <row r="10" spans="1:11" ht="16" x14ac:dyDescent="0.2">
      <c r="A10" s="1" t="s">
        <v>9</v>
      </c>
      <c r="B10" s="1" t="s">
        <v>9</v>
      </c>
      <c r="C10" s="1" t="s">
        <v>50</v>
      </c>
      <c r="D10" s="1" t="s">
        <v>23</v>
      </c>
      <c r="F10" s="61" t="s">
        <v>26</v>
      </c>
      <c r="G10" s="73">
        <f>MAX(C3:C9)</f>
        <v>6</v>
      </c>
      <c r="H10" s="74">
        <f>AVERAGE(C3:C9)</f>
        <v>3.8571428571428572</v>
      </c>
    </row>
    <row r="11" spans="1:11" ht="16" x14ac:dyDescent="0.2">
      <c r="A11" s="2">
        <v>45560.743402777778</v>
      </c>
      <c r="B11" s="2" t="str">
        <f t="shared" si="0"/>
        <v>17:50</v>
      </c>
      <c r="C11" s="3">
        <v>5</v>
      </c>
      <c r="D11" s="3">
        <v>25</v>
      </c>
      <c r="F11" s="63" t="s">
        <v>27</v>
      </c>
      <c r="G11" s="75">
        <f>MAX(C11:C73)</f>
        <v>8</v>
      </c>
      <c r="H11" s="76">
        <f>AVERAGE(C11:C73)</f>
        <v>5.2857142857142856</v>
      </c>
    </row>
    <row r="12" spans="1:11" ht="17" thickBot="1" x14ac:dyDescent="0.25">
      <c r="A12" s="2">
        <v>45560.743761574071</v>
      </c>
      <c r="B12" s="2" t="str">
        <f t="shared" si="0"/>
        <v>17:51</v>
      </c>
      <c r="C12" s="3">
        <v>0</v>
      </c>
      <c r="D12" s="3">
        <v>25</v>
      </c>
      <c r="F12" s="67" t="s">
        <v>28</v>
      </c>
      <c r="G12" s="77">
        <f>MAX(C75:C103)</f>
        <v>840</v>
      </c>
      <c r="H12" s="78">
        <f>AVERAGE(C75:C103)</f>
        <v>338.89655172413791</v>
      </c>
    </row>
    <row r="13" spans="1:11" ht="16" x14ac:dyDescent="0.2">
      <c r="A13" s="2">
        <v>45560.744108796294</v>
      </c>
      <c r="B13" s="2" t="str">
        <f t="shared" si="0"/>
        <v>17:51</v>
      </c>
      <c r="C13" s="3">
        <v>0</v>
      </c>
      <c r="D13" s="3">
        <v>25</v>
      </c>
    </row>
    <row r="14" spans="1:11" ht="16" x14ac:dyDescent="0.2">
      <c r="A14" s="2">
        <v>45560.744803240741</v>
      </c>
      <c r="B14" s="2" t="str">
        <f t="shared" si="0"/>
        <v>17:52</v>
      </c>
      <c r="C14" s="3">
        <v>5</v>
      </c>
      <c r="D14" s="3">
        <v>25</v>
      </c>
    </row>
    <row r="15" spans="1:11" ht="17" thickBot="1" x14ac:dyDescent="0.25">
      <c r="A15" s="2">
        <v>45560.745509259257</v>
      </c>
      <c r="B15" s="2" t="str">
        <f t="shared" si="0"/>
        <v>17:53</v>
      </c>
      <c r="C15" s="3">
        <v>6</v>
      </c>
      <c r="D15" s="3">
        <v>25</v>
      </c>
      <c r="F15" s="142" t="s">
        <v>47</v>
      </c>
      <c r="G15" s="143"/>
      <c r="H15" s="143"/>
      <c r="I15" s="143"/>
      <c r="J15" s="143"/>
    </row>
    <row r="16" spans="1:11" ht="17" thickBot="1" x14ac:dyDescent="0.25">
      <c r="A16" s="2">
        <v>45560.746261574073</v>
      </c>
      <c r="B16" s="2" t="str">
        <f t="shared" si="0"/>
        <v>17:54</v>
      </c>
      <c r="C16" s="3">
        <v>6</v>
      </c>
      <c r="D16" s="3">
        <v>25</v>
      </c>
      <c r="F16" s="105" t="s">
        <v>40</v>
      </c>
      <c r="G16" s="106" t="s">
        <v>44</v>
      </c>
      <c r="H16" s="107" t="s">
        <v>43</v>
      </c>
      <c r="I16" s="107" t="s">
        <v>42</v>
      </c>
      <c r="J16" s="108" t="s">
        <v>63</v>
      </c>
    </row>
    <row r="17" spans="1:10" ht="16" x14ac:dyDescent="0.2">
      <c r="A17" s="2">
        <v>45560.746898148151</v>
      </c>
      <c r="B17" s="2" t="str">
        <f t="shared" si="0"/>
        <v>17:55</v>
      </c>
      <c r="C17" s="3">
        <v>5</v>
      </c>
      <c r="D17" s="3">
        <v>25</v>
      </c>
      <c r="F17" s="109" t="s">
        <v>23</v>
      </c>
      <c r="G17" s="110">
        <v>1250</v>
      </c>
      <c r="H17" s="111">
        <v>25</v>
      </c>
      <c r="I17" s="111">
        <v>50</v>
      </c>
      <c r="J17" s="112">
        <v>600</v>
      </c>
    </row>
    <row r="18" spans="1:10" ht="16" x14ac:dyDescent="0.2">
      <c r="A18" s="2">
        <v>45560.74759259259</v>
      </c>
      <c r="B18" s="2" t="str">
        <f t="shared" si="0"/>
        <v>17:56</v>
      </c>
      <c r="C18" s="3">
        <v>6</v>
      </c>
      <c r="D18" s="3">
        <v>25</v>
      </c>
      <c r="F18" s="113" t="s">
        <v>38</v>
      </c>
      <c r="G18" s="114">
        <f>AVERAGE('Carbon dioxide (ppm)'!C11:C73)</f>
        <v>281.28571428571428</v>
      </c>
      <c r="H18" s="115">
        <f>H11</f>
        <v>5.2857142857142856</v>
      </c>
      <c r="I18" s="115">
        <f>AVERAGE('PM10 (µg|m3)'!C9:C71)</f>
        <v>6.2857142857142856</v>
      </c>
      <c r="J18" s="116"/>
    </row>
    <row r="19" spans="1:10" ht="16" x14ac:dyDescent="0.2">
      <c r="A19" s="2">
        <v>45560.748333333337</v>
      </c>
      <c r="B19" s="2" t="str">
        <f t="shared" si="0"/>
        <v>17:57</v>
      </c>
      <c r="C19" s="3">
        <v>7</v>
      </c>
      <c r="D19" s="3">
        <v>25</v>
      </c>
      <c r="F19" s="113" t="s">
        <v>39</v>
      </c>
      <c r="G19" s="114">
        <f>MAX('Carbon dioxide (ppm)'!C11:C73)</f>
        <v>621</v>
      </c>
      <c r="H19" s="115">
        <f>G11</f>
        <v>8</v>
      </c>
      <c r="I19" s="115">
        <f>MAX('PM10 (µg|m3)'!C9:C71)</f>
        <v>9</v>
      </c>
      <c r="J19" s="120">
        <f>MAX('VOCs (ppb)'!D10:D72)</f>
        <v>2338.2058955885045</v>
      </c>
    </row>
    <row r="20" spans="1:10" ht="17" thickBot="1" x14ac:dyDescent="0.25">
      <c r="A20" s="2">
        <v>45560.748981481483</v>
      </c>
      <c r="B20" s="2" t="str">
        <f t="shared" si="0"/>
        <v>17:58</v>
      </c>
      <c r="C20" s="3">
        <v>5</v>
      </c>
      <c r="D20" s="3">
        <v>25</v>
      </c>
      <c r="F20" s="117" t="s">
        <v>45</v>
      </c>
      <c r="G20" s="122" t="str">
        <f>IF(G19&lt;G17, "OK", "NOT OK")</f>
        <v>OK</v>
      </c>
      <c r="H20" s="123" t="str">
        <f>IF(H19&lt;H17, "OK", "NOT OK")</f>
        <v>OK</v>
      </c>
      <c r="I20" s="123" t="str">
        <f>IF(I19&lt;I17, "OK", "NOT OK")</f>
        <v>OK</v>
      </c>
      <c r="J20" s="121" t="str">
        <f>IF(J19&lt;J17, "OK", "NOT OK")</f>
        <v>NOT OK</v>
      </c>
    </row>
    <row r="21" spans="1:10" ht="16" x14ac:dyDescent="0.2">
      <c r="A21" s="2">
        <v>45560.749722222223</v>
      </c>
      <c r="B21" s="2" t="str">
        <f t="shared" si="0"/>
        <v>17:59</v>
      </c>
      <c r="C21" s="3">
        <v>8</v>
      </c>
      <c r="D21" s="3">
        <v>25</v>
      </c>
    </row>
    <row r="22" spans="1:10" ht="16" x14ac:dyDescent="0.2">
      <c r="A22" s="2">
        <v>45560.75037037037</v>
      </c>
      <c r="B22" s="2" t="str">
        <f t="shared" si="0"/>
        <v>18:00</v>
      </c>
      <c r="C22" s="3">
        <v>4</v>
      </c>
      <c r="D22" s="3">
        <v>25</v>
      </c>
    </row>
    <row r="23" spans="1:10" ht="16" x14ac:dyDescent="0.2">
      <c r="A23" s="2">
        <v>45560.751064814816</v>
      </c>
      <c r="B23" s="2" t="str">
        <f t="shared" si="0"/>
        <v>18:01</v>
      </c>
      <c r="C23" s="3">
        <v>5</v>
      </c>
      <c r="D23" s="3">
        <v>25</v>
      </c>
    </row>
    <row r="24" spans="1:10" ht="16" x14ac:dyDescent="0.2">
      <c r="A24" s="2">
        <v>45560.751863425925</v>
      </c>
      <c r="B24" s="2" t="str">
        <f t="shared" si="0"/>
        <v>18:02</v>
      </c>
      <c r="C24" s="3">
        <v>4</v>
      </c>
      <c r="D24" s="3">
        <v>25</v>
      </c>
    </row>
    <row r="25" spans="1:10" ht="16" x14ac:dyDescent="0.2">
      <c r="A25" s="2">
        <v>45560.752465277779</v>
      </c>
      <c r="B25" s="2" t="str">
        <f t="shared" si="0"/>
        <v>18:03</v>
      </c>
      <c r="C25" s="3">
        <v>5</v>
      </c>
      <c r="D25" s="3">
        <v>25</v>
      </c>
    </row>
    <row r="26" spans="1:10" ht="16" x14ac:dyDescent="0.2">
      <c r="A26" s="2">
        <v>45560.753159722219</v>
      </c>
      <c r="B26" s="2" t="str">
        <f t="shared" si="0"/>
        <v>18:04</v>
      </c>
      <c r="C26" s="3">
        <v>6</v>
      </c>
      <c r="D26" s="3">
        <v>25</v>
      </c>
    </row>
    <row r="27" spans="1:10" ht="16" x14ac:dyDescent="0.2">
      <c r="A27" s="2">
        <v>45560.753865740742</v>
      </c>
      <c r="B27" s="2" t="str">
        <f t="shared" si="0"/>
        <v>18:05</v>
      </c>
      <c r="C27" s="3">
        <v>4</v>
      </c>
      <c r="D27" s="3">
        <v>25</v>
      </c>
      <c r="G27" s="150" t="s">
        <v>81</v>
      </c>
      <c r="H27" s="151">
        <f>AVERAGE(C11:C73)</f>
        <v>5.2857142857142856</v>
      </c>
    </row>
    <row r="28" spans="1:10" ht="16" x14ac:dyDescent="0.2">
      <c r="A28" s="2">
        <v>45560.754560185182</v>
      </c>
      <c r="B28" s="2" t="str">
        <f t="shared" si="0"/>
        <v>18:06</v>
      </c>
      <c r="C28" s="3">
        <v>5</v>
      </c>
      <c r="D28" s="3">
        <v>25</v>
      </c>
      <c r="G28" s="150" t="s">
        <v>75</v>
      </c>
      <c r="H28" s="151">
        <f>MAX(C11:C73)</f>
        <v>8</v>
      </c>
    </row>
    <row r="29" spans="1:10" ht="16" x14ac:dyDescent="0.2">
      <c r="A29" s="2">
        <v>45560.755243055559</v>
      </c>
      <c r="B29" s="2" t="str">
        <f t="shared" si="0"/>
        <v>18:07</v>
      </c>
      <c r="C29" s="3">
        <v>6</v>
      </c>
      <c r="D29" s="3">
        <v>25</v>
      </c>
      <c r="G29" s="150" t="s">
        <v>77</v>
      </c>
      <c r="H29" s="151">
        <f>MIN(C11:C73)</f>
        <v>0</v>
      </c>
    </row>
    <row r="30" spans="1:10" ht="16" x14ac:dyDescent="0.2">
      <c r="A30" s="2">
        <v>45560.755937499998</v>
      </c>
      <c r="B30" s="2" t="str">
        <f t="shared" si="0"/>
        <v>18:08</v>
      </c>
      <c r="C30" s="3">
        <v>5</v>
      </c>
      <c r="D30" s="3">
        <v>25</v>
      </c>
    </row>
    <row r="31" spans="1:10" ht="16" x14ac:dyDescent="0.2">
      <c r="A31" s="2">
        <v>45560.756631944445</v>
      </c>
      <c r="B31" s="2" t="str">
        <f t="shared" si="0"/>
        <v>18:09</v>
      </c>
      <c r="C31" s="3">
        <v>6</v>
      </c>
      <c r="D31" s="3">
        <v>25</v>
      </c>
    </row>
    <row r="32" spans="1:10" ht="16" x14ac:dyDescent="0.2">
      <c r="A32" s="2">
        <v>45560.757326388892</v>
      </c>
      <c r="B32" s="2" t="str">
        <f t="shared" si="0"/>
        <v>18:10</v>
      </c>
      <c r="C32" s="3">
        <v>6</v>
      </c>
      <c r="D32" s="3">
        <v>25</v>
      </c>
    </row>
    <row r="33" spans="1:4" ht="16" x14ac:dyDescent="0.2">
      <c r="A33" s="2">
        <v>45560.758020833331</v>
      </c>
      <c r="B33" s="2" t="str">
        <f t="shared" si="0"/>
        <v>18:11</v>
      </c>
      <c r="C33" s="3">
        <v>4</v>
      </c>
      <c r="D33" s="3">
        <v>25</v>
      </c>
    </row>
    <row r="34" spans="1:4" ht="16" x14ac:dyDescent="0.2">
      <c r="A34" s="2">
        <v>45560.758738425924</v>
      </c>
      <c r="B34" s="2" t="str">
        <f t="shared" si="0"/>
        <v>18:12</v>
      </c>
      <c r="C34" s="3">
        <v>5</v>
      </c>
      <c r="D34" s="3">
        <v>25</v>
      </c>
    </row>
    <row r="35" spans="1:4" ht="16" x14ac:dyDescent="0.2">
      <c r="A35" s="2">
        <v>45560.759467592594</v>
      </c>
      <c r="B35" s="2" t="str">
        <f t="shared" si="0"/>
        <v>18:13</v>
      </c>
      <c r="C35" s="3">
        <v>5</v>
      </c>
      <c r="D35" s="3">
        <v>25</v>
      </c>
    </row>
    <row r="36" spans="1:4" ht="16" x14ac:dyDescent="0.2">
      <c r="A36" s="2">
        <v>45560.760115740741</v>
      </c>
      <c r="B36" s="2" t="str">
        <f t="shared" si="0"/>
        <v>18:14</v>
      </c>
      <c r="C36" s="3">
        <v>5</v>
      </c>
      <c r="D36" s="3">
        <v>25</v>
      </c>
    </row>
    <row r="37" spans="1:4" ht="16" x14ac:dyDescent="0.2">
      <c r="A37" s="2">
        <v>45560.760810185187</v>
      </c>
      <c r="B37" s="2" t="str">
        <f t="shared" si="0"/>
        <v>18:15</v>
      </c>
      <c r="C37" s="3">
        <v>7</v>
      </c>
      <c r="D37" s="3">
        <v>25</v>
      </c>
    </row>
    <row r="38" spans="1:4" ht="16" x14ac:dyDescent="0.2">
      <c r="A38" s="2">
        <v>45560.761550925927</v>
      </c>
      <c r="B38" s="2" t="str">
        <f t="shared" si="0"/>
        <v>18:16</v>
      </c>
      <c r="C38" s="3">
        <v>5</v>
      </c>
      <c r="D38" s="3">
        <v>25</v>
      </c>
    </row>
    <row r="39" spans="1:4" ht="16" x14ac:dyDescent="0.2">
      <c r="A39" s="2">
        <v>45560.762199074074</v>
      </c>
      <c r="B39" s="2" t="str">
        <f t="shared" si="0"/>
        <v>18:17</v>
      </c>
      <c r="C39" s="3">
        <v>5</v>
      </c>
      <c r="D39" s="3">
        <v>25</v>
      </c>
    </row>
    <row r="40" spans="1:4" ht="16" x14ac:dyDescent="0.2">
      <c r="A40" s="2">
        <v>45560.762939814813</v>
      </c>
      <c r="B40" s="2" t="str">
        <f t="shared" si="0"/>
        <v>18:18</v>
      </c>
      <c r="C40" s="3">
        <v>7</v>
      </c>
      <c r="D40" s="3">
        <v>25</v>
      </c>
    </row>
    <row r="41" spans="1:4" ht="16" x14ac:dyDescent="0.2">
      <c r="A41" s="2">
        <v>45560.76358796296</v>
      </c>
      <c r="B41" s="2" t="str">
        <f t="shared" si="0"/>
        <v>18:19</v>
      </c>
      <c r="C41" s="3">
        <v>5</v>
      </c>
      <c r="D41" s="3">
        <v>25</v>
      </c>
    </row>
    <row r="42" spans="1:4" ht="16" x14ac:dyDescent="0.2">
      <c r="A42" s="2">
        <v>45560.764351851853</v>
      </c>
      <c r="B42" s="2" t="str">
        <f t="shared" si="0"/>
        <v>18:20</v>
      </c>
      <c r="C42" s="3">
        <v>5</v>
      </c>
      <c r="D42" s="3">
        <v>25</v>
      </c>
    </row>
    <row r="43" spans="1:4" ht="16" x14ac:dyDescent="0.2">
      <c r="A43" s="2">
        <v>45560.764976851853</v>
      </c>
      <c r="B43" s="2" t="str">
        <f t="shared" si="0"/>
        <v>18:21</v>
      </c>
      <c r="C43" s="3">
        <v>5</v>
      </c>
      <c r="D43" s="3">
        <v>25</v>
      </c>
    </row>
    <row r="44" spans="1:4" ht="16" x14ac:dyDescent="0.2">
      <c r="A44" s="2">
        <v>45560.765682870369</v>
      </c>
      <c r="B44" s="2" t="str">
        <f t="shared" si="0"/>
        <v>18:22</v>
      </c>
      <c r="C44" s="3">
        <v>4</v>
      </c>
      <c r="D44" s="3">
        <v>25</v>
      </c>
    </row>
    <row r="45" spans="1:4" ht="16" x14ac:dyDescent="0.2">
      <c r="A45" s="2">
        <v>45560.766377314816</v>
      </c>
      <c r="B45" s="2" t="str">
        <f t="shared" si="0"/>
        <v>18:23</v>
      </c>
      <c r="C45" s="3">
        <v>6</v>
      </c>
      <c r="D45" s="3">
        <v>25</v>
      </c>
    </row>
    <row r="46" spans="1:4" ht="16" x14ac:dyDescent="0.2">
      <c r="A46" s="2">
        <v>45560.767071759263</v>
      </c>
      <c r="B46" s="2" t="str">
        <f t="shared" si="0"/>
        <v>18:24</v>
      </c>
      <c r="C46" s="3">
        <v>5</v>
      </c>
      <c r="D46" s="3">
        <v>25</v>
      </c>
    </row>
    <row r="47" spans="1:4" ht="16" x14ac:dyDescent="0.2">
      <c r="A47" s="2">
        <v>45560.767766203702</v>
      </c>
      <c r="B47" s="2" t="str">
        <f t="shared" si="0"/>
        <v>18:25</v>
      </c>
      <c r="C47" s="3">
        <v>6</v>
      </c>
      <c r="D47" s="3">
        <v>25</v>
      </c>
    </row>
    <row r="48" spans="1:4" ht="16" x14ac:dyDescent="0.2">
      <c r="A48" s="2">
        <v>45560.768460648149</v>
      </c>
      <c r="B48" s="2" t="str">
        <f t="shared" si="0"/>
        <v>18:26</v>
      </c>
      <c r="C48" s="3">
        <v>6</v>
      </c>
      <c r="D48" s="3">
        <v>25</v>
      </c>
    </row>
    <row r="49" spans="1:4" ht="16" x14ac:dyDescent="0.2">
      <c r="A49" s="2">
        <v>45560.769155092596</v>
      </c>
      <c r="B49" s="2" t="str">
        <f t="shared" si="0"/>
        <v>18:27</v>
      </c>
      <c r="C49" s="3">
        <v>6</v>
      </c>
      <c r="D49" s="3">
        <v>25</v>
      </c>
    </row>
    <row r="50" spans="1:4" ht="16" x14ac:dyDescent="0.2">
      <c r="A50" s="2">
        <v>45560.769849537035</v>
      </c>
      <c r="B50" s="2" t="str">
        <f t="shared" si="0"/>
        <v>18:28</v>
      </c>
      <c r="C50" s="3">
        <v>7</v>
      </c>
      <c r="D50" s="3">
        <v>25</v>
      </c>
    </row>
    <row r="51" spans="1:4" ht="16" x14ac:dyDescent="0.2">
      <c r="A51" s="2">
        <v>45560.770590277774</v>
      </c>
      <c r="B51" s="2" t="str">
        <f t="shared" si="0"/>
        <v>18:29</v>
      </c>
      <c r="C51" s="3">
        <v>5</v>
      </c>
      <c r="D51" s="3">
        <v>25</v>
      </c>
    </row>
    <row r="52" spans="1:4" ht="16" x14ac:dyDescent="0.2">
      <c r="A52" s="2">
        <v>45560.771238425928</v>
      </c>
      <c r="B52" s="2" t="str">
        <f t="shared" si="0"/>
        <v>18:30</v>
      </c>
      <c r="C52" s="3">
        <v>5</v>
      </c>
      <c r="D52" s="3">
        <v>25</v>
      </c>
    </row>
    <row r="53" spans="1:4" ht="16" x14ac:dyDescent="0.2">
      <c r="A53" s="2">
        <v>45560.771956018521</v>
      </c>
      <c r="B53" s="2" t="str">
        <f t="shared" si="0"/>
        <v>18:31</v>
      </c>
      <c r="C53" s="3">
        <v>6</v>
      </c>
      <c r="D53" s="3">
        <v>25</v>
      </c>
    </row>
    <row r="54" spans="1:4" ht="16" x14ac:dyDescent="0.2">
      <c r="A54" s="2">
        <v>45560.772638888891</v>
      </c>
      <c r="B54" s="2" t="str">
        <f t="shared" si="0"/>
        <v>18:32</v>
      </c>
      <c r="C54" s="3">
        <v>6</v>
      </c>
      <c r="D54" s="3">
        <v>25</v>
      </c>
    </row>
    <row r="55" spans="1:4" ht="16" x14ac:dyDescent="0.2">
      <c r="A55" s="2">
        <v>45560.773333333331</v>
      </c>
      <c r="B55" s="2" t="str">
        <f t="shared" si="0"/>
        <v>18:33</v>
      </c>
      <c r="C55" s="3">
        <v>6</v>
      </c>
      <c r="D55" s="3">
        <v>25</v>
      </c>
    </row>
    <row r="56" spans="1:4" ht="16" x14ac:dyDescent="0.2">
      <c r="A56" s="2">
        <v>45560.774074074077</v>
      </c>
      <c r="B56" s="2" t="str">
        <f t="shared" si="0"/>
        <v>18:34</v>
      </c>
      <c r="C56" s="3">
        <v>6</v>
      </c>
      <c r="D56" s="3">
        <v>25</v>
      </c>
    </row>
    <row r="57" spans="1:4" ht="16" x14ac:dyDescent="0.2">
      <c r="A57" s="2">
        <v>45560.774722222224</v>
      </c>
      <c r="B57" s="2" t="str">
        <f t="shared" si="0"/>
        <v>18:35</v>
      </c>
      <c r="C57" s="3">
        <v>6</v>
      </c>
      <c r="D57" s="3">
        <v>25</v>
      </c>
    </row>
    <row r="58" spans="1:4" ht="16" x14ac:dyDescent="0.2">
      <c r="A58" s="2">
        <v>45560.775416666664</v>
      </c>
      <c r="B58" s="2" t="str">
        <f t="shared" si="0"/>
        <v>18:36</v>
      </c>
      <c r="C58" s="3">
        <v>5</v>
      </c>
      <c r="D58" s="3">
        <v>25</v>
      </c>
    </row>
    <row r="59" spans="1:4" ht="16" x14ac:dyDescent="0.2">
      <c r="A59" s="2">
        <v>45560.77615740741</v>
      </c>
      <c r="B59" s="2" t="str">
        <f t="shared" si="0"/>
        <v>18:37</v>
      </c>
      <c r="C59" s="3">
        <v>5</v>
      </c>
      <c r="D59" s="3">
        <v>25</v>
      </c>
    </row>
    <row r="60" spans="1:4" ht="16" x14ac:dyDescent="0.2">
      <c r="A60" s="2">
        <v>45560.776805555557</v>
      </c>
      <c r="B60" s="2" t="str">
        <f t="shared" si="0"/>
        <v>18:38</v>
      </c>
      <c r="C60" s="3">
        <v>6</v>
      </c>
      <c r="D60" s="3">
        <v>25</v>
      </c>
    </row>
    <row r="61" spans="1:4" ht="16" x14ac:dyDescent="0.2">
      <c r="A61" s="2">
        <v>45560.777499999997</v>
      </c>
      <c r="B61" s="2" t="str">
        <f t="shared" si="0"/>
        <v>18:39</v>
      </c>
      <c r="C61" s="3">
        <v>6</v>
      </c>
      <c r="D61" s="3">
        <v>25</v>
      </c>
    </row>
    <row r="62" spans="1:4" ht="16" x14ac:dyDescent="0.2">
      <c r="A62" s="2">
        <v>45560.778194444443</v>
      </c>
      <c r="B62" s="2" t="str">
        <f t="shared" si="0"/>
        <v>18:40</v>
      </c>
      <c r="C62" s="3">
        <v>5</v>
      </c>
      <c r="D62" s="3">
        <v>25</v>
      </c>
    </row>
    <row r="63" spans="1:4" ht="16" x14ac:dyDescent="0.2">
      <c r="A63" s="2">
        <v>45560.778912037036</v>
      </c>
      <c r="B63" s="2" t="str">
        <f t="shared" si="0"/>
        <v>18:41</v>
      </c>
      <c r="C63" s="3">
        <v>6</v>
      </c>
      <c r="D63" s="3">
        <v>25</v>
      </c>
    </row>
    <row r="64" spans="1:4" ht="16" x14ac:dyDescent="0.2">
      <c r="A64" s="2">
        <v>45560.779594907406</v>
      </c>
      <c r="B64" s="2" t="str">
        <f t="shared" si="0"/>
        <v>18:42</v>
      </c>
      <c r="C64" s="3">
        <v>6</v>
      </c>
      <c r="D64" s="3">
        <v>25</v>
      </c>
    </row>
    <row r="65" spans="1:8" ht="16" x14ac:dyDescent="0.2">
      <c r="A65" s="2">
        <v>45560.780347222222</v>
      </c>
      <c r="B65" s="2" t="str">
        <f t="shared" si="0"/>
        <v>18:43</v>
      </c>
      <c r="C65" s="3">
        <v>6</v>
      </c>
      <c r="D65" s="3">
        <v>25</v>
      </c>
    </row>
    <row r="66" spans="1:8" ht="16" x14ac:dyDescent="0.2">
      <c r="A66" s="2">
        <v>45560.780995370369</v>
      </c>
      <c r="B66" s="2" t="str">
        <f t="shared" si="0"/>
        <v>18:44</v>
      </c>
      <c r="C66" s="3">
        <v>5</v>
      </c>
      <c r="D66" s="3">
        <v>25</v>
      </c>
    </row>
    <row r="67" spans="1:8" ht="16" x14ac:dyDescent="0.2">
      <c r="A67" s="2">
        <v>45560.781678240739</v>
      </c>
      <c r="B67" s="2" t="str">
        <f t="shared" si="0"/>
        <v>18:45</v>
      </c>
      <c r="C67" s="3">
        <v>5</v>
      </c>
      <c r="D67" s="3">
        <v>25</v>
      </c>
    </row>
    <row r="68" spans="1:8" ht="16" x14ac:dyDescent="0.2">
      <c r="A68" s="2">
        <v>45560.782372685186</v>
      </c>
      <c r="B68" s="2" t="str">
        <f t="shared" ref="B68:B72" si="2">TEXT(A68,"hh:mm")</f>
        <v>18:46</v>
      </c>
      <c r="C68" s="3">
        <v>5</v>
      </c>
      <c r="D68" s="3">
        <v>25</v>
      </c>
    </row>
    <row r="69" spans="1:8" ht="16" x14ac:dyDescent="0.2">
      <c r="A69" s="2">
        <v>45560.783113425925</v>
      </c>
      <c r="B69" s="2" t="str">
        <f t="shared" si="2"/>
        <v>18:47</v>
      </c>
      <c r="C69" s="3">
        <v>5</v>
      </c>
      <c r="D69" s="3">
        <v>25</v>
      </c>
    </row>
    <row r="70" spans="1:8" ht="16" x14ac:dyDescent="0.2">
      <c r="A70" s="2">
        <v>45560.783761574072</v>
      </c>
      <c r="B70" s="2" t="str">
        <f t="shared" si="2"/>
        <v>18:48</v>
      </c>
      <c r="C70" s="3">
        <v>6</v>
      </c>
      <c r="D70" s="3">
        <v>25</v>
      </c>
    </row>
    <row r="71" spans="1:8" ht="16" x14ac:dyDescent="0.2">
      <c r="A71" s="2">
        <v>45560.784456018519</v>
      </c>
      <c r="B71" s="2" t="str">
        <f t="shared" si="2"/>
        <v>18:49</v>
      </c>
      <c r="C71" s="3">
        <v>5</v>
      </c>
      <c r="D71" s="3">
        <v>25</v>
      </c>
    </row>
    <row r="72" spans="1:8" ht="16" x14ac:dyDescent="0.2">
      <c r="A72" s="2">
        <v>45560.785150462965</v>
      </c>
      <c r="B72" s="2" t="str">
        <f t="shared" si="2"/>
        <v>18:50</v>
      </c>
      <c r="C72" s="3">
        <v>4</v>
      </c>
      <c r="D72" s="3">
        <v>25</v>
      </c>
    </row>
    <row r="73" spans="1:8" ht="16" x14ac:dyDescent="0.2">
      <c r="A73" s="2">
        <v>45560.785856481481</v>
      </c>
      <c r="B73" s="2" t="str">
        <f>TEXT(A73,"hh:mm")</f>
        <v>18:51</v>
      </c>
      <c r="C73" s="3">
        <v>6</v>
      </c>
      <c r="D73" s="3">
        <v>25</v>
      </c>
    </row>
    <row r="74" spans="1:8" ht="32" x14ac:dyDescent="0.2">
      <c r="A74" s="1" t="s">
        <v>9</v>
      </c>
      <c r="B74" s="1" t="s">
        <v>9</v>
      </c>
      <c r="C74" s="1" t="s">
        <v>2</v>
      </c>
      <c r="D74" s="1" t="s">
        <v>22</v>
      </c>
      <c r="E74" s="1" t="s">
        <v>70</v>
      </c>
      <c r="F74" t="s">
        <v>78</v>
      </c>
      <c r="G74" t="s">
        <v>79</v>
      </c>
      <c r="H74" t="s">
        <v>80</v>
      </c>
    </row>
    <row r="75" spans="1:8" ht="16" x14ac:dyDescent="0.2">
      <c r="A75" s="2">
        <v>45569.001759259256</v>
      </c>
      <c r="B75" s="2" t="str">
        <f>TEXT(A75,"mm:s")</f>
        <v>02:32</v>
      </c>
      <c r="C75" s="3">
        <v>0</v>
      </c>
      <c r="D75" s="3">
        <v>25</v>
      </c>
      <c r="E75" s="18">
        <f>C75</f>
        <v>0</v>
      </c>
      <c r="F75" s="93">
        <f>AVERAGE(C75:C103)</f>
        <v>338.89655172413791</v>
      </c>
      <c r="G75" s="93">
        <f>MAX(C75:C103)</f>
        <v>840</v>
      </c>
      <c r="H75" s="93">
        <f>MIN(C75:C103)</f>
        <v>0</v>
      </c>
    </row>
    <row r="76" spans="1:8" ht="16" x14ac:dyDescent="0.2">
      <c r="A76" s="2">
        <v>45569.002118055556</v>
      </c>
      <c r="B76" s="2" t="str">
        <f t="shared" ref="B76:B103" si="3">TEXT(A76,"mm:s")</f>
        <v>03:3</v>
      </c>
      <c r="C76" s="3">
        <v>0</v>
      </c>
      <c r="D76" s="3">
        <v>25</v>
      </c>
      <c r="E76" s="18"/>
    </row>
    <row r="77" spans="1:8" ht="16" x14ac:dyDescent="0.2">
      <c r="A77" s="2">
        <v>45569.002476851849</v>
      </c>
      <c r="B77" s="2" t="str">
        <f t="shared" si="3"/>
        <v>03:34</v>
      </c>
      <c r="C77" s="3">
        <v>3</v>
      </c>
      <c r="D77" s="3">
        <v>25</v>
      </c>
      <c r="E77" s="18">
        <f>C77</f>
        <v>3</v>
      </c>
    </row>
    <row r="78" spans="1:8" ht="16" x14ac:dyDescent="0.2">
      <c r="A78" s="2">
        <v>45569.003171296295</v>
      </c>
      <c r="B78" s="2" t="str">
        <f t="shared" si="3"/>
        <v>04:34</v>
      </c>
      <c r="C78" s="3">
        <v>17</v>
      </c>
      <c r="D78" s="3">
        <v>25</v>
      </c>
      <c r="E78" s="18"/>
    </row>
    <row r="79" spans="1:8" ht="16" x14ac:dyDescent="0.2">
      <c r="A79" s="2">
        <v>45569.003865740742</v>
      </c>
      <c r="B79" s="2" t="str">
        <f t="shared" si="3"/>
        <v>05:34</v>
      </c>
      <c r="C79" s="3">
        <v>9</v>
      </c>
      <c r="D79" s="3">
        <v>25</v>
      </c>
      <c r="E79" s="18"/>
    </row>
    <row r="80" spans="1:8" ht="16" x14ac:dyDescent="0.2">
      <c r="A80" s="2">
        <v>45569.004583333335</v>
      </c>
      <c r="B80" s="2" t="str">
        <f t="shared" si="3"/>
        <v>06:36</v>
      </c>
      <c r="C80" s="3">
        <v>9</v>
      </c>
      <c r="D80" s="3">
        <v>25</v>
      </c>
      <c r="E80" s="18"/>
    </row>
    <row r="81" spans="1:5" ht="16" x14ac:dyDescent="0.2">
      <c r="A81" s="2">
        <v>45569.005254629628</v>
      </c>
      <c r="B81" s="2" t="str">
        <f t="shared" si="3"/>
        <v>07:34</v>
      </c>
      <c r="C81" s="3">
        <v>9</v>
      </c>
      <c r="D81" s="3">
        <v>25</v>
      </c>
      <c r="E81" s="18"/>
    </row>
    <row r="82" spans="1:5" ht="16" x14ac:dyDescent="0.2">
      <c r="A82" s="2">
        <v>45569.005949074075</v>
      </c>
      <c r="B82" s="2" t="str">
        <f t="shared" si="3"/>
        <v>08:34</v>
      </c>
      <c r="C82" s="3">
        <v>9</v>
      </c>
      <c r="D82" s="3">
        <v>25</v>
      </c>
      <c r="E82" s="18"/>
    </row>
    <row r="83" spans="1:5" ht="16" x14ac:dyDescent="0.2">
      <c r="A83" s="2">
        <v>45569.006655092591</v>
      </c>
      <c r="B83" s="2" t="str">
        <f t="shared" si="3"/>
        <v>09:35</v>
      </c>
      <c r="C83" s="3">
        <v>9</v>
      </c>
      <c r="D83" s="3">
        <v>25</v>
      </c>
      <c r="E83" s="18"/>
    </row>
    <row r="84" spans="1:5" ht="16" x14ac:dyDescent="0.2">
      <c r="A84" s="2">
        <v>45569.007349537038</v>
      </c>
      <c r="B84" s="2" t="str">
        <f t="shared" si="3"/>
        <v>10:35</v>
      </c>
      <c r="C84" s="3">
        <v>299</v>
      </c>
      <c r="D84" s="3">
        <v>25</v>
      </c>
      <c r="E84" s="18"/>
    </row>
    <row r="85" spans="1:5" ht="16" x14ac:dyDescent="0.2">
      <c r="A85" s="2">
        <v>45569.008043981485</v>
      </c>
      <c r="B85" s="2" t="str">
        <f t="shared" si="3"/>
        <v>11:35</v>
      </c>
      <c r="C85" s="3">
        <v>299</v>
      </c>
      <c r="D85" s="3">
        <v>25</v>
      </c>
      <c r="E85" s="18"/>
    </row>
    <row r="86" spans="1:5" ht="16" x14ac:dyDescent="0.2">
      <c r="A86" s="2">
        <v>45569.008738425924</v>
      </c>
      <c r="B86" s="2" t="str">
        <f t="shared" si="3"/>
        <v>12:35</v>
      </c>
      <c r="C86" s="3">
        <v>579</v>
      </c>
      <c r="D86" s="3">
        <v>25</v>
      </c>
      <c r="E86" s="18">
        <f>C86</f>
        <v>579</v>
      </c>
    </row>
    <row r="87" spans="1:5" ht="16" x14ac:dyDescent="0.2">
      <c r="A87" s="2">
        <v>45569.009432870371</v>
      </c>
      <c r="B87" s="2" t="str">
        <f t="shared" si="3"/>
        <v>13:35</v>
      </c>
      <c r="C87" s="3">
        <v>526</v>
      </c>
      <c r="D87" s="3">
        <v>25</v>
      </c>
      <c r="E87" s="18"/>
    </row>
    <row r="88" spans="1:5" ht="16" x14ac:dyDescent="0.2">
      <c r="A88" s="2">
        <v>45569.010127314818</v>
      </c>
      <c r="B88" s="2" t="str">
        <f t="shared" si="3"/>
        <v>14:35</v>
      </c>
      <c r="C88" s="3">
        <v>526</v>
      </c>
      <c r="D88" s="3">
        <v>25</v>
      </c>
      <c r="E88" s="18"/>
    </row>
    <row r="89" spans="1:5" ht="16" x14ac:dyDescent="0.2">
      <c r="A89" s="2">
        <v>45569.010821759257</v>
      </c>
      <c r="B89" s="2" t="str">
        <f t="shared" si="3"/>
        <v>15:35</v>
      </c>
      <c r="C89" s="3">
        <v>526</v>
      </c>
      <c r="D89" s="3">
        <v>25</v>
      </c>
      <c r="E89" s="18"/>
    </row>
    <row r="90" spans="1:5" ht="16" x14ac:dyDescent="0.2">
      <c r="A90" s="2">
        <v>45569.01153935185</v>
      </c>
      <c r="B90" s="2" t="str">
        <f t="shared" si="3"/>
        <v>16:37</v>
      </c>
      <c r="C90" s="3">
        <v>840</v>
      </c>
      <c r="D90" s="3">
        <v>25</v>
      </c>
      <c r="E90" s="18"/>
    </row>
    <row r="91" spans="1:5" ht="16" x14ac:dyDescent="0.2">
      <c r="A91" s="2">
        <v>45569.01221064815</v>
      </c>
      <c r="B91" s="2" t="str">
        <f t="shared" si="3"/>
        <v>17:35</v>
      </c>
      <c r="C91" s="3">
        <v>840</v>
      </c>
      <c r="D91" s="3">
        <v>25</v>
      </c>
      <c r="E91" s="18"/>
    </row>
    <row r="92" spans="1:5" ht="16" x14ac:dyDescent="0.2">
      <c r="A92" s="2">
        <v>45569.012916666667</v>
      </c>
      <c r="B92" s="2" t="str">
        <f t="shared" si="3"/>
        <v>18:36</v>
      </c>
      <c r="C92" s="3">
        <v>840</v>
      </c>
      <c r="D92" s="3">
        <v>25</v>
      </c>
      <c r="E92" s="18"/>
    </row>
    <row r="93" spans="1:5" ht="16" x14ac:dyDescent="0.2">
      <c r="A93" s="2">
        <v>45569.013611111113</v>
      </c>
      <c r="B93" s="2" t="str">
        <f t="shared" si="3"/>
        <v>19:36</v>
      </c>
      <c r="C93" s="3">
        <v>840</v>
      </c>
      <c r="D93" s="3">
        <v>25</v>
      </c>
      <c r="E93" s="18"/>
    </row>
    <row r="94" spans="1:5" ht="16" x14ac:dyDescent="0.2">
      <c r="A94" s="2">
        <v>45569.014305555553</v>
      </c>
      <c r="B94" s="2" t="str">
        <f t="shared" si="3"/>
        <v>20:36</v>
      </c>
      <c r="C94" s="3">
        <v>840</v>
      </c>
      <c r="D94" s="3">
        <v>25</v>
      </c>
      <c r="E94" s="18"/>
    </row>
    <row r="95" spans="1:5" ht="16" x14ac:dyDescent="0.2">
      <c r="A95" s="2">
        <v>45569.014999999999</v>
      </c>
      <c r="B95" s="2" t="str">
        <f t="shared" si="3"/>
        <v>21:36</v>
      </c>
      <c r="C95" s="3">
        <v>840</v>
      </c>
      <c r="D95" s="3">
        <v>25</v>
      </c>
      <c r="E95" s="18">
        <f>C95</f>
        <v>840</v>
      </c>
    </row>
    <row r="96" spans="1:5" ht="16" x14ac:dyDescent="0.2">
      <c r="A96" s="2">
        <v>45569.015740740739</v>
      </c>
      <c r="B96" s="2" t="str">
        <f t="shared" si="3"/>
        <v>22:40</v>
      </c>
      <c r="C96" s="3">
        <v>840</v>
      </c>
      <c r="D96" s="3">
        <v>25</v>
      </c>
      <c r="E96" s="18"/>
    </row>
    <row r="97" spans="1:5" ht="16" x14ac:dyDescent="0.2">
      <c r="A97" s="2">
        <v>45569.016435185185</v>
      </c>
      <c r="B97" s="2" t="str">
        <f t="shared" si="3"/>
        <v>23:40</v>
      </c>
      <c r="C97" s="3">
        <v>307</v>
      </c>
      <c r="D97" s="3">
        <v>25</v>
      </c>
      <c r="E97" s="18"/>
    </row>
    <row r="98" spans="1:5" ht="16" x14ac:dyDescent="0.2">
      <c r="A98" s="2">
        <v>45569.017083333332</v>
      </c>
      <c r="B98" s="2" t="str">
        <f t="shared" si="3"/>
        <v>24:36</v>
      </c>
      <c r="C98" s="3">
        <v>307</v>
      </c>
      <c r="D98" s="3">
        <v>25</v>
      </c>
      <c r="E98" s="18"/>
    </row>
    <row r="99" spans="1:5" ht="16" x14ac:dyDescent="0.2">
      <c r="A99" s="2">
        <v>45569.017777777779</v>
      </c>
      <c r="B99" s="2" t="str">
        <f t="shared" si="3"/>
        <v>25:36</v>
      </c>
      <c r="C99" s="3">
        <v>307</v>
      </c>
      <c r="D99" s="3">
        <v>25</v>
      </c>
      <c r="E99" s="18"/>
    </row>
    <row r="100" spans="1:5" ht="16" x14ac:dyDescent="0.2">
      <c r="A100" s="2">
        <v>45569.018506944441</v>
      </c>
      <c r="B100" s="2" t="str">
        <f t="shared" si="3"/>
        <v>26:39</v>
      </c>
      <c r="C100" s="3">
        <v>62</v>
      </c>
      <c r="D100" s="3">
        <v>25</v>
      </c>
      <c r="E100" s="18"/>
    </row>
    <row r="101" spans="1:5" ht="16" x14ac:dyDescent="0.2">
      <c r="A101" s="2">
        <v>45569.019212962965</v>
      </c>
      <c r="B101" s="2" t="str">
        <f t="shared" si="3"/>
        <v>27:40</v>
      </c>
      <c r="C101" s="3">
        <v>61</v>
      </c>
      <c r="D101" s="3">
        <v>25</v>
      </c>
      <c r="E101" s="18"/>
    </row>
    <row r="102" spans="1:5" ht="16" x14ac:dyDescent="0.2">
      <c r="A102" s="2">
        <v>45569.019872685189</v>
      </c>
      <c r="B102" s="2" t="str">
        <f t="shared" si="3"/>
        <v>28:37</v>
      </c>
      <c r="C102" s="3">
        <v>49</v>
      </c>
      <c r="D102" s="3">
        <v>25</v>
      </c>
      <c r="E102" s="18"/>
    </row>
    <row r="103" spans="1:5" ht="16" x14ac:dyDescent="0.2">
      <c r="A103" s="2">
        <v>45569.020613425928</v>
      </c>
      <c r="B103" s="2" t="str">
        <f t="shared" si="3"/>
        <v>29:41</v>
      </c>
      <c r="C103" s="3">
        <v>35</v>
      </c>
      <c r="D103" s="3">
        <v>25</v>
      </c>
      <c r="E103" s="18">
        <f>C103</f>
        <v>35</v>
      </c>
    </row>
  </sheetData>
  <mergeCells count="3">
    <mergeCell ref="F2:G2"/>
    <mergeCell ref="H2:H3"/>
    <mergeCell ref="F15:J15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0"/>
  <sheetViews>
    <sheetView topLeftCell="A12" zoomScale="90" zoomScaleNormal="117" workbookViewId="0">
      <selection activeCell="H24" sqref="H24"/>
    </sheetView>
  </sheetViews>
  <sheetFormatPr baseColWidth="10" defaultColWidth="8.83203125" defaultRowHeight="15" x14ac:dyDescent="0.2"/>
  <cols>
    <col min="1" max="1" width="19.5" bestFit="1" customWidth="1"/>
    <col min="2" max="2" width="10.1640625" bestFit="1" customWidth="1"/>
    <col min="3" max="3" width="10.83203125" bestFit="1" customWidth="1"/>
    <col min="5" max="5" width="10.5" bestFit="1" customWidth="1"/>
    <col min="6" max="6" width="10.1640625" bestFit="1" customWidth="1"/>
    <col min="15" max="15" width="19.83203125" bestFit="1" customWidth="1"/>
    <col min="16" max="16" width="7.6640625" bestFit="1" customWidth="1"/>
    <col min="17" max="17" width="18.1640625" bestFit="1" customWidth="1"/>
    <col min="19" max="19" width="9.5" bestFit="1" customWidth="1"/>
  </cols>
  <sheetData>
    <row r="1" spans="1:17" ht="17" thickBot="1" x14ac:dyDescent="0.25">
      <c r="A1" s="8" t="s">
        <v>9</v>
      </c>
      <c r="B1" s="9"/>
      <c r="C1" s="10" t="s">
        <v>0</v>
      </c>
      <c r="D1" s="9"/>
      <c r="E1" s="11" t="s">
        <v>32</v>
      </c>
    </row>
    <row r="2" spans="1:17" ht="16" thickBot="1" x14ac:dyDescent="0.25">
      <c r="A2" s="12">
        <v>45560</v>
      </c>
      <c r="B2" s="13">
        <v>0.62141203703703707</v>
      </c>
      <c r="C2" s="14">
        <v>1</v>
      </c>
      <c r="D2" s="15"/>
      <c r="E2" s="16">
        <v>50</v>
      </c>
      <c r="O2" s="144" t="s">
        <v>24</v>
      </c>
      <c r="P2" s="145"/>
      <c r="Q2" s="146" t="s">
        <v>18</v>
      </c>
    </row>
    <row r="3" spans="1:17" ht="16" thickBot="1" x14ac:dyDescent="0.25">
      <c r="A3" s="12">
        <v>45560</v>
      </c>
      <c r="B3" s="13">
        <v>0.62175925925925923</v>
      </c>
      <c r="C3" s="14">
        <v>1</v>
      </c>
      <c r="D3" s="15"/>
      <c r="E3" s="16">
        <v>50</v>
      </c>
      <c r="O3" s="39" t="s">
        <v>33</v>
      </c>
      <c r="P3" s="44">
        <v>50</v>
      </c>
      <c r="Q3" s="147"/>
    </row>
    <row r="4" spans="1:17" x14ac:dyDescent="0.2">
      <c r="A4" s="12">
        <v>45560</v>
      </c>
      <c r="B4" s="13">
        <v>0.62245370370370368</v>
      </c>
      <c r="C4" s="14">
        <v>6</v>
      </c>
      <c r="D4" s="15"/>
      <c r="E4" s="16">
        <v>50</v>
      </c>
      <c r="O4" s="40" t="s">
        <v>26</v>
      </c>
      <c r="P4" s="45">
        <f>MAX(C2:C8)</f>
        <v>7</v>
      </c>
      <c r="Q4" s="42" t="str">
        <f>IF(P4&lt;$P$3, "OK", "NOT OK")</f>
        <v>OK</v>
      </c>
    </row>
    <row r="5" spans="1:17" x14ac:dyDescent="0.2">
      <c r="A5" s="12">
        <v>45560</v>
      </c>
      <c r="B5" s="13">
        <v>0.62315972222222227</v>
      </c>
      <c r="C5" s="14">
        <v>7</v>
      </c>
      <c r="D5" s="15"/>
      <c r="E5" s="16">
        <v>50</v>
      </c>
      <c r="O5" s="40" t="s">
        <v>27</v>
      </c>
      <c r="P5" s="45">
        <f>MAX(C9:C71)</f>
        <v>9</v>
      </c>
      <c r="Q5" s="42" t="str">
        <f>IF(P5&lt;$P$3, "OK", "NOT OK")</f>
        <v>OK</v>
      </c>
    </row>
    <row r="6" spans="1:17" ht="16" thickBot="1" x14ac:dyDescent="0.25">
      <c r="A6" s="12">
        <v>45560</v>
      </c>
      <c r="B6" s="13">
        <v>0.62386574074074075</v>
      </c>
      <c r="C6" s="14">
        <v>7</v>
      </c>
      <c r="D6" s="15"/>
      <c r="E6" s="16">
        <v>50</v>
      </c>
      <c r="O6" s="41" t="s">
        <v>28</v>
      </c>
      <c r="P6" s="46">
        <f>MAX(C72:C100)</f>
        <v>851</v>
      </c>
      <c r="Q6" s="43" t="str">
        <f>IF(P6&lt;$P$3, "OK", "NOT OK")</f>
        <v>NOT OK</v>
      </c>
    </row>
    <row r="7" spans="1:17" x14ac:dyDescent="0.2">
      <c r="A7" s="12">
        <v>45560</v>
      </c>
      <c r="B7" s="13">
        <v>0.64425925925925931</v>
      </c>
      <c r="C7" s="14">
        <v>5</v>
      </c>
      <c r="D7" s="15"/>
      <c r="E7" s="16">
        <v>50</v>
      </c>
    </row>
    <row r="8" spans="1:17" ht="16" thickBot="1" x14ac:dyDescent="0.25">
      <c r="A8" s="12">
        <v>45560</v>
      </c>
      <c r="B8" s="13">
        <v>0.64461805555555551</v>
      </c>
      <c r="C8" s="14">
        <v>1</v>
      </c>
      <c r="D8" s="15"/>
      <c r="E8" s="16">
        <v>50</v>
      </c>
      <c r="O8" t="s">
        <v>69</v>
      </c>
      <c r="P8" s="93">
        <f>AVERAGE(C2:C8)</f>
        <v>4</v>
      </c>
    </row>
    <row r="9" spans="1:17" x14ac:dyDescent="0.2">
      <c r="A9" s="24">
        <v>45560</v>
      </c>
      <c r="B9" s="25">
        <v>0.74340277777777775</v>
      </c>
      <c r="C9" s="26">
        <v>6</v>
      </c>
      <c r="D9" s="27"/>
      <c r="E9" s="28">
        <v>50</v>
      </c>
    </row>
    <row r="10" spans="1:17" x14ac:dyDescent="0.2">
      <c r="A10" s="29">
        <v>45560</v>
      </c>
      <c r="B10" s="30">
        <v>0.74376157407407406</v>
      </c>
      <c r="C10" s="31">
        <v>1</v>
      </c>
      <c r="D10" s="32"/>
      <c r="E10" s="33">
        <v>50</v>
      </c>
    </row>
    <row r="11" spans="1:17" x14ac:dyDescent="0.2">
      <c r="A11" s="29">
        <v>45560</v>
      </c>
      <c r="B11" s="30">
        <v>0.74410879629629634</v>
      </c>
      <c r="C11" s="31">
        <v>1</v>
      </c>
      <c r="D11" s="32"/>
      <c r="E11" s="33">
        <v>50</v>
      </c>
    </row>
    <row r="12" spans="1:17" x14ac:dyDescent="0.2">
      <c r="A12" s="29">
        <v>45560</v>
      </c>
      <c r="B12" s="30">
        <v>0.74480324074074078</v>
      </c>
      <c r="C12" s="31">
        <v>6</v>
      </c>
      <c r="D12" s="32"/>
      <c r="E12" s="33">
        <v>50</v>
      </c>
    </row>
    <row r="13" spans="1:17" x14ac:dyDescent="0.2">
      <c r="A13" s="29">
        <v>45560</v>
      </c>
      <c r="B13" s="30">
        <v>0.74550925925925926</v>
      </c>
      <c r="C13" s="31">
        <v>7</v>
      </c>
      <c r="D13" s="32"/>
      <c r="E13" s="33">
        <v>50</v>
      </c>
    </row>
    <row r="14" spans="1:17" x14ac:dyDescent="0.2">
      <c r="A14" s="29">
        <v>45560</v>
      </c>
      <c r="B14" s="30">
        <v>0.74626157407407412</v>
      </c>
      <c r="C14" s="31">
        <v>7</v>
      </c>
      <c r="D14" s="32"/>
      <c r="E14" s="33">
        <v>50</v>
      </c>
    </row>
    <row r="15" spans="1:17" x14ac:dyDescent="0.2">
      <c r="A15" s="29">
        <v>45560</v>
      </c>
      <c r="B15" s="30">
        <v>0.74689814814814814</v>
      </c>
      <c r="C15" s="31">
        <v>6</v>
      </c>
      <c r="D15" s="32"/>
      <c r="E15" s="33">
        <v>50</v>
      </c>
    </row>
    <row r="16" spans="1:17" x14ac:dyDescent="0.2">
      <c r="A16" s="29">
        <v>45560</v>
      </c>
      <c r="B16" s="30">
        <v>0.74759259259259259</v>
      </c>
      <c r="C16" s="31">
        <v>7</v>
      </c>
      <c r="D16" s="32"/>
      <c r="E16" s="33">
        <v>50</v>
      </c>
    </row>
    <row r="17" spans="1:20" x14ac:dyDescent="0.2">
      <c r="A17" s="29">
        <v>45560</v>
      </c>
      <c r="B17" s="30">
        <v>0.74833333333333329</v>
      </c>
      <c r="C17" s="31">
        <v>8</v>
      </c>
      <c r="D17" s="32"/>
      <c r="E17" s="33">
        <v>50</v>
      </c>
    </row>
    <row r="18" spans="1:20" x14ac:dyDescent="0.2">
      <c r="A18" s="29">
        <v>45560</v>
      </c>
      <c r="B18" s="30">
        <v>0.74898148148148147</v>
      </c>
      <c r="C18" s="31">
        <v>6</v>
      </c>
      <c r="D18" s="32"/>
      <c r="E18" s="33">
        <v>50</v>
      </c>
    </row>
    <row r="19" spans="1:20" x14ac:dyDescent="0.2">
      <c r="A19" s="29">
        <v>45560</v>
      </c>
      <c r="B19" s="30">
        <v>0.74972222222222218</v>
      </c>
      <c r="C19" s="31">
        <v>9</v>
      </c>
      <c r="D19" s="32"/>
      <c r="E19" s="33">
        <v>50</v>
      </c>
      <c r="G19" t="s">
        <v>75</v>
      </c>
      <c r="H19" s="93">
        <f>MAX(C2:C8)</f>
        <v>7</v>
      </c>
    </row>
    <row r="20" spans="1:20" x14ac:dyDescent="0.2">
      <c r="A20" s="29">
        <v>45560</v>
      </c>
      <c r="B20" s="30">
        <v>0.75037037037037035</v>
      </c>
      <c r="C20" s="31">
        <v>5</v>
      </c>
      <c r="D20" s="32"/>
      <c r="E20" s="33">
        <v>50</v>
      </c>
      <c r="G20" t="s">
        <v>76</v>
      </c>
      <c r="H20" s="93">
        <f>AVERAGE(C2:C8)</f>
        <v>4</v>
      </c>
    </row>
    <row r="21" spans="1:20" x14ac:dyDescent="0.2">
      <c r="A21" s="29">
        <v>45560</v>
      </c>
      <c r="B21" s="30">
        <v>0.7510648148148148</v>
      </c>
      <c r="C21" s="31">
        <v>6</v>
      </c>
      <c r="D21" s="32"/>
      <c r="E21" s="33">
        <v>50</v>
      </c>
      <c r="G21" t="s">
        <v>77</v>
      </c>
      <c r="H21" s="93">
        <f>MIN(C2:C8)</f>
        <v>1</v>
      </c>
    </row>
    <row r="22" spans="1:20" x14ac:dyDescent="0.2">
      <c r="A22" s="29">
        <v>45560</v>
      </c>
      <c r="B22" s="30">
        <v>0.75186342592592592</v>
      </c>
      <c r="C22" s="31">
        <v>5</v>
      </c>
      <c r="D22" s="32"/>
      <c r="E22" s="33">
        <v>50</v>
      </c>
    </row>
    <row r="23" spans="1:20" x14ac:dyDescent="0.2">
      <c r="A23" s="29">
        <v>45560</v>
      </c>
      <c r="B23" s="30">
        <v>0.75246527777777783</v>
      </c>
      <c r="C23" s="31">
        <v>6</v>
      </c>
      <c r="D23" s="32"/>
      <c r="E23" s="33">
        <v>50</v>
      </c>
    </row>
    <row r="24" spans="1:20" x14ac:dyDescent="0.2">
      <c r="A24" s="29">
        <v>45560</v>
      </c>
      <c r="B24" s="30">
        <v>0.75315972222222227</v>
      </c>
      <c r="C24" s="31">
        <v>7</v>
      </c>
      <c r="D24" s="32"/>
      <c r="E24" s="33">
        <v>50</v>
      </c>
      <c r="G24" s="150" t="s">
        <v>81</v>
      </c>
      <c r="H24" s="151">
        <f>AVERAGE(C9:D71)</f>
        <v>6.2857142857142856</v>
      </c>
      <c r="P24" s="148" t="s">
        <v>60</v>
      </c>
      <c r="Q24" s="149"/>
    </row>
    <row r="25" spans="1:20" x14ac:dyDescent="0.2">
      <c r="A25" s="29">
        <v>45560</v>
      </c>
      <c r="B25" s="30">
        <v>0.75386574074074075</v>
      </c>
      <c r="C25" s="31">
        <v>5</v>
      </c>
      <c r="D25" s="32"/>
      <c r="E25" s="33">
        <v>50</v>
      </c>
      <c r="G25" s="150" t="s">
        <v>75</v>
      </c>
      <c r="H25" s="151">
        <f>MAX(C9:D71)</f>
        <v>9</v>
      </c>
      <c r="P25" s="124" t="s">
        <v>9</v>
      </c>
      <c r="Q25" s="125" t="s">
        <v>64</v>
      </c>
      <c r="S25" s="124" t="s">
        <v>9</v>
      </c>
    </row>
    <row r="26" spans="1:20" ht="17.25" customHeight="1" x14ac:dyDescent="0.2">
      <c r="A26" s="29">
        <v>45560</v>
      </c>
      <c r="B26" s="30">
        <v>0.75456018518518519</v>
      </c>
      <c r="C26" s="31">
        <v>6</v>
      </c>
      <c r="D26" s="32"/>
      <c r="E26" s="33">
        <v>50</v>
      </c>
      <c r="G26" s="150" t="s">
        <v>77</v>
      </c>
      <c r="H26" s="151">
        <f>MIN(C9:D71)</f>
        <v>1</v>
      </c>
      <c r="P26" s="130">
        <v>0.10555555555555556</v>
      </c>
      <c r="Q26" s="129" t="s">
        <v>65</v>
      </c>
      <c r="S26" s="130">
        <v>0.10555555555555556</v>
      </c>
      <c r="T26" s="93">
        <f>C72</f>
        <v>0</v>
      </c>
    </row>
    <row r="27" spans="1:20" x14ac:dyDescent="0.2">
      <c r="A27" s="29">
        <v>45560</v>
      </c>
      <c r="B27" s="30">
        <v>0.7552430555555556</v>
      </c>
      <c r="C27" s="31">
        <v>7</v>
      </c>
      <c r="D27" s="32"/>
      <c r="E27" s="33">
        <v>50</v>
      </c>
      <c r="P27" s="127">
        <v>0.14722222222222223</v>
      </c>
      <c r="Q27" s="126" t="s">
        <v>57</v>
      </c>
      <c r="S27" s="127">
        <v>0.14722222222222223</v>
      </c>
      <c r="T27" s="93">
        <f>C74</f>
        <v>4</v>
      </c>
    </row>
    <row r="28" spans="1:20" x14ac:dyDescent="0.2">
      <c r="A28" s="29">
        <v>45560</v>
      </c>
      <c r="B28" s="30">
        <v>0.75593750000000004</v>
      </c>
      <c r="C28" s="31">
        <v>6</v>
      </c>
      <c r="D28" s="32"/>
      <c r="E28" s="33">
        <v>50</v>
      </c>
      <c r="P28" s="127">
        <v>0.52222222222222225</v>
      </c>
      <c r="Q28" s="126" t="s">
        <v>66</v>
      </c>
      <c r="S28" s="127">
        <v>0.52222222222222225</v>
      </c>
      <c r="T28" s="93">
        <f>C83</f>
        <v>587</v>
      </c>
    </row>
    <row r="29" spans="1:20" x14ac:dyDescent="0.2">
      <c r="A29" s="29">
        <v>45560</v>
      </c>
      <c r="B29" s="30">
        <v>0.75663194444444448</v>
      </c>
      <c r="C29" s="31">
        <v>7</v>
      </c>
      <c r="D29" s="32"/>
      <c r="E29" s="33">
        <v>50</v>
      </c>
      <c r="P29" s="127">
        <v>0.89722222222222225</v>
      </c>
      <c r="Q29" s="126" t="s">
        <v>67</v>
      </c>
      <c r="S29" s="127">
        <v>0.89722222222222225</v>
      </c>
      <c r="T29" s="93">
        <f>C92</f>
        <v>851</v>
      </c>
    </row>
    <row r="30" spans="1:20" x14ac:dyDescent="0.2">
      <c r="A30" s="29">
        <v>45560</v>
      </c>
      <c r="B30" s="30">
        <v>0.75732638888888892</v>
      </c>
      <c r="C30" s="31">
        <v>7</v>
      </c>
      <c r="D30" s="32"/>
      <c r="E30" s="33">
        <v>50</v>
      </c>
      <c r="P30" s="128">
        <v>1.2368055555555555</v>
      </c>
      <c r="Q30" s="126" t="s">
        <v>58</v>
      </c>
      <c r="S30" s="131" t="s">
        <v>68</v>
      </c>
      <c r="T30" s="93">
        <f>C100</f>
        <v>37</v>
      </c>
    </row>
    <row r="31" spans="1:20" x14ac:dyDescent="0.2">
      <c r="A31" s="29">
        <v>45560</v>
      </c>
      <c r="B31" s="30">
        <v>0.75802083333333337</v>
      </c>
      <c r="C31" s="31">
        <v>5</v>
      </c>
      <c r="D31" s="32"/>
      <c r="E31" s="33">
        <v>50</v>
      </c>
    </row>
    <row r="32" spans="1:20" x14ac:dyDescent="0.2">
      <c r="A32" s="29">
        <v>45560</v>
      </c>
      <c r="B32" s="30">
        <v>0.75873842592592589</v>
      </c>
      <c r="C32" s="31">
        <v>6</v>
      </c>
      <c r="D32" s="32"/>
      <c r="E32" s="33">
        <v>50</v>
      </c>
    </row>
    <row r="33" spans="1:5" x14ac:dyDescent="0.2">
      <c r="A33" s="29">
        <v>45560</v>
      </c>
      <c r="B33" s="30">
        <v>0.75946759259259256</v>
      </c>
      <c r="C33" s="31">
        <v>6</v>
      </c>
      <c r="D33" s="32"/>
      <c r="E33" s="33">
        <v>50</v>
      </c>
    </row>
    <row r="34" spans="1:5" x14ac:dyDescent="0.2">
      <c r="A34" s="29">
        <v>45560</v>
      </c>
      <c r="B34" s="30">
        <v>0.76011574074074073</v>
      </c>
      <c r="C34" s="31">
        <v>6</v>
      </c>
      <c r="D34" s="32"/>
      <c r="E34" s="33">
        <v>50</v>
      </c>
    </row>
    <row r="35" spans="1:5" x14ac:dyDescent="0.2">
      <c r="A35" s="29">
        <v>45560</v>
      </c>
      <c r="B35" s="30">
        <v>0.76081018518518517</v>
      </c>
      <c r="C35" s="31">
        <v>8</v>
      </c>
      <c r="D35" s="32"/>
      <c r="E35" s="33">
        <v>50</v>
      </c>
    </row>
    <row r="36" spans="1:5" x14ac:dyDescent="0.2">
      <c r="A36" s="29">
        <v>45560</v>
      </c>
      <c r="B36" s="30">
        <v>0.76155092592592588</v>
      </c>
      <c r="C36" s="31">
        <v>6</v>
      </c>
      <c r="D36" s="32"/>
      <c r="E36" s="33">
        <v>50</v>
      </c>
    </row>
    <row r="37" spans="1:5" x14ac:dyDescent="0.2">
      <c r="A37" s="29">
        <v>45560</v>
      </c>
      <c r="B37" s="30">
        <v>0.76219907407407406</v>
      </c>
      <c r="C37" s="31">
        <v>6</v>
      </c>
      <c r="D37" s="32"/>
      <c r="E37" s="33">
        <v>50</v>
      </c>
    </row>
    <row r="38" spans="1:5" x14ac:dyDescent="0.2">
      <c r="A38" s="29">
        <v>45560</v>
      </c>
      <c r="B38" s="30">
        <v>0.76293981481481477</v>
      </c>
      <c r="C38" s="31">
        <v>8</v>
      </c>
      <c r="D38" s="32"/>
      <c r="E38" s="33">
        <v>50</v>
      </c>
    </row>
    <row r="39" spans="1:5" x14ac:dyDescent="0.2">
      <c r="A39" s="29">
        <v>45560</v>
      </c>
      <c r="B39" s="30">
        <v>0.76358796296296294</v>
      </c>
      <c r="C39" s="31">
        <v>6</v>
      </c>
      <c r="D39" s="32"/>
      <c r="E39" s="33">
        <v>50</v>
      </c>
    </row>
    <row r="40" spans="1:5" x14ac:dyDescent="0.2">
      <c r="A40" s="29">
        <v>45560</v>
      </c>
      <c r="B40" s="30">
        <v>0.76435185185185184</v>
      </c>
      <c r="C40" s="31">
        <v>6</v>
      </c>
      <c r="D40" s="32"/>
      <c r="E40" s="33">
        <v>50</v>
      </c>
    </row>
    <row r="41" spans="1:5" x14ac:dyDescent="0.2">
      <c r="A41" s="29">
        <v>45560</v>
      </c>
      <c r="B41" s="30">
        <v>0.76497685185185182</v>
      </c>
      <c r="C41" s="31">
        <v>6</v>
      </c>
      <c r="D41" s="32"/>
      <c r="E41" s="33">
        <v>50</v>
      </c>
    </row>
    <row r="42" spans="1:5" x14ac:dyDescent="0.2">
      <c r="A42" s="29">
        <v>45560</v>
      </c>
      <c r="B42" s="30">
        <v>0.76568287037037042</v>
      </c>
      <c r="C42" s="31">
        <v>5</v>
      </c>
      <c r="D42" s="32"/>
      <c r="E42" s="33">
        <v>50</v>
      </c>
    </row>
    <row r="43" spans="1:5" x14ac:dyDescent="0.2">
      <c r="A43" s="29">
        <v>45560</v>
      </c>
      <c r="B43" s="30">
        <v>0.76637731481481486</v>
      </c>
      <c r="C43" s="31">
        <v>7</v>
      </c>
      <c r="D43" s="32"/>
      <c r="E43" s="33">
        <v>50</v>
      </c>
    </row>
    <row r="44" spans="1:5" x14ac:dyDescent="0.2">
      <c r="A44" s="29">
        <v>45560</v>
      </c>
      <c r="B44" s="30">
        <v>0.7670717592592593</v>
      </c>
      <c r="C44" s="31">
        <v>6</v>
      </c>
      <c r="D44" s="32"/>
      <c r="E44" s="33">
        <v>50</v>
      </c>
    </row>
    <row r="45" spans="1:5" x14ac:dyDescent="0.2">
      <c r="A45" s="29">
        <v>45560</v>
      </c>
      <c r="B45" s="30">
        <v>0.76776620370370374</v>
      </c>
      <c r="C45" s="31">
        <v>7</v>
      </c>
      <c r="D45" s="32"/>
      <c r="E45" s="33">
        <v>50</v>
      </c>
    </row>
    <row r="46" spans="1:5" x14ac:dyDescent="0.2">
      <c r="A46" s="29">
        <v>45560</v>
      </c>
      <c r="B46" s="30">
        <v>0.76846064814814818</v>
      </c>
      <c r="C46" s="31">
        <v>7</v>
      </c>
      <c r="D46" s="32"/>
      <c r="E46" s="33">
        <v>50</v>
      </c>
    </row>
    <row r="47" spans="1:5" x14ac:dyDescent="0.2">
      <c r="A47" s="29">
        <v>45560</v>
      </c>
      <c r="B47" s="30">
        <v>0.76915509259259263</v>
      </c>
      <c r="C47" s="31">
        <v>7</v>
      </c>
      <c r="D47" s="32"/>
      <c r="E47" s="33">
        <v>50</v>
      </c>
    </row>
    <row r="48" spans="1:5" x14ac:dyDescent="0.2">
      <c r="A48" s="29">
        <v>45560</v>
      </c>
      <c r="B48" s="30">
        <v>0.76984953703703707</v>
      </c>
      <c r="C48" s="31">
        <v>8</v>
      </c>
      <c r="D48" s="32"/>
      <c r="E48" s="33">
        <v>50</v>
      </c>
    </row>
    <row r="49" spans="1:5" x14ac:dyDescent="0.2">
      <c r="A49" s="29">
        <v>45560</v>
      </c>
      <c r="B49" s="30">
        <v>0.77059027777777778</v>
      </c>
      <c r="C49" s="31">
        <v>6</v>
      </c>
      <c r="D49" s="32"/>
      <c r="E49" s="33">
        <v>50</v>
      </c>
    </row>
    <row r="50" spans="1:5" x14ac:dyDescent="0.2">
      <c r="A50" s="29">
        <v>45560</v>
      </c>
      <c r="B50" s="30">
        <v>0.77123842592592595</v>
      </c>
      <c r="C50" s="31">
        <v>6</v>
      </c>
      <c r="D50" s="32"/>
      <c r="E50" s="33">
        <v>50</v>
      </c>
    </row>
    <row r="51" spans="1:5" x14ac:dyDescent="0.2">
      <c r="A51" s="29">
        <v>45560</v>
      </c>
      <c r="B51" s="30">
        <v>0.77195601851851847</v>
      </c>
      <c r="C51" s="31">
        <v>7</v>
      </c>
      <c r="D51" s="32"/>
      <c r="E51" s="33">
        <v>50</v>
      </c>
    </row>
    <row r="52" spans="1:5" x14ac:dyDescent="0.2">
      <c r="A52" s="29">
        <v>45560</v>
      </c>
      <c r="B52" s="30">
        <v>0.77263888888888888</v>
      </c>
      <c r="C52" s="31">
        <v>7</v>
      </c>
      <c r="D52" s="32"/>
      <c r="E52" s="33">
        <v>50</v>
      </c>
    </row>
    <row r="53" spans="1:5" x14ac:dyDescent="0.2">
      <c r="A53" s="29">
        <v>45560</v>
      </c>
      <c r="B53" s="30">
        <v>0.77333333333333332</v>
      </c>
      <c r="C53" s="31">
        <v>7</v>
      </c>
      <c r="D53" s="32"/>
      <c r="E53" s="33">
        <v>50</v>
      </c>
    </row>
    <row r="54" spans="1:5" x14ac:dyDescent="0.2">
      <c r="A54" s="29">
        <v>45560</v>
      </c>
      <c r="B54" s="30">
        <v>0.77407407407407403</v>
      </c>
      <c r="C54" s="31">
        <v>7</v>
      </c>
      <c r="D54" s="32"/>
      <c r="E54" s="33">
        <v>50</v>
      </c>
    </row>
    <row r="55" spans="1:5" x14ac:dyDescent="0.2">
      <c r="A55" s="29">
        <v>45560</v>
      </c>
      <c r="B55" s="30">
        <v>0.7747222222222222</v>
      </c>
      <c r="C55" s="31">
        <v>7</v>
      </c>
      <c r="D55" s="32"/>
      <c r="E55" s="33">
        <v>50</v>
      </c>
    </row>
    <row r="56" spans="1:5" x14ac:dyDescent="0.2">
      <c r="A56" s="29">
        <v>45560</v>
      </c>
      <c r="B56" s="30">
        <v>0.77541666666666664</v>
      </c>
      <c r="C56" s="31">
        <v>6</v>
      </c>
      <c r="D56" s="32"/>
      <c r="E56" s="33">
        <v>50</v>
      </c>
    </row>
    <row r="57" spans="1:5" x14ac:dyDescent="0.2">
      <c r="A57" s="29">
        <v>45560</v>
      </c>
      <c r="B57" s="30">
        <v>0.77615740740740746</v>
      </c>
      <c r="C57" s="31">
        <v>6</v>
      </c>
      <c r="D57" s="32"/>
      <c r="E57" s="33">
        <v>50</v>
      </c>
    </row>
    <row r="58" spans="1:5" x14ac:dyDescent="0.2">
      <c r="A58" s="29">
        <v>45560</v>
      </c>
      <c r="B58" s="30">
        <v>0.77680555555555553</v>
      </c>
      <c r="C58" s="31">
        <v>7</v>
      </c>
      <c r="D58" s="32"/>
      <c r="E58" s="33">
        <v>50</v>
      </c>
    </row>
    <row r="59" spans="1:5" x14ac:dyDescent="0.2">
      <c r="A59" s="29">
        <v>45560</v>
      </c>
      <c r="B59" s="30">
        <v>0.77749999999999997</v>
      </c>
      <c r="C59" s="31">
        <v>7</v>
      </c>
      <c r="D59" s="32"/>
      <c r="E59" s="33">
        <v>50</v>
      </c>
    </row>
    <row r="60" spans="1:5" x14ac:dyDescent="0.2">
      <c r="A60" s="29">
        <v>45560</v>
      </c>
      <c r="B60" s="30">
        <v>0.77819444444444441</v>
      </c>
      <c r="C60" s="31">
        <v>6</v>
      </c>
      <c r="D60" s="32"/>
      <c r="E60" s="33">
        <v>50</v>
      </c>
    </row>
    <row r="61" spans="1:5" x14ac:dyDescent="0.2">
      <c r="A61" s="29">
        <v>45560</v>
      </c>
      <c r="B61" s="30">
        <v>0.77891203703703704</v>
      </c>
      <c r="C61" s="31">
        <v>7</v>
      </c>
      <c r="D61" s="32"/>
      <c r="E61" s="33">
        <v>50</v>
      </c>
    </row>
    <row r="62" spans="1:5" x14ac:dyDescent="0.2">
      <c r="A62" s="29">
        <v>45560</v>
      </c>
      <c r="B62" s="30">
        <v>0.77959490740740744</v>
      </c>
      <c r="C62" s="31">
        <v>7</v>
      </c>
      <c r="D62" s="32"/>
      <c r="E62" s="33">
        <v>50</v>
      </c>
    </row>
    <row r="63" spans="1:5" x14ac:dyDescent="0.2">
      <c r="A63" s="29">
        <v>45560</v>
      </c>
      <c r="B63" s="30">
        <v>0.78034722222222219</v>
      </c>
      <c r="C63" s="31">
        <v>7</v>
      </c>
      <c r="D63" s="32"/>
      <c r="E63" s="33">
        <v>50</v>
      </c>
    </row>
    <row r="64" spans="1:5" x14ac:dyDescent="0.2">
      <c r="A64" s="29">
        <v>45560</v>
      </c>
      <c r="B64" s="30">
        <v>0.78099537037037037</v>
      </c>
      <c r="C64" s="31">
        <v>6</v>
      </c>
      <c r="D64" s="32"/>
      <c r="E64" s="33">
        <v>50</v>
      </c>
    </row>
    <row r="65" spans="1:9" x14ac:dyDescent="0.2">
      <c r="A65" s="29">
        <v>45560</v>
      </c>
      <c r="B65" s="30">
        <v>0.78167824074074077</v>
      </c>
      <c r="C65" s="31">
        <v>6</v>
      </c>
      <c r="D65" s="32"/>
      <c r="E65" s="33">
        <v>50</v>
      </c>
    </row>
    <row r="66" spans="1:9" x14ac:dyDescent="0.2">
      <c r="A66" s="29">
        <v>45560</v>
      </c>
      <c r="B66" s="30">
        <v>0.78237268518518521</v>
      </c>
      <c r="C66" s="31">
        <v>6</v>
      </c>
      <c r="D66" s="32"/>
      <c r="E66" s="33">
        <v>50</v>
      </c>
    </row>
    <row r="67" spans="1:9" x14ac:dyDescent="0.2">
      <c r="A67" s="29">
        <v>45560</v>
      </c>
      <c r="B67" s="30">
        <v>0.78311342592592592</v>
      </c>
      <c r="C67" s="31">
        <v>6</v>
      </c>
      <c r="D67" s="32"/>
      <c r="E67" s="33">
        <v>50</v>
      </c>
    </row>
    <row r="68" spans="1:9" x14ac:dyDescent="0.2">
      <c r="A68" s="29">
        <v>45560</v>
      </c>
      <c r="B68" s="30">
        <v>0.7837615740740741</v>
      </c>
      <c r="C68" s="31">
        <v>7</v>
      </c>
      <c r="D68" s="32"/>
      <c r="E68" s="33">
        <v>50</v>
      </c>
    </row>
    <row r="69" spans="1:9" x14ac:dyDescent="0.2">
      <c r="A69" s="29">
        <v>45560</v>
      </c>
      <c r="B69" s="30">
        <v>0.78445601851851854</v>
      </c>
      <c r="C69" s="31">
        <v>6</v>
      </c>
      <c r="D69" s="32"/>
      <c r="E69" s="33">
        <v>50</v>
      </c>
    </row>
    <row r="70" spans="1:9" x14ac:dyDescent="0.2">
      <c r="A70" s="29">
        <v>45560</v>
      </c>
      <c r="B70" s="30">
        <v>0.78515046296296298</v>
      </c>
      <c r="C70" s="31">
        <v>5</v>
      </c>
      <c r="D70" s="32"/>
      <c r="E70" s="33">
        <v>50</v>
      </c>
    </row>
    <row r="71" spans="1:9" ht="16" thickBot="1" x14ac:dyDescent="0.25">
      <c r="A71" s="34">
        <v>45560</v>
      </c>
      <c r="B71" s="35">
        <v>0.78585648148148146</v>
      </c>
      <c r="C71" s="36">
        <v>7</v>
      </c>
      <c r="D71" s="37"/>
      <c r="E71" s="38">
        <v>50</v>
      </c>
      <c r="G71" t="s">
        <v>78</v>
      </c>
      <c r="H71" t="s">
        <v>79</v>
      </c>
      <c r="I71" t="s">
        <v>80</v>
      </c>
    </row>
    <row r="72" spans="1:9" x14ac:dyDescent="0.2">
      <c r="A72" s="2">
        <v>45569.001759259256</v>
      </c>
      <c r="B72" s="17" t="str">
        <f>TEXT(A72,"mm:s")</f>
        <v>02:32</v>
      </c>
      <c r="C72" s="18">
        <v>0</v>
      </c>
      <c r="D72" s="19"/>
      <c r="E72" s="20">
        <v>50</v>
      </c>
      <c r="F72" s="18">
        <f>C72</f>
        <v>0</v>
      </c>
      <c r="G72" s="93">
        <f>AVERAGE(C72:C100)</f>
        <v>344.06896551724139</v>
      </c>
      <c r="H72" s="93">
        <f>MAX(C72:C100)</f>
        <v>851</v>
      </c>
      <c r="I72" s="93">
        <f>MIN(C72:C100)</f>
        <v>0</v>
      </c>
    </row>
    <row r="73" spans="1:9" x14ac:dyDescent="0.2">
      <c r="A73" s="2">
        <v>45569.002118055556</v>
      </c>
      <c r="B73" s="17" t="str">
        <f t="shared" ref="B73:B100" si="0">TEXT(A73,"mm:s")</f>
        <v>03:3</v>
      </c>
      <c r="C73" s="18">
        <v>1</v>
      </c>
      <c r="D73" s="19"/>
      <c r="E73" s="20">
        <v>50</v>
      </c>
      <c r="F73" s="18"/>
    </row>
    <row r="74" spans="1:9" x14ac:dyDescent="0.2">
      <c r="A74" s="2">
        <v>45569.002476851849</v>
      </c>
      <c r="B74" s="17" t="str">
        <f t="shared" si="0"/>
        <v>03:34</v>
      </c>
      <c r="C74" s="18">
        <v>4</v>
      </c>
      <c r="D74" s="19"/>
      <c r="E74" s="20">
        <v>50</v>
      </c>
      <c r="F74" s="18">
        <f>C74</f>
        <v>4</v>
      </c>
    </row>
    <row r="75" spans="1:9" x14ac:dyDescent="0.2">
      <c r="A75" s="2">
        <v>45569.003171296295</v>
      </c>
      <c r="B75" s="17" t="str">
        <f t="shared" si="0"/>
        <v>04:34</v>
      </c>
      <c r="C75" s="18">
        <v>18</v>
      </c>
      <c r="D75" s="19"/>
      <c r="E75" s="20">
        <v>50</v>
      </c>
      <c r="F75" s="18"/>
    </row>
    <row r="76" spans="1:9" x14ac:dyDescent="0.2">
      <c r="A76" s="2">
        <v>45569.003865740742</v>
      </c>
      <c r="B76" s="17" t="str">
        <f t="shared" si="0"/>
        <v>05:34</v>
      </c>
      <c r="C76" s="18">
        <v>10</v>
      </c>
      <c r="D76" s="19"/>
      <c r="E76" s="20">
        <v>50</v>
      </c>
      <c r="F76" s="18"/>
    </row>
    <row r="77" spans="1:9" x14ac:dyDescent="0.2">
      <c r="A77" s="2">
        <v>45569.004583333335</v>
      </c>
      <c r="B77" s="17" t="str">
        <f t="shared" si="0"/>
        <v>06:36</v>
      </c>
      <c r="C77" s="18">
        <v>10</v>
      </c>
      <c r="D77" s="19"/>
      <c r="E77" s="20">
        <v>50</v>
      </c>
      <c r="F77" s="18"/>
    </row>
    <row r="78" spans="1:9" x14ac:dyDescent="0.2">
      <c r="A78" s="2">
        <v>45569.005254629628</v>
      </c>
      <c r="B78" s="17" t="str">
        <f t="shared" si="0"/>
        <v>07:34</v>
      </c>
      <c r="C78" s="18">
        <v>10</v>
      </c>
      <c r="D78" s="19"/>
      <c r="E78" s="20">
        <v>50</v>
      </c>
      <c r="F78" s="18"/>
    </row>
    <row r="79" spans="1:9" x14ac:dyDescent="0.2">
      <c r="A79" s="2">
        <v>45569.005949074075</v>
      </c>
      <c r="B79" s="17" t="str">
        <f t="shared" si="0"/>
        <v>08:34</v>
      </c>
      <c r="C79" s="18">
        <v>10</v>
      </c>
      <c r="D79" s="19"/>
      <c r="E79" s="20">
        <v>50</v>
      </c>
      <c r="F79" s="18"/>
    </row>
    <row r="80" spans="1:9" x14ac:dyDescent="0.2">
      <c r="A80" s="2">
        <v>45569.006655092591</v>
      </c>
      <c r="B80" s="17" t="str">
        <f t="shared" si="0"/>
        <v>09:35</v>
      </c>
      <c r="C80" s="18">
        <v>10</v>
      </c>
      <c r="D80" s="19"/>
      <c r="E80" s="20">
        <v>50</v>
      </c>
      <c r="F80" s="18"/>
    </row>
    <row r="81" spans="1:6" x14ac:dyDescent="0.2">
      <c r="A81" s="2">
        <v>45569.007349537038</v>
      </c>
      <c r="B81" s="17" t="str">
        <f t="shared" si="0"/>
        <v>10:35</v>
      </c>
      <c r="C81" s="18">
        <v>304</v>
      </c>
      <c r="D81" s="19"/>
      <c r="E81" s="20">
        <v>50</v>
      </c>
      <c r="F81" s="18"/>
    </row>
    <row r="82" spans="1:6" x14ac:dyDescent="0.2">
      <c r="A82" s="2">
        <v>45569.008043981485</v>
      </c>
      <c r="B82" s="17" t="str">
        <f t="shared" si="0"/>
        <v>11:35</v>
      </c>
      <c r="C82" s="18">
        <v>304</v>
      </c>
      <c r="D82" s="19"/>
      <c r="E82" s="20">
        <v>50</v>
      </c>
      <c r="F82" s="18"/>
    </row>
    <row r="83" spans="1:6" x14ac:dyDescent="0.2">
      <c r="A83" s="2">
        <v>45569.008738425924</v>
      </c>
      <c r="B83" s="17" t="str">
        <f t="shared" si="0"/>
        <v>12:35</v>
      </c>
      <c r="C83" s="18">
        <v>587</v>
      </c>
      <c r="D83" s="19"/>
      <c r="E83" s="20">
        <v>50</v>
      </c>
      <c r="F83" s="18">
        <f>C83</f>
        <v>587</v>
      </c>
    </row>
    <row r="84" spans="1:6" x14ac:dyDescent="0.2">
      <c r="A84" s="2">
        <v>45569.009432870371</v>
      </c>
      <c r="B84" s="17" t="str">
        <f t="shared" si="0"/>
        <v>13:35</v>
      </c>
      <c r="C84" s="18">
        <v>534</v>
      </c>
      <c r="D84" s="19"/>
      <c r="E84" s="20">
        <v>50</v>
      </c>
      <c r="F84" s="18"/>
    </row>
    <row r="85" spans="1:6" x14ac:dyDescent="0.2">
      <c r="A85" s="2">
        <v>45569.010127314818</v>
      </c>
      <c r="B85" s="17" t="str">
        <f t="shared" si="0"/>
        <v>14:35</v>
      </c>
      <c r="C85" s="18">
        <v>534</v>
      </c>
      <c r="D85" s="19"/>
      <c r="E85" s="20">
        <v>50</v>
      </c>
      <c r="F85" s="18"/>
    </row>
    <row r="86" spans="1:6" x14ac:dyDescent="0.2">
      <c r="A86" s="2">
        <v>45569.010821759257</v>
      </c>
      <c r="B86" s="17" t="str">
        <f t="shared" si="0"/>
        <v>15:35</v>
      </c>
      <c r="C86" s="18">
        <v>534</v>
      </c>
      <c r="D86" s="19"/>
      <c r="E86" s="20">
        <v>50</v>
      </c>
      <c r="F86" s="18"/>
    </row>
    <row r="87" spans="1:6" x14ac:dyDescent="0.2">
      <c r="A87" s="2">
        <v>45569.01153935185</v>
      </c>
      <c r="B87" s="17" t="str">
        <f t="shared" si="0"/>
        <v>16:37</v>
      </c>
      <c r="C87" s="18">
        <v>851</v>
      </c>
      <c r="D87" s="19"/>
      <c r="E87" s="20">
        <v>50</v>
      </c>
      <c r="F87" s="18"/>
    </row>
    <row r="88" spans="1:6" x14ac:dyDescent="0.2">
      <c r="A88" s="2">
        <v>45569.01221064815</v>
      </c>
      <c r="B88" s="17" t="str">
        <f t="shared" si="0"/>
        <v>17:35</v>
      </c>
      <c r="C88" s="18">
        <v>851</v>
      </c>
      <c r="D88" s="19"/>
      <c r="E88" s="20">
        <v>50</v>
      </c>
      <c r="F88" s="18"/>
    </row>
    <row r="89" spans="1:6" x14ac:dyDescent="0.2">
      <c r="A89" s="2">
        <v>45569.012916666667</v>
      </c>
      <c r="B89" s="17" t="str">
        <f t="shared" si="0"/>
        <v>18:36</v>
      </c>
      <c r="C89" s="18">
        <v>851</v>
      </c>
      <c r="D89" s="19"/>
      <c r="E89" s="20">
        <v>50</v>
      </c>
      <c r="F89" s="18"/>
    </row>
    <row r="90" spans="1:6" x14ac:dyDescent="0.2">
      <c r="A90" s="2">
        <v>45569.013611111113</v>
      </c>
      <c r="B90" s="17" t="str">
        <f t="shared" si="0"/>
        <v>19:36</v>
      </c>
      <c r="C90" s="18">
        <v>851</v>
      </c>
      <c r="D90" s="19"/>
      <c r="E90" s="20">
        <v>50</v>
      </c>
      <c r="F90" s="18"/>
    </row>
    <row r="91" spans="1:6" x14ac:dyDescent="0.2">
      <c r="A91" s="2">
        <v>45569.014305555553</v>
      </c>
      <c r="B91" s="17" t="str">
        <f t="shared" si="0"/>
        <v>20:36</v>
      </c>
      <c r="C91" s="18">
        <v>851</v>
      </c>
      <c r="D91" s="19"/>
      <c r="E91" s="20">
        <v>50</v>
      </c>
      <c r="F91" s="18"/>
    </row>
    <row r="92" spans="1:6" x14ac:dyDescent="0.2">
      <c r="A92" s="2">
        <v>45569.014999999999</v>
      </c>
      <c r="B92" s="17" t="str">
        <f t="shared" si="0"/>
        <v>21:36</v>
      </c>
      <c r="C92" s="18">
        <v>851</v>
      </c>
      <c r="D92" s="19"/>
      <c r="E92" s="20">
        <v>50</v>
      </c>
      <c r="F92" s="18">
        <f>C92</f>
        <v>851</v>
      </c>
    </row>
    <row r="93" spans="1:6" x14ac:dyDescent="0.2">
      <c r="A93" s="2">
        <v>45569.015740740739</v>
      </c>
      <c r="B93" s="17" t="str">
        <f t="shared" si="0"/>
        <v>22:40</v>
      </c>
      <c r="C93" s="18">
        <v>851</v>
      </c>
      <c r="D93" s="19"/>
      <c r="E93" s="20">
        <v>50</v>
      </c>
      <c r="F93" s="18"/>
    </row>
    <row r="94" spans="1:6" x14ac:dyDescent="0.2">
      <c r="A94" s="2">
        <v>45569.016435185185</v>
      </c>
      <c r="B94" s="17" t="str">
        <f t="shared" si="0"/>
        <v>23:40</v>
      </c>
      <c r="C94" s="18">
        <v>312</v>
      </c>
      <c r="D94" s="19"/>
      <c r="E94" s="20">
        <v>50</v>
      </c>
      <c r="F94" s="18"/>
    </row>
    <row r="95" spans="1:6" x14ac:dyDescent="0.2">
      <c r="A95" s="2">
        <v>45569.017083333332</v>
      </c>
      <c r="B95" s="17" t="str">
        <f t="shared" si="0"/>
        <v>24:36</v>
      </c>
      <c r="C95" s="18">
        <v>312</v>
      </c>
      <c r="D95" s="19"/>
      <c r="E95" s="20">
        <v>50</v>
      </c>
      <c r="F95" s="18"/>
    </row>
    <row r="96" spans="1:6" x14ac:dyDescent="0.2">
      <c r="A96" s="2">
        <v>45569.017777777779</v>
      </c>
      <c r="B96" s="17" t="str">
        <f t="shared" si="0"/>
        <v>25:36</v>
      </c>
      <c r="C96" s="18">
        <v>312</v>
      </c>
      <c r="D96" s="19"/>
      <c r="E96" s="20">
        <v>50</v>
      </c>
      <c r="F96" s="18"/>
    </row>
    <row r="97" spans="1:6" x14ac:dyDescent="0.2">
      <c r="A97" s="2">
        <v>45569.018506944441</v>
      </c>
      <c r="B97" s="17" t="str">
        <f t="shared" si="0"/>
        <v>26:39</v>
      </c>
      <c r="C97" s="18">
        <v>64</v>
      </c>
      <c r="D97" s="19"/>
      <c r="E97" s="20">
        <v>50</v>
      </c>
      <c r="F97" s="18"/>
    </row>
    <row r="98" spans="1:6" x14ac:dyDescent="0.2">
      <c r="A98" s="2">
        <v>45569.019224537034</v>
      </c>
      <c r="B98" s="17" t="str">
        <f t="shared" si="0"/>
        <v>27:41</v>
      </c>
      <c r="C98" s="18">
        <v>63</v>
      </c>
      <c r="D98" s="19"/>
      <c r="E98" s="20">
        <v>50</v>
      </c>
      <c r="F98" s="18"/>
    </row>
    <row r="99" spans="1:6" x14ac:dyDescent="0.2">
      <c r="A99" s="2">
        <v>45569.019872685189</v>
      </c>
      <c r="B99" s="17" t="str">
        <f t="shared" si="0"/>
        <v>28:37</v>
      </c>
      <c r="C99" s="18">
        <v>51</v>
      </c>
      <c r="D99" s="19"/>
      <c r="E99" s="20">
        <v>50</v>
      </c>
      <c r="F99" s="18"/>
    </row>
    <row r="100" spans="1:6" ht="16" thickBot="1" x14ac:dyDescent="0.25">
      <c r="A100" s="2">
        <v>45569.020613425928</v>
      </c>
      <c r="B100" s="17" t="str">
        <f t="shared" si="0"/>
        <v>29:41</v>
      </c>
      <c r="C100" s="21">
        <v>37</v>
      </c>
      <c r="D100" s="22"/>
      <c r="E100" s="23">
        <v>50</v>
      </c>
      <c r="F100" s="18">
        <f>C100</f>
        <v>37</v>
      </c>
    </row>
  </sheetData>
  <mergeCells count="3">
    <mergeCell ref="O2:P2"/>
    <mergeCell ref="Q2:Q3"/>
    <mergeCell ref="P24:Q2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0C29F7DF544E4BB532BEAADBCDF76C" ma:contentTypeVersion="9" ma:contentTypeDescription="Criar um novo documento." ma:contentTypeScope="" ma:versionID="4842533d2725a75a4d8b95df4794f63d">
  <xsd:schema xmlns:xsd="http://www.w3.org/2001/XMLSchema" xmlns:xs="http://www.w3.org/2001/XMLSchema" xmlns:p="http://schemas.microsoft.com/office/2006/metadata/properties" xmlns:ns3="61007e8a-ab4b-4e89-89c3-bb324c790d3b" targetNamespace="http://schemas.microsoft.com/office/2006/metadata/properties" ma:root="true" ma:fieldsID="ae3d8f084cc1b00929e713538c873f93" ns3:_="">
    <xsd:import namespace="61007e8a-ab4b-4e89-89c3-bb324c790d3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007e8a-ab4b-4e89-89c3-bb324c790d3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DF1AD9-B79F-42B2-844E-7A6D9F2291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0F50FB-42CF-477C-B052-914B249174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007e8a-ab4b-4e89-89c3-bb324c790d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12F11B-C0FA-4A71-879D-739111D2F5ED}">
  <ds:schemaRefs>
    <ds:schemaRef ds:uri="http://www.w3.org/XML/1998/namespace"/>
    <ds:schemaRef ds:uri="http://purl.org/dc/dcmitype/"/>
    <ds:schemaRef ds:uri="http://purl.org/dc/terms/"/>
    <ds:schemaRef ds:uri="61007e8a-ab4b-4e89-89c3-bb324c790d3b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Tabela</vt:lpstr>
      <vt:lpstr>Temperature (ºC)</vt:lpstr>
      <vt:lpstr>Humidity (%)</vt:lpstr>
      <vt:lpstr>Carbon dioxide (ppm)</vt:lpstr>
      <vt:lpstr>VOCs (ppb)</vt:lpstr>
      <vt:lpstr>PM2.5 (µg|m3)</vt:lpstr>
      <vt:lpstr>PM10 (µg|m3)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Raquel Pimenta</dc:creator>
  <cp:keywords/>
  <dc:description/>
  <cp:lastModifiedBy>Fábio Johansen Velosa da Costa António</cp:lastModifiedBy>
  <cp:revision/>
  <dcterms:created xsi:type="dcterms:W3CDTF">2024-09-30T12:02:36Z</dcterms:created>
  <dcterms:modified xsi:type="dcterms:W3CDTF">2024-10-21T15:09:21Z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0x010100DF0C29F7DF544E4BB532BEAADBCDF76C</vt:lpwstr>
  </property>
</Properties>
</file>