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Rol\Anima Beyond Fantasy\Master\"/>
    </mc:Choice>
  </mc:AlternateContent>
  <xr:revisionPtr revIDLastSave="0" documentId="13_ncr:1_{2C3EBF00-46F5-414C-8B87-28745DC45465}" xr6:coauthVersionLast="43" xr6:coauthVersionMax="43" xr10:uidLastSave="{00000000-0000-0000-0000-000000000000}"/>
  <bookViews>
    <workbookView xWindow="-120" yWindow="-120" windowWidth="20730" windowHeight="11160" xr2:uid="{0B51C86B-C8AA-4690-B5F8-7EFB63CAFA3D}"/>
  </bookViews>
  <sheets>
    <sheet name="Calculator" sheetId="1" r:id="rId1"/>
    <sheet name="Resource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1" l="1"/>
  <c r="N4" i="1"/>
  <c r="M4" i="1"/>
  <c r="Q4" i="1"/>
  <c r="P4" i="1"/>
  <c r="K9" i="1" l="1"/>
  <c r="K20" i="1"/>
  <c r="K19" i="1"/>
  <c r="D14" i="1" l="1"/>
  <c r="K12" i="1" s="1"/>
  <c r="F14" i="1" l="1"/>
  <c r="E14" i="1"/>
  <c r="D3" i="1"/>
  <c r="G14" i="1" l="1"/>
  <c r="C9" i="1"/>
  <c r="H3" i="1"/>
  <c r="C7" i="1" s="1"/>
  <c r="C8" i="1"/>
  <c r="I3" i="1" l="1"/>
  <c r="I4" i="1"/>
</calcChain>
</file>

<file path=xl/sharedStrings.xml><?xml version="1.0" encoding="utf-8"?>
<sst xmlns="http://schemas.openxmlformats.org/spreadsheetml/2006/main" count="77" uniqueCount="72">
  <si>
    <t>Diferencia</t>
  </si>
  <si>
    <t>Absorción</t>
  </si>
  <si>
    <t>Armadura (TA)</t>
  </si>
  <si>
    <t>Porcentaje Daño</t>
  </si>
  <si>
    <t>Daño Arma</t>
  </si>
  <si>
    <t>Daño Final</t>
  </si>
  <si>
    <t>Habilidad Ataque (HA)</t>
  </si>
  <si>
    <t>Habilidad Defensa (HD)</t>
  </si>
  <si>
    <t>Contraataque</t>
  </si>
  <si>
    <t>Valor Bono</t>
  </si>
  <si>
    <t>Entra en Defensa</t>
  </si>
  <si>
    <t>Valor Crítico</t>
  </si>
  <si>
    <t>Valor RF</t>
  </si>
  <si>
    <t>Penalizadores</t>
  </si>
  <si>
    <t>Dolor</t>
  </si>
  <si>
    <t>Deterioro</t>
  </si>
  <si>
    <t>Efectos</t>
  </si>
  <si>
    <t>Total</t>
  </si>
  <si>
    <t>A toda acción, se recupera a ritmo de 5 por asalto</t>
  </si>
  <si>
    <t>A acciones físicas, hasta que se recupere el crítico</t>
  </si>
  <si>
    <t>Localización Crítico</t>
  </si>
  <si>
    <t>Valor</t>
  </si>
  <si>
    <t>Sí</t>
  </si>
  <si>
    <t>No</t>
  </si>
  <si>
    <t>Sí/No</t>
  </si>
  <si>
    <t>Ataques Apuntados</t>
  </si>
  <si>
    <t>Cuello</t>
  </si>
  <si>
    <t>Cabeza</t>
  </si>
  <si>
    <t>Codo</t>
  </si>
  <si>
    <t>Corazón</t>
  </si>
  <si>
    <t>Ingle</t>
  </si>
  <si>
    <t>Pie</t>
  </si>
  <si>
    <t>Mano</t>
  </si>
  <si>
    <t>Rodilla</t>
  </si>
  <si>
    <t>Abdomen</t>
  </si>
  <si>
    <t>Brazo</t>
  </si>
  <si>
    <t>Muslo</t>
  </si>
  <si>
    <t>Pantorrilla</t>
  </si>
  <si>
    <t>Torso</t>
  </si>
  <si>
    <t>Ojo</t>
  </si>
  <si>
    <t>Muñeca</t>
  </si>
  <si>
    <t>Hombro</t>
  </si>
  <si>
    <t>Localización</t>
  </si>
  <si>
    <t>Penalizador</t>
  </si>
  <si>
    <t>anima123</t>
  </si>
  <si>
    <t>Situaciones de Combate</t>
  </si>
  <si>
    <t>Flanco</t>
  </si>
  <si>
    <t>Espalda</t>
  </si>
  <si>
    <t>Sorpresa</t>
  </si>
  <si>
    <t>Ceguera Parcial</t>
  </si>
  <si>
    <t>Ceguera Absoluta</t>
  </si>
  <si>
    <t>Posición Superior</t>
  </si>
  <si>
    <t>Derribado</t>
  </si>
  <si>
    <t>Parálisis Menor</t>
  </si>
  <si>
    <t>Parálisis Parcial</t>
  </si>
  <si>
    <t>Parálisis Completa</t>
  </si>
  <si>
    <t>Amenazado</t>
  </si>
  <si>
    <t>Levitando</t>
  </si>
  <si>
    <t>Vuelo Tipo 7 a 14</t>
  </si>
  <si>
    <t>Vuelo Tipo 15 o Superior</t>
  </si>
  <si>
    <t>Cargando</t>
  </si>
  <si>
    <t>Desenfundar</t>
  </si>
  <si>
    <t>Espacio Reducido</t>
  </si>
  <si>
    <t>Adversario Pequeño</t>
  </si>
  <si>
    <t>Adversario Diminuto</t>
  </si>
  <si>
    <t>Situaciones Especiales de Combate</t>
  </si>
  <si>
    <t>Situación</t>
  </si>
  <si>
    <t>Ataque</t>
  </si>
  <si>
    <t>Parada</t>
  </si>
  <si>
    <t>Esquiva</t>
  </si>
  <si>
    <t>Turno</t>
  </si>
  <si>
    <t>Acción 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</si>
</sst>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3" borderId="12" xfId="3" applyBorder="1" applyAlignment="1">
      <alignment horizontal="center"/>
    </xf>
    <xf numFmtId="0" fontId="3" fillId="3" borderId="7" xfId="3" applyBorder="1" applyAlignment="1">
      <alignment horizontal="center"/>
    </xf>
    <xf numFmtId="0" fontId="3" fillId="3" borderId="8" xfId="3" applyBorder="1" applyAlignment="1">
      <alignment horizontal="center"/>
    </xf>
    <xf numFmtId="0" fontId="2" fillId="2" borderId="9" xfId="2" applyBorder="1" applyAlignment="1">
      <alignment horizontal="center"/>
    </xf>
    <xf numFmtId="0" fontId="2" fillId="2" borderId="10" xfId="2" applyBorder="1" applyAlignment="1">
      <alignment horizontal="center"/>
    </xf>
    <xf numFmtId="0" fontId="2" fillId="2" borderId="11" xfId="2" applyBorder="1" applyAlignment="1">
      <alignment horizontal="center"/>
    </xf>
    <xf numFmtId="0" fontId="2" fillId="2" borderId="12" xfId="2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16" xfId="3" applyBorder="1" applyAlignment="1">
      <alignment horizontal="center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3" borderId="11" xfId="3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4" fillId="4" borderId="14" xfId="4" applyBorder="1" applyAlignment="1" applyProtection="1">
      <alignment horizontal="center"/>
    </xf>
    <xf numFmtId="0" fontId="4" fillId="4" borderId="11" xfId="4" applyBorder="1" applyAlignment="1" applyProtection="1">
      <alignment horizontal="center"/>
      <protection locked="0"/>
    </xf>
    <xf numFmtId="0" fontId="3" fillId="3" borderId="19" xfId="3" applyBorder="1" applyAlignment="1">
      <alignment horizontal="center"/>
    </xf>
    <xf numFmtId="0" fontId="3" fillId="3" borderId="23" xfId="3" applyBorder="1" applyAlignment="1" applyProtection="1">
      <alignment horizontal="center"/>
      <protection locked="0"/>
    </xf>
    <xf numFmtId="0" fontId="2" fillId="2" borderId="24" xfId="2" applyBorder="1" applyAlignment="1" applyProtection="1">
      <alignment horizontal="center"/>
      <protection locked="0"/>
    </xf>
    <xf numFmtId="0" fontId="4" fillId="4" borderId="24" xfId="4" applyBorder="1" applyAlignment="1">
      <alignment horizontal="center"/>
    </xf>
    <xf numFmtId="0" fontId="4" fillId="4" borderId="24" xfId="4" applyBorder="1" applyAlignment="1" applyProtection="1">
      <alignment horizontal="center"/>
      <protection locked="0"/>
    </xf>
    <xf numFmtId="0" fontId="3" fillId="3" borderId="24" xfId="3" applyBorder="1" applyAlignment="1" applyProtection="1">
      <alignment horizontal="center"/>
      <protection locked="0"/>
    </xf>
    <xf numFmtId="9" fontId="3" fillId="3" borderId="24" xfId="1" applyFont="1" applyFill="1" applyBorder="1" applyAlignment="1">
      <alignment horizontal="center"/>
    </xf>
    <xf numFmtId="0" fontId="3" fillId="3" borderId="25" xfId="3" applyBorder="1" applyAlignment="1">
      <alignment horizontal="center"/>
    </xf>
    <xf numFmtId="0" fontId="3" fillId="3" borderId="20" xfId="3" applyBorder="1" applyAlignment="1">
      <alignment horizontal="center"/>
    </xf>
    <xf numFmtId="0" fontId="2" fillId="2" borderId="22" xfId="2" applyBorder="1" applyAlignment="1">
      <alignment horizontal="center"/>
    </xf>
    <xf numFmtId="0" fontId="4" fillId="4" borderId="22" xfId="4" applyBorder="1" applyAlignment="1">
      <alignment horizontal="center"/>
    </xf>
    <xf numFmtId="0" fontId="3" fillId="3" borderId="22" xfId="3" applyBorder="1" applyAlignment="1">
      <alignment horizontal="center"/>
    </xf>
    <xf numFmtId="0" fontId="3" fillId="3" borderId="21" xfId="3" applyBorder="1" applyAlignment="1">
      <alignment horizontal="center"/>
    </xf>
    <xf numFmtId="0" fontId="4" fillId="4" borderId="24" xfId="4" applyBorder="1" applyAlignment="1" applyProtection="1">
      <alignment horizontal="center"/>
    </xf>
    <xf numFmtId="0" fontId="3" fillId="3" borderId="26" xfId="3" applyBorder="1" applyAlignment="1">
      <alignment horizontal="center"/>
    </xf>
    <xf numFmtId="0" fontId="3" fillId="3" borderId="27" xfId="3" applyBorder="1" applyAlignment="1">
      <alignment horizontal="center"/>
    </xf>
    <xf numFmtId="0" fontId="3" fillId="3" borderId="28" xfId="3" applyBorder="1" applyAlignment="1">
      <alignment horizontal="center"/>
    </xf>
    <xf numFmtId="0" fontId="3" fillId="3" borderId="29" xfId="3" applyBorder="1" applyAlignment="1">
      <alignment horizontal="center"/>
    </xf>
    <xf numFmtId="0" fontId="4" fillId="4" borderId="19" xfId="4" applyBorder="1" applyAlignment="1" applyProtection="1">
      <alignment horizontal="center"/>
    </xf>
    <xf numFmtId="0" fontId="4" fillId="4" borderId="15" xfId="4" applyBorder="1" applyAlignment="1" applyProtection="1">
      <alignment horizontal="center"/>
    </xf>
    <xf numFmtId="0" fontId="4" fillId="4" borderId="16" xfId="4" applyBorder="1" applyAlignment="1" applyProtection="1">
      <alignment horizontal="center"/>
    </xf>
    <xf numFmtId="0" fontId="4" fillId="4" borderId="12" xfId="4" applyBorder="1" applyAlignment="1" applyProtection="1">
      <alignment horizontal="center"/>
    </xf>
    <xf numFmtId="0" fontId="3" fillId="3" borderId="17" xfId="3" applyBorder="1" applyAlignment="1">
      <alignment horizontal="center" vertical="center" wrapText="1"/>
    </xf>
    <xf numFmtId="0" fontId="3" fillId="3" borderId="18" xfId="3" applyBorder="1" applyAlignment="1">
      <alignment horizontal="center" vertical="center" wrapText="1"/>
    </xf>
    <xf numFmtId="0" fontId="3" fillId="3" borderId="10" xfId="3" applyBorder="1" applyAlignment="1">
      <alignment horizontal="center" vertical="center" wrapText="1"/>
    </xf>
    <xf numFmtId="0" fontId="3" fillId="3" borderId="12" xfId="3" applyBorder="1" applyAlignment="1">
      <alignment horizontal="center" vertical="center" wrapText="1"/>
    </xf>
    <xf numFmtId="0" fontId="3" fillId="3" borderId="7" xfId="3" applyBorder="1" applyAlignment="1">
      <alignment horizontal="center"/>
    </xf>
    <xf numFmtId="0" fontId="3" fillId="3" borderId="13" xfId="3" applyBorder="1" applyAlignment="1">
      <alignment horizontal="center"/>
    </xf>
    <xf numFmtId="0" fontId="3" fillId="3" borderId="8" xfId="3" applyBorder="1" applyAlignment="1">
      <alignment horizontal="center"/>
    </xf>
    <xf numFmtId="0" fontId="4" fillId="4" borderId="7" xfId="4" applyBorder="1" applyAlignment="1">
      <alignment horizontal="center" vertical="center"/>
    </xf>
    <xf numFmtId="0" fontId="4" fillId="4" borderId="9" xfId="4" applyBorder="1" applyAlignment="1">
      <alignment horizontal="center" vertical="center"/>
    </xf>
    <xf numFmtId="0" fontId="4" fillId="4" borderId="11" xfId="4" applyBorder="1" applyAlignment="1">
      <alignment horizontal="center" vertical="center"/>
    </xf>
    <xf numFmtId="0" fontId="4" fillId="4" borderId="20" xfId="4" applyBorder="1" applyAlignment="1" applyProtection="1">
      <alignment horizontal="center"/>
    </xf>
    <xf numFmtId="0" fontId="4" fillId="4" borderId="22" xfId="4" applyBorder="1" applyAlignment="1" applyProtection="1">
      <alignment horizontal="center"/>
    </xf>
    <xf numFmtId="0" fontId="4" fillId="4" borderId="21" xfId="4" applyBorder="1" applyAlignment="1" applyProtection="1">
      <alignment horizontal="center"/>
    </xf>
    <xf numFmtId="0" fontId="3" fillId="3" borderId="19" xfId="3" applyBorder="1" applyAlignment="1">
      <alignment horizontal="center" vertical="center"/>
    </xf>
    <xf numFmtId="0" fontId="3" fillId="3" borderId="11" xfId="3" applyBorder="1" applyAlignment="1">
      <alignment horizontal="center" vertical="center"/>
    </xf>
    <xf numFmtId="0" fontId="3" fillId="3" borderId="15" xfId="3" applyBorder="1" applyAlignment="1" applyProtection="1">
      <alignment horizontal="center" vertical="center" wrapText="1"/>
      <protection locked="0"/>
    </xf>
    <xf numFmtId="0" fontId="3" fillId="3" borderId="14" xfId="3" applyBorder="1" applyAlignment="1" applyProtection="1">
      <alignment horizontal="center" vertical="center" wrapText="1"/>
      <protection locked="0"/>
    </xf>
    <xf numFmtId="0" fontId="3" fillId="3" borderId="20" xfId="3" applyBorder="1" applyAlignment="1">
      <alignment horizontal="center" vertical="center" wrapText="1"/>
    </xf>
    <xf numFmtId="0" fontId="3" fillId="3" borderId="22" xfId="3" applyBorder="1" applyAlignment="1">
      <alignment horizontal="center" vertical="center" wrapText="1"/>
    </xf>
    <xf numFmtId="0" fontId="3" fillId="3" borderId="21" xfId="3" applyBorder="1" applyAlignment="1">
      <alignment horizontal="center" vertical="center" wrapText="1"/>
    </xf>
    <xf numFmtId="0" fontId="4" fillId="4" borderId="8" xfId="4" applyBorder="1" applyAlignment="1">
      <alignment horizontal="center" vertical="center" wrapText="1"/>
    </xf>
    <xf numFmtId="0" fontId="4" fillId="4" borderId="10" xfId="4" applyBorder="1" applyAlignment="1">
      <alignment horizontal="center" vertical="center" wrapText="1"/>
    </xf>
    <xf numFmtId="0" fontId="4" fillId="4" borderId="12" xfId="4" applyBorder="1" applyAlignment="1">
      <alignment horizontal="center" vertical="center" wrapText="1"/>
    </xf>
  </cellXfs>
  <cellStyles count="5">
    <cellStyle name="Bueno" xfId="2" builtinId="26"/>
    <cellStyle name="Incorrecto" xfId="3" builtinId="27"/>
    <cellStyle name="Neutral" xfId="4" builtinId="2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36F6-B95F-4C1B-AD5F-9C699AC231DE}">
  <dimension ref="B1:Q21"/>
  <sheetViews>
    <sheetView tabSelected="1" workbookViewId="0">
      <selection activeCell="B3" sqref="B3"/>
    </sheetView>
  </sheetViews>
  <sheetFormatPr baseColWidth="10" defaultRowHeight="15" x14ac:dyDescent="0.25"/>
  <cols>
    <col min="1" max="1" width="3.85546875" style="18" customWidth="1"/>
    <col min="2" max="3" width="22.140625" style="18" customWidth="1"/>
    <col min="4" max="4" width="11.42578125" style="18"/>
    <col min="5" max="6" width="15.85546875" style="18" customWidth="1"/>
    <col min="7" max="7" width="11.140625" style="18" customWidth="1"/>
    <col min="8" max="8" width="15.5703125" style="18" bestFit="1" customWidth="1"/>
    <col min="9" max="9" width="11.85546875" style="18" bestFit="1" customWidth="1"/>
    <col min="10" max="11" width="22.140625" style="18" customWidth="1"/>
    <col min="12" max="12" width="22.85546875" style="18" bestFit="1" customWidth="1"/>
    <col min="13" max="16" width="11.42578125" style="18"/>
    <col min="17" max="17" width="12" style="18" bestFit="1" customWidth="1"/>
    <col min="18" max="16384" width="11.42578125" style="18"/>
  </cols>
  <sheetData>
    <row r="1" spans="2:17" ht="15.75" thickBot="1" x14ac:dyDescent="0.3"/>
    <row r="2" spans="2:17" ht="15.75" thickBot="1" x14ac:dyDescent="0.3">
      <c r="B2" s="31" t="s">
        <v>6</v>
      </c>
      <c r="C2" s="32" t="s">
        <v>7</v>
      </c>
      <c r="D2" s="33" t="s">
        <v>0</v>
      </c>
      <c r="E2" s="32" t="s">
        <v>2</v>
      </c>
      <c r="F2" s="33" t="s">
        <v>1</v>
      </c>
      <c r="G2" s="34" t="s">
        <v>4</v>
      </c>
      <c r="H2" s="34" t="s">
        <v>3</v>
      </c>
      <c r="I2" s="35" t="s">
        <v>5</v>
      </c>
      <c r="L2" s="55" t="s">
        <v>65</v>
      </c>
      <c r="M2" s="56"/>
      <c r="N2" s="56"/>
      <c r="O2" s="56"/>
      <c r="P2" s="56"/>
      <c r="Q2" s="57"/>
    </row>
    <row r="3" spans="2:17" ht="16.5" thickTop="1" thickBot="1" x14ac:dyDescent="0.3">
      <c r="B3" s="24">
        <v>150</v>
      </c>
      <c r="C3" s="25">
        <v>130</v>
      </c>
      <c r="D3" s="26">
        <f>B3-C3</f>
        <v>20</v>
      </c>
      <c r="E3" s="25">
        <v>0</v>
      </c>
      <c r="F3" s="27" t="s">
        <v>23</v>
      </c>
      <c r="G3" s="28">
        <v>80</v>
      </c>
      <c r="H3" s="29">
        <f>IF((D3-10*E3-20*IF(F3 = "Sí",1,0))% &gt; 0,(D3-10*E3-20*IF(F3 = "Sí",1,0))%,0%)</f>
        <v>0.2</v>
      </c>
      <c r="I3" s="30">
        <f>ROUNDUP(G3*H3,0)</f>
        <v>16</v>
      </c>
      <c r="L3" s="41" t="s">
        <v>66</v>
      </c>
      <c r="M3" s="42" t="s">
        <v>67</v>
      </c>
      <c r="N3" s="42" t="s">
        <v>68</v>
      </c>
      <c r="O3" s="42" t="s">
        <v>69</v>
      </c>
      <c r="P3" s="42" t="s">
        <v>70</v>
      </c>
      <c r="Q3" s="43" t="s">
        <v>71</v>
      </c>
    </row>
    <row r="4" spans="2:17" ht="15.75" thickBot="1" x14ac:dyDescent="0.3">
      <c r="F4" s="20"/>
      <c r="I4" s="15">
        <f>G3*H3</f>
        <v>16</v>
      </c>
      <c r="L4" s="22" t="s">
        <v>56</v>
      </c>
      <c r="M4" s="21">
        <f>IF(OR(L4 = "Flanco",L4 = "Adversario Pequeño"),-10,IF(OR(L4 = "Espalda",L4 = "Ceguera Parcial",L4 = "Derribado"),-30,IF(L4 = "Ceguera Absoluta",-100,IF(L4 = "Posición Superior","+20",IF(L4 = "Parálisis Parcial",-80,IF(L4 = "Parálisis Completa",-200,IF(OR(L4 = "Vuelo Tipo 7 a 14",L4 = "Cargando"),"+10",IF(L4 = "Vuelo Tipo 15 o Superior","+15",IF(L4 = "Desenfundar",-25,IF(L4 = "Espacio Reducido","-40 Esp.",IF(L4 = "Sorpresa","-",-20)))))))))))</f>
        <v>-20</v>
      </c>
      <c r="N4" s="21">
        <f>IF(L4 = "Sorpresa",-90,IF(L4 = "Parálisis Completa",-200,IF(L4 = "Amenazado",-120,IF(L4 = "Desenfundar",-25,IF(L4 = "Espacio Reducido","-40 Esp.",IF(OR(L4 = "Posición Superior",L4 = "Adversario Pequeño"),"-",IF(OR(L4 = "Vuelo Tipo 7 a 14",L4 = "Vuelo Tipo 15 o Superior"),"+10",IF(OR(L4 = "Cargando",L4 = "Adversario Diminuto"),-10,IF(OR(L4 = "Parálisis Menor",L4 = "Levitando"),-20,IF(OR(L4 = "Ceguera Parcial",L4 = "Derribado",L4 = "Flanco"),-30,-80))))))))))</f>
        <v>-120</v>
      </c>
      <c r="O4" s="21">
        <f>IF(L4 = "Sorpresa",-90,IF(L4 = "Parálisis Completa",-200,IF(L4 = "Amenazado",-120,IF(L4 = "Desenfundar","-",IF(OR(L4 = "Parálisis Menor",L4 = "Levitando",L4 = "Espacio Reducido"),"-40",IF(OR(L4 = "Posición Superior",L4 = "Adversario Pequeño",L4 = "Adversario Diminuto"),"-",IF(L4 = "Vuelo Tipo 7 a 14","+10",IF(L4 = "Vuelo Tipo 15 o Superior","+20",IF(L4 = "Cargando",-20,IF(OR(L4 = "Derribado",L4 = "Flanco"),-30,IF(L4 = "Ceguera Parcial",-15,-80)))))))))))</f>
        <v>-120</v>
      </c>
      <c r="P4" s="21">
        <f>IF(OR(L4 = "Flanco",L4 = "Espalda",L4 = "Sorpresa",L4 = "Ceguera Parcial",L4 = "Ceguera Absoluta",L4 = "Posición Superior",L4 = "Levitando",L4 = "Cargando",L4 = "Desenfundar",L4 = "Espacio Reducido",L4 = "Adversario Pequeño",L4 = "Adversario Diminuto"),"-",IF(OR(L4 = "Vuelo Tipo 7 a 14",L4 = "Vuelo Tipo 15 o Superior"),"+10",IF(L4 = "Derribado",-10,IF(L4 = "Parálisis Menor",-20,IF(L4 = "Parálisis Parcial",-30,IF(L4 = "Amenazado",-50,-100))))))</f>
        <v>-50</v>
      </c>
      <c r="Q4" s="44">
        <f>IF(OR(L4 = "Sorpresa",L4 = "Ceguera Absoluta"),-90,IF(OR(L4 = "Ceguera Parcial",L4 = "Derribado"),-30,IF(L4 = "Parálisis Menor",-40,IF(OR(L4 = "Parálisis Parcial",L4 = "Levitando"),-60,IF(L4 = "Parálisis Completa",-200,IF(L4 = "Amenazado",-100,IF(L4 = "Desenfundar",-25,IF(L4 = "Espacio Reducido",-20,"-"))))))))</f>
        <v>-100</v>
      </c>
    </row>
    <row r="5" spans="2:17" x14ac:dyDescent="0.25">
      <c r="F5" s="20"/>
    </row>
    <row r="6" spans="2:17" ht="15.75" thickBot="1" x14ac:dyDescent="0.3"/>
    <row r="7" spans="2:17" ht="15.75" thickBot="1" x14ac:dyDescent="0.3">
      <c r="B7" s="9" t="s">
        <v>10</v>
      </c>
      <c r="C7" s="10" t="str">
        <f>IF(H3 &gt; 0,"Sí","No")</f>
        <v>Sí</v>
      </c>
      <c r="J7" s="62" t="s">
        <v>25</v>
      </c>
      <c r="K7" s="64"/>
    </row>
    <row r="8" spans="2:17" ht="15.75" thickTop="1" x14ac:dyDescent="0.25">
      <c r="B8" s="11" t="s">
        <v>8</v>
      </c>
      <c r="C8" s="12" t="str">
        <f>IF(D3 &lt;= -10,"Sí","No")</f>
        <v>No</v>
      </c>
      <c r="J8" s="23" t="s">
        <v>42</v>
      </c>
      <c r="K8" s="16" t="s">
        <v>43</v>
      </c>
    </row>
    <row r="9" spans="2:17" ht="15.75" thickBot="1" x14ac:dyDescent="0.3">
      <c r="B9" s="13" t="s">
        <v>9</v>
      </c>
      <c r="C9" s="14" t="str">
        <f>IF(D3 &lt;= -10,(ABS(D3)-MOD(ABS(D3),10))/2,"Null")</f>
        <v>Null</v>
      </c>
      <c r="J9" s="19" t="s">
        <v>26</v>
      </c>
      <c r="K9" s="8">
        <f>IF(J9 = "Cuello",-80,IF(OR(J9 = "Cabeza",J9 = "Codo",J9 = "Corazón",J9 = "Ingle"),-60,IF(J9 = "Pie",-50,IF(OR(J9 = "Mano",J9 = "Rodilla",J9 = "Muñeca"),-40,IF(OR(J9 = "Abdomen",J9 = "Brazo",J9 = "Muslo"),-20,IF(OR(J9 = "Pantorrilla",J9 = "Torso"),-10,IF(J9 = "Ojo",-100,IF(J9 = "Hombro",-30,0))))))))</f>
        <v>-80</v>
      </c>
    </row>
    <row r="11" spans="2:17" ht="15.75" thickBot="1" x14ac:dyDescent="0.3"/>
    <row r="12" spans="2:17" ht="15.75" thickBot="1" x14ac:dyDescent="0.3">
      <c r="E12" s="49" t="s">
        <v>13</v>
      </c>
      <c r="F12" s="50"/>
      <c r="G12" s="51"/>
      <c r="J12" s="52" t="s">
        <v>16</v>
      </c>
      <c r="K12" s="65" t="str">
        <f>IF(D14 &gt; 0,IF(D14 &gt; 50,IF(D14 &gt; 100,IF(D14 &gt; 150,"Miembros/Organos Destrozados y/o Amputados y Desmayo. Muerte en minutos igual a la Constitución.","Miembros/Organos Destrozados y/o Amputados."),"Dislocaciones y/o Huesos Rotos."),"Contución y/o Cicatriz."),"Ninguno")</f>
        <v>Dislocaciones y/o Huesos Rotos.</v>
      </c>
    </row>
    <row r="13" spans="2:17" ht="15.75" thickBot="1" x14ac:dyDescent="0.3">
      <c r="B13" s="31" t="s">
        <v>11</v>
      </c>
      <c r="C13" s="32" t="s">
        <v>12</v>
      </c>
      <c r="D13" s="33" t="s">
        <v>0</v>
      </c>
      <c r="E13" s="39" t="s">
        <v>14</v>
      </c>
      <c r="F13" s="39" t="s">
        <v>15</v>
      </c>
      <c r="G13" s="40" t="s">
        <v>17</v>
      </c>
      <c r="J13" s="53"/>
      <c r="K13" s="66"/>
    </row>
    <row r="14" spans="2:17" ht="16.5" thickTop="1" thickBot="1" x14ac:dyDescent="0.3">
      <c r="B14" s="24">
        <v>150</v>
      </c>
      <c r="C14" s="25">
        <v>75</v>
      </c>
      <c r="D14" s="36">
        <f>B14-C14</f>
        <v>75</v>
      </c>
      <c r="E14" s="37">
        <f>IF(D14 &gt; 0,IF(D14 &gt; 50,ROUNDDOWN(D14/2,0),D14),0)</f>
        <v>37</v>
      </c>
      <c r="F14" s="37">
        <f>IF(D14 &gt; 50,ROUNDUP(D14/2,0),0)</f>
        <v>38</v>
      </c>
      <c r="G14" s="38">
        <f>E14+F14</f>
        <v>75</v>
      </c>
      <c r="J14" s="53"/>
      <c r="K14" s="66"/>
    </row>
    <row r="15" spans="2:17" ht="15" customHeight="1" x14ac:dyDescent="0.25">
      <c r="E15" s="45" t="s">
        <v>18</v>
      </c>
      <c r="F15" s="47" t="s">
        <v>19</v>
      </c>
      <c r="J15" s="53"/>
      <c r="K15" s="66"/>
    </row>
    <row r="16" spans="2:17" ht="15.75" thickBot="1" x14ac:dyDescent="0.3">
      <c r="E16" s="45"/>
      <c r="F16" s="47"/>
      <c r="J16" s="54"/>
      <c r="K16" s="67"/>
    </row>
    <row r="17" spans="2:11" ht="15.75" thickBot="1" x14ac:dyDescent="0.3">
      <c r="B17" s="17"/>
      <c r="C17" s="17"/>
      <c r="E17" s="45"/>
      <c r="F17" s="47"/>
    </row>
    <row r="18" spans="2:11" ht="15.75" thickBot="1" x14ac:dyDescent="0.3">
      <c r="B18" s="17"/>
      <c r="C18" s="17"/>
      <c r="E18" s="46"/>
      <c r="F18" s="48"/>
      <c r="I18" s="62" t="s">
        <v>20</v>
      </c>
      <c r="J18" s="63"/>
      <c r="K18" s="64"/>
    </row>
    <row r="19" spans="2:11" x14ac:dyDescent="0.25">
      <c r="B19" s="17"/>
      <c r="C19" s="17"/>
      <c r="I19" s="58" t="s">
        <v>21</v>
      </c>
      <c r="J19" s="60">
        <v>33</v>
      </c>
      <c r="K19" s="16" t="str">
        <f>IF(J19 &gt; 0,IF(J19 &gt; 50,IF(J19 &gt; 60,IF(J19 &gt; 70,IF(J19 &gt; 80,IF(J19 &gt; 90,"Cabeza","Pierna Izquierda"),"Pierna Derecha"),"Brazo Izquierdo"),"Brazo Derecho"),"Torso"),"Ninguna")</f>
        <v>Torso</v>
      </c>
    </row>
    <row r="20" spans="2:11" ht="15.75" thickBot="1" x14ac:dyDescent="0.3">
      <c r="B20" s="17"/>
      <c r="C20" s="17"/>
      <c r="I20" s="59"/>
      <c r="J20" s="61"/>
      <c r="K20" s="8" t="str">
        <f>IF(J19 &gt; 0,IF(J19 &gt; 10,IF(J19 &gt; 20,IF(J19 &gt; 30,IF(J19 &gt; 35,IF(J19 &gt; 48,IF(J19 &gt; 50,IF(J19 &gt; 54,IF(J19 &gt; 58,IF(J19 &gt; 60,IF(J19 &gt; 64,IF(J19 &gt; 68,IF(J19 &gt; 70,IF(J19 &gt; 74,IF(J19 &gt; 78,IF(J19 &gt; 80,IF(J19 &gt; 84,IF(J19 &gt; 88,IF(J19 &gt; 90,"Cabeza","Pie"),"Pantorrilla"),"Muslo"),"Pie"),"Pantorrilla"),"Muslo"),"Mano"),"Antebrazo Inferior"),"Antebrazo Superior"),"Mano"),"Antebrazo Inferior"),"Antebrazo Superior"),"Corazón"),"Pecho"),"Riñones"),"Estomago"),"Hombro"),"Costillas"),"Ninguna")</f>
        <v>Riñones</v>
      </c>
    </row>
    <row r="21" spans="2:11" x14ac:dyDescent="0.25">
      <c r="B21" s="17"/>
      <c r="C21" s="17"/>
    </row>
  </sheetData>
  <sheetProtection algorithmName="SHA-512" hashValue="6fky5WU+bpP6OYZGeHLhg+oAknZtFYgy4H72BLyuDTpy+5oOJ3ly/qTHGcG7CZrmM9isRZHeZXjJxWdclP1fjA==" saltValue="HIEgPuqUvfZRaO0OX/7SqQ==" spinCount="100000" sheet="1" objects="1" scenarios="1" selectLockedCells="1"/>
  <mergeCells count="10">
    <mergeCell ref="I19:I20"/>
    <mergeCell ref="J19:J20"/>
    <mergeCell ref="I18:K18"/>
    <mergeCell ref="J7:K7"/>
    <mergeCell ref="K12:K16"/>
    <mergeCell ref="E15:E18"/>
    <mergeCell ref="F15:F18"/>
    <mergeCell ref="E12:G12"/>
    <mergeCell ref="J12:J16"/>
    <mergeCell ref="L2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13B20CC-1319-45A0-87F1-7BC80B5CA000}">
          <x14:formula1>
            <xm:f>Resources!$A$2:$A$3</xm:f>
          </x14:formula1>
          <xm:sqref>F3</xm:sqref>
        </x14:dataValidation>
        <x14:dataValidation type="list" allowBlank="1" showInputMessage="1" showErrorMessage="1" xr:uid="{D0E1B09A-947B-4889-8300-461F09064019}">
          <x14:formula1>
            <xm:f>Resources!$C$2:$C$17</xm:f>
          </x14:formula1>
          <xm:sqref>J9</xm:sqref>
        </x14:dataValidation>
        <x14:dataValidation type="list" allowBlank="1" showInputMessage="1" showErrorMessage="1" xr:uid="{2E032711-933D-451F-8262-910376C2CF3B}">
          <x14:formula1>
            <xm:f>Resources!$E$2:$E$20</xm:f>
          </x14:formula1>
          <xm:sqref>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9367-220C-4E47-9F20-AF6E9375FB50}">
  <dimension ref="A1:XFD1048576"/>
  <sheetViews>
    <sheetView workbookViewId="0">
      <selection activeCell="H3" sqref="H3"/>
    </sheetView>
  </sheetViews>
  <sheetFormatPr baseColWidth="10" defaultRowHeight="15" x14ac:dyDescent="0.25"/>
  <cols>
    <col min="1" max="1" width="11.42578125" style="1"/>
    <col min="2" max="2" width="3.7109375" style="1" customWidth="1"/>
    <col min="3" max="3" width="18.42578125" style="1" bestFit="1" customWidth="1"/>
    <col min="4" max="4" width="3.7109375" style="1" customWidth="1"/>
    <col min="5" max="5" width="22.85546875" style="1" bestFit="1" customWidth="1"/>
    <col min="6" max="16384" width="11.42578125" style="1"/>
  </cols>
  <sheetData>
    <row r="1" spans="1:5" ht="15.75" thickBot="1" x14ac:dyDescent="0.3">
      <c r="A1" s="6" t="s">
        <v>24</v>
      </c>
      <c r="C1" s="7" t="s">
        <v>25</v>
      </c>
      <c r="E1" s="6" t="s">
        <v>45</v>
      </c>
    </row>
    <row r="2" spans="1:5" x14ac:dyDescent="0.25">
      <c r="A2" s="5" t="s">
        <v>22</v>
      </c>
      <c r="C2" s="2" t="s">
        <v>26</v>
      </c>
      <c r="E2" s="2" t="s">
        <v>46</v>
      </c>
    </row>
    <row r="3" spans="1:5" ht="15.75" thickBot="1" x14ac:dyDescent="0.3">
      <c r="A3" s="4" t="s">
        <v>23</v>
      </c>
      <c r="C3" s="3" t="s">
        <v>27</v>
      </c>
      <c r="E3" s="3" t="s">
        <v>47</v>
      </c>
    </row>
    <row r="4" spans="1:5" x14ac:dyDescent="0.25">
      <c r="C4" s="3" t="s">
        <v>28</v>
      </c>
      <c r="E4" s="3" t="s">
        <v>48</v>
      </c>
    </row>
    <row r="5" spans="1:5" x14ac:dyDescent="0.25">
      <c r="C5" s="3" t="s">
        <v>29</v>
      </c>
      <c r="E5" s="3" t="s">
        <v>49</v>
      </c>
    </row>
    <row r="6" spans="1:5" x14ac:dyDescent="0.25">
      <c r="C6" s="3" t="s">
        <v>30</v>
      </c>
      <c r="E6" s="3" t="s">
        <v>50</v>
      </c>
    </row>
    <row r="7" spans="1:5" x14ac:dyDescent="0.25">
      <c r="C7" s="3" t="s">
        <v>31</v>
      </c>
      <c r="E7" s="3" t="s">
        <v>51</v>
      </c>
    </row>
    <row r="8" spans="1:5" x14ac:dyDescent="0.25">
      <c r="C8" s="3" t="s">
        <v>32</v>
      </c>
      <c r="E8" s="3" t="s">
        <v>52</v>
      </c>
    </row>
    <row r="9" spans="1:5" x14ac:dyDescent="0.25">
      <c r="C9" s="3" t="s">
        <v>33</v>
      </c>
      <c r="E9" s="3" t="s">
        <v>53</v>
      </c>
    </row>
    <row r="10" spans="1:5" x14ac:dyDescent="0.25">
      <c r="C10" s="3" t="s">
        <v>34</v>
      </c>
      <c r="E10" s="3" t="s">
        <v>54</v>
      </c>
    </row>
    <row r="11" spans="1:5" x14ac:dyDescent="0.25">
      <c r="C11" s="3" t="s">
        <v>35</v>
      </c>
      <c r="E11" s="3" t="s">
        <v>55</v>
      </c>
    </row>
    <row r="12" spans="1:5" x14ac:dyDescent="0.25">
      <c r="C12" s="3" t="s">
        <v>36</v>
      </c>
      <c r="E12" s="3" t="s">
        <v>56</v>
      </c>
    </row>
    <row r="13" spans="1:5" x14ac:dyDescent="0.25">
      <c r="C13" s="3" t="s">
        <v>37</v>
      </c>
      <c r="E13" s="3" t="s">
        <v>57</v>
      </c>
    </row>
    <row r="14" spans="1:5" x14ac:dyDescent="0.25">
      <c r="C14" s="3" t="s">
        <v>38</v>
      </c>
      <c r="E14" s="3" t="s">
        <v>58</v>
      </c>
    </row>
    <row r="15" spans="1:5" x14ac:dyDescent="0.25">
      <c r="C15" s="3" t="s">
        <v>39</v>
      </c>
      <c r="E15" s="3" t="s">
        <v>59</v>
      </c>
    </row>
    <row r="16" spans="1:5" x14ac:dyDescent="0.25">
      <c r="C16" s="3" t="s">
        <v>40</v>
      </c>
      <c r="E16" s="3" t="s">
        <v>60</v>
      </c>
    </row>
    <row r="17" spans="3:5" ht="15.75" thickBot="1" x14ac:dyDescent="0.3">
      <c r="C17" s="4" t="s">
        <v>41</v>
      </c>
      <c r="E17" s="3" t="s">
        <v>61</v>
      </c>
    </row>
    <row r="18" spans="3:5" x14ac:dyDescent="0.25">
      <c r="E18" s="3" t="s">
        <v>62</v>
      </c>
    </row>
    <row r="19" spans="3:5" x14ac:dyDescent="0.25">
      <c r="E19" s="3" t="s">
        <v>63</v>
      </c>
    </row>
    <row r="20" spans="3:5" ht="15.75" thickBot="1" x14ac:dyDescent="0.3">
      <c r="E20" s="4" t="s">
        <v>64</v>
      </c>
    </row>
    <row r="1048576" spans="16384:16384" x14ac:dyDescent="0.25">
      <c r="XFD1048576" s="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Calculator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Angulo</dc:creator>
  <cp:lastModifiedBy>Eduardo Angulo</cp:lastModifiedBy>
  <dcterms:created xsi:type="dcterms:W3CDTF">2019-06-09T02:30:20Z</dcterms:created>
  <dcterms:modified xsi:type="dcterms:W3CDTF">2019-08-06T21:10:57Z</dcterms:modified>
</cp:coreProperties>
</file>