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1 (2)" sheetId="2" r:id="rId5"/>
    <sheet state="visible" name="Desarrollo" sheetId="3" r:id="rId6"/>
    <sheet state="visible" name="Hoja 2" sheetId="4" r:id="rId7"/>
  </sheets>
  <externalReferences>
    <externalReference r:id="rId8"/>
  </externalReferences>
  <definedNames/>
  <calcPr/>
  <extLst>
    <ext uri="GoogleSheetsCustomDataVersion2">
      <go:sheetsCustomData xmlns:go="http://customooxmlschemas.google.com/" r:id="rId9" roundtripDataChecksum="D54OOSYXV+4SKYUllCbC0VxKEYxAOfedrxbs5f7fZu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13">
      <text>
        <t xml:space="preserve">======
ID#AAABNqWQSPk
Adriana Pocovi    (2024-05-27 14:52:26)
Se incrementó la cantidad de $ 754.52 por la diferencia en el tipo de cambio no tengo las cantidades exactas, y tomé un promedio pues se hicieron dos pagos en fechas diferentes</t>
      </text>
    </comment>
    <comment authorId="0" ref="P3">
      <text>
        <t xml:space="preserve">======
ID#AAABNqWQSPg
Adriana Pocovi    (2024-05-27 14:52:26)
Al 14/05/24</t>
      </text>
    </comment>
    <comment authorId="0" ref="M8">
      <text>
        <t xml:space="preserve">======
ID#AAABNqWQSPQ
Adriana Pocovi    (2024-05-27 14:52:26)
Tipo de cambio promedio</t>
      </text>
    </comment>
    <comment authorId="0" ref="N5">
      <text>
        <t xml:space="preserve">======
ID#AAABNqWQSPI
Adriana Pocovi    (2024-05-27 14:52:26)
Incluye 54.48 de Seguro</t>
      </text>
    </comment>
  </commentList>
  <extLst>
    <ext uri="GoogleSheetsCustomDataVersion2">
      <go:sheetsCustomData xmlns:go="http://customooxmlschemas.google.com/" r:id="rId1" roundtripDataSignature="AMtx7miF64kHVVOQSr2iZ/SxDPonBi9tP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8">
      <text>
        <t xml:space="preserve">======
ID#AAABNqWQSPY
Adriana Pocovi    (2024-05-27 14:52:26)
Tipo de cambio promedio</t>
      </text>
    </comment>
    <comment authorId="0" ref="P3">
      <text>
        <t xml:space="preserve">======
ID#AAABNqWQSPc
Adriana Pocovi    (2024-05-27 14:52:26)
Al 14/05/24</t>
      </text>
    </comment>
    <comment authorId="0" ref="N13">
      <text>
        <t xml:space="preserve">======
ID#AAABNqWQSPU
Adriana Pocovi    (2024-05-27 14:52:26)
Se incrementó la cantidad de $ 754.52 por la diferencia en el tipo de cambio no tengo las cantidades exactas, y tomé un promedio pues se hicieron dos pagos en fechas diferentes</t>
      </text>
    </comment>
    <comment authorId="0" ref="N5">
      <text>
        <t xml:space="preserve">======
ID#AAABNqWQSPM
Adriana Pocovi    (2024-05-27 14:52:26)
Incluye 54.48 de Seguro</t>
      </text>
    </comment>
  </commentList>
  <extLst>
    <ext uri="GoogleSheetsCustomDataVersion2">
      <go:sheetsCustomData xmlns:go="http://customooxmlschemas.google.com/" r:id="rId1" roundtripDataSignature="AMtx7miw9PVQ/Kmurk37xZBMMrlOhzMYPQ=="/>
    </ext>
  </extLst>
</comments>
</file>

<file path=xl/sharedStrings.xml><?xml version="1.0" encoding="utf-8"?>
<sst xmlns="http://schemas.openxmlformats.org/spreadsheetml/2006/main" count="447" uniqueCount="118">
  <si>
    <t>Ropa Quirúrgica</t>
  </si>
  <si>
    <t>TABLA DE COSTOS UNITARIOS</t>
  </si>
  <si>
    <t>fecha</t>
  </si>
  <si>
    <t>numPago</t>
  </si>
  <si>
    <t>Concepto</t>
  </si>
  <si>
    <t>T.Cambio</t>
  </si>
  <si>
    <t>Dólares</t>
  </si>
  <si>
    <t>M.N.</t>
  </si>
  <si>
    <t>Tipo de Cambio</t>
  </si>
  <si>
    <t>Primer Pago</t>
  </si>
  <si>
    <t>Mercancía</t>
  </si>
  <si>
    <t>Segundo Pago</t>
  </si>
  <si>
    <t>Flete Marítimo + Seg.</t>
  </si>
  <si>
    <t xml:space="preserve">Total </t>
  </si>
  <si>
    <t>Nota 1:</t>
  </si>
  <si>
    <t>El  precio de Venta se tomó de una tabla que pasaron hay que Actualizar</t>
  </si>
  <si>
    <t>Nota 2:</t>
  </si>
  <si>
    <t>Falta considerar Costo Logística de Distribución y Gastos de Venta</t>
  </si>
  <si>
    <t>Promedio</t>
  </si>
  <si>
    <t>informacion General</t>
  </si>
  <si>
    <t>Datos del Pedimento</t>
  </si>
  <si>
    <t>A</t>
  </si>
  <si>
    <t>B</t>
  </si>
  <si>
    <t>Clave del Producto y/o Servicio</t>
  </si>
  <si>
    <t>TIPO DE PRODUCTO</t>
  </si>
  <si>
    <t>Descripción Producto según Pedimento</t>
  </si>
  <si>
    <t>Piezas</t>
  </si>
  <si>
    <t>Importe M.N. Advalorem Aduana Mercancía</t>
  </si>
  <si>
    <t>Flete</t>
  </si>
  <si>
    <t>TOTAL</t>
  </si>
  <si>
    <t>Costo Unit.</t>
  </si>
  <si>
    <t>Unidades</t>
  </si>
  <si>
    <t>Costo Unit.  USD (Mcía.)</t>
  </si>
  <si>
    <t>Importe USD</t>
  </si>
  <si>
    <t>Costo Unit.  M.N. Mcía.</t>
  </si>
  <si>
    <t>Importe M.N.</t>
  </si>
  <si>
    <t>Despacho Aduanal (MN)</t>
  </si>
  <si>
    <t>Despacho Aduanal (MN) Unit.</t>
  </si>
  <si>
    <t>Flete Marítimo+ Flete Terrestre</t>
  </si>
  <si>
    <t>Flete Unit.</t>
  </si>
  <si>
    <t>Seguro</t>
  </si>
  <si>
    <t>Seguro Unit.</t>
  </si>
  <si>
    <t>Otros (Cuenta Aduanera)</t>
  </si>
  <si>
    <t>Otros Unit.</t>
  </si>
  <si>
    <t>Certificaciones &amp; Normas (Etiquetado) y Permisos Cofepris</t>
  </si>
  <si>
    <t>Certificaciones &amp; Normas Unit.</t>
  </si>
  <si>
    <t>Sub-Total   Unit.</t>
  </si>
  <si>
    <t>Prevalidación</t>
  </si>
  <si>
    <t>Prevalidación Unit.</t>
  </si>
  <si>
    <t>DTA ( 8 al Millar)</t>
  </si>
  <si>
    <t>Importe DTA</t>
  </si>
  <si>
    <t>IGI 10%/20%/25%</t>
  </si>
  <si>
    <t>Importe IGI</t>
  </si>
  <si>
    <t>IMPORTE IVA</t>
  </si>
  <si>
    <t>IVA</t>
  </si>
  <si>
    <t xml:space="preserve"> Total Costo Final                Unit. (1)</t>
  </si>
  <si>
    <t>%  S/Costo  Mcía.</t>
  </si>
  <si>
    <t>Importe</t>
  </si>
  <si>
    <r>
      <rPr>
        <rFont val="Century Gothic"/>
        <b/>
        <color theme="1"/>
        <sz val="8.0"/>
      </rPr>
      <t>Precio de venta</t>
    </r>
    <r>
      <rPr>
        <rFont val="Century Gothic"/>
        <b/>
        <color theme="0"/>
        <sz val="8.0"/>
      </rPr>
      <t xml:space="preserve"> </t>
    </r>
    <r>
      <rPr>
        <rFont val="Century Gothic"/>
        <b/>
        <color theme="0"/>
        <sz val="10.0"/>
      </rPr>
      <t>Propuesto</t>
    </r>
  </si>
  <si>
    <t>Utilidad por Artículo          Unit.</t>
  </si>
  <si>
    <t xml:space="preserve">% Ganancia </t>
  </si>
  <si>
    <t>General medical cown</t>
  </si>
  <si>
    <t>Bata  Quirúrgica desechable</t>
  </si>
  <si>
    <t>Uniforme Quirurgico desechable</t>
  </si>
  <si>
    <t>Bata Quirúrgica desechable</t>
  </si>
  <si>
    <t>Juego de Sábanas c/artículos confeccionados desechables p/cirugía universal</t>
  </si>
  <si>
    <t>Juego de Cesárea (Jeringa de oído desechable c/equipo p/cirugía de cesárea)</t>
  </si>
  <si>
    <t>JuegoOrtopédico General (Sábana dividida y demás artículos desechables para Ortopedia General</t>
  </si>
  <si>
    <t>Juego de Artículos confeccionados desechables p/Colicestectomía Laparoscópica</t>
  </si>
  <si>
    <t>Juego de  Cistoscopia (Sábana T con demás artículos desechables para Cistocopia)</t>
  </si>
  <si>
    <t>Kit de Parto</t>
  </si>
  <si>
    <t>Juego de Esponjas de gasa y demás Artículos desechables para parto</t>
  </si>
  <si>
    <t>Juego de Sábana y demás artículos desechables para Artroscopia de Rodilla</t>
  </si>
  <si>
    <t>Juego de artículos  confeccionados desechables p/ Artroscopia de Hombro</t>
  </si>
  <si>
    <t>Totales</t>
  </si>
  <si>
    <t>Dif. X T.C.</t>
  </si>
  <si>
    <r>
      <rPr>
        <rFont val="Century Gothic"/>
        <b/>
        <color theme="1"/>
        <sz val="8.0"/>
      </rPr>
      <t>Precio de venta</t>
    </r>
    <r>
      <rPr>
        <rFont val="Century Gothic"/>
        <b/>
        <color theme="0"/>
        <sz val="8.0"/>
      </rPr>
      <t xml:space="preserve"> </t>
    </r>
    <r>
      <rPr>
        <rFont val="Century Gothic"/>
        <b/>
        <color theme="0"/>
        <sz val="10.0"/>
      </rPr>
      <t>Propuesto</t>
    </r>
  </si>
  <si>
    <t>valor1</t>
  </si>
  <si>
    <t>valor2</t>
  </si>
  <si>
    <t>valor3</t>
  </si>
  <si>
    <t>valor4</t>
  </si>
  <si>
    <t>Precio de venta Propuesto</t>
  </si>
  <si>
    <t>Precio final con iva</t>
  </si>
  <si>
    <t>Precio de venta Propuesto nosotros</t>
  </si>
  <si>
    <t>Precio de venta todos arriba del 100%</t>
  </si>
  <si>
    <t>Surgical uniform</t>
  </si>
  <si>
    <t>Yellow nursery gown</t>
  </si>
  <si>
    <t>General surgery pack</t>
  </si>
  <si>
    <t>Caesarean pack</t>
  </si>
  <si>
    <t>General Orthopedic pack</t>
  </si>
  <si>
    <t>Cholecystomy Lparoscopy</t>
  </si>
  <si>
    <t>Cystocopy pack</t>
  </si>
  <si>
    <t>Delivery Pack</t>
  </si>
  <si>
    <t>Knee Orthopedic pack</t>
  </si>
  <si>
    <t>Shoulder arthrscopy pack</t>
  </si>
  <si>
    <t>Informacion General</t>
  </si>
  <si>
    <r>
      <rPr>
        <rFont val="Century Gothic"/>
        <b/>
        <color theme="1"/>
        <sz val="8.0"/>
      </rPr>
      <t>Precio de venta</t>
    </r>
    <r>
      <rPr>
        <rFont val="Century Gothic"/>
        <b/>
        <color theme="0"/>
        <sz val="8.0"/>
      </rPr>
      <t xml:space="preserve"> </t>
    </r>
    <r>
      <rPr>
        <rFont val="Century Gothic"/>
        <b/>
        <color theme="0"/>
        <sz val="10.0"/>
      </rPr>
      <t>Propuesto</t>
    </r>
  </si>
  <si>
    <t>Nombre</t>
  </si>
  <si>
    <t>Clave</t>
  </si>
  <si>
    <t>id</t>
  </si>
  <si>
    <t>x</t>
  </si>
  <si>
    <t>claveProducto</t>
  </si>
  <si>
    <t>cP</t>
  </si>
  <si>
    <t>descripcionProducto</t>
  </si>
  <si>
    <t>dP</t>
  </si>
  <si>
    <t>piezas</t>
  </si>
  <si>
    <t>pz</t>
  </si>
  <si>
    <t>Datos Pedimiento</t>
  </si>
  <si>
    <t>importeMNAduana</t>
  </si>
  <si>
    <t>imA</t>
  </si>
  <si>
    <t>flete</t>
  </si>
  <si>
    <t>flet</t>
  </si>
  <si>
    <t>unidades</t>
  </si>
  <si>
    <t>unit</t>
  </si>
  <si>
    <t xml:space="preserve">total </t>
  </si>
  <si>
    <t>costoUnitarioUSD</t>
  </si>
  <si>
    <t>cuUSD</t>
  </si>
  <si>
    <r>
      <rPr>
        <rFont val="Century Gothic"/>
        <b/>
        <color theme="1"/>
        <sz val="8.0"/>
      </rPr>
      <t>Precio de venta</t>
    </r>
    <r>
      <rPr>
        <rFont val="Century Gothic"/>
        <b/>
        <color theme="0"/>
        <sz val="8.0"/>
      </rPr>
      <t xml:space="preserve"> </t>
    </r>
    <r>
      <rPr>
        <rFont val="Century Gothic"/>
        <b/>
        <color theme="0"/>
        <sz val="10.0"/>
      </rPr>
      <t>Propuesto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</si>
</sst>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_-&quot;$&quot;* #,##0.00_-;\-&quot;$&quot;* #,##0.00_-;_-&quot;$&quot;* &quot;-&quot;??_-;_-@"/>
    <numFmt numFmtId="165" formatCode="_-&quot;$&quot;* #,##0.0000_-;\-&quot;$&quot;* #,##0.0000_-;_-&quot;$&quot;* &quot;-&quot;??_-;_-@"/>
    <numFmt numFmtId="166" formatCode="0.0000"/>
    <numFmt numFmtId="167" formatCode="_-* #,##0.00_-;\-* #,##0.00_-;_-* &quot;-&quot;??_-;_-@"/>
    <numFmt numFmtId="168" formatCode="_-&quot;$&quot;* #,##0.000_-;\-&quot;$&quot;* #,##0.000_-;_-&quot;$&quot;* &quot;-&quot;??_-;_-@"/>
    <numFmt numFmtId="169" formatCode="[$$-45C]#,##0.0000"/>
    <numFmt numFmtId="170" formatCode="[$$-45C]#,##0.00"/>
    <numFmt numFmtId="171" formatCode="_-* #,##0.000_-;\-* #,##0.000_-;_-* &quot;-&quot;??_-;_-@"/>
    <numFmt numFmtId="172" formatCode="\$#,##0.00;\-\$#,##0.00"/>
  </numFmts>
  <fonts count="24">
    <font>
      <sz val="11.0"/>
      <color theme="1"/>
      <name val="Aptos narrow"/>
      <scheme val="minor"/>
    </font>
    <font>
      <sz val="28.0"/>
      <color theme="1"/>
      <name val="Libre Baskerville"/>
    </font>
    <font/>
    <font>
      <sz val="11.0"/>
      <color theme="1"/>
      <name val="Aptos narrow"/>
    </font>
    <font>
      <b/>
      <sz val="10.0"/>
      <color theme="1"/>
      <name val="Century Gothic"/>
    </font>
    <font>
      <color theme="1"/>
      <name val="Aptos narrow"/>
      <scheme val="minor"/>
    </font>
    <font>
      <b/>
      <sz val="8.0"/>
      <color theme="1"/>
      <name val="Century Gothic"/>
    </font>
    <font>
      <sz val="10.0"/>
      <color theme="1"/>
      <name val="Aptos narrow"/>
    </font>
    <font>
      <sz val="11.0"/>
      <color rgb="FFFF0000"/>
      <name val="Aptos narrow"/>
    </font>
    <font>
      <b/>
      <sz val="12.0"/>
      <color rgb="FFFF0000"/>
      <name val="Aptos narrow"/>
    </font>
    <font>
      <b/>
      <sz val="11.0"/>
      <color rgb="FFFF0000"/>
      <name val="Aptos narrow"/>
    </font>
    <font>
      <sz val="8.0"/>
      <color theme="1"/>
      <name val="Century Gothic"/>
    </font>
    <font>
      <b/>
      <sz val="11.0"/>
      <color theme="1"/>
      <name val="Aptos narrow"/>
    </font>
    <font>
      <b/>
      <sz val="14.0"/>
      <color theme="1"/>
      <name val="Century Gothic"/>
    </font>
    <font>
      <b/>
      <sz val="8.0"/>
      <color rgb="FF0070C0"/>
      <name val="Century Gothic"/>
    </font>
    <font>
      <sz val="8.0"/>
      <color rgb="FF0070C0"/>
      <name val="Century Gothic"/>
    </font>
    <font>
      <sz val="8.0"/>
      <color theme="1"/>
      <name val="Arial"/>
    </font>
    <font>
      <sz val="8.0"/>
      <color theme="1"/>
      <name val="Aptos narrow"/>
    </font>
    <font>
      <b/>
      <sz val="10.0"/>
      <color theme="1"/>
      <name val="Aptos narrow"/>
    </font>
    <font>
      <sz val="9.0"/>
      <color rgb="FF7E3794"/>
      <name val="&quot;Google Sans Mono&quot;"/>
    </font>
    <font>
      <color theme="1"/>
      <name val="Arial"/>
    </font>
    <font>
      <sz val="9.0"/>
      <color rgb="FF000000"/>
      <name val="&quot;Google Sans Mono&quot;"/>
    </font>
    <font>
      <b/>
      <color theme="1"/>
      <name val="Arial"/>
    </font>
    <font>
      <sz val="12.0"/>
      <color theme="1"/>
      <name val="Arial"/>
    </font>
  </fonts>
  <fills count="2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8E8E8"/>
        <bgColor rgb="FFE8E8E8"/>
      </patternFill>
    </fill>
    <fill>
      <patternFill patternType="solid">
        <fgColor rgb="FFC1E4F5"/>
        <bgColor rgb="FFC1E4F5"/>
      </patternFill>
    </fill>
    <fill>
      <patternFill patternType="solid">
        <fgColor rgb="FFD1F0FF"/>
        <bgColor rgb="FFD1F0FF"/>
      </patternFill>
    </fill>
    <fill>
      <patternFill patternType="solid">
        <fgColor rgb="FFFFFF79"/>
        <bgColor rgb="FFFFFF79"/>
      </patternFill>
    </fill>
    <fill>
      <patternFill patternType="solid">
        <fgColor rgb="FFD8D8D8"/>
        <bgColor rgb="FFD8D8D8"/>
      </patternFill>
    </fill>
    <fill>
      <patternFill patternType="solid">
        <fgColor rgb="FFFFE8DD"/>
        <bgColor rgb="FFFFE8DD"/>
      </patternFill>
    </fill>
    <fill>
      <patternFill patternType="solid">
        <fgColor rgb="FFFF9966"/>
        <bgColor rgb="FFFF9966"/>
      </patternFill>
    </fill>
    <fill>
      <patternFill patternType="solid">
        <fgColor rgb="FFF1A983"/>
        <bgColor rgb="FFF1A983"/>
      </patternFill>
    </fill>
    <fill>
      <patternFill patternType="solid">
        <fgColor rgb="FFD9F2D0"/>
        <bgColor rgb="FFD9F2D0"/>
      </patternFill>
    </fill>
    <fill>
      <patternFill patternType="solid">
        <fgColor rgb="FF93FF93"/>
        <bgColor rgb="FF93FF93"/>
      </patternFill>
    </fill>
    <fill>
      <patternFill patternType="solid">
        <fgColor rgb="FFFEE0B4"/>
        <bgColor rgb="FFFEE0B4"/>
      </patternFill>
    </fill>
    <fill>
      <patternFill patternType="solid">
        <fgColor rgb="FFD0E0E3"/>
        <bgColor rgb="FFD0E0E3"/>
      </patternFill>
    </fill>
    <fill>
      <patternFill patternType="solid">
        <fgColor rgb="FFE49EDD"/>
        <bgColor rgb="FFE49EDD"/>
      </patternFill>
    </fill>
    <fill>
      <patternFill patternType="solid">
        <fgColor rgb="FFCFE2F3"/>
        <bgColor rgb="FFCFE2F3"/>
      </patternFill>
    </fill>
    <fill>
      <patternFill patternType="solid">
        <fgColor rgb="FF00B0F0"/>
        <bgColor rgb="FF00B0F0"/>
      </patternFill>
    </fill>
    <fill>
      <patternFill patternType="solid">
        <fgColor rgb="FF84E291"/>
        <bgColor rgb="FF84E291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4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FF0000"/>
      </left>
      <right style="thick">
        <color rgb="FFFF0000"/>
      </right>
    </border>
    <border>
      <left style="thin">
        <color rgb="FF92D050"/>
      </left>
      <right style="thin">
        <color rgb="FF92D050"/>
      </right>
      <top/>
      <bottom/>
    </border>
    <border>
      <left style="thick">
        <color rgb="FFFF0000"/>
      </left>
      <right style="thick">
        <color rgb="FFFF0000"/>
      </right>
      <top/>
      <bottom/>
    </border>
    <border>
      <left style="thick">
        <color rgb="FFFF0000"/>
      </left>
      <right style="thick">
        <color rgb="FFFF0000"/>
      </right>
      <top/>
      <bottom style="thick">
        <color rgb="FFFF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164" xfId="0" applyFont="1" applyNumberFormat="1"/>
    <xf borderId="0" fillId="0" fontId="3" numFmtId="0" xfId="0" applyAlignment="1" applyFont="1">
      <alignment horizontal="center"/>
    </xf>
    <xf borderId="1" fillId="2" fontId="4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4" fillId="3" fontId="6" numFmtId="164" xfId="0" applyAlignment="1" applyBorder="1" applyFill="1" applyFont="1" applyNumberFormat="1">
      <alignment horizontal="center" vertical="center"/>
    </xf>
    <xf borderId="4" fillId="3" fontId="6" numFmtId="164" xfId="0" applyAlignment="1" applyBorder="1" applyFont="1" applyNumberFormat="1">
      <alignment horizontal="center" shrinkToFit="0" vertical="center" wrapText="1"/>
    </xf>
    <xf borderId="4" fillId="4" fontId="6" numFmtId="0" xfId="0" applyAlignment="1" applyBorder="1" applyFill="1" applyFont="1">
      <alignment horizontal="center" shrinkToFit="0" vertical="center" wrapText="1"/>
    </xf>
    <xf borderId="5" fillId="3" fontId="6" numFmtId="164" xfId="0" applyAlignment="1" applyBorder="1" applyFont="1" applyNumberFormat="1">
      <alignment horizontal="center" vertical="center"/>
    </xf>
    <xf borderId="0" fillId="0" fontId="7" numFmtId="165" xfId="0" applyFont="1" applyNumberFormat="1"/>
    <xf borderId="0" fillId="0" fontId="7" numFmtId="0" xfId="0" applyFont="1"/>
    <xf borderId="0" fillId="0" fontId="7" numFmtId="164" xfId="0" applyFont="1" applyNumberFormat="1"/>
    <xf borderId="0" fillId="0" fontId="8" numFmtId="0" xfId="0" applyFont="1"/>
    <xf borderId="0" fillId="0" fontId="7" numFmtId="166" xfId="0" applyFont="1" applyNumberFormat="1"/>
    <xf borderId="0" fillId="0" fontId="9" numFmtId="0" xfId="0" applyAlignment="1" applyFont="1">
      <alignment horizontal="right"/>
    </xf>
    <xf borderId="0" fillId="0" fontId="10" numFmtId="0" xfId="0" applyFont="1"/>
    <xf borderId="6" fillId="2" fontId="3" numFmtId="0" xfId="0" applyBorder="1" applyFont="1"/>
    <xf borderId="0" fillId="0" fontId="6" numFmtId="167" xfId="0" applyAlignment="1" applyFont="1" applyNumberFormat="1">
      <alignment horizontal="center" vertical="center"/>
    </xf>
    <xf borderId="4" fillId="3" fontId="6" numFmtId="168" xfId="0" applyAlignment="1" applyBorder="1" applyFont="1" applyNumberFormat="1">
      <alignment vertical="center"/>
    </xf>
    <xf borderId="4" fillId="5" fontId="6" numFmtId="164" xfId="0" applyAlignment="1" applyBorder="1" applyFill="1" applyFont="1" applyNumberFormat="1">
      <alignment horizontal="center" vertical="center"/>
    </xf>
    <xf borderId="4" fillId="0" fontId="6" numFmtId="164" xfId="0" applyAlignment="1" applyBorder="1" applyFont="1" applyNumberFormat="1">
      <alignment horizontal="center" vertical="center"/>
    </xf>
    <xf borderId="4" fillId="6" fontId="6" numFmtId="167" xfId="0" applyAlignment="1" applyBorder="1" applyFill="1" applyFont="1" applyNumberFormat="1">
      <alignment horizontal="center" vertical="center"/>
    </xf>
    <xf borderId="4" fillId="6" fontId="6" numFmtId="164" xfId="0" applyAlignment="1" applyBorder="1" applyFont="1" applyNumberFormat="1">
      <alignment horizontal="center" vertical="center"/>
    </xf>
    <xf borderId="4" fillId="0" fontId="11" numFmtId="167" xfId="0" applyAlignment="1" applyBorder="1" applyFont="1" applyNumberFormat="1">
      <alignment horizontal="center" vertical="center"/>
    </xf>
    <xf borderId="4" fillId="0" fontId="3" numFmtId="0" xfId="0" applyBorder="1" applyFont="1"/>
    <xf borderId="6" fillId="2" fontId="12" numFmtId="167" xfId="0" applyBorder="1" applyFont="1" applyNumberFormat="1"/>
    <xf borderId="7" fillId="7" fontId="12" numFmtId="0" xfId="0" applyAlignment="1" applyBorder="1" applyFill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4" fillId="8" fontId="13" numFmtId="0" xfId="0" applyAlignment="1" applyBorder="1" applyFill="1" applyFont="1">
      <alignment horizontal="center" vertical="center"/>
    </xf>
    <xf borderId="4" fillId="2" fontId="12" numFmtId="0" xfId="0" applyBorder="1" applyFont="1"/>
    <xf borderId="10" fillId="2" fontId="12" numFmtId="0" xfId="0" applyAlignment="1" applyBorder="1" applyFont="1">
      <alignment horizontal="center"/>
    </xf>
    <xf borderId="11" fillId="2" fontId="12" numFmtId="167" xfId="0" applyBorder="1" applyFont="1" applyNumberFormat="1"/>
    <xf borderId="12" fillId="2" fontId="12" numFmtId="0" xfId="0" applyAlignment="1" applyBorder="1" applyFont="1">
      <alignment horizontal="center"/>
    </xf>
    <xf borderId="11" fillId="2" fontId="3" numFmtId="0" xfId="0" applyBorder="1" applyFont="1"/>
    <xf borderId="11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2" fontId="12" numFmtId="0" xfId="0" applyAlignment="1" applyBorder="1" applyFont="1">
      <alignment horizontal="center"/>
    </xf>
    <xf borderId="16" fillId="0" fontId="3" numFmtId="0" xfId="0" applyBorder="1" applyFont="1"/>
    <xf borderId="4" fillId="9" fontId="13" numFmtId="0" xfId="0" applyAlignment="1" applyBorder="1" applyFill="1" applyFont="1">
      <alignment horizontal="center" vertical="center"/>
    </xf>
    <xf borderId="4" fillId="10" fontId="6" numFmtId="0" xfId="0" applyAlignment="1" applyBorder="1" applyFill="1" applyFont="1">
      <alignment horizontal="center" shrinkToFit="0" vertical="center" wrapText="1"/>
    </xf>
    <xf borderId="4" fillId="10" fontId="6" numFmtId="0" xfId="0" applyAlignment="1" applyBorder="1" applyFont="1">
      <alignment horizontal="center" vertical="center"/>
    </xf>
    <xf borderId="4" fillId="4" fontId="12" numFmtId="0" xfId="0" applyAlignment="1" applyBorder="1" applyFont="1">
      <alignment horizontal="center" shrinkToFit="0" vertical="center" wrapText="1"/>
    </xf>
    <xf borderId="17" fillId="3" fontId="6" numFmtId="164" xfId="0" applyAlignment="1" applyBorder="1" applyFont="1" applyNumberFormat="1">
      <alignment horizontal="center" shrinkToFit="0" vertical="center" wrapText="1"/>
    </xf>
    <xf borderId="4" fillId="11" fontId="6" numFmtId="3" xfId="0" applyAlignment="1" applyBorder="1" applyFill="1" applyFont="1" applyNumberFormat="1">
      <alignment horizontal="center" vertical="center"/>
    </xf>
    <xf borderId="4" fillId="8" fontId="6" numFmtId="0" xfId="0" applyAlignment="1" applyBorder="1" applyFont="1">
      <alignment horizontal="center" shrinkToFit="0" vertical="center" wrapText="1"/>
    </xf>
    <xf borderId="18" fillId="8" fontId="6" numFmtId="0" xfId="0" applyAlignment="1" applyBorder="1" applyFont="1">
      <alignment horizontal="center" vertical="center"/>
    </xf>
    <xf borderId="19" fillId="8" fontId="6" numFmtId="0" xfId="0" applyAlignment="1" applyBorder="1" applyFont="1">
      <alignment horizontal="center" shrinkToFit="0" vertical="center" wrapText="1"/>
    </xf>
    <xf borderId="20" fillId="5" fontId="6" numFmtId="0" xfId="0" applyAlignment="1" applyBorder="1" applyFont="1">
      <alignment horizontal="center" shrinkToFit="0" vertical="center" wrapText="1"/>
    </xf>
    <xf borderId="21" fillId="5" fontId="6" numFmtId="0" xfId="0" applyAlignment="1" applyBorder="1" applyFont="1">
      <alignment horizontal="center" shrinkToFit="0" vertical="center" wrapText="1"/>
    </xf>
    <xf borderId="20" fillId="5" fontId="6" numFmtId="0" xfId="0" applyAlignment="1" applyBorder="1" applyFont="1">
      <alignment horizontal="center" vertical="center"/>
    </xf>
    <xf borderId="22" fillId="5" fontId="6" numFmtId="0" xfId="0" applyAlignment="1" applyBorder="1" applyFont="1">
      <alignment horizontal="center" shrinkToFit="0" vertical="center" wrapText="1"/>
    </xf>
    <xf borderId="23" fillId="5" fontId="4" numFmtId="0" xfId="0" applyAlignment="1" applyBorder="1" applyFont="1">
      <alignment horizontal="center" shrinkToFit="0" vertical="center" wrapText="1"/>
    </xf>
    <xf borderId="17" fillId="6" fontId="6" numFmtId="0" xfId="0" applyAlignment="1" applyBorder="1" applyFont="1">
      <alignment horizontal="center" shrinkToFit="0" vertical="center" wrapText="1"/>
    </xf>
    <xf borderId="24" fillId="6" fontId="6" numFmtId="0" xfId="0" applyAlignment="1" applyBorder="1" applyFont="1">
      <alignment horizontal="center" shrinkToFit="0" vertical="center" wrapText="1"/>
    </xf>
    <xf borderId="20" fillId="6" fontId="6" numFmtId="0" xfId="0" applyAlignment="1" applyBorder="1" applyFont="1">
      <alignment horizontal="center" shrinkToFit="0" vertical="center" wrapText="1"/>
    </xf>
    <xf borderId="22" fillId="6" fontId="6" numFmtId="0" xfId="0" applyAlignment="1" applyBorder="1" applyFont="1">
      <alignment horizontal="center" shrinkToFit="0" vertical="center" wrapText="1"/>
    </xf>
    <xf borderId="20" fillId="6" fontId="6" numFmtId="0" xfId="0" applyAlignment="1" applyBorder="1" applyFont="1">
      <alignment horizontal="center" vertical="center"/>
    </xf>
    <xf borderId="22" fillId="6" fontId="6" numFmtId="0" xfId="0" applyAlignment="1" applyBorder="1" applyFont="1">
      <alignment horizontal="center" vertical="center"/>
    </xf>
    <xf borderId="19" fillId="12" fontId="4" numFmtId="0" xfId="0" applyAlignment="1" applyBorder="1" applyFill="1" applyFont="1">
      <alignment horizontal="center" shrinkToFit="0" vertical="center" wrapText="1"/>
    </xf>
    <xf borderId="25" fillId="12" fontId="6" numFmtId="0" xfId="0" applyAlignment="1" applyBorder="1" applyFont="1">
      <alignment horizontal="center" shrinkToFit="0" vertical="center" wrapText="1"/>
    </xf>
    <xf borderId="26" fillId="9" fontId="6" numFmtId="0" xfId="0" applyAlignment="1" applyBorder="1" applyFont="1">
      <alignment horizontal="center" shrinkToFit="0" vertical="center" wrapText="1"/>
    </xf>
    <xf borderId="27" fillId="9" fontId="6" numFmtId="0" xfId="0" applyAlignment="1" applyBorder="1" applyFont="1">
      <alignment horizontal="center" shrinkToFit="0" vertical="center" wrapText="1"/>
    </xf>
    <xf borderId="28" fillId="9" fontId="6" numFmtId="0" xfId="0" applyAlignment="1" applyBorder="1" applyFont="1">
      <alignment horizontal="center" shrinkToFit="0" vertical="center" wrapText="1"/>
    </xf>
    <xf borderId="0" fillId="0" fontId="11" numFmtId="169" xfId="0" applyAlignment="1" applyFont="1" applyNumberFormat="1">
      <alignment horizontal="center" vertical="center"/>
    </xf>
    <xf borderId="29" fillId="0" fontId="11" numFmtId="169" xfId="0" applyAlignment="1" applyBorder="1" applyFont="1" applyNumberFormat="1">
      <alignment horizontal="center" vertical="center"/>
    </xf>
    <xf borderId="30" fillId="2" fontId="3" numFmtId="0" xfId="0" applyBorder="1" applyFont="1"/>
    <xf borderId="29" fillId="0" fontId="3" numFmtId="0" xfId="0" applyBorder="1" applyFont="1"/>
    <xf borderId="6" fillId="11" fontId="14" numFmtId="3" xfId="0" applyAlignment="1" applyBorder="1" applyFont="1" applyNumberFormat="1">
      <alignment horizontal="center" vertical="center"/>
    </xf>
    <xf borderId="6" fillId="11" fontId="15" numFmtId="3" xfId="0" applyAlignment="1" applyBorder="1" applyFont="1" applyNumberFormat="1">
      <alignment horizontal="center" shrinkToFit="0" vertical="center" wrapText="1"/>
    </xf>
    <xf borderId="6" fillId="13" fontId="11" numFmtId="0" xfId="0" applyBorder="1" applyFill="1" applyFont="1"/>
    <xf borderId="4" fillId="4" fontId="16" numFmtId="0" xfId="0" applyAlignment="1" applyBorder="1" applyFont="1">
      <alignment horizontal="center" readingOrder="0"/>
    </xf>
    <xf borderId="6" fillId="4" fontId="11" numFmtId="0" xfId="0" applyAlignment="1" applyBorder="1" applyFont="1">
      <alignment horizontal="center" shrinkToFit="0" vertical="center" wrapText="1"/>
    </xf>
    <xf borderId="4" fillId="3" fontId="11" numFmtId="170" xfId="0" applyAlignment="1" applyBorder="1" applyFont="1" applyNumberFormat="1">
      <alignment horizontal="center" shrinkToFit="0" vertical="center" wrapText="1"/>
    </xf>
    <xf borderId="6" fillId="11" fontId="15" numFmtId="3" xfId="0" applyAlignment="1" applyBorder="1" applyFont="1" applyNumberFormat="1">
      <alignment horizontal="center" vertical="center"/>
    </xf>
    <xf borderId="6" fillId="8" fontId="11" numFmtId="164" xfId="0" applyAlignment="1" applyBorder="1" applyFont="1" applyNumberFormat="1">
      <alignment horizontal="center" shrinkToFit="0" vertical="center" wrapText="1"/>
    </xf>
    <xf borderId="6" fillId="8" fontId="11" numFmtId="164" xfId="0" applyAlignment="1" applyBorder="1" applyFont="1" applyNumberFormat="1">
      <alignment horizontal="center" vertical="center"/>
    </xf>
    <xf borderId="31" fillId="8" fontId="11" numFmtId="164" xfId="0" applyAlignment="1" applyBorder="1" applyFont="1" applyNumberFormat="1">
      <alignment horizontal="center" shrinkToFit="0" vertical="center" wrapText="1"/>
    </xf>
    <xf borderId="6" fillId="3" fontId="11" numFmtId="170" xfId="0" applyAlignment="1" applyBorder="1" applyFont="1" applyNumberFormat="1">
      <alignment horizontal="center" shrinkToFit="0" vertical="center" wrapText="1"/>
    </xf>
    <xf borderId="6" fillId="5" fontId="11" numFmtId="164" xfId="0" applyAlignment="1" applyBorder="1" applyFont="1" applyNumberFormat="1">
      <alignment horizontal="center" shrinkToFit="0" vertical="center" wrapText="1"/>
    </xf>
    <xf borderId="6" fillId="5" fontId="11" numFmtId="164" xfId="0" applyAlignment="1" applyBorder="1" applyFont="1" applyNumberFormat="1">
      <alignment horizontal="left" shrinkToFit="0" vertical="center" wrapText="1"/>
    </xf>
    <xf borderId="31" fillId="5" fontId="6" numFmtId="164" xfId="0" applyAlignment="1" applyBorder="1" applyFont="1" applyNumberFormat="1">
      <alignment horizontal="right" shrinkToFit="0" vertical="center" wrapText="1"/>
    </xf>
    <xf borderId="6" fillId="6" fontId="11" numFmtId="167" xfId="0" applyAlignment="1" applyBorder="1" applyFont="1" applyNumberFormat="1">
      <alignment horizontal="left" shrinkToFit="0" vertical="center" wrapText="1"/>
    </xf>
    <xf borderId="6" fillId="6" fontId="11" numFmtId="171" xfId="0" applyAlignment="1" applyBorder="1" applyFont="1" applyNumberFormat="1">
      <alignment horizontal="left" shrinkToFit="0" vertical="center" wrapText="1"/>
    </xf>
    <xf borderId="31" fillId="12" fontId="11" numFmtId="167" xfId="0" applyAlignment="1" applyBorder="1" applyFont="1" applyNumberFormat="1">
      <alignment horizontal="left" shrinkToFit="0" vertical="center" wrapText="1"/>
    </xf>
    <xf borderId="6" fillId="12" fontId="11" numFmtId="10" xfId="0" applyAlignment="1" applyBorder="1" applyFont="1" applyNumberFormat="1">
      <alignment horizontal="center" shrinkToFit="0" vertical="center" wrapText="1"/>
    </xf>
    <xf borderId="6" fillId="9" fontId="11" numFmtId="167" xfId="0" applyAlignment="1" applyBorder="1" applyFont="1" applyNumberFormat="1">
      <alignment horizontal="left" shrinkToFit="0" vertical="center" wrapText="1"/>
    </xf>
    <xf borderId="6" fillId="9" fontId="11" numFmtId="9" xfId="0" applyAlignment="1" applyBorder="1" applyFont="1" applyNumberFormat="1">
      <alignment horizontal="center" shrinkToFit="0" vertical="center" wrapText="1"/>
    </xf>
    <xf borderId="6" fillId="13" fontId="11" numFmtId="0" xfId="0" applyAlignment="1" applyBorder="1" applyFont="1">
      <alignment shrinkToFit="0" wrapText="1"/>
    </xf>
    <xf borderId="4" fillId="4" fontId="17" numFmtId="0" xfId="0" applyAlignment="1" applyBorder="1" applyFont="1">
      <alignment horizontal="center"/>
    </xf>
    <xf borderId="4" fillId="4" fontId="17" numFmtId="0" xfId="0" applyAlignment="1" applyBorder="1" applyFont="1">
      <alignment horizontal="center" shrinkToFit="0" wrapText="1"/>
    </xf>
    <xf borderId="6" fillId="4" fontId="11" numFmtId="0" xfId="0" applyAlignment="1" applyBorder="1" applyFont="1">
      <alignment horizontal="center" vertical="center"/>
    </xf>
    <xf borderId="32" fillId="8" fontId="11" numFmtId="164" xfId="0" applyAlignment="1" applyBorder="1" applyFont="1" applyNumberFormat="1">
      <alignment horizontal="center" shrinkToFit="0" vertical="center" wrapText="1"/>
    </xf>
    <xf borderId="32" fillId="5" fontId="6" numFmtId="164" xfId="0" applyAlignment="1" applyBorder="1" applyFont="1" applyNumberFormat="1">
      <alignment horizontal="right" shrinkToFit="0" vertical="center" wrapText="1"/>
    </xf>
    <xf borderId="32" fillId="12" fontId="11" numFmtId="167" xfId="0" applyAlignment="1" applyBorder="1" applyFont="1" applyNumberFormat="1">
      <alignment horizontal="left" shrinkToFit="0" vertical="center" wrapText="1"/>
    </xf>
    <xf borderId="6" fillId="2" fontId="11" numFmtId="0" xfId="0" applyAlignment="1" applyBorder="1" applyFont="1">
      <alignment horizontal="left" shrinkToFit="0" vertical="center" wrapText="1"/>
    </xf>
    <xf borderId="6" fillId="2" fontId="11" numFmtId="0" xfId="0" applyAlignment="1" applyBorder="1" applyFont="1">
      <alignment horizontal="center" vertical="center"/>
    </xf>
    <xf borderId="6" fillId="2" fontId="11" numFmtId="167" xfId="0" applyAlignment="1" applyBorder="1" applyFont="1" applyNumberFormat="1">
      <alignment horizontal="left" shrinkToFit="0" vertical="center" wrapText="1"/>
    </xf>
    <xf borderId="6" fillId="2" fontId="15" numFmtId="3" xfId="0" applyAlignment="1" applyBorder="1" applyFont="1" applyNumberFormat="1">
      <alignment horizontal="center" vertical="center"/>
    </xf>
    <xf borderId="6" fillId="2" fontId="11" numFmtId="172" xfId="0" applyAlignment="1" applyBorder="1" applyFont="1" applyNumberFormat="1">
      <alignment horizontal="center" shrinkToFit="0" vertical="center" wrapText="1"/>
    </xf>
    <xf borderId="6" fillId="2" fontId="11" numFmtId="170" xfId="0" applyAlignment="1" applyBorder="1" applyFont="1" applyNumberFormat="1">
      <alignment horizontal="center" vertical="center"/>
    </xf>
    <xf borderId="6" fillId="2" fontId="3" numFmtId="0" xfId="0" applyAlignment="1" applyBorder="1" applyFont="1">
      <alignment horizontal="center"/>
    </xf>
    <xf borderId="0" fillId="0" fontId="12" numFmtId="0" xfId="0" applyFont="1"/>
    <xf borderId="4" fillId="13" fontId="4" numFmtId="0" xfId="0" applyAlignment="1" applyBorder="1" applyFont="1">
      <alignment horizontal="center"/>
    </xf>
    <xf borderId="4" fillId="2" fontId="18" numFmtId="0" xfId="0" applyBorder="1" applyFont="1"/>
    <xf borderId="4" fillId="2" fontId="4" numFmtId="164" xfId="0" applyBorder="1" applyFont="1" applyNumberFormat="1"/>
    <xf borderId="4" fillId="2" fontId="18" numFmtId="3" xfId="0" applyAlignment="1" applyBorder="1" applyFont="1" applyNumberFormat="1">
      <alignment horizontal="center"/>
    </xf>
    <xf borderId="4" fillId="2" fontId="4" numFmtId="167" xfId="0" applyBorder="1" applyFont="1" applyNumberFormat="1"/>
    <xf borderId="4" fillId="2" fontId="18" numFmtId="170" xfId="0" applyBorder="1" applyFont="1" applyNumberFormat="1"/>
    <xf borderId="4" fillId="4" fontId="12" numFmtId="9" xfId="0" applyAlignment="1" applyBorder="1" applyFont="1" applyNumberFormat="1">
      <alignment horizontal="center"/>
    </xf>
    <xf borderId="4" fillId="4" fontId="12" numFmtId="164" xfId="0" applyBorder="1" applyFont="1" applyNumberFormat="1"/>
    <xf borderId="0" fillId="0" fontId="3" numFmtId="167" xfId="0" applyFont="1" applyNumberFormat="1"/>
    <xf borderId="0" fillId="0" fontId="3" numFmtId="167" xfId="0" applyAlignment="1" applyFont="1" applyNumberFormat="1">
      <alignment horizontal="center"/>
    </xf>
    <xf borderId="0" fillId="14" fontId="5" numFmtId="0" xfId="0" applyFill="1" applyFont="1"/>
    <xf borderId="5" fillId="15" fontId="6" numFmtId="164" xfId="0" applyAlignment="1" applyBorder="1" applyFill="1" applyFont="1" applyNumberFormat="1">
      <alignment horizontal="center" vertical="center"/>
    </xf>
    <xf borderId="4" fillId="15" fontId="6" numFmtId="164" xfId="0" applyAlignment="1" applyBorder="1" applyFont="1" applyNumberFormat="1">
      <alignment horizontal="center" vertical="center"/>
    </xf>
    <xf borderId="4" fillId="14" fontId="6" numFmtId="164" xfId="0" applyAlignment="1" applyBorder="1" applyFont="1" applyNumberFormat="1">
      <alignment horizontal="center" vertical="center"/>
    </xf>
    <xf borderId="0" fillId="16" fontId="5" numFmtId="0" xfId="0" applyFill="1" applyFont="1"/>
    <xf borderId="5" fillId="14" fontId="6" numFmtId="164" xfId="0" applyAlignment="1" applyBorder="1" applyFont="1" applyNumberFormat="1">
      <alignment horizontal="center" vertical="center"/>
    </xf>
    <xf borderId="13" fillId="14" fontId="3" numFmtId="0" xfId="0" applyBorder="1" applyFont="1"/>
    <xf borderId="23" fillId="14" fontId="4" numFmtId="0" xfId="0" applyAlignment="1" applyBorder="1" applyFont="1">
      <alignment horizontal="center" shrinkToFit="0" vertical="center" wrapText="1"/>
    </xf>
    <xf borderId="26" fillId="17" fontId="6" numFmtId="0" xfId="0" applyAlignment="1" applyBorder="1" applyFill="1" applyFont="1">
      <alignment horizontal="center" shrinkToFit="0" vertical="center" wrapText="1"/>
    </xf>
    <xf borderId="28" fillId="17" fontId="6" numFmtId="0" xfId="0" applyAlignment="1" applyBorder="1" applyFont="1">
      <alignment horizontal="center" shrinkToFit="0" vertical="center" wrapText="1"/>
    </xf>
    <xf borderId="4" fillId="17" fontId="6" numFmtId="0" xfId="0" applyAlignment="1" applyBorder="1" applyFont="1">
      <alignment horizontal="center" shrinkToFit="0" vertical="center" wrapText="1"/>
    </xf>
    <xf borderId="4" fillId="18" fontId="6" numFmtId="0" xfId="0" applyAlignment="1" applyBorder="1" applyFill="1" applyFont="1">
      <alignment horizontal="center" shrinkToFit="0" vertical="center" wrapText="1"/>
    </xf>
    <xf borderId="29" fillId="14" fontId="3" numFmtId="0" xfId="0" applyBorder="1" applyFont="1"/>
    <xf borderId="31" fillId="14" fontId="6" numFmtId="164" xfId="0" applyAlignment="1" applyBorder="1" applyFont="1" applyNumberFormat="1">
      <alignment horizontal="right" shrinkToFit="0" vertical="center" wrapText="1"/>
    </xf>
    <xf borderId="0" fillId="0" fontId="3" numFmtId="167" xfId="0" applyAlignment="1" applyFont="1" applyNumberFormat="1">
      <alignment horizontal="center" vertical="center"/>
    </xf>
    <xf borderId="0" fillId="0" fontId="5" numFmtId="0" xfId="0" applyFont="1"/>
    <xf borderId="6" fillId="2" fontId="15" numFmtId="3" xfId="0" applyAlignment="1" applyBorder="1" applyFont="1" applyNumberFormat="1">
      <alignment horizontal="center" shrinkToFit="0" vertical="center" wrapText="1"/>
    </xf>
    <xf borderId="31" fillId="2" fontId="11" numFmtId="167" xfId="0" applyAlignment="1" applyBorder="1" applyFont="1" applyNumberFormat="1">
      <alignment horizontal="left" shrinkToFit="0" vertical="center" wrapText="1"/>
    </xf>
    <xf borderId="6" fillId="2" fontId="11" numFmtId="9" xfId="0" applyAlignment="1" applyBorder="1" applyFont="1" applyNumberFormat="1">
      <alignment horizontal="left" shrinkToFit="0" vertical="center" wrapText="1"/>
    </xf>
    <xf borderId="6" fillId="2" fontId="11" numFmtId="0" xfId="0" applyAlignment="1" applyBorder="1" applyFont="1">
      <alignment horizontal="left" vertical="center"/>
    </xf>
    <xf borderId="6" fillId="2" fontId="11" numFmtId="167" xfId="0" applyAlignment="1" applyBorder="1" applyFont="1" applyNumberFormat="1">
      <alignment horizontal="left" vertical="center"/>
    </xf>
    <xf borderId="32" fillId="14" fontId="6" numFmtId="164" xfId="0" applyAlignment="1" applyBorder="1" applyFont="1" applyNumberFormat="1">
      <alignment horizontal="right" shrinkToFit="0" vertical="center" wrapText="1"/>
    </xf>
    <xf borderId="32" fillId="2" fontId="11" numFmtId="167" xfId="0" applyAlignment="1" applyBorder="1" applyFont="1" applyNumberFormat="1">
      <alignment horizontal="left" shrinkToFit="0" vertical="center" wrapText="1"/>
    </xf>
    <xf borderId="6" fillId="14" fontId="3" numFmtId="0" xfId="0" applyBorder="1" applyFont="1"/>
    <xf borderId="4" fillId="14" fontId="4" numFmtId="164" xfId="0" applyBorder="1" applyFont="1" applyNumberFormat="1"/>
    <xf borderId="6" fillId="2" fontId="4" numFmtId="164" xfId="0" applyBorder="1" applyFont="1" applyNumberFormat="1"/>
    <xf borderId="0" fillId="14" fontId="3" numFmtId="167" xfId="0" applyFont="1" applyNumberFormat="1"/>
    <xf borderId="0" fillId="19" fontId="5" numFmtId="0" xfId="0" applyFill="1" applyFont="1"/>
    <xf borderId="4" fillId="19" fontId="6" numFmtId="164" xfId="0" applyAlignment="1" applyBorder="1" applyFont="1" applyNumberFormat="1">
      <alignment horizontal="center" vertical="center"/>
    </xf>
    <xf borderId="4" fillId="19" fontId="6" numFmtId="164" xfId="0" applyAlignment="1" applyBorder="1" applyFont="1" applyNumberFormat="1">
      <alignment horizontal="center" shrinkToFit="0" vertical="center" wrapText="1"/>
    </xf>
    <xf borderId="4" fillId="19" fontId="6" numFmtId="0" xfId="0" applyAlignment="1" applyBorder="1" applyFont="1">
      <alignment horizontal="center" shrinkToFit="0" vertical="center" wrapText="1"/>
    </xf>
    <xf borderId="5" fillId="19" fontId="6" numFmtId="164" xfId="0" applyAlignment="1" applyBorder="1" applyFont="1" applyNumberFormat="1">
      <alignment horizontal="center" vertical="center"/>
    </xf>
    <xf borderId="0" fillId="20" fontId="19" numFmtId="0" xfId="0" applyFill="1" applyFont="1"/>
    <xf borderId="0" fillId="21" fontId="20" numFmtId="0" xfId="0" applyAlignment="1" applyFill="1" applyFont="1">
      <alignment readingOrder="0"/>
    </xf>
    <xf borderId="0" fillId="22" fontId="20" numFmtId="0" xfId="0" applyAlignment="1" applyFill="1" applyFont="1">
      <alignment readingOrder="0"/>
    </xf>
    <xf borderId="0" fillId="19" fontId="20" numFmtId="0" xfId="0" applyAlignment="1" applyFont="1">
      <alignment readingOrder="0"/>
    </xf>
    <xf borderId="0" fillId="20" fontId="21" numFmtId="164" xfId="0" applyAlignment="1" applyFont="1" applyNumberFormat="1">
      <alignment horizontal="left"/>
    </xf>
    <xf borderId="0" fillId="20" fontId="21" numFmtId="164" xfId="0" applyFont="1" applyNumberFormat="1"/>
    <xf borderId="4" fillId="23" fontId="6" numFmtId="164" xfId="0" applyAlignment="1" applyBorder="1" applyFill="1" applyFont="1" applyNumberFormat="1">
      <alignment horizontal="center" vertical="center"/>
    </xf>
    <xf borderId="4" fillId="23" fontId="6" numFmtId="164" xfId="0" applyAlignment="1" applyBorder="1" applyFont="1" applyNumberFormat="1">
      <alignment horizontal="center" readingOrder="0" vertical="center"/>
    </xf>
    <xf borderId="0" fillId="21" fontId="5" numFmtId="0" xfId="0" applyFont="1"/>
    <xf borderId="0" fillId="21" fontId="22" numFmtId="0" xfId="0" applyAlignment="1" applyFont="1">
      <alignment readingOrder="0"/>
    </xf>
    <xf borderId="7" fillId="21" fontId="12" numFmtId="0" xfId="0" applyAlignment="1" applyBorder="1" applyFont="1">
      <alignment horizontal="center"/>
    </xf>
    <xf borderId="4" fillId="21" fontId="13" numFmtId="0" xfId="0" applyAlignment="1" applyBorder="1" applyFont="1">
      <alignment horizontal="center" vertical="center"/>
    </xf>
    <xf borderId="4" fillId="0" fontId="12" numFmtId="0" xfId="0" applyBorder="1" applyFont="1"/>
    <xf borderId="10" fillId="0" fontId="12" numFmtId="0" xfId="0" applyAlignment="1" applyBorder="1" applyFont="1">
      <alignment horizontal="center"/>
    </xf>
    <xf borderId="11" fillId="0" fontId="12" numFmtId="167" xfId="0" applyBorder="1" applyFont="1" applyNumberFormat="1"/>
    <xf borderId="14" fillId="23" fontId="3" numFmtId="0" xfId="0" applyBorder="1" applyFont="1"/>
    <xf borderId="11" fillId="23" fontId="3" numFmtId="0" xfId="0" applyBorder="1" applyFont="1"/>
    <xf borderId="4" fillId="24" fontId="6" numFmtId="0" xfId="0" applyAlignment="1" applyBorder="1" applyFill="1" applyFont="1">
      <alignment horizontal="center" shrinkToFit="0" vertical="center" wrapText="1"/>
    </xf>
    <xf borderId="4" fillId="21" fontId="6" numFmtId="0" xfId="0" applyAlignment="1" applyBorder="1" applyFont="1">
      <alignment horizontal="center" vertical="center"/>
    </xf>
    <xf borderId="4" fillId="24" fontId="12" numFmtId="0" xfId="0" applyAlignment="1" applyBorder="1" applyFont="1">
      <alignment horizontal="center" shrinkToFit="0" vertical="center" wrapText="1"/>
    </xf>
    <xf borderId="17" fillId="24" fontId="6" numFmtId="164" xfId="0" applyAlignment="1" applyBorder="1" applyFont="1" applyNumberFormat="1">
      <alignment horizontal="center" shrinkToFit="0" vertical="center" wrapText="1"/>
    </xf>
    <xf borderId="17" fillId="25" fontId="6" numFmtId="164" xfId="0" applyAlignment="1" applyBorder="1" applyFill="1" applyFont="1" applyNumberFormat="1">
      <alignment horizontal="center" shrinkToFit="0" vertical="center" wrapText="1"/>
    </xf>
    <xf borderId="4" fillId="24" fontId="6" numFmtId="3" xfId="0" applyAlignment="1" applyBorder="1" applyFont="1" applyNumberFormat="1">
      <alignment horizontal="center" vertical="center"/>
    </xf>
    <xf borderId="18" fillId="0" fontId="6" numFmtId="0" xfId="0" applyAlignment="1" applyBorder="1" applyFont="1">
      <alignment horizontal="center" vertical="center"/>
    </xf>
    <xf borderId="19" fillId="0" fontId="6" numFmtId="0" xfId="0" applyAlignment="1" applyBorder="1" applyFont="1">
      <alignment horizontal="center" shrinkToFit="0" vertical="center" wrapText="1"/>
    </xf>
    <xf borderId="17" fillId="0" fontId="6" numFmtId="164" xfId="0" applyAlignment="1" applyBorder="1" applyFont="1" applyNumberFormat="1">
      <alignment horizontal="center" shrinkToFit="0" vertical="center" wrapText="1"/>
    </xf>
    <xf borderId="6" fillId="21" fontId="3" numFmtId="0" xfId="0" applyBorder="1" applyFont="1"/>
    <xf borderId="0" fillId="21" fontId="11" numFmtId="169" xfId="0" applyAlignment="1" applyFont="1" applyNumberFormat="1">
      <alignment horizontal="center" vertical="center"/>
    </xf>
    <xf borderId="6" fillId="0" fontId="3" numFmtId="0" xfId="0" applyBorder="1" applyFont="1"/>
    <xf borderId="0" fillId="20" fontId="21" numFmtId="0" xfId="0" applyFont="1"/>
    <xf borderId="6" fillId="21" fontId="14" numFmtId="3" xfId="0" applyAlignment="1" applyBorder="1" applyFont="1" applyNumberFormat="1">
      <alignment horizontal="center" vertical="center"/>
    </xf>
    <xf borderId="6" fillId="21" fontId="15" numFmtId="3" xfId="0" applyAlignment="1" applyBorder="1" applyFont="1" applyNumberFormat="1">
      <alignment horizontal="center" shrinkToFit="0" vertical="center" wrapText="1"/>
    </xf>
    <xf borderId="6" fillId="21" fontId="11" numFmtId="0" xfId="0" applyBorder="1" applyFont="1"/>
    <xf borderId="4" fillId="21" fontId="17" numFmtId="0" xfId="0" applyAlignment="1" applyBorder="1" applyFont="1">
      <alignment horizontal="center"/>
    </xf>
    <xf borderId="6" fillId="21" fontId="11" numFmtId="0" xfId="0" applyAlignment="1" applyBorder="1" applyFont="1">
      <alignment horizontal="center" shrinkToFit="0" vertical="center" wrapText="1"/>
    </xf>
    <xf borderId="4" fillId="21" fontId="11" numFmtId="170" xfId="0" applyAlignment="1" applyBorder="1" applyFont="1" applyNumberFormat="1">
      <alignment horizontal="center" shrinkToFit="0" vertical="center" wrapText="1"/>
    </xf>
    <xf borderId="6" fillId="21" fontId="15" numFmtId="3" xfId="0" applyAlignment="1" applyBorder="1" applyFont="1" applyNumberFormat="1">
      <alignment horizontal="center" vertical="center"/>
    </xf>
    <xf borderId="6" fillId="21" fontId="11" numFmtId="164" xfId="0" applyAlignment="1" applyBorder="1" applyFont="1" applyNumberFormat="1">
      <alignment horizontal="center" shrinkToFit="0" vertical="center" wrapText="1"/>
    </xf>
    <xf borderId="6" fillId="0" fontId="11" numFmtId="164" xfId="0" applyAlignment="1" applyBorder="1" applyFont="1" applyNumberFormat="1">
      <alignment horizontal="center" vertical="center"/>
    </xf>
    <xf borderId="31" fillId="0" fontId="11" numFmtId="164" xfId="0" applyAlignment="1" applyBorder="1" applyFont="1" applyNumberFormat="1">
      <alignment horizontal="center" shrinkToFit="0" vertical="center" wrapText="1"/>
    </xf>
    <xf borderId="6" fillId="0" fontId="11" numFmtId="170" xfId="0" applyAlignment="1" applyBorder="1" applyFont="1" applyNumberFormat="1">
      <alignment horizontal="center" shrinkToFit="0" vertical="center" wrapText="1"/>
    </xf>
    <xf borderId="0" fillId="20" fontId="21" numFmtId="167" xfId="0" applyFont="1" applyNumberFormat="1"/>
    <xf borderId="6" fillId="6" fontId="11" numFmtId="171" xfId="0" applyAlignment="1" applyBorder="1" applyFont="1" applyNumberFormat="1">
      <alignment horizontal="left" readingOrder="0" shrinkToFit="0" vertical="center" wrapText="1"/>
    </xf>
    <xf borderId="6" fillId="21" fontId="11" numFmtId="0" xfId="0" applyAlignment="1" applyBorder="1" applyFont="1">
      <alignment shrinkToFit="0" wrapText="1"/>
    </xf>
    <xf borderId="4" fillId="21" fontId="16" numFmtId="0" xfId="0" applyAlignment="1" applyBorder="1" applyFont="1">
      <alignment horizontal="center" readingOrder="0"/>
    </xf>
    <xf borderId="4" fillId="21" fontId="16" numFmtId="0" xfId="0" applyAlignment="1" applyBorder="1" applyFont="1">
      <alignment horizontal="center" readingOrder="0" shrinkToFit="0" wrapText="1"/>
    </xf>
    <xf borderId="4" fillId="21" fontId="17" numFmtId="0" xfId="0" applyAlignment="1" applyBorder="1" applyFont="1">
      <alignment horizontal="center" shrinkToFit="0" wrapText="1"/>
    </xf>
    <xf borderId="6" fillId="21" fontId="11" numFmtId="164" xfId="0" applyAlignment="1" applyBorder="1" applyFont="1" applyNumberFormat="1">
      <alignment horizontal="center" vertical="center"/>
    </xf>
    <xf borderId="6" fillId="21" fontId="11" numFmtId="0" xfId="0" applyAlignment="1" applyBorder="1" applyFont="1">
      <alignment horizontal="center" vertical="center"/>
    </xf>
    <xf borderId="32" fillId="0" fontId="11" numFmtId="164" xfId="0" applyAlignment="1" applyBorder="1" applyFont="1" applyNumberFormat="1">
      <alignment horizontal="center" shrinkToFit="0" vertical="center" wrapText="1"/>
    </xf>
    <xf borderId="0" fillId="22" fontId="12" numFmtId="0" xfId="0" applyFont="1"/>
    <xf borderId="4" fillId="22" fontId="4" numFmtId="0" xfId="0" applyAlignment="1" applyBorder="1" applyFont="1">
      <alignment horizontal="center"/>
    </xf>
    <xf borderId="4" fillId="22" fontId="18" numFmtId="0" xfId="0" applyBorder="1" applyFont="1"/>
    <xf borderId="4" fillId="22" fontId="4" numFmtId="164" xfId="0" applyBorder="1" applyFont="1" applyNumberFormat="1"/>
    <xf borderId="4" fillId="22" fontId="18" numFmtId="3" xfId="0" applyAlignment="1" applyBorder="1" applyFont="1" applyNumberFormat="1">
      <alignment horizontal="center"/>
    </xf>
    <xf borderId="4" fillId="22" fontId="4" numFmtId="167" xfId="0" applyBorder="1" applyFont="1" applyNumberFormat="1"/>
    <xf borderId="0" fillId="22" fontId="5" numFmtId="0" xfId="0" applyFont="1"/>
    <xf borderId="4" fillId="22" fontId="12" numFmtId="9" xfId="0" applyAlignment="1" applyBorder="1" applyFont="1" applyNumberFormat="1">
      <alignment horizontal="center"/>
    </xf>
    <xf borderId="4" fillId="22" fontId="12" numFmtId="164" xfId="0" applyBorder="1" applyFont="1" applyNumberFormat="1"/>
    <xf borderId="0" fillId="22" fontId="3" numFmtId="167" xfId="0" applyFont="1" applyNumberFormat="1"/>
    <xf borderId="0" fillId="0" fontId="23" numFmtId="0" xfId="0" applyFont="1"/>
    <xf borderId="0" fillId="0" fontId="23" numFmtId="0" xfId="0" applyAlignment="1" applyFont="1">
      <alignment horizontal="center"/>
    </xf>
    <xf borderId="0" fillId="0" fontId="23" numFmtId="0" xfId="0" applyAlignment="1" applyFont="1">
      <alignment readingOrder="0"/>
    </xf>
    <xf borderId="0" fillId="0" fontId="23" numFmtId="0" xfId="0" applyAlignment="1" applyFont="1">
      <alignment horizontal="center" readingOrder="0"/>
    </xf>
    <xf borderId="0" fillId="21" fontId="23" numFmtId="0" xfId="0" applyAlignment="1" applyFont="1">
      <alignment horizontal="center" readingOrder="0" shrinkToFit="0" vertical="center" wrapText="1"/>
    </xf>
    <xf borderId="33" fillId="19" fontId="23" numFmtId="0" xfId="0" applyAlignment="1" applyBorder="1" applyFont="1">
      <alignment horizontal="center" readingOrder="0" shrinkToFit="0" vertical="center" wrapText="1"/>
    </xf>
    <xf borderId="34" fillId="24" fontId="23" numFmtId="0" xfId="0" applyAlignment="1" applyBorder="1" applyFont="1">
      <alignment horizontal="center" shrinkToFit="0" vertical="center" wrapText="1"/>
    </xf>
    <xf borderId="35" fillId="0" fontId="2" numFmtId="0" xfId="0" applyBorder="1" applyFont="1"/>
    <xf borderId="36" fillId="24" fontId="23" numFmtId="0" xfId="0" applyAlignment="1" applyBorder="1" applyFont="1">
      <alignment horizontal="center" shrinkToFit="0" vertical="center" wrapText="1"/>
    </xf>
    <xf borderId="37" fillId="0" fontId="2" numFmtId="0" xfId="0" applyBorder="1" applyFont="1"/>
    <xf borderId="0" fillId="21" fontId="23" numFmtId="164" xfId="0" applyAlignment="1" applyFont="1" applyNumberFormat="1">
      <alignment horizontal="center" shrinkToFit="0" vertical="center" wrapText="1"/>
    </xf>
    <xf borderId="33" fillId="26" fontId="23" numFmtId="164" xfId="0" applyAlignment="1" applyBorder="1" applyFill="1" applyFont="1" applyNumberFormat="1">
      <alignment horizontal="center" readingOrder="0" shrinkToFit="0" vertical="center" wrapText="1"/>
    </xf>
    <xf borderId="34" fillId="24" fontId="23" numFmtId="164" xfId="0" applyAlignment="1" applyBorder="1" applyFont="1" applyNumberFormat="1">
      <alignment horizontal="center" shrinkToFit="0" vertical="center" wrapText="1"/>
    </xf>
    <xf borderId="36" fillId="24" fontId="23" numFmtId="164" xfId="0" applyAlignment="1" applyBorder="1" applyFont="1" applyNumberFormat="1">
      <alignment horizontal="center" shrinkToFit="0" vertical="center" wrapText="1"/>
    </xf>
    <xf borderId="0" fillId="21" fontId="23" numFmtId="3" xfId="0" applyAlignment="1" applyFont="1" applyNumberFormat="1">
      <alignment horizontal="center" vertical="center"/>
    </xf>
    <xf borderId="36" fillId="24" fontId="23" numFmtId="3" xfId="0" applyAlignment="1" applyBorder="1" applyFont="1" applyNumberFormat="1">
      <alignment horizontal="center" vertical="center"/>
    </xf>
    <xf borderId="36" fillId="25" fontId="23" numFmtId="164" xfId="0" applyAlignment="1" applyBorder="1" applyFont="1" applyNumberFormat="1">
      <alignment horizontal="center" shrinkToFit="0" vertical="center" wrapText="1"/>
    </xf>
    <xf borderId="38" fillId="25" fontId="23" numFmtId="164" xfId="0" applyAlignment="1" applyBorder="1" applyFont="1" applyNumberFormat="1">
      <alignment horizontal="center" shrinkToFit="0" vertical="center" wrapText="1"/>
    </xf>
    <xf borderId="0" fillId="21" fontId="23" numFmtId="0" xfId="0" applyAlignment="1" applyFont="1">
      <alignment horizontal="center" shrinkToFit="0" vertical="center" wrapText="1"/>
    </xf>
    <xf borderId="39" fillId="24" fontId="23" numFmtId="0" xfId="0" applyAlignment="1" applyBorder="1" applyFont="1">
      <alignment horizontal="center" shrinkToFit="0" vertical="center" wrapText="1"/>
    </xf>
    <xf borderId="18" fillId="25" fontId="23" numFmtId="0" xfId="0" applyAlignment="1" applyBorder="1" applyFont="1">
      <alignment horizontal="center" vertical="center"/>
    </xf>
    <xf borderId="0" fillId="0" fontId="23" numFmtId="0" xfId="0" applyAlignment="1" applyFont="1">
      <alignment horizontal="center" shrinkToFit="0" vertical="center" wrapText="1"/>
    </xf>
    <xf borderId="19" fillId="25" fontId="23" numFmtId="0" xfId="0" applyAlignment="1" applyBorder="1" applyFont="1">
      <alignment horizontal="center" shrinkToFit="0" vertical="center" wrapText="1"/>
    </xf>
    <xf borderId="0" fillId="0" fontId="23" numFmtId="164" xfId="0" applyAlignment="1" applyFont="1" applyNumberFormat="1">
      <alignment horizontal="center" shrinkToFit="0" vertical="center" wrapText="1"/>
    </xf>
    <xf borderId="17" fillId="25" fontId="23" numFmtId="164" xfId="0" applyAlignment="1" applyBorder="1" applyFont="1" applyNumberFormat="1">
      <alignment horizontal="center" shrinkToFit="0" vertical="center" wrapText="1"/>
    </xf>
    <xf borderId="20" fillId="5" fontId="23" numFmtId="0" xfId="0" applyAlignment="1" applyBorder="1" applyFont="1">
      <alignment horizontal="center" shrinkToFit="0" vertical="center" wrapText="1"/>
    </xf>
    <xf borderId="21" fillId="5" fontId="23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horizontal="center" vertical="center"/>
    </xf>
    <xf borderId="20" fillId="5" fontId="23" numFmtId="0" xfId="0" applyAlignment="1" applyBorder="1" applyFont="1">
      <alignment horizontal="center" vertical="center"/>
    </xf>
    <xf borderId="22" fillId="5" fontId="23" numFmtId="0" xfId="0" applyAlignment="1" applyBorder="1" applyFont="1">
      <alignment horizontal="center" shrinkToFit="0" vertical="center" wrapText="1"/>
    </xf>
    <xf borderId="23" fillId="14" fontId="2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37</xdr:col>
      <xdr:colOff>209550</xdr:colOff>
      <xdr:row>7</xdr:row>
      <xdr:rowOff>-9525</xdr:rowOff>
    </xdr:from>
    <xdr:ext cx="381000" cy="561975"/>
    <xdr:sp>
      <xdr:nvSpPr>
        <xdr:cNvPr id="3" name="Shape 3"/>
        <xdr:cNvSpPr/>
      </xdr:nvSpPr>
      <xdr:spPr>
        <a:xfrm>
          <a:off x="5165025" y="3508538"/>
          <a:ext cx="361950" cy="542925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37</xdr:col>
      <xdr:colOff>209550</xdr:colOff>
      <xdr:row>7</xdr:row>
      <xdr:rowOff>-9525</xdr:rowOff>
    </xdr:from>
    <xdr:ext cx="381000" cy="561975"/>
    <xdr:sp>
      <xdr:nvSpPr>
        <xdr:cNvPr id="3" name="Shape 3"/>
        <xdr:cNvSpPr/>
      </xdr:nvSpPr>
      <xdr:spPr>
        <a:xfrm>
          <a:off x="5165025" y="3508538"/>
          <a:ext cx="361950" cy="542925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48</xdr:col>
      <xdr:colOff>209550</xdr:colOff>
      <xdr:row>7</xdr:row>
      <xdr:rowOff>-9525</xdr:rowOff>
    </xdr:from>
    <xdr:ext cx="381000" cy="561975"/>
    <xdr:sp>
      <xdr:nvSpPr>
        <xdr:cNvPr id="3" name="Shape 3"/>
        <xdr:cNvSpPr/>
      </xdr:nvSpPr>
      <xdr:spPr>
        <a:xfrm>
          <a:off x="5165025" y="3508538"/>
          <a:ext cx="361950" cy="542925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48</xdr:col>
      <xdr:colOff>209550</xdr:colOff>
      <xdr:row>7</xdr:row>
      <xdr:rowOff>-9525</xdr:rowOff>
    </xdr:from>
    <xdr:ext cx="381000" cy="561975"/>
    <xdr:sp>
      <xdr:nvSpPr>
        <xdr:cNvPr id="3" name="Shape 3"/>
        <xdr:cNvSpPr/>
      </xdr:nvSpPr>
      <xdr:spPr>
        <a:xfrm>
          <a:off x="5165025" y="3508538"/>
          <a:ext cx="361950" cy="542925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48</xdr:col>
      <xdr:colOff>209550</xdr:colOff>
      <xdr:row>7</xdr:row>
      <xdr:rowOff>-9525</xdr:rowOff>
    </xdr:from>
    <xdr:ext cx="381000" cy="561975"/>
    <xdr:sp>
      <xdr:nvSpPr>
        <xdr:cNvPr id="3" name="Shape 3"/>
        <xdr:cNvSpPr/>
      </xdr:nvSpPr>
      <xdr:spPr>
        <a:xfrm>
          <a:off x="5165025" y="3508538"/>
          <a:ext cx="361950" cy="542925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pocov/OneDrive/Escritorio/ACE/Ropa%20Quirurgica/Rentabilidad%20Ropa%20Quir&#250;rgica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rden de Compra"/>
      <sheetName val="Etiquetado Paquetes"/>
      <sheetName val="Información p-Agente Aduanal"/>
      <sheetName val="Etiqueta-Leandro-Muestra"/>
      <sheetName val="Norma-04"/>
      <sheetName val="Etiquetado Final"/>
      <sheetName val="Rentabilidad"/>
      <sheetName val="Cotizacion-Agencia -Aduanal"/>
      <sheetName val="Certificado de Origen"/>
      <sheetName val="Bill of Landing"/>
      <sheetName val="Pedimento Importación"/>
      <sheetName val="Factura Com y Packing List"/>
      <sheetName val="LCL-FCL"/>
      <sheetName val="Certificado Esterilización"/>
      <sheetName val="Pedido Final"/>
      <sheetName val="Ficha Técnica"/>
      <sheetName val="Primer Pedido"/>
      <sheetName val="Precios de Venta Propuestos"/>
      <sheetName val="Aclaraciones"/>
      <sheetName val="Mapa"/>
      <sheetName val="Agencia Aduanal"/>
      <sheetName val="Protocolo Importación"/>
      <sheetName val="Datos p-cot flete"/>
      <sheetName val="Cofepris"/>
      <sheetName val="Composicion Fibras"/>
      <sheetName val="Correos-"/>
      <sheetName val="Historial Aut Etiqueta"/>
      <sheetName val="Cajas abiertas en Aduana"/>
      <sheetName val="Cotización Seg Transito"/>
      <sheetName val="Pago Impto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11.0" topLeftCell="G12" activePane="bottomRight" state="frozen"/>
      <selection activeCell="G1" sqref="G1" pane="topRight"/>
      <selection activeCell="A12" sqref="A12" pane="bottomLeft"/>
      <selection activeCell="G12" sqref="G12" pane="bottomRight"/>
    </sheetView>
  </sheetViews>
  <sheetFormatPr customHeight="1" defaultColWidth="12.63" defaultRowHeight="15.0"/>
  <cols>
    <col customWidth="1" min="1" max="1" width="3.13"/>
    <col customWidth="1" min="2" max="2" width="13.5"/>
    <col customWidth="1" hidden="1" min="3" max="3" width="28.38"/>
    <col customWidth="1" min="4" max="4" width="27.63"/>
    <col customWidth="1" min="5" max="5" width="11.5"/>
    <col customWidth="1" min="6" max="6" width="13.63"/>
    <col customWidth="1" min="7" max="7" width="12.5"/>
    <col customWidth="1" min="8" max="8" width="13.63"/>
    <col customWidth="1" min="9" max="9" width="8.63"/>
    <col customWidth="1" min="10" max="10" width="10.0"/>
    <col customWidth="1" min="11" max="11" width="15.38"/>
    <col customWidth="1" min="12" max="12" width="12.5"/>
    <col customWidth="1" min="13" max="13" width="12.38"/>
    <col customWidth="1" min="14" max="14" width="14.0"/>
    <col customWidth="1" min="15" max="15" width="13.88"/>
    <col customWidth="1" min="16" max="16" width="12.0"/>
    <col customWidth="1" min="17" max="17" width="13.63"/>
    <col customWidth="1" min="18" max="18" width="10.0"/>
    <col customWidth="1" min="19" max="19" width="12.63"/>
    <col customWidth="1" min="20" max="20" width="12.5"/>
    <col customWidth="1" min="21" max="21" width="12.63"/>
    <col customWidth="1" min="22" max="22" width="11.5"/>
    <col customWidth="1" min="23" max="23" width="14.0"/>
    <col customWidth="1" min="24" max="24" width="13.13"/>
    <col customWidth="1" min="25" max="25" width="13.88"/>
    <col customWidth="1" hidden="1" min="26" max="26" width="8.38"/>
    <col customWidth="1" min="27" max="27" width="13.63"/>
    <col customWidth="1" min="28" max="28" width="11.38"/>
    <col customWidth="1" min="29" max="29" width="8.63"/>
    <col customWidth="1" min="30" max="30" width="11.5"/>
    <col customWidth="1" min="31" max="31" width="6.88"/>
    <col customWidth="1" min="32" max="33" width="13.63"/>
    <col customWidth="1" min="34" max="34" width="10.63"/>
    <col customWidth="1" min="35" max="35" width="12.5"/>
    <col customWidth="1" min="36" max="36" width="8.5"/>
    <col customWidth="1" min="37" max="37" width="15.38"/>
    <col customWidth="1" min="38" max="38" width="12.5"/>
    <col customWidth="1" min="39" max="39" width="12.0"/>
    <col customWidth="1" min="40" max="40" width="15.38"/>
    <col customWidth="1" min="41" max="41" width="9.63"/>
    <col customWidth="1" min="42" max="42" width="11.5"/>
  </cols>
  <sheetData>
    <row r="1" ht="32.25" customHeight="1">
      <c r="B1" s="1" t="s">
        <v>0</v>
      </c>
      <c r="C1" s="2"/>
      <c r="D1" s="2"/>
      <c r="E1" s="3"/>
      <c r="Q1" s="4"/>
      <c r="R1" s="4"/>
      <c r="S1" s="4"/>
      <c r="AJ1" s="5"/>
      <c r="AK1" s="5"/>
    </row>
    <row r="2" ht="27.0" customHeight="1">
      <c r="B2" s="6" t="s">
        <v>1</v>
      </c>
      <c r="C2" s="2"/>
      <c r="D2" s="2"/>
      <c r="E2" s="3"/>
      <c r="J2" s="7" t="s">
        <v>2</v>
      </c>
      <c r="K2" s="7" t="s">
        <v>3</v>
      </c>
      <c r="L2" s="7" t="s">
        <v>4</v>
      </c>
      <c r="M2" s="8" t="s">
        <v>5</v>
      </c>
      <c r="N2" s="8" t="s">
        <v>6</v>
      </c>
      <c r="O2" s="8" t="s">
        <v>7</v>
      </c>
      <c r="P2" s="9" t="s">
        <v>8</v>
      </c>
      <c r="Q2" s="4"/>
      <c r="R2" s="4"/>
      <c r="S2" s="4"/>
      <c r="T2" s="4"/>
      <c r="AJ2" s="5"/>
      <c r="AK2" s="5"/>
    </row>
    <row r="3" ht="14.25" customHeight="1">
      <c r="K3" s="10" t="s">
        <v>9</v>
      </c>
      <c r="L3" s="10" t="s">
        <v>10</v>
      </c>
      <c r="M3" s="8">
        <v>16.94</v>
      </c>
      <c r="N3" s="11">
        <v>26804.74</v>
      </c>
      <c r="O3" s="11">
        <f t="shared" ref="O3:O5" si="1">+M3*N3</f>
        <v>454072.2956</v>
      </c>
      <c r="P3" s="8">
        <v>16.85</v>
      </c>
      <c r="Q3" s="4"/>
      <c r="R3" s="4"/>
      <c r="S3" s="12"/>
      <c r="T3" s="13"/>
      <c r="U3" s="14"/>
      <c r="V3" s="13"/>
      <c r="W3" s="13"/>
      <c r="Z3" s="15"/>
      <c r="AJ3" s="5"/>
      <c r="AK3" s="5"/>
    </row>
    <row r="4" ht="14.25" customHeight="1">
      <c r="K4" s="10" t="s">
        <v>11</v>
      </c>
      <c r="L4" s="10" t="s">
        <v>10</v>
      </c>
      <c r="M4" s="8">
        <v>16.57</v>
      </c>
      <c r="N4" s="11">
        <f>+L25-N3</f>
        <v>20045.26</v>
      </c>
      <c r="O4" s="11">
        <f t="shared" si="1"/>
        <v>332149.9582</v>
      </c>
      <c r="Q4" s="4"/>
      <c r="R4" s="4"/>
      <c r="S4" s="12"/>
      <c r="T4" s="13"/>
      <c r="U4" s="14"/>
      <c r="W4" s="14"/>
      <c r="AJ4" s="5"/>
      <c r="AK4" s="5"/>
    </row>
    <row r="5" ht="14.25" customHeight="1">
      <c r="K5" s="10" t="s">
        <v>11</v>
      </c>
      <c r="L5" s="10" t="s">
        <v>12</v>
      </c>
      <c r="M5" s="8">
        <v>16.57</v>
      </c>
      <c r="N5" s="11">
        <f>54915.28-N3-N4</f>
        <v>8065.28</v>
      </c>
      <c r="O5" s="11">
        <f t="shared" si="1"/>
        <v>133641.6896</v>
      </c>
      <c r="Q5" s="4"/>
      <c r="R5" s="4"/>
      <c r="S5" s="14"/>
      <c r="T5" s="16"/>
      <c r="U5" s="14"/>
      <c r="W5" s="14"/>
      <c r="AJ5" s="5"/>
      <c r="AK5" s="5"/>
    </row>
    <row r="6" ht="14.25" customHeight="1">
      <c r="K6" s="10" t="s">
        <v>13</v>
      </c>
      <c r="L6" s="10" t="s">
        <v>13</v>
      </c>
      <c r="M6" s="8"/>
      <c r="N6" s="8">
        <f t="shared" ref="N6:O6" si="2">SUM(N3:N5)</f>
        <v>54915.28</v>
      </c>
      <c r="O6" s="8">
        <f t="shared" si="2"/>
        <v>919863.9434</v>
      </c>
      <c r="Q6" s="4"/>
      <c r="R6" s="4"/>
      <c r="S6" s="14"/>
      <c r="T6" s="13"/>
      <c r="U6" s="14"/>
      <c r="W6" s="14"/>
      <c r="AJ6" s="5"/>
      <c r="AK6" s="5"/>
      <c r="AO6" s="17" t="s">
        <v>14</v>
      </c>
      <c r="AP6" s="18" t="s">
        <v>15</v>
      </c>
    </row>
    <row r="7" ht="15.0" customHeight="1">
      <c r="L7" s="19"/>
      <c r="N7" s="20"/>
      <c r="P7" s="4"/>
      <c r="Q7" s="4"/>
      <c r="R7" s="4"/>
      <c r="U7" s="14"/>
      <c r="AJ7" s="5"/>
      <c r="AK7" s="5"/>
      <c r="AO7" s="17" t="s">
        <v>16</v>
      </c>
      <c r="AP7" s="18" t="s">
        <v>17</v>
      </c>
    </row>
    <row r="8" ht="14.25" customHeight="1">
      <c r="L8" s="10" t="s">
        <v>18</v>
      </c>
      <c r="M8" s="21">
        <f>(M3+M4)/2</f>
        <v>16.755</v>
      </c>
      <c r="N8" s="8">
        <f>+N7*M8</f>
        <v>0</v>
      </c>
      <c r="O8" s="22" t="str">
        <f>+'[1]Cotizacion-Agencia -Aduanal'!Q29</f>
        <v>#REF!</v>
      </c>
      <c r="P8" s="23"/>
      <c r="Q8" s="22" t="str">
        <f>O5+'[1]Cotizacion-Agencia -Aduanal'!Q43</f>
        <v>#REF!</v>
      </c>
      <c r="R8" s="23"/>
      <c r="S8" s="22">
        <f>324.83*P3</f>
        <v>5473.3855</v>
      </c>
      <c r="T8" s="23"/>
      <c r="U8" s="22" t="str">
        <f>+'[1]Cotizacion-Agencia -Aduanal'!C57</f>
        <v>#REF!</v>
      </c>
      <c r="V8" s="23"/>
      <c r="W8" s="22">
        <v>0.0</v>
      </c>
      <c r="X8" s="23"/>
      <c r="Y8" s="22" t="str">
        <f>+O8+Q8+S8+U8+W8</f>
        <v>#REF!</v>
      </c>
      <c r="Z8" s="24"/>
      <c r="AA8" s="25">
        <f>290+46</f>
        <v>336</v>
      </c>
      <c r="AB8" s="26"/>
      <c r="AC8" s="26"/>
      <c r="AD8" s="25">
        <f>+AD25</f>
        <v>7441.4</v>
      </c>
      <c r="AE8" s="26"/>
      <c r="AF8" s="25">
        <f t="shared" ref="AF8:AG8" si="3">+AF25</f>
        <v>172918.25</v>
      </c>
      <c r="AG8" s="25">
        <f t="shared" si="3"/>
        <v>177685.544</v>
      </c>
      <c r="AH8" s="27"/>
      <c r="AI8" s="25">
        <f>+AA8+AD8+AF8+AG8</f>
        <v>358381.194</v>
      </c>
      <c r="AJ8" s="5"/>
      <c r="AK8" s="5"/>
      <c r="AL8" s="4"/>
    </row>
    <row r="9" ht="27.0" customHeight="1">
      <c r="N9" s="11">
        <f>+O3+O4</f>
        <v>786222.2538</v>
      </c>
      <c r="O9" s="28"/>
      <c r="P9" s="28"/>
      <c r="Q9" s="19"/>
      <c r="R9" s="19"/>
      <c r="Y9" s="11" t="str">
        <f>+N9+Y8</f>
        <v>#REF!</v>
      </c>
      <c r="AI9" s="11" t="str">
        <f>+Y9+AI8</f>
        <v>#REF!</v>
      </c>
      <c r="AJ9" s="5"/>
      <c r="AK9" s="5"/>
    </row>
    <row r="10" ht="27.0" customHeight="1">
      <c r="D10" s="7" t="s">
        <v>19</v>
      </c>
      <c r="F10" s="29" t="s">
        <v>20</v>
      </c>
      <c r="G10" s="30"/>
      <c r="H10" s="30"/>
      <c r="I10" s="31"/>
      <c r="K10" s="32" t="s">
        <v>21</v>
      </c>
      <c r="L10" s="33"/>
      <c r="M10" s="34">
        <v>1.0</v>
      </c>
      <c r="N10" s="35"/>
      <c r="O10" s="35"/>
      <c r="P10" s="36">
        <v>2.0</v>
      </c>
      <c r="Q10" s="37"/>
      <c r="R10" s="36">
        <v>3.0</v>
      </c>
      <c r="S10" s="38"/>
      <c r="T10" s="36">
        <v>4.0</v>
      </c>
      <c r="U10" s="38"/>
      <c r="V10" s="36">
        <v>5.0</v>
      </c>
      <c r="W10" s="38"/>
      <c r="X10" s="36">
        <v>6.0</v>
      </c>
      <c r="Y10" s="39"/>
      <c r="Z10" s="38"/>
      <c r="AA10" s="40"/>
      <c r="AB10" s="40"/>
      <c r="AC10" s="38"/>
      <c r="AD10" s="41">
        <v>7.0</v>
      </c>
      <c r="AE10" s="38"/>
      <c r="AF10" s="41">
        <v>8.0</v>
      </c>
      <c r="AG10" s="38"/>
      <c r="AH10" s="36">
        <v>9.0</v>
      </c>
      <c r="AI10" s="42"/>
      <c r="AJ10" s="5"/>
      <c r="AK10" s="5"/>
      <c r="AL10" s="43" t="s">
        <v>22</v>
      </c>
    </row>
    <row r="11" ht="53.25" customHeight="1">
      <c r="B11" s="44" t="s">
        <v>23</v>
      </c>
      <c r="C11" s="45" t="s">
        <v>24</v>
      </c>
      <c r="D11" s="46" t="s">
        <v>25</v>
      </c>
      <c r="E11" s="10" t="s">
        <v>26</v>
      </c>
      <c r="F11" s="47" t="s">
        <v>27</v>
      </c>
      <c r="G11" s="47" t="s">
        <v>28</v>
      </c>
      <c r="H11" s="47" t="s">
        <v>29</v>
      </c>
      <c r="I11" s="47" t="s">
        <v>30</v>
      </c>
      <c r="J11" s="48" t="s">
        <v>31</v>
      </c>
      <c r="K11" s="49" t="s">
        <v>32</v>
      </c>
      <c r="L11" s="50" t="s">
        <v>33</v>
      </c>
      <c r="M11" s="51" t="s">
        <v>34</v>
      </c>
      <c r="N11" s="47" t="s">
        <v>35</v>
      </c>
      <c r="O11" s="52" t="s">
        <v>36</v>
      </c>
      <c r="P11" s="53" t="s">
        <v>37</v>
      </c>
      <c r="Q11" s="53" t="s">
        <v>38</v>
      </c>
      <c r="R11" s="53" t="s">
        <v>39</v>
      </c>
      <c r="S11" s="54" t="s">
        <v>40</v>
      </c>
      <c r="T11" s="53" t="s">
        <v>41</v>
      </c>
      <c r="U11" s="53" t="s">
        <v>42</v>
      </c>
      <c r="V11" s="53" t="s">
        <v>43</v>
      </c>
      <c r="W11" s="52" t="s">
        <v>44</v>
      </c>
      <c r="X11" s="55" t="s">
        <v>45</v>
      </c>
      <c r="Y11" s="56" t="s">
        <v>46</v>
      </c>
      <c r="Z11" s="57"/>
      <c r="AA11" s="57" t="s">
        <v>47</v>
      </c>
      <c r="AB11" s="58" t="s">
        <v>48</v>
      </c>
      <c r="AC11" s="59" t="s">
        <v>49</v>
      </c>
      <c r="AD11" s="60" t="s">
        <v>50</v>
      </c>
      <c r="AE11" s="59" t="s">
        <v>51</v>
      </c>
      <c r="AF11" s="60" t="s">
        <v>52</v>
      </c>
      <c r="AG11" s="61" t="s">
        <v>53</v>
      </c>
      <c r="AH11" s="62" t="s">
        <v>54</v>
      </c>
      <c r="AI11" s="63" t="s">
        <v>55</v>
      </c>
      <c r="AJ11" s="64" t="s">
        <v>56</v>
      </c>
      <c r="AK11" s="63" t="s">
        <v>57</v>
      </c>
      <c r="AL11" s="65" t="s">
        <v>58</v>
      </c>
      <c r="AM11" s="66" t="s">
        <v>59</v>
      </c>
      <c r="AN11" s="67" t="s">
        <v>57</v>
      </c>
      <c r="AO11" s="67" t="s">
        <v>60</v>
      </c>
    </row>
    <row r="12" ht="11.25" customHeight="1">
      <c r="C12" s="19"/>
      <c r="D12" s="19"/>
      <c r="E12" s="19"/>
      <c r="F12" s="68"/>
      <c r="G12" s="68"/>
      <c r="H12" s="68"/>
      <c r="I12" s="68"/>
      <c r="J12" s="19"/>
      <c r="K12" s="19"/>
      <c r="L12" s="19"/>
      <c r="M12" s="69"/>
      <c r="N12" s="68"/>
      <c r="O12" s="70"/>
      <c r="P12" s="19"/>
      <c r="Q12" s="19"/>
      <c r="R12" s="19"/>
      <c r="Y12" s="71"/>
      <c r="AI12" s="71"/>
      <c r="AJ12" s="5"/>
      <c r="AK12" s="71"/>
    </row>
    <row r="13" ht="14.25" customHeight="1">
      <c r="A13" s="72">
        <v>1.0</v>
      </c>
      <c r="B13" s="73" t="s">
        <v>61</v>
      </c>
      <c r="C13" s="74" t="str">
        <f t="shared" ref="C13:C16" si="4">+'[1]Orden de Compra'!B6</f>
        <v>#REF!</v>
      </c>
      <c r="D13" s="75" t="s">
        <v>62</v>
      </c>
      <c r="E13" s="76" t="s">
        <v>26</v>
      </c>
      <c r="F13" s="77">
        <v>355725.3</v>
      </c>
      <c r="G13" s="77">
        <v>38647.70000000001</v>
      </c>
      <c r="H13" s="77">
        <f t="shared" ref="H13:H23" si="5">+F13+G13</f>
        <v>394373</v>
      </c>
      <c r="I13" s="77">
        <f t="shared" ref="I13:I23" si="6">+H13/J13</f>
        <v>13.14576667</v>
      </c>
      <c r="J13" s="78">
        <v>30000.0</v>
      </c>
      <c r="K13" s="79">
        <v>0.7</v>
      </c>
      <c r="L13" s="80">
        <f t="shared" ref="L13:L23" si="7">K13*J13</f>
        <v>21000</v>
      </c>
      <c r="M13" s="81">
        <f t="shared" ref="M13:M23" si="8">+N13/J13</f>
        <v>11.75365067</v>
      </c>
      <c r="N13" s="82">
        <f>+L13*$M$8+754.52</f>
        <v>352609.52</v>
      </c>
      <c r="O13" s="83" t="str">
        <f t="shared" ref="O13:O23" si="9">($O$8/$J$25)*J13</f>
        <v>#REF!</v>
      </c>
      <c r="P13" s="84" t="str">
        <f t="shared" ref="P13:P23" si="10">+O13/J13</f>
        <v>#REF!</v>
      </c>
      <c r="Q13" s="83" t="str">
        <f t="shared" ref="Q13:Q23" si="11">($Q$8/$J$25)*J13</f>
        <v>#REF!</v>
      </c>
      <c r="R13" s="84" t="str">
        <f t="shared" ref="R13:R23" si="12">+Q13/J13</f>
        <v>#REF!</v>
      </c>
      <c r="S13" s="83">
        <f t="shared" ref="S13:S23" si="13">($S$8/$J$25)*J13</f>
        <v>2911.375266</v>
      </c>
      <c r="T13" s="84">
        <f t="shared" ref="T13:T23" si="14">+S13/J13</f>
        <v>0.0970458422</v>
      </c>
      <c r="U13" s="83" t="str">
        <f t="shared" ref="U13:U23" si="15">($U$8/$J$25)*J13</f>
        <v>#REF!</v>
      </c>
      <c r="V13" s="84" t="str">
        <f t="shared" ref="V13:V23" si="16">+U13/J13</f>
        <v>#REF!</v>
      </c>
      <c r="W13" s="83">
        <f t="shared" ref="W13:W23" si="17">($W$8/$J$25)*J13</f>
        <v>0</v>
      </c>
      <c r="X13" s="84">
        <f t="shared" ref="X13:X23" si="18">+W13/J13</f>
        <v>0</v>
      </c>
      <c r="Y13" s="85" t="str">
        <f t="shared" ref="Y13:Y23" si="19">+M13+P13+R13+T13+V13+X13</f>
        <v>#REF!</v>
      </c>
      <c r="Z13" s="86"/>
      <c r="AA13" s="86" t="str">
        <f>+AA$8*'[1]Factura Com y Packing List'!AK101</f>
        <v>#REF!</v>
      </c>
      <c r="AB13" s="87" t="str">
        <f t="shared" ref="AB13:AB23" si="20">+AA13/J13</f>
        <v>#REF!</v>
      </c>
      <c r="AC13" s="86">
        <f t="shared" ref="AC13:AC23" si="21">I13*0.008</f>
        <v>0.1051661333</v>
      </c>
      <c r="AD13" s="86">
        <f t="shared" ref="AD13:AD23" si="22">+AC13*J13</f>
        <v>3154.984</v>
      </c>
      <c r="AE13" s="86">
        <f t="shared" ref="AE13:AE15" si="23">I13*0.2</f>
        <v>2.629153333</v>
      </c>
      <c r="AF13" s="86">
        <f t="shared" ref="AF13:AF23" si="24">+AE13*J13</f>
        <v>78874.6</v>
      </c>
      <c r="AG13" s="86">
        <f t="shared" ref="AG13:AG23" si="25">+AH13*J13</f>
        <v>76224.41344</v>
      </c>
      <c r="AH13" s="86">
        <f t="shared" ref="AH13:AH23" si="26">(+I13+AC13+AE13)*0.16</f>
        <v>2.540813781</v>
      </c>
      <c r="AI13" s="88" t="str">
        <f t="shared" ref="AI13:AI23" si="27">+Y13+AB13+AC13+AE13+AH13</f>
        <v>#REF!</v>
      </c>
      <c r="AJ13" s="89" t="str">
        <f t="shared" ref="AJ13:AJ23" si="28">+M13/AI13</f>
        <v>#REF!</v>
      </c>
      <c r="AK13" s="88" t="str">
        <f t="shared" ref="AK13:AK23" si="29">+N13+O13+Q13+S13+U13+AA13+AD13+AG13+AF13</f>
        <v>#REF!</v>
      </c>
      <c r="AL13" s="90">
        <v>35.0</v>
      </c>
      <c r="AM13" s="90" t="str">
        <f t="shared" ref="AM13:AM23" si="30">+AL13-AI13</f>
        <v>#REF!</v>
      </c>
      <c r="AN13" s="90" t="str">
        <f t="shared" ref="AN13:AN23" si="31">+AM13*J13</f>
        <v>#REF!</v>
      </c>
      <c r="AO13" s="91" t="str">
        <f t="shared" ref="AO13:AO23" si="32">+AN13/AK13</f>
        <v>#REF!</v>
      </c>
    </row>
    <row r="14" ht="14.25" customHeight="1">
      <c r="A14" s="72">
        <v>2.0</v>
      </c>
      <c r="B14" s="73" t="s">
        <v>61</v>
      </c>
      <c r="C14" s="92" t="str">
        <f t="shared" si="4"/>
        <v>#REF!</v>
      </c>
      <c r="D14" s="93" t="s">
        <v>63</v>
      </c>
      <c r="E14" s="76" t="s">
        <v>26</v>
      </c>
      <c r="F14" s="77">
        <v>177862.65</v>
      </c>
      <c r="G14" s="77">
        <v>19324.350000000006</v>
      </c>
      <c r="H14" s="77">
        <f t="shared" si="5"/>
        <v>197187</v>
      </c>
      <c r="I14" s="77">
        <f t="shared" si="6"/>
        <v>13.1458</v>
      </c>
      <c r="J14" s="78">
        <v>15000.0</v>
      </c>
      <c r="K14" s="79">
        <v>0.7</v>
      </c>
      <c r="L14" s="80">
        <f t="shared" si="7"/>
        <v>10500</v>
      </c>
      <c r="M14" s="81">
        <f t="shared" si="8"/>
        <v>11.7285</v>
      </c>
      <c r="N14" s="82">
        <f t="shared" ref="N14:N23" si="33">+L14*$M$8</f>
        <v>175927.5</v>
      </c>
      <c r="O14" s="83" t="str">
        <f t="shared" si="9"/>
        <v>#REF!</v>
      </c>
      <c r="P14" s="84" t="str">
        <f t="shared" si="10"/>
        <v>#REF!</v>
      </c>
      <c r="Q14" s="83" t="str">
        <f t="shared" si="11"/>
        <v>#REF!</v>
      </c>
      <c r="R14" s="84" t="str">
        <f t="shared" si="12"/>
        <v>#REF!</v>
      </c>
      <c r="S14" s="83">
        <f t="shared" si="13"/>
        <v>1455.687633</v>
      </c>
      <c r="T14" s="84">
        <f t="shared" si="14"/>
        <v>0.0970458422</v>
      </c>
      <c r="U14" s="83" t="str">
        <f t="shared" si="15"/>
        <v>#REF!</v>
      </c>
      <c r="V14" s="84" t="str">
        <f t="shared" si="16"/>
        <v>#REF!</v>
      </c>
      <c r="W14" s="83">
        <f t="shared" si="17"/>
        <v>0</v>
      </c>
      <c r="X14" s="84">
        <f t="shared" si="18"/>
        <v>0</v>
      </c>
      <c r="Y14" s="85" t="str">
        <f t="shared" si="19"/>
        <v>#REF!</v>
      </c>
      <c r="Z14" s="86"/>
      <c r="AA14" s="86" t="str">
        <f t="shared" ref="AA14:AA15" si="34">+AA$8*'[1]Factura Com y Packing List'!AK110</f>
        <v>#REF!</v>
      </c>
      <c r="AB14" s="87" t="str">
        <f t="shared" si="20"/>
        <v>#REF!</v>
      </c>
      <c r="AC14" s="86">
        <f t="shared" si="21"/>
        <v>0.1051664</v>
      </c>
      <c r="AD14" s="86">
        <f t="shared" si="22"/>
        <v>1577.496</v>
      </c>
      <c r="AE14" s="86">
        <f t="shared" si="23"/>
        <v>2.62916</v>
      </c>
      <c r="AF14" s="86">
        <f t="shared" si="24"/>
        <v>39437.4</v>
      </c>
      <c r="AG14" s="86">
        <f t="shared" si="25"/>
        <v>38112.30336</v>
      </c>
      <c r="AH14" s="86">
        <f t="shared" si="26"/>
        <v>2.540820224</v>
      </c>
      <c r="AI14" s="88" t="str">
        <f t="shared" si="27"/>
        <v>#REF!</v>
      </c>
      <c r="AJ14" s="89" t="str">
        <f t="shared" si="28"/>
        <v>#REF!</v>
      </c>
      <c r="AK14" s="88" t="str">
        <f t="shared" si="29"/>
        <v>#REF!</v>
      </c>
      <c r="AL14" s="90">
        <v>70.0</v>
      </c>
      <c r="AM14" s="90" t="str">
        <f t="shared" si="30"/>
        <v>#REF!</v>
      </c>
      <c r="AN14" s="90" t="str">
        <f t="shared" si="31"/>
        <v>#REF!</v>
      </c>
      <c r="AO14" s="91" t="str">
        <f t="shared" si="32"/>
        <v>#REF!</v>
      </c>
    </row>
    <row r="15" ht="14.25" customHeight="1">
      <c r="A15" s="72">
        <v>3.0</v>
      </c>
      <c r="B15" s="73" t="s">
        <v>61</v>
      </c>
      <c r="C15" s="74" t="str">
        <f t="shared" si="4"/>
        <v>#REF!</v>
      </c>
      <c r="D15" s="93" t="s">
        <v>64</v>
      </c>
      <c r="E15" s="76" t="s">
        <v>26</v>
      </c>
      <c r="F15" s="77">
        <v>113493.31</v>
      </c>
      <c r="G15" s="77">
        <v>12329.690000000002</v>
      </c>
      <c r="H15" s="77">
        <f t="shared" si="5"/>
        <v>125823</v>
      </c>
      <c r="I15" s="77">
        <f t="shared" si="6"/>
        <v>12.5823</v>
      </c>
      <c r="J15" s="78">
        <v>10000.0</v>
      </c>
      <c r="K15" s="79">
        <v>0.4</v>
      </c>
      <c r="L15" s="80">
        <f t="shared" si="7"/>
        <v>4000</v>
      </c>
      <c r="M15" s="81">
        <f t="shared" si="8"/>
        <v>6.702</v>
      </c>
      <c r="N15" s="82">
        <f t="shared" si="33"/>
        <v>67020</v>
      </c>
      <c r="O15" s="83" t="str">
        <f t="shared" si="9"/>
        <v>#REF!</v>
      </c>
      <c r="P15" s="84" t="str">
        <f t="shared" si="10"/>
        <v>#REF!</v>
      </c>
      <c r="Q15" s="83" t="str">
        <f t="shared" si="11"/>
        <v>#REF!</v>
      </c>
      <c r="R15" s="84" t="str">
        <f t="shared" si="12"/>
        <v>#REF!</v>
      </c>
      <c r="S15" s="83">
        <f t="shared" si="13"/>
        <v>970.458422</v>
      </c>
      <c r="T15" s="84">
        <f t="shared" si="14"/>
        <v>0.0970458422</v>
      </c>
      <c r="U15" s="83" t="str">
        <f t="shared" si="15"/>
        <v>#REF!</v>
      </c>
      <c r="V15" s="84" t="str">
        <f t="shared" si="16"/>
        <v>#REF!</v>
      </c>
      <c r="W15" s="83">
        <f t="shared" si="17"/>
        <v>0</v>
      </c>
      <c r="X15" s="84">
        <f t="shared" si="18"/>
        <v>0</v>
      </c>
      <c r="Y15" s="85" t="str">
        <f t="shared" si="19"/>
        <v>#REF!</v>
      </c>
      <c r="Z15" s="86"/>
      <c r="AA15" s="86" t="str">
        <f t="shared" si="34"/>
        <v>#REF!</v>
      </c>
      <c r="AB15" s="87" t="str">
        <f t="shared" si="20"/>
        <v>#REF!</v>
      </c>
      <c r="AC15" s="86">
        <f t="shared" si="21"/>
        <v>0.1006584</v>
      </c>
      <c r="AD15" s="86">
        <f t="shared" si="22"/>
        <v>1006.584</v>
      </c>
      <c r="AE15" s="86">
        <f t="shared" si="23"/>
        <v>2.51646</v>
      </c>
      <c r="AF15" s="86">
        <f t="shared" si="24"/>
        <v>25164.6</v>
      </c>
      <c r="AG15" s="86">
        <f t="shared" si="25"/>
        <v>24319.06944</v>
      </c>
      <c r="AH15" s="86">
        <f t="shared" si="26"/>
        <v>2.431906944</v>
      </c>
      <c r="AI15" s="88" t="str">
        <f t="shared" si="27"/>
        <v>#REF!</v>
      </c>
      <c r="AJ15" s="89" t="str">
        <f t="shared" si="28"/>
        <v>#REF!</v>
      </c>
      <c r="AK15" s="88" t="str">
        <f t="shared" si="29"/>
        <v>#REF!</v>
      </c>
      <c r="AL15" s="90">
        <v>35.13</v>
      </c>
      <c r="AM15" s="90" t="str">
        <f t="shared" si="30"/>
        <v>#REF!</v>
      </c>
      <c r="AN15" s="90" t="str">
        <f t="shared" si="31"/>
        <v>#REF!</v>
      </c>
      <c r="AO15" s="91" t="str">
        <f t="shared" si="32"/>
        <v>#REF!</v>
      </c>
    </row>
    <row r="16" ht="21.75" customHeight="1">
      <c r="A16" s="72">
        <v>4.0</v>
      </c>
      <c r="B16" s="73" t="s">
        <v>61</v>
      </c>
      <c r="C16" s="74" t="str">
        <f t="shared" si="4"/>
        <v>#REF!</v>
      </c>
      <c r="D16" s="94" t="s">
        <v>65</v>
      </c>
      <c r="E16" s="76" t="s">
        <v>26</v>
      </c>
      <c r="F16" s="77">
        <v>54205.759999999995</v>
      </c>
      <c r="G16" s="77">
        <v>5889.240000000005</v>
      </c>
      <c r="H16" s="77">
        <f t="shared" si="5"/>
        <v>60095</v>
      </c>
      <c r="I16" s="77">
        <f t="shared" si="6"/>
        <v>120.19</v>
      </c>
      <c r="J16" s="78">
        <v>500.0</v>
      </c>
      <c r="K16" s="79">
        <v>7.5</v>
      </c>
      <c r="L16" s="80">
        <f t="shared" si="7"/>
        <v>3750</v>
      </c>
      <c r="M16" s="81">
        <f t="shared" si="8"/>
        <v>125.6625</v>
      </c>
      <c r="N16" s="82">
        <f t="shared" si="33"/>
        <v>62831.25</v>
      </c>
      <c r="O16" s="83" t="str">
        <f t="shared" si="9"/>
        <v>#REF!</v>
      </c>
      <c r="P16" s="84" t="str">
        <f t="shared" si="10"/>
        <v>#REF!</v>
      </c>
      <c r="Q16" s="83" t="str">
        <f t="shared" si="11"/>
        <v>#REF!</v>
      </c>
      <c r="R16" s="84" t="str">
        <f t="shared" si="12"/>
        <v>#REF!</v>
      </c>
      <c r="S16" s="83">
        <f t="shared" si="13"/>
        <v>48.5229211</v>
      </c>
      <c r="T16" s="84">
        <f t="shared" si="14"/>
        <v>0.0970458422</v>
      </c>
      <c r="U16" s="83" t="str">
        <f t="shared" si="15"/>
        <v>#REF!</v>
      </c>
      <c r="V16" s="84" t="str">
        <f t="shared" si="16"/>
        <v>#REF!</v>
      </c>
      <c r="W16" s="83">
        <f t="shared" si="17"/>
        <v>0</v>
      </c>
      <c r="X16" s="84">
        <f t="shared" si="18"/>
        <v>0</v>
      </c>
      <c r="Y16" s="85" t="str">
        <f t="shared" si="19"/>
        <v>#REF!</v>
      </c>
      <c r="Z16" s="86"/>
      <c r="AA16" s="86" t="str">
        <f t="shared" ref="AA16:AA23" si="35">+AA$8*'[1]Factura Com y Packing List'!AK102</f>
        <v>#REF!</v>
      </c>
      <c r="AB16" s="87" t="str">
        <f t="shared" si="20"/>
        <v>#REF!</v>
      </c>
      <c r="AC16" s="86">
        <f t="shared" si="21"/>
        <v>0.96152</v>
      </c>
      <c r="AD16" s="86">
        <f t="shared" si="22"/>
        <v>480.76</v>
      </c>
      <c r="AE16" s="86">
        <f>I16*0.1</f>
        <v>12.019</v>
      </c>
      <c r="AF16" s="86">
        <f t="shared" si="24"/>
        <v>6009.5</v>
      </c>
      <c r="AG16" s="86">
        <f t="shared" si="25"/>
        <v>10653.6416</v>
      </c>
      <c r="AH16" s="86">
        <f t="shared" si="26"/>
        <v>21.3072832</v>
      </c>
      <c r="AI16" s="88" t="str">
        <f t="shared" si="27"/>
        <v>#REF!</v>
      </c>
      <c r="AJ16" s="89" t="str">
        <f t="shared" si="28"/>
        <v>#REF!</v>
      </c>
      <c r="AK16" s="88" t="str">
        <f t="shared" si="29"/>
        <v>#REF!</v>
      </c>
      <c r="AL16" s="90">
        <v>539.09</v>
      </c>
      <c r="AM16" s="90" t="str">
        <f t="shared" si="30"/>
        <v>#REF!</v>
      </c>
      <c r="AN16" s="90" t="str">
        <f t="shared" si="31"/>
        <v>#REF!</v>
      </c>
      <c r="AO16" s="91" t="str">
        <f t="shared" si="32"/>
        <v>#REF!</v>
      </c>
    </row>
    <row r="17" ht="21.0" customHeight="1">
      <c r="A17" s="72">
        <v>5.0</v>
      </c>
      <c r="B17" s="73" t="s">
        <v>61</v>
      </c>
      <c r="C17" s="74" t="str">
        <f>+'[1]Orden de Compra'!B18</f>
        <v>#REF!</v>
      </c>
      <c r="D17" s="94" t="s">
        <v>66</v>
      </c>
      <c r="E17" s="76" t="s">
        <v>26</v>
      </c>
      <c r="F17" s="77">
        <v>29609.896399999998</v>
      </c>
      <c r="G17" s="77">
        <v>3217.103600000002</v>
      </c>
      <c r="H17" s="77">
        <f t="shared" si="5"/>
        <v>32827</v>
      </c>
      <c r="I17" s="77">
        <f t="shared" si="6"/>
        <v>164.135</v>
      </c>
      <c r="J17" s="78">
        <v>200.0</v>
      </c>
      <c r="K17" s="79">
        <v>8.0</v>
      </c>
      <c r="L17" s="80">
        <f t="shared" si="7"/>
        <v>1600</v>
      </c>
      <c r="M17" s="81">
        <f t="shared" si="8"/>
        <v>134.04</v>
      </c>
      <c r="N17" s="82">
        <f t="shared" si="33"/>
        <v>26808</v>
      </c>
      <c r="O17" s="83" t="str">
        <f t="shared" si="9"/>
        <v>#REF!</v>
      </c>
      <c r="P17" s="84" t="str">
        <f t="shared" si="10"/>
        <v>#REF!</v>
      </c>
      <c r="Q17" s="83" t="str">
        <f t="shared" si="11"/>
        <v>#REF!</v>
      </c>
      <c r="R17" s="84" t="str">
        <f t="shared" si="12"/>
        <v>#REF!</v>
      </c>
      <c r="S17" s="83">
        <f t="shared" si="13"/>
        <v>19.40916844</v>
      </c>
      <c r="T17" s="84">
        <f t="shared" si="14"/>
        <v>0.0970458422</v>
      </c>
      <c r="U17" s="83" t="str">
        <f t="shared" si="15"/>
        <v>#REF!</v>
      </c>
      <c r="V17" s="84" t="str">
        <f t="shared" si="16"/>
        <v>#REF!</v>
      </c>
      <c r="W17" s="83">
        <f t="shared" si="17"/>
        <v>0</v>
      </c>
      <c r="X17" s="84">
        <f t="shared" si="18"/>
        <v>0</v>
      </c>
      <c r="Y17" s="85" t="str">
        <f t="shared" si="19"/>
        <v>#REF!</v>
      </c>
      <c r="Z17" s="86"/>
      <c r="AA17" s="86" t="str">
        <f t="shared" si="35"/>
        <v>#REF!</v>
      </c>
      <c r="AB17" s="87" t="str">
        <f t="shared" si="20"/>
        <v>#REF!</v>
      </c>
      <c r="AC17" s="86">
        <f t="shared" si="21"/>
        <v>1.31308</v>
      </c>
      <c r="AD17" s="86">
        <f t="shared" si="22"/>
        <v>262.616</v>
      </c>
      <c r="AE17" s="86">
        <f>I17*0</f>
        <v>0</v>
      </c>
      <c r="AF17" s="86">
        <f t="shared" si="24"/>
        <v>0</v>
      </c>
      <c r="AG17" s="86">
        <f t="shared" si="25"/>
        <v>5294.33856</v>
      </c>
      <c r="AH17" s="86">
        <f t="shared" si="26"/>
        <v>26.4716928</v>
      </c>
      <c r="AI17" s="88" t="str">
        <f t="shared" si="27"/>
        <v>#REF!</v>
      </c>
      <c r="AJ17" s="89" t="str">
        <f t="shared" si="28"/>
        <v>#REF!</v>
      </c>
      <c r="AK17" s="88" t="str">
        <f t="shared" si="29"/>
        <v>#REF!</v>
      </c>
      <c r="AL17" s="90">
        <v>1116.15</v>
      </c>
      <c r="AM17" s="90" t="str">
        <f t="shared" si="30"/>
        <v>#REF!</v>
      </c>
      <c r="AN17" s="90" t="str">
        <f t="shared" si="31"/>
        <v>#REF!</v>
      </c>
      <c r="AO17" s="91" t="str">
        <f t="shared" si="32"/>
        <v>#REF!</v>
      </c>
    </row>
    <row r="18" ht="14.25" customHeight="1">
      <c r="A18" s="72">
        <v>6.0</v>
      </c>
      <c r="B18" s="73" t="s">
        <v>61</v>
      </c>
      <c r="C18" s="74" t="str">
        <f>+'[1]Orden de Compra'!B27</f>
        <v>#REF!</v>
      </c>
      <c r="D18" s="94" t="s">
        <v>67</v>
      </c>
      <c r="E18" s="76" t="s">
        <v>26</v>
      </c>
      <c r="F18" s="77">
        <v>24494.2278</v>
      </c>
      <c r="G18" s="77">
        <v>2660.7721999999994</v>
      </c>
      <c r="H18" s="77">
        <f t="shared" si="5"/>
        <v>27155</v>
      </c>
      <c r="I18" s="77">
        <f t="shared" si="6"/>
        <v>135.775</v>
      </c>
      <c r="J18" s="78">
        <v>200.0</v>
      </c>
      <c r="K18" s="79">
        <v>7.0</v>
      </c>
      <c r="L18" s="80">
        <f t="shared" si="7"/>
        <v>1400</v>
      </c>
      <c r="M18" s="81">
        <f t="shared" si="8"/>
        <v>117.285</v>
      </c>
      <c r="N18" s="82">
        <f t="shared" si="33"/>
        <v>23457</v>
      </c>
      <c r="O18" s="83" t="str">
        <f t="shared" si="9"/>
        <v>#REF!</v>
      </c>
      <c r="P18" s="84" t="str">
        <f t="shared" si="10"/>
        <v>#REF!</v>
      </c>
      <c r="Q18" s="83" t="str">
        <f t="shared" si="11"/>
        <v>#REF!</v>
      </c>
      <c r="R18" s="84" t="str">
        <f t="shared" si="12"/>
        <v>#REF!</v>
      </c>
      <c r="S18" s="83">
        <f t="shared" si="13"/>
        <v>19.40916844</v>
      </c>
      <c r="T18" s="84">
        <f t="shared" si="14"/>
        <v>0.0970458422</v>
      </c>
      <c r="U18" s="83" t="str">
        <f t="shared" si="15"/>
        <v>#REF!</v>
      </c>
      <c r="V18" s="84" t="str">
        <f t="shared" si="16"/>
        <v>#REF!</v>
      </c>
      <c r="W18" s="83">
        <f t="shared" si="17"/>
        <v>0</v>
      </c>
      <c r="X18" s="84">
        <f t="shared" si="18"/>
        <v>0</v>
      </c>
      <c r="Y18" s="85" t="str">
        <f t="shared" si="19"/>
        <v>#REF!</v>
      </c>
      <c r="Z18" s="86"/>
      <c r="AA18" s="86" t="str">
        <f t="shared" si="35"/>
        <v>#REF!</v>
      </c>
      <c r="AB18" s="87" t="str">
        <f t="shared" si="20"/>
        <v>#REF!</v>
      </c>
      <c r="AC18" s="86">
        <f t="shared" si="21"/>
        <v>1.0862</v>
      </c>
      <c r="AD18" s="86">
        <f t="shared" si="22"/>
        <v>217.24</v>
      </c>
      <c r="AE18" s="86">
        <f>I18*0.25</f>
        <v>33.94375</v>
      </c>
      <c r="AF18" s="86">
        <f t="shared" si="24"/>
        <v>6788.75</v>
      </c>
      <c r="AG18" s="86">
        <f t="shared" si="25"/>
        <v>5465.7584</v>
      </c>
      <c r="AH18" s="86">
        <f t="shared" si="26"/>
        <v>27.328792</v>
      </c>
      <c r="AI18" s="88" t="str">
        <f t="shared" si="27"/>
        <v>#REF!</v>
      </c>
      <c r="AJ18" s="89" t="str">
        <f t="shared" si="28"/>
        <v>#REF!</v>
      </c>
      <c r="AK18" s="88" t="str">
        <f t="shared" si="29"/>
        <v>#REF!</v>
      </c>
      <c r="AL18" s="90">
        <v>832.22</v>
      </c>
      <c r="AM18" s="90" t="str">
        <f t="shared" si="30"/>
        <v>#REF!</v>
      </c>
      <c r="AN18" s="90" t="str">
        <f t="shared" si="31"/>
        <v>#REF!</v>
      </c>
      <c r="AO18" s="91" t="str">
        <f t="shared" si="32"/>
        <v>#REF!</v>
      </c>
    </row>
    <row r="19" ht="32.25" customHeight="1">
      <c r="A19" s="72">
        <v>7.0</v>
      </c>
      <c r="B19" s="73" t="s">
        <v>61</v>
      </c>
      <c r="C19" s="74" t="str">
        <f>+'[1]Orden de Compra'!B37</f>
        <v>#REF!</v>
      </c>
      <c r="D19" s="94" t="s">
        <v>68</v>
      </c>
      <c r="E19" s="76" t="s">
        <v>26</v>
      </c>
      <c r="F19" s="77">
        <v>15956.8206</v>
      </c>
      <c r="G19" s="77">
        <v>1734.179400000001</v>
      </c>
      <c r="H19" s="77">
        <f t="shared" si="5"/>
        <v>17691</v>
      </c>
      <c r="I19" s="77">
        <f t="shared" si="6"/>
        <v>176.91</v>
      </c>
      <c r="J19" s="78">
        <v>100.0</v>
      </c>
      <c r="K19" s="79">
        <v>9.0</v>
      </c>
      <c r="L19" s="80">
        <f t="shared" si="7"/>
        <v>900</v>
      </c>
      <c r="M19" s="81">
        <f t="shared" si="8"/>
        <v>150.795</v>
      </c>
      <c r="N19" s="82">
        <f t="shared" si="33"/>
        <v>15079.5</v>
      </c>
      <c r="O19" s="83" t="str">
        <f t="shared" si="9"/>
        <v>#REF!</v>
      </c>
      <c r="P19" s="84" t="str">
        <f t="shared" si="10"/>
        <v>#REF!</v>
      </c>
      <c r="Q19" s="83" t="str">
        <f t="shared" si="11"/>
        <v>#REF!</v>
      </c>
      <c r="R19" s="84" t="str">
        <f t="shared" si="12"/>
        <v>#REF!</v>
      </c>
      <c r="S19" s="83">
        <f t="shared" si="13"/>
        <v>9.70458422</v>
      </c>
      <c r="T19" s="84">
        <f t="shared" si="14"/>
        <v>0.0970458422</v>
      </c>
      <c r="U19" s="83" t="str">
        <f t="shared" si="15"/>
        <v>#REF!</v>
      </c>
      <c r="V19" s="84" t="str">
        <f t="shared" si="16"/>
        <v>#REF!</v>
      </c>
      <c r="W19" s="83">
        <f t="shared" si="17"/>
        <v>0</v>
      </c>
      <c r="X19" s="84">
        <f t="shared" si="18"/>
        <v>0</v>
      </c>
      <c r="Y19" s="85" t="str">
        <f t="shared" si="19"/>
        <v>#REF!</v>
      </c>
      <c r="Z19" s="86"/>
      <c r="AA19" s="86" t="str">
        <f t="shared" si="35"/>
        <v>#REF!</v>
      </c>
      <c r="AB19" s="87" t="str">
        <f t="shared" si="20"/>
        <v>#REF!</v>
      </c>
      <c r="AC19" s="86">
        <f t="shared" si="21"/>
        <v>1.41528</v>
      </c>
      <c r="AD19" s="86">
        <f t="shared" si="22"/>
        <v>141.528</v>
      </c>
      <c r="AE19" s="86">
        <f>I19*0.1</f>
        <v>17.691</v>
      </c>
      <c r="AF19" s="86">
        <f t="shared" si="24"/>
        <v>1769.1</v>
      </c>
      <c r="AG19" s="86">
        <f t="shared" si="25"/>
        <v>3136.26048</v>
      </c>
      <c r="AH19" s="86">
        <f t="shared" si="26"/>
        <v>31.3626048</v>
      </c>
      <c r="AI19" s="88" t="str">
        <f t="shared" si="27"/>
        <v>#REF!</v>
      </c>
      <c r="AJ19" s="89" t="str">
        <f t="shared" si="28"/>
        <v>#REF!</v>
      </c>
      <c r="AK19" s="88" t="str">
        <f t="shared" si="29"/>
        <v>#REF!</v>
      </c>
      <c r="AL19" s="90">
        <v>883.21</v>
      </c>
      <c r="AM19" s="90" t="str">
        <f t="shared" si="30"/>
        <v>#REF!</v>
      </c>
      <c r="AN19" s="90" t="str">
        <f t="shared" si="31"/>
        <v>#REF!</v>
      </c>
      <c r="AO19" s="91" t="str">
        <f t="shared" si="32"/>
        <v>#REF!</v>
      </c>
    </row>
    <row r="20" ht="14.25" customHeight="1">
      <c r="A20" s="72">
        <v>8.0</v>
      </c>
      <c r="B20" s="73" t="s">
        <v>61</v>
      </c>
      <c r="C20" s="74" t="str">
        <f>+'[1]Orden de Compra'!B46</f>
        <v>#REF!</v>
      </c>
      <c r="D20" s="94" t="s">
        <v>69</v>
      </c>
      <c r="E20" s="76" t="s">
        <v>26</v>
      </c>
      <c r="F20" s="77">
        <v>7605.7456999999995</v>
      </c>
      <c r="G20" s="77">
        <v>826.2543000000005</v>
      </c>
      <c r="H20" s="77">
        <f t="shared" si="5"/>
        <v>8432</v>
      </c>
      <c r="I20" s="77">
        <f t="shared" si="6"/>
        <v>84.32</v>
      </c>
      <c r="J20" s="78">
        <v>100.0</v>
      </c>
      <c r="K20" s="80">
        <v>4.0</v>
      </c>
      <c r="L20" s="80">
        <f t="shared" si="7"/>
        <v>400</v>
      </c>
      <c r="M20" s="81">
        <f t="shared" si="8"/>
        <v>67.02</v>
      </c>
      <c r="N20" s="82">
        <f t="shared" si="33"/>
        <v>6702</v>
      </c>
      <c r="O20" s="83" t="str">
        <f t="shared" si="9"/>
        <v>#REF!</v>
      </c>
      <c r="P20" s="84" t="str">
        <f t="shared" si="10"/>
        <v>#REF!</v>
      </c>
      <c r="Q20" s="83" t="str">
        <f t="shared" si="11"/>
        <v>#REF!</v>
      </c>
      <c r="R20" s="84" t="str">
        <f t="shared" si="12"/>
        <v>#REF!</v>
      </c>
      <c r="S20" s="83">
        <f t="shared" si="13"/>
        <v>9.70458422</v>
      </c>
      <c r="T20" s="84">
        <f t="shared" si="14"/>
        <v>0.0970458422</v>
      </c>
      <c r="U20" s="83" t="str">
        <f t="shared" si="15"/>
        <v>#REF!</v>
      </c>
      <c r="V20" s="84" t="str">
        <f t="shared" si="16"/>
        <v>#REF!</v>
      </c>
      <c r="W20" s="83">
        <f t="shared" si="17"/>
        <v>0</v>
      </c>
      <c r="X20" s="84">
        <f t="shared" si="18"/>
        <v>0</v>
      </c>
      <c r="Y20" s="85" t="str">
        <f t="shared" si="19"/>
        <v>#REF!</v>
      </c>
      <c r="Z20" s="86"/>
      <c r="AA20" s="86" t="str">
        <f t="shared" si="35"/>
        <v>#REF!</v>
      </c>
      <c r="AB20" s="87" t="str">
        <f t="shared" si="20"/>
        <v>#REF!</v>
      </c>
      <c r="AC20" s="86">
        <f t="shared" si="21"/>
        <v>0.67456</v>
      </c>
      <c r="AD20" s="86">
        <f t="shared" si="22"/>
        <v>67.456</v>
      </c>
      <c r="AE20" s="86">
        <f>I20*0.25</f>
        <v>21.08</v>
      </c>
      <c r="AF20" s="86">
        <f t="shared" si="24"/>
        <v>2108</v>
      </c>
      <c r="AG20" s="86">
        <f t="shared" si="25"/>
        <v>1697.19296</v>
      </c>
      <c r="AH20" s="86">
        <f t="shared" si="26"/>
        <v>16.9719296</v>
      </c>
      <c r="AI20" s="88" t="str">
        <f t="shared" si="27"/>
        <v>#REF!</v>
      </c>
      <c r="AJ20" s="89" t="str">
        <f t="shared" si="28"/>
        <v>#REF!</v>
      </c>
      <c r="AK20" s="88" t="str">
        <f t="shared" si="29"/>
        <v>#REF!</v>
      </c>
      <c r="AL20" s="90">
        <v>391.11</v>
      </c>
      <c r="AM20" s="90" t="str">
        <f t="shared" si="30"/>
        <v>#REF!</v>
      </c>
      <c r="AN20" s="90" t="str">
        <f t="shared" si="31"/>
        <v>#REF!</v>
      </c>
      <c r="AO20" s="91" t="str">
        <f t="shared" si="32"/>
        <v>#REF!</v>
      </c>
    </row>
    <row r="21" ht="21.0" customHeight="1">
      <c r="A21" s="72">
        <v>9.0</v>
      </c>
      <c r="B21" s="73" t="s">
        <v>61</v>
      </c>
      <c r="C21" s="74" t="s">
        <v>70</v>
      </c>
      <c r="D21" s="94" t="s">
        <v>71</v>
      </c>
      <c r="E21" s="95" t="s">
        <v>26</v>
      </c>
      <c r="F21" s="77">
        <v>9909.4905</v>
      </c>
      <c r="G21" s="77">
        <v>1076.5095000000001</v>
      </c>
      <c r="H21" s="77">
        <f t="shared" si="5"/>
        <v>10986</v>
      </c>
      <c r="I21" s="77">
        <f t="shared" si="6"/>
        <v>109.86</v>
      </c>
      <c r="J21" s="78">
        <v>100.0</v>
      </c>
      <c r="K21" s="79">
        <v>5.0</v>
      </c>
      <c r="L21" s="80">
        <f t="shared" si="7"/>
        <v>500</v>
      </c>
      <c r="M21" s="81">
        <f t="shared" si="8"/>
        <v>83.775</v>
      </c>
      <c r="N21" s="82">
        <f t="shared" si="33"/>
        <v>8377.5</v>
      </c>
      <c r="O21" s="83" t="str">
        <f t="shared" si="9"/>
        <v>#REF!</v>
      </c>
      <c r="P21" s="84" t="str">
        <f t="shared" si="10"/>
        <v>#REF!</v>
      </c>
      <c r="Q21" s="83" t="str">
        <f t="shared" si="11"/>
        <v>#REF!</v>
      </c>
      <c r="R21" s="84" t="str">
        <f t="shared" si="12"/>
        <v>#REF!</v>
      </c>
      <c r="S21" s="83">
        <f t="shared" si="13"/>
        <v>9.70458422</v>
      </c>
      <c r="T21" s="84">
        <f t="shared" si="14"/>
        <v>0.0970458422</v>
      </c>
      <c r="U21" s="83" t="str">
        <f t="shared" si="15"/>
        <v>#REF!</v>
      </c>
      <c r="V21" s="84" t="str">
        <f t="shared" si="16"/>
        <v>#REF!</v>
      </c>
      <c r="W21" s="83">
        <f t="shared" si="17"/>
        <v>0</v>
      </c>
      <c r="X21" s="84">
        <f t="shared" si="18"/>
        <v>0</v>
      </c>
      <c r="Y21" s="85" t="str">
        <f t="shared" si="19"/>
        <v>#REF!</v>
      </c>
      <c r="Z21" s="86"/>
      <c r="AA21" s="86" t="str">
        <f t="shared" si="35"/>
        <v>#REF!</v>
      </c>
      <c r="AB21" s="87" t="str">
        <f t="shared" si="20"/>
        <v>#REF!</v>
      </c>
      <c r="AC21" s="86">
        <f t="shared" si="21"/>
        <v>0.87888</v>
      </c>
      <c r="AD21" s="86">
        <f t="shared" si="22"/>
        <v>87.888</v>
      </c>
      <c r="AE21" s="86">
        <f>I21*0.2</f>
        <v>21.972</v>
      </c>
      <c r="AF21" s="86">
        <f t="shared" si="24"/>
        <v>2197.2</v>
      </c>
      <c r="AG21" s="86">
        <f t="shared" si="25"/>
        <v>2123.37408</v>
      </c>
      <c r="AH21" s="86">
        <f t="shared" si="26"/>
        <v>21.2337408</v>
      </c>
      <c r="AI21" s="88" t="str">
        <f t="shared" si="27"/>
        <v>#REF!</v>
      </c>
      <c r="AJ21" s="89" t="str">
        <f t="shared" si="28"/>
        <v>#REF!</v>
      </c>
      <c r="AK21" s="88" t="str">
        <f t="shared" si="29"/>
        <v>#REF!</v>
      </c>
      <c r="AL21" s="90">
        <v>363.5</v>
      </c>
      <c r="AM21" s="90" t="str">
        <f t="shared" si="30"/>
        <v>#REF!</v>
      </c>
      <c r="AN21" s="90" t="str">
        <f t="shared" si="31"/>
        <v>#REF!</v>
      </c>
      <c r="AO21" s="91" t="str">
        <f t="shared" si="32"/>
        <v>#REF!</v>
      </c>
    </row>
    <row r="22" ht="21.0" customHeight="1">
      <c r="A22" s="72">
        <v>10.0</v>
      </c>
      <c r="B22" s="73" t="s">
        <v>61</v>
      </c>
      <c r="C22" s="74" t="str">
        <f>+'[1]Orden de Compra'!B64</f>
        <v>#REF!</v>
      </c>
      <c r="D22" s="94" t="s">
        <v>72</v>
      </c>
      <c r="E22" s="95" t="s">
        <v>26</v>
      </c>
      <c r="F22" s="77">
        <v>30118.075399999998</v>
      </c>
      <c r="G22" s="77">
        <v>3271.924600000002</v>
      </c>
      <c r="H22" s="77">
        <f t="shared" si="5"/>
        <v>33390</v>
      </c>
      <c r="I22" s="77">
        <f t="shared" si="6"/>
        <v>333.9</v>
      </c>
      <c r="J22" s="78">
        <v>100.0</v>
      </c>
      <c r="K22" s="79">
        <v>17.0</v>
      </c>
      <c r="L22" s="80">
        <f t="shared" si="7"/>
        <v>1700</v>
      </c>
      <c r="M22" s="81">
        <f t="shared" si="8"/>
        <v>284.835</v>
      </c>
      <c r="N22" s="82">
        <f t="shared" si="33"/>
        <v>28483.5</v>
      </c>
      <c r="O22" s="83" t="str">
        <f t="shared" si="9"/>
        <v>#REF!</v>
      </c>
      <c r="P22" s="84" t="str">
        <f t="shared" si="10"/>
        <v>#REF!</v>
      </c>
      <c r="Q22" s="83" t="str">
        <f t="shared" si="11"/>
        <v>#REF!</v>
      </c>
      <c r="R22" s="84" t="str">
        <f t="shared" si="12"/>
        <v>#REF!</v>
      </c>
      <c r="S22" s="83">
        <f t="shared" si="13"/>
        <v>9.70458422</v>
      </c>
      <c r="T22" s="84">
        <f t="shared" si="14"/>
        <v>0.0970458422</v>
      </c>
      <c r="U22" s="83" t="str">
        <f t="shared" si="15"/>
        <v>#REF!</v>
      </c>
      <c r="V22" s="84" t="str">
        <f t="shared" si="16"/>
        <v>#REF!</v>
      </c>
      <c r="W22" s="83">
        <f t="shared" si="17"/>
        <v>0</v>
      </c>
      <c r="X22" s="84">
        <f t="shared" si="18"/>
        <v>0</v>
      </c>
      <c r="Y22" s="85" t="str">
        <f t="shared" si="19"/>
        <v>#REF!</v>
      </c>
      <c r="Z22" s="86"/>
      <c r="AA22" s="86" t="str">
        <f t="shared" si="35"/>
        <v>#REF!</v>
      </c>
      <c r="AB22" s="87" t="str">
        <f t="shared" si="20"/>
        <v>#REF!</v>
      </c>
      <c r="AC22" s="86">
        <f t="shared" si="21"/>
        <v>2.6712</v>
      </c>
      <c r="AD22" s="86">
        <f t="shared" si="22"/>
        <v>267.12</v>
      </c>
      <c r="AE22" s="86">
        <f>I22*0.25</f>
        <v>83.475</v>
      </c>
      <c r="AF22" s="86">
        <f t="shared" si="24"/>
        <v>8347.5</v>
      </c>
      <c r="AG22" s="86">
        <f t="shared" si="25"/>
        <v>6720.7392</v>
      </c>
      <c r="AH22" s="86">
        <f t="shared" si="26"/>
        <v>67.207392</v>
      </c>
      <c r="AI22" s="88" t="str">
        <f t="shared" si="27"/>
        <v>#REF!</v>
      </c>
      <c r="AJ22" s="89" t="str">
        <f t="shared" si="28"/>
        <v>#REF!</v>
      </c>
      <c r="AK22" s="88" t="str">
        <f t="shared" si="29"/>
        <v>#REF!</v>
      </c>
      <c r="AL22" s="90">
        <v>1711.47</v>
      </c>
      <c r="AM22" s="90" t="str">
        <f t="shared" si="30"/>
        <v>#REF!</v>
      </c>
      <c r="AN22" s="90" t="str">
        <f t="shared" si="31"/>
        <v>#REF!</v>
      </c>
      <c r="AO22" s="91" t="str">
        <f t="shared" si="32"/>
        <v>#REF!</v>
      </c>
    </row>
    <row r="23" ht="14.25" customHeight="1">
      <c r="A23" s="72">
        <v>11.0</v>
      </c>
      <c r="B23" s="73" t="s">
        <v>61</v>
      </c>
      <c r="C23" s="74" t="str">
        <f>+'[1]Orden de Compra'!B83</f>
        <v>#REF!</v>
      </c>
      <c r="D23" s="94" t="s">
        <v>73</v>
      </c>
      <c r="E23" s="76" t="s">
        <v>26</v>
      </c>
      <c r="F23" s="77">
        <v>20039.191899999998</v>
      </c>
      <c r="G23" s="77">
        <v>2176.808100000002</v>
      </c>
      <c r="H23" s="77">
        <f t="shared" si="5"/>
        <v>22216</v>
      </c>
      <c r="I23" s="77">
        <f t="shared" si="6"/>
        <v>222.16</v>
      </c>
      <c r="J23" s="78">
        <v>100.0</v>
      </c>
      <c r="K23" s="79">
        <v>11.0</v>
      </c>
      <c r="L23" s="80">
        <f t="shared" si="7"/>
        <v>1100</v>
      </c>
      <c r="M23" s="96">
        <f t="shared" si="8"/>
        <v>184.305</v>
      </c>
      <c r="N23" s="82">
        <f t="shared" si="33"/>
        <v>18430.5</v>
      </c>
      <c r="O23" s="83" t="str">
        <f t="shared" si="9"/>
        <v>#REF!</v>
      </c>
      <c r="P23" s="84" t="str">
        <f t="shared" si="10"/>
        <v>#REF!</v>
      </c>
      <c r="Q23" s="83" t="str">
        <f t="shared" si="11"/>
        <v>#REF!</v>
      </c>
      <c r="R23" s="84" t="str">
        <f t="shared" si="12"/>
        <v>#REF!</v>
      </c>
      <c r="S23" s="83">
        <f t="shared" si="13"/>
        <v>9.70458422</v>
      </c>
      <c r="T23" s="84">
        <f t="shared" si="14"/>
        <v>0.0970458422</v>
      </c>
      <c r="U23" s="83" t="str">
        <f t="shared" si="15"/>
        <v>#REF!</v>
      </c>
      <c r="V23" s="84" t="str">
        <f t="shared" si="16"/>
        <v>#REF!</v>
      </c>
      <c r="W23" s="83">
        <f t="shared" si="17"/>
        <v>0</v>
      </c>
      <c r="X23" s="84">
        <f t="shared" si="18"/>
        <v>0</v>
      </c>
      <c r="Y23" s="97" t="str">
        <f t="shared" si="19"/>
        <v>#REF!</v>
      </c>
      <c r="Z23" s="86"/>
      <c r="AA23" s="86" t="str">
        <f t="shared" si="35"/>
        <v>#REF!</v>
      </c>
      <c r="AB23" s="87" t="str">
        <f t="shared" si="20"/>
        <v>#REF!</v>
      </c>
      <c r="AC23" s="86">
        <f t="shared" si="21"/>
        <v>1.77728</v>
      </c>
      <c r="AD23" s="86">
        <f t="shared" si="22"/>
        <v>177.728</v>
      </c>
      <c r="AE23" s="86">
        <f>I23*0.1</f>
        <v>22.216</v>
      </c>
      <c r="AF23" s="86">
        <f t="shared" si="24"/>
        <v>2221.6</v>
      </c>
      <c r="AG23" s="86">
        <f t="shared" si="25"/>
        <v>3938.45248</v>
      </c>
      <c r="AH23" s="86">
        <f t="shared" si="26"/>
        <v>39.3845248</v>
      </c>
      <c r="AI23" s="98" t="str">
        <f t="shared" si="27"/>
        <v>#REF!</v>
      </c>
      <c r="AJ23" s="89" t="str">
        <f t="shared" si="28"/>
        <v>#REF!</v>
      </c>
      <c r="AK23" s="98" t="str">
        <f t="shared" si="29"/>
        <v>#REF!</v>
      </c>
      <c r="AL23" s="90">
        <v>1319.5</v>
      </c>
      <c r="AM23" s="90" t="str">
        <f t="shared" si="30"/>
        <v>#REF!</v>
      </c>
      <c r="AN23" s="90" t="str">
        <f t="shared" si="31"/>
        <v>#REF!</v>
      </c>
      <c r="AO23" s="91" t="str">
        <f t="shared" si="32"/>
        <v>#REF!</v>
      </c>
    </row>
    <row r="24" ht="14.25" customHeight="1">
      <c r="A24" s="19"/>
      <c r="B24" s="19"/>
      <c r="C24" s="99"/>
      <c r="D24" s="99"/>
      <c r="E24" s="100"/>
      <c r="F24" s="101"/>
      <c r="G24" s="101"/>
      <c r="H24" s="101"/>
      <c r="I24" s="101"/>
      <c r="J24" s="102"/>
      <c r="K24" s="103"/>
      <c r="L24" s="104"/>
      <c r="M24" s="103"/>
      <c r="N24" s="101"/>
      <c r="O24" s="70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05"/>
      <c r="AK24" s="105"/>
      <c r="AL24" s="19"/>
      <c r="AM24" s="19"/>
      <c r="AN24" s="19"/>
      <c r="AO24" s="19"/>
      <c r="AP24" s="19"/>
    </row>
    <row r="25" ht="26.25" customHeight="1">
      <c r="A25" s="106"/>
      <c r="B25" s="106"/>
      <c r="C25" s="106"/>
      <c r="D25" s="107" t="s">
        <v>74</v>
      </c>
      <c r="E25" s="108"/>
      <c r="F25" s="109">
        <f t="shared" ref="F25:H25" si="36">SUM(F13:F24)</f>
        <v>839020.4683</v>
      </c>
      <c r="G25" s="109">
        <f t="shared" si="36"/>
        <v>91154.5317</v>
      </c>
      <c r="H25" s="109">
        <f t="shared" si="36"/>
        <v>930175</v>
      </c>
      <c r="I25" s="109"/>
      <c r="J25" s="110">
        <f>SUM(J13:J24)</f>
        <v>56400</v>
      </c>
      <c r="K25" s="111"/>
      <c r="L25" s="109">
        <f>SUM(L13:L24)</f>
        <v>46850</v>
      </c>
      <c r="M25" s="109"/>
      <c r="N25" s="109">
        <f t="shared" ref="N25:O25" si="37">SUM(N13:N24)</f>
        <v>785726.27</v>
      </c>
      <c r="O25" s="109" t="str">
        <f t="shared" si="37"/>
        <v>#REF!</v>
      </c>
      <c r="P25" s="109"/>
      <c r="Q25" s="109" t="str">
        <f>SUM(Q13:Q24)</f>
        <v>#REF!</v>
      </c>
      <c r="R25" s="109"/>
      <c r="S25" s="109">
        <f>SUM(S13:S24)</f>
        <v>5473.3855</v>
      </c>
      <c r="T25" s="109"/>
      <c r="U25" s="109" t="str">
        <f>SUM(U13:U24)</f>
        <v>#REF!</v>
      </c>
      <c r="V25" s="109"/>
      <c r="W25" s="109">
        <f>SUM(W13:W24)</f>
        <v>0</v>
      </c>
      <c r="X25" s="109"/>
      <c r="Y25" s="109"/>
      <c r="Z25" s="112"/>
      <c r="AA25" s="109" t="str">
        <f>SUM(AA13:AA24)</f>
        <v>#REF!</v>
      </c>
      <c r="AB25" s="112"/>
      <c r="AC25" s="112"/>
      <c r="AD25" s="109">
        <f>SUM(AD13:AD24)</f>
        <v>7441.4</v>
      </c>
      <c r="AE25" s="112"/>
      <c r="AF25" s="109">
        <f t="shared" ref="AF25:AG25" si="38">SUM(AF13:AF24)</f>
        <v>172918.25</v>
      </c>
      <c r="AG25" s="109">
        <f t="shared" si="38"/>
        <v>177685.544</v>
      </c>
      <c r="AH25" s="112"/>
      <c r="AI25" s="112"/>
      <c r="AJ25" s="112"/>
      <c r="AK25" s="109" t="str">
        <f>SUM(AK13:AK24)</f>
        <v>#REF!</v>
      </c>
      <c r="AL25" s="112"/>
      <c r="AM25" s="112"/>
      <c r="AN25" s="109" t="str">
        <f>SUM(AN13:AN24)</f>
        <v>#REF!</v>
      </c>
      <c r="AO25" s="109"/>
      <c r="AP25" s="106"/>
    </row>
    <row r="26" ht="14.25" customHeight="1">
      <c r="G26" s="113" t="s">
        <v>75</v>
      </c>
      <c r="H26" s="114">
        <f>+N25-F25</f>
        <v>-53294.1983</v>
      </c>
      <c r="J26" s="115"/>
      <c r="K26" s="115"/>
      <c r="L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6"/>
      <c r="AK26" s="116"/>
      <c r="AL26" s="115"/>
      <c r="AM26" s="115"/>
      <c r="AN26" s="115"/>
      <c r="AO26" s="115"/>
    </row>
    <row r="27" ht="14.25" customHeight="1">
      <c r="AJ27" s="5"/>
      <c r="AK27" s="5"/>
    </row>
    <row r="28" ht="14.25" customHeight="1">
      <c r="AJ28" s="5"/>
      <c r="AK28" s="5"/>
    </row>
    <row r="29" ht="14.25" customHeight="1">
      <c r="AJ29" s="5"/>
      <c r="AK29" s="5"/>
    </row>
    <row r="30" ht="14.25" customHeight="1">
      <c r="AJ30" s="5"/>
      <c r="AK30" s="5"/>
    </row>
    <row r="31" ht="14.25" customHeight="1">
      <c r="AJ31" s="5"/>
      <c r="AK31" s="5"/>
    </row>
    <row r="32" ht="14.25" customHeight="1">
      <c r="AJ32" s="5"/>
      <c r="AK32" s="5"/>
    </row>
    <row r="33" ht="14.25" customHeight="1">
      <c r="AJ33" s="5"/>
      <c r="AK33" s="5"/>
    </row>
    <row r="34" ht="14.25" customHeight="1">
      <c r="AJ34" s="5"/>
      <c r="AK34" s="5"/>
    </row>
    <row r="35" ht="14.25" customHeight="1">
      <c r="AJ35" s="5"/>
      <c r="AK35" s="5"/>
    </row>
    <row r="36" ht="14.25" customHeight="1">
      <c r="AJ36" s="5"/>
      <c r="AK36" s="5"/>
    </row>
    <row r="37" ht="14.25" customHeight="1">
      <c r="AJ37" s="5"/>
      <c r="AK37" s="5"/>
    </row>
    <row r="38" ht="14.25" customHeight="1">
      <c r="AJ38" s="5"/>
      <c r="AK38" s="5"/>
    </row>
    <row r="39" ht="14.25" customHeight="1">
      <c r="AJ39" s="5"/>
      <c r="AK39" s="5"/>
    </row>
    <row r="40" ht="14.25" customHeight="1">
      <c r="AJ40" s="5"/>
      <c r="AK40" s="5"/>
    </row>
    <row r="41" ht="14.25" customHeight="1">
      <c r="AJ41" s="5"/>
      <c r="AK41" s="5"/>
    </row>
    <row r="42" ht="14.25" customHeight="1">
      <c r="AJ42" s="5"/>
      <c r="AK42" s="5"/>
    </row>
    <row r="43" ht="14.25" customHeight="1">
      <c r="AJ43" s="5"/>
      <c r="AK43" s="5"/>
    </row>
    <row r="44" ht="14.25" customHeight="1">
      <c r="AJ44" s="5"/>
      <c r="AK44" s="5"/>
    </row>
    <row r="45" ht="14.25" customHeight="1">
      <c r="AJ45" s="5"/>
      <c r="AK45" s="5"/>
    </row>
    <row r="46" ht="14.25" customHeight="1">
      <c r="AJ46" s="5"/>
      <c r="AK46" s="5"/>
    </row>
    <row r="47" ht="14.25" customHeight="1">
      <c r="AJ47" s="5"/>
      <c r="AK47" s="5"/>
    </row>
    <row r="48" ht="14.25" customHeight="1">
      <c r="AJ48" s="5"/>
      <c r="AK48" s="5"/>
    </row>
    <row r="49" ht="14.25" customHeight="1">
      <c r="AJ49" s="5"/>
      <c r="AK49" s="5"/>
    </row>
    <row r="50" ht="14.25" customHeight="1">
      <c r="AJ50" s="5"/>
      <c r="AK50" s="5"/>
    </row>
    <row r="51" ht="14.25" customHeight="1">
      <c r="AJ51" s="5"/>
      <c r="AK51" s="5"/>
    </row>
    <row r="52" ht="14.25" customHeight="1">
      <c r="AJ52" s="5"/>
      <c r="AK52" s="5"/>
    </row>
    <row r="53" ht="14.25" customHeight="1">
      <c r="AJ53" s="5"/>
      <c r="AK53" s="5"/>
    </row>
    <row r="54" ht="14.25" customHeight="1">
      <c r="AJ54" s="5"/>
      <c r="AK54" s="5"/>
    </row>
    <row r="55" ht="14.25" customHeight="1">
      <c r="AJ55" s="5"/>
      <c r="AK55" s="5"/>
    </row>
    <row r="56" ht="14.25" customHeight="1">
      <c r="AJ56" s="5"/>
      <c r="AK56" s="5"/>
    </row>
    <row r="57" ht="14.25" customHeight="1">
      <c r="AJ57" s="5"/>
      <c r="AK57" s="5"/>
    </row>
    <row r="58" ht="14.25" customHeight="1">
      <c r="AJ58" s="5"/>
      <c r="AK58" s="5"/>
    </row>
    <row r="59" ht="14.25" customHeight="1">
      <c r="AJ59" s="5"/>
      <c r="AK59" s="5"/>
    </row>
    <row r="60" ht="14.25" customHeight="1">
      <c r="AJ60" s="5"/>
      <c r="AK60" s="5"/>
    </row>
    <row r="61" ht="14.25" customHeight="1">
      <c r="AJ61" s="5"/>
      <c r="AK61" s="5"/>
    </row>
    <row r="62" ht="14.25" customHeight="1">
      <c r="AJ62" s="5"/>
      <c r="AK62" s="5"/>
    </row>
    <row r="63" ht="14.25" customHeight="1">
      <c r="AJ63" s="5"/>
      <c r="AK63" s="5"/>
    </row>
    <row r="64" ht="14.25" customHeight="1">
      <c r="AJ64" s="5"/>
      <c r="AK64" s="5"/>
    </row>
    <row r="65" ht="14.25" customHeight="1">
      <c r="AJ65" s="5"/>
      <c r="AK65" s="5"/>
    </row>
    <row r="66" ht="14.25" customHeight="1">
      <c r="AJ66" s="5"/>
      <c r="AK66" s="5"/>
    </row>
    <row r="67" ht="14.25" customHeight="1">
      <c r="AJ67" s="5"/>
      <c r="AK67" s="5"/>
    </row>
    <row r="68" ht="14.25" customHeight="1">
      <c r="AJ68" s="5"/>
      <c r="AK68" s="5"/>
    </row>
    <row r="69" ht="14.25" customHeight="1">
      <c r="AJ69" s="5"/>
      <c r="AK69" s="5"/>
    </row>
    <row r="70" ht="14.25" customHeight="1">
      <c r="AJ70" s="5"/>
      <c r="AK70" s="5"/>
    </row>
    <row r="71" ht="14.25" customHeight="1">
      <c r="AJ71" s="5"/>
      <c r="AK71" s="5"/>
    </row>
    <row r="72" ht="14.25" customHeight="1">
      <c r="AJ72" s="5"/>
      <c r="AK72" s="5"/>
    </row>
    <row r="73" ht="14.25" customHeight="1">
      <c r="AJ73" s="5"/>
      <c r="AK73" s="5"/>
    </row>
    <row r="74" ht="14.25" customHeight="1">
      <c r="AJ74" s="5"/>
      <c r="AK74" s="5"/>
    </row>
    <row r="75" ht="14.25" customHeight="1">
      <c r="AJ75" s="5"/>
      <c r="AK75" s="5"/>
    </row>
    <row r="76" ht="14.25" customHeight="1">
      <c r="AJ76" s="5"/>
      <c r="AK76" s="5"/>
    </row>
    <row r="77" ht="14.25" customHeight="1">
      <c r="AJ77" s="5"/>
      <c r="AK77" s="5"/>
    </row>
    <row r="78" ht="14.25" customHeight="1">
      <c r="AJ78" s="5"/>
      <c r="AK78" s="5"/>
    </row>
    <row r="79" ht="14.25" customHeight="1">
      <c r="AJ79" s="5"/>
      <c r="AK79" s="5"/>
    </row>
    <row r="80" ht="14.25" customHeight="1">
      <c r="AJ80" s="5"/>
      <c r="AK80" s="5"/>
    </row>
    <row r="81" ht="14.25" customHeight="1">
      <c r="AJ81" s="5"/>
      <c r="AK81" s="5"/>
    </row>
    <row r="82" ht="14.25" customHeight="1">
      <c r="AJ82" s="5"/>
      <c r="AK82" s="5"/>
    </row>
    <row r="83" ht="14.25" customHeight="1">
      <c r="AJ83" s="5"/>
      <c r="AK83" s="5"/>
    </row>
    <row r="84" ht="14.25" customHeight="1">
      <c r="AJ84" s="5"/>
      <c r="AK84" s="5"/>
    </row>
    <row r="85" ht="14.25" customHeight="1">
      <c r="AJ85" s="5"/>
      <c r="AK85" s="5"/>
    </row>
    <row r="86" ht="14.25" customHeight="1">
      <c r="AJ86" s="5"/>
      <c r="AK86" s="5"/>
    </row>
    <row r="87" ht="14.25" customHeight="1">
      <c r="AJ87" s="5"/>
      <c r="AK87" s="5"/>
    </row>
    <row r="88" ht="14.25" customHeight="1">
      <c r="AJ88" s="5"/>
      <c r="AK88" s="5"/>
    </row>
    <row r="89" ht="14.25" customHeight="1">
      <c r="AJ89" s="5"/>
      <c r="AK89" s="5"/>
    </row>
    <row r="90" ht="14.25" customHeight="1">
      <c r="AJ90" s="5"/>
      <c r="AK90" s="5"/>
    </row>
    <row r="91" ht="14.25" customHeight="1">
      <c r="AJ91" s="5"/>
      <c r="AK91" s="5"/>
    </row>
    <row r="92" ht="14.25" customHeight="1">
      <c r="AJ92" s="5"/>
      <c r="AK92" s="5"/>
    </row>
    <row r="93" ht="14.25" customHeight="1">
      <c r="AJ93" s="5"/>
      <c r="AK93" s="5"/>
    </row>
    <row r="94" ht="14.25" customHeight="1">
      <c r="AJ94" s="5"/>
      <c r="AK94" s="5"/>
    </row>
    <row r="95" ht="14.25" customHeight="1">
      <c r="AJ95" s="5"/>
      <c r="AK95" s="5"/>
    </row>
    <row r="96" ht="14.25" customHeight="1">
      <c r="AJ96" s="5"/>
      <c r="AK96" s="5"/>
    </row>
    <row r="97" ht="14.25" customHeight="1">
      <c r="AJ97" s="5"/>
      <c r="AK97" s="5"/>
    </row>
    <row r="98" ht="14.25" customHeight="1">
      <c r="AJ98" s="5"/>
      <c r="AK98" s="5"/>
    </row>
    <row r="99" ht="14.25" customHeight="1">
      <c r="AJ99" s="5"/>
      <c r="AK99" s="5"/>
    </row>
    <row r="100" ht="14.25" customHeight="1">
      <c r="AJ100" s="5"/>
      <c r="AK100" s="5"/>
    </row>
    <row r="101" ht="14.25" customHeight="1">
      <c r="AJ101" s="5"/>
      <c r="AK101" s="5"/>
    </row>
    <row r="102" ht="14.25" customHeight="1">
      <c r="AJ102" s="5"/>
      <c r="AK102" s="5"/>
    </row>
    <row r="103" ht="14.25" customHeight="1">
      <c r="AJ103" s="5"/>
      <c r="AK103" s="5"/>
    </row>
    <row r="104" ht="14.25" customHeight="1">
      <c r="AJ104" s="5"/>
      <c r="AK104" s="5"/>
    </row>
    <row r="105" ht="14.25" customHeight="1">
      <c r="AJ105" s="5"/>
      <c r="AK105" s="5"/>
    </row>
    <row r="106" ht="14.25" customHeight="1">
      <c r="AJ106" s="5"/>
      <c r="AK106" s="5"/>
    </row>
    <row r="107" ht="14.25" customHeight="1">
      <c r="AJ107" s="5"/>
      <c r="AK107" s="5"/>
    </row>
    <row r="108" ht="14.25" customHeight="1">
      <c r="AJ108" s="5"/>
      <c r="AK108" s="5"/>
    </row>
    <row r="109" ht="14.25" customHeight="1">
      <c r="AJ109" s="5"/>
      <c r="AK109" s="5"/>
    </row>
    <row r="110" ht="14.25" customHeight="1">
      <c r="AJ110" s="5"/>
      <c r="AK110" s="5"/>
    </row>
    <row r="111" ht="14.25" customHeight="1">
      <c r="AJ111" s="5"/>
      <c r="AK111" s="5"/>
    </row>
    <row r="112" ht="14.25" customHeight="1">
      <c r="AJ112" s="5"/>
      <c r="AK112" s="5"/>
    </row>
    <row r="113" ht="14.25" customHeight="1">
      <c r="AJ113" s="5"/>
      <c r="AK113" s="5"/>
    </row>
    <row r="114" ht="14.25" customHeight="1">
      <c r="AJ114" s="5"/>
      <c r="AK114" s="5"/>
    </row>
    <row r="115" ht="14.25" customHeight="1">
      <c r="AJ115" s="5"/>
      <c r="AK115" s="5"/>
    </row>
    <row r="116" ht="14.25" customHeight="1">
      <c r="AJ116" s="5"/>
      <c r="AK116" s="5"/>
    </row>
    <row r="117" ht="14.25" customHeight="1">
      <c r="AJ117" s="5"/>
      <c r="AK117" s="5"/>
    </row>
    <row r="118" ht="14.25" customHeight="1">
      <c r="AJ118" s="5"/>
      <c r="AK118" s="5"/>
    </row>
    <row r="119" ht="14.25" customHeight="1">
      <c r="AJ119" s="5"/>
      <c r="AK119" s="5"/>
    </row>
    <row r="120" ht="14.25" customHeight="1">
      <c r="AJ120" s="5"/>
      <c r="AK120" s="5"/>
    </row>
    <row r="121" ht="14.25" customHeight="1">
      <c r="AJ121" s="5"/>
      <c r="AK121" s="5"/>
    </row>
    <row r="122" ht="14.25" customHeight="1">
      <c r="AJ122" s="5"/>
      <c r="AK122" s="5"/>
    </row>
    <row r="123" ht="14.25" customHeight="1">
      <c r="AJ123" s="5"/>
      <c r="AK123" s="5"/>
    </row>
    <row r="124" ht="14.25" customHeight="1">
      <c r="AJ124" s="5"/>
      <c r="AK124" s="5"/>
    </row>
    <row r="125" ht="14.25" customHeight="1">
      <c r="AJ125" s="5"/>
      <c r="AK125" s="5"/>
    </row>
    <row r="126" ht="14.25" customHeight="1">
      <c r="AJ126" s="5"/>
      <c r="AK126" s="5"/>
    </row>
    <row r="127" ht="14.25" customHeight="1">
      <c r="AJ127" s="5"/>
      <c r="AK127" s="5"/>
    </row>
    <row r="128" ht="14.25" customHeight="1">
      <c r="AJ128" s="5"/>
      <c r="AK128" s="5"/>
    </row>
    <row r="129" ht="14.25" customHeight="1">
      <c r="AJ129" s="5"/>
      <c r="AK129" s="5"/>
    </row>
    <row r="130" ht="14.25" customHeight="1">
      <c r="AJ130" s="5"/>
      <c r="AK130" s="5"/>
    </row>
    <row r="131" ht="14.25" customHeight="1">
      <c r="AJ131" s="5"/>
      <c r="AK131" s="5"/>
    </row>
    <row r="132" ht="14.25" customHeight="1">
      <c r="AJ132" s="5"/>
      <c r="AK132" s="5"/>
    </row>
    <row r="133" ht="14.25" customHeight="1">
      <c r="AJ133" s="5"/>
      <c r="AK133" s="5"/>
    </row>
    <row r="134" ht="14.25" customHeight="1">
      <c r="AJ134" s="5"/>
      <c r="AK134" s="5"/>
    </row>
    <row r="135" ht="14.25" customHeight="1">
      <c r="AJ135" s="5"/>
      <c r="AK135" s="5"/>
    </row>
    <row r="136" ht="14.25" customHeight="1">
      <c r="AJ136" s="5"/>
      <c r="AK136" s="5"/>
    </row>
    <row r="137" ht="14.25" customHeight="1">
      <c r="AJ137" s="5"/>
      <c r="AK137" s="5"/>
    </row>
    <row r="138" ht="14.25" customHeight="1">
      <c r="AJ138" s="5"/>
      <c r="AK138" s="5"/>
    </row>
    <row r="139" ht="14.25" customHeight="1">
      <c r="AJ139" s="5"/>
      <c r="AK139" s="5"/>
    </row>
    <row r="140" ht="14.25" customHeight="1">
      <c r="AJ140" s="5"/>
      <c r="AK140" s="5"/>
    </row>
    <row r="141" ht="14.25" customHeight="1">
      <c r="AJ141" s="5"/>
      <c r="AK141" s="5"/>
    </row>
    <row r="142" ht="14.25" customHeight="1">
      <c r="AJ142" s="5"/>
      <c r="AK142" s="5"/>
    </row>
    <row r="143" ht="14.25" customHeight="1">
      <c r="AJ143" s="5"/>
      <c r="AK143" s="5"/>
    </row>
    <row r="144" ht="14.25" customHeight="1">
      <c r="AJ144" s="5"/>
      <c r="AK144" s="5"/>
    </row>
    <row r="145" ht="14.25" customHeight="1">
      <c r="AJ145" s="5"/>
      <c r="AK145" s="5"/>
    </row>
    <row r="146" ht="14.25" customHeight="1">
      <c r="AJ146" s="5"/>
      <c r="AK146" s="5"/>
    </row>
    <row r="147" ht="14.25" customHeight="1">
      <c r="AJ147" s="5"/>
      <c r="AK147" s="5"/>
    </row>
    <row r="148" ht="14.25" customHeight="1">
      <c r="AJ148" s="5"/>
      <c r="AK148" s="5"/>
    </row>
    <row r="149" ht="14.25" customHeight="1">
      <c r="AJ149" s="5"/>
      <c r="AK149" s="5"/>
    </row>
    <row r="150" ht="14.25" customHeight="1">
      <c r="AJ150" s="5"/>
      <c r="AK150" s="5"/>
    </row>
    <row r="151" ht="14.25" customHeight="1">
      <c r="AJ151" s="5"/>
      <c r="AK151" s="5"/>
    </row>
    <row r="152" ht="14.25" customHeight="1">
      <c r="AJ152" s="5"/>
      <c r="AK152" s="5"/>
    </row>
    <row r="153" ht="14.25" customHeight="1">
      <c r="AJ153" s="5"/>
      <c r="AK153" s="5"/>
    </row>
    <row r="154" ht="14.25" customHeight="1">
      <c r="AJ154" s="5"/>
      <c r="AK154" s="5"/>
    </row>
    <row r="155" ht="14.25" customHeight="1">
      <c r="AJ155" s="5"/>
      <c r="AK155" s="5"/>
    </row>
    <row r="156" ht="14.25" customHeight="1">
      <c r="AJ156" s="5"/>
      <c r="AK156" s="5"/>
    </row>
    <row r="157" ht="14.25" customHeight="1">
      <c r="AJ157" s="5"/>
      <c r="AK157" s="5"/>
    </row>
    <row r="158" ht="14.25" customHeight="1">
      <c r="AJ158" s="5"/>
      <c r="AK158" s="5"/>
    </row>
    <row r="159" ht="14.25" customHeight="1">
      <c r="AJ159" s="5"/>
      <c r="AK159" s="5"/>
    </row>
    <row r="160" ht="14.25" customHeight="1">
      <c r="AJ160" s="5"/>
      <c r="AK160" s="5"/>
    </row>
    <row r="161" ht="14.25" customHeight="1">
      <c r="AJ161" s="5"/>
      <c r="AK161" s="5"/>
    </row>
    <row r="162" ht="14.25" customHeight="1">
      <c r="AJ162" s="5"/>
      <c r="AK162" s="5"/>
    </row>
    <row r="163" ht="14.25" customHeight="1">
      <c r="AJ163" s="5"/>
      <c r="AK163" s="5"/>
    </row>
    <row r="164" ht="14.25" customHeight="1">
      <c r="AJ164" s="5"/>
      <c r="AK164" s="5"/>
    </row>
    <row r="165" ht="14.25" customHeight="1">
      <c r="AJ165" s="5"/>
      <c r="AK165" s="5"/>
    </row>
    <row r="166" ht="14.25" customHeight="1">
      <c r="AJ166" s="5"/>
      <c r="AK166" s="5"/>
    </row>
    <row r="167" ht="14.25" customHeight="1">
      <c r="AJ167" s="5"/>
      <c r="AK167" s="5"/>
    </row>
    <row r="168" ht="14.25" customHeight="1">
      <c r="AJ168" s="5"/>
      <c r="AK168" s="5"/>
    </row>
    <row r="169" ht="14.25" customHeight="1">
      <c r="AJ169" s="5"/>
      <c r="AK169" s="5"/>
    </row>
    <row r="170" ht="14.25" customHeight="1">
      <c r="AJ170" s="5"/>
      <c r="AK170" s="5"/>
    </row>
    <row r="171" ht="14.25" customHeight="1">
      <c r="AJ171" s="5"/>
      <c r="AK171" s="5"/>
    </row>
    <row r="172" ht="14.25" customHeight="1">
      <c r="AJ172" s="5"/>
      <c r="AK172" s="5"/>
    </row>
    <row r="173" ht="14.25" customHeight="1">
      <c r="AJ173" s="5"/>
      <c r="AK173" s="5"/>
    </row>
    <row r="174" ht="14.25" customHeight="1">
      <c r="AJ174" s="5"/>
      <c r="AK174" s="5"/>
    </row>
    <row r="175" ht="14.25" customHeight="1">
      <c r="AJ175" s="5"/>
      <c r="AK175" s="5"/>
    </row>
    <row r="176" ht="14.25" customHeight="1">
      <c r="AJ176" s="5"/>
      <c r="AK176" s="5"/>
    </row>
    <row r="177" ht="14.25" customHeight="1">
      <c r="AJ177" s="5"/>
      <c r="AK177" s="5"/>
    </row>
    <row r="178" ht="14.25" customHeight="1">
      <c r="AJ178" s="5"/>
      <c r="AK178" s="5"/>
    </row>
    <row r="179" ht="14.25" customHeight="1">
      <c r="AJ179" s="5"/>
      <c r="AK179" s="5"/>
    </row>
    <row r="180" ht="14.25" customHeight="1">
      <c r="AJ180" s="5"/>
      <c r="AK180" s="5"/>
    </row>
    <row r="181" ht="14.25" customHeight="1">
      <c r="AJ181" s="5"/>
      <c r="AK181" s="5"/>
    </row>
    <row r="182" ht="14.25" customHeight="1">
      <c r="AJ182" s="5"/>
      <c r="AK182" s="5"/>
    </row>
    <row r="183" ht="14.25" customHeight="1">
      <c r="AJ183" s="5"/>
      <c r="AK183" s="5"/>
    </row>
    <row r="184" ht="14.25" customHeight="1">
      <c r="AJ184" s="5"/>
      <c r="AK184" s="5"/>
    </row>
    <row r="185" ht="14.25" customHeight="1">
      <c r="AJ185" s="5"/>
      <c r="AK185" s="5"/>
    </row>
    <row r="186" ht="14.25" customHeight="1">
      <c r="AJ186" s="5"/>
      <c r="AK186" s="5"/>
    </row>
    <row r="187" ht="14.25" customHeight="1">
      <c r="AJ187" s="5"/>
      <c r="AK187" s="5"/>
    </row>
    <row r="188" ht="14.25" customHeight="1">
      <c r="AJ188" s="5"/>
      <c r="AK188" s="5"/>
    </row>
    <row r="189" ht="14.25" customHeight="1">
      <c r="AJ189" s="5"/>
      <c r="AK189" s="5"/>
    </row>
    <row r="190" ht="14.25" customHeight="1">
      <c r="AJ190" s="5"/>
      <c r="AK190" s="5"/>
    </row>
    <row r="191" ht="14.25" customHeight="1">
      <c r="AJ191" s="5"/>
      <c r="AK191" s="5"/>
    </row>
    <row r="192" ht="14.25" customHeight="1">
      <c r="AJ192" s="5"/>
      <c r="AK192" s="5"/>
    </row>
    <row r="193" ht="14.25" customHeight="1">
      <c r="AJ193" s="5"/>
      <c r="AK193" s="5"/>
    </row>
    <row r="194" ht="14.25" customHeight="1">
      <c r="AJ194" s="5"/>
      <c r="AK194" s="5"/>
    </row>
    <row r="195" ht="14.25" customHeight="1">
      <c r="AJ195" s="5"/>
      <c r="AK195" s="5"/>
    </row>
    <row r="196" ht="14.25" customHeight="1">
      <c r="AJ196" s="5"/>
      <c r="AK196" s="5"/>
    </row>
    <row r="197" ht="14.25" customHeight="1">
      <c r="AJ197" s="5"/>
      <c r="AK197" s="5"/>
    </row>
    <row r="198" ht="14.25" customHeight="1">
      <c r="AJ198" s="5"/>
      <c r="AK198" s="5"/>
    </row>
    <row r="199" ht="14.25" customHeight="1">
      <c r="AJ199" s="5"/>
      <c r="AK199" s="5"/>
    </row>
    <row r="200" ht="14.25" customHeight="1">
      <c r="AJ200" s="5"/>
      <c r="AK200" s="5"/>
    </row>
    <row r="201" ht="14.25" customHeight="1">
      <c r="AJ201" s="5"/>
      <c r="AK201" s="5"/>
    </row>
    <row r="202" ht="14.25" customHeight="1">
      <c r="AJ202" s="5"/>
      <c r="AK202" s="5"/>
    </row>
    <row r="203" ht="14.25" customHeight="1">
      <c r="AJ203" s="5"/>
      <c r="AK203" s="5"/>
    </row>
    <row r="204" ht="14.25" customHeight="1">
      <c r="AJ204" s="5"/>
      <c r="AK204" s="5"/>
    </row>
    <row r="205" ht="14.25" customHeight="1">
      <c r="AJ205" s="5"/>
      <c r="AK205" s="5"/>
    </row>
    <row r="206" ht="14.25" customHeight="1">
      <c r="AJ206" s="5"/>
      <c r="AK206" s="5"/>
    </row>
    <row r="207" ht="14.25" customHeight="1">
      <c r="AJ207" s="5"/>
      <c r="AK207" s="5"/>
    </row>
    <row r="208" ht="14.25" customHeight="1">
      <c r="AJ208" s="5"/>
      <c r="AK208" s="5"/>
    </row>
    <row r="209" ht="14.25" customHeight="1">
      <c r="AJ209" s="5"/>
      <c r="AK209" s="5"/>
    </row>
    <row r="210" ht="14.25" customHeight="1">
      <c r="AJ210" s="5"/>
      <c r="AK210" s="5"/>
    </row>
    <row r="211" ht="14.25" customHeight="1">
      <c r="AJ211" s="5"/>
      <c r="AK211" s="5"/>
    </row>
    <row r="212" ht="14.25" customHeight="1">
      <c r="AJ212" s="5"/>
      <c r="AK212" s="5"/>
    </row>
    <row r="213" ht="14.25" customHeight="1">
      <c r="AJ213" s="5"/>
      <c r="AK213" s="5"/>
    </row>
    <row r="214" ht="14.25" customHeight="1">
      <c r="AJ214" s="5"/>
      <c r="AK214" s="5"/>
    </row>
    <row r="215" ht="14.25" customHeight="1">
      <c r="AJ215" s="5"/>
      <c r="AK215" s="5"/>
    </row>
    <row r="216" ht="14.25" customHeight="1">
      <c r="AJ216" s="5"/>
      <c r="AK216" s="5"/>
    </row>
    <row r="217" ht="14.25" customHeight="1">
      <c r="AJ217" s="5"/>
      <c r="AK217" s="5"/>
    </row>
    <row r="218" ht="14.25" customHeight="1">
      <c r="AJ218" s="5"/>
      <c r="AK218" s="5"/>
    </row>
    <row r="219" ht="14.25" customHeight="1">
      <c r="AJ219" s="5"/>
      <c r="AK219" s="5"/>
    </row>
    <row r="220" ht="14.25" customHeight="1">
      <c r="AJ220" s="5"/>
      <c r="AK220" s="5"/>
    </row>
    <row r="221" ht="14.25" customHeight="1">
      <c r="AJ221" s="5"/>
      <c r="AK221" s="5"/>
    </row>
    <row r="222" ht="14.25" customHeight="1">
      <c r="AJ222" s="5"/>
      <c r="AK222" s="5"/>
    </row>
    <row r="223" ht="14.25" customHeight="1">
      <c r="AJ223" s="5"/>
      <c r="AK223" s="5"/>
    </row>
    <row r="224" ht="14.25" customHeight="1">
      <c r="AJ224" s="5"/>
      <c r="AK224" s="5"/>
    </row>
    <row r="225" ht="14.25" customHeight="1">
      <c r="AJ225" s="5"/>
      <c r="AK225" s="5"/>
    </row>
    <row r="226" ht="14.25" customHeight="1">
      <c r="AJ226" s="5"/>
      <c r="AK226" s="5"/>
    </row>
    <row r="227" ht="14.25" customHeight="1">
      <c r="AJ227" s="5"/>
      <c r="AK227" s="5"/>
    </row>
    <row r="228" ht="14.25" customHeight="1">
      <c r="AJ228" s="5"/>
      <c r="AK228" s="5"/>
    </row>
    <row r="229" ht="14.25" customHeight="1">
      <c r="AJ229" s="5"/>
      <c r="AK229" s="5"/>
    </row>
    <row r="230" ht="14.25" customHeight="1">
      <c r="AJ230" s="5"/>
      <c r="AK230" s="5"/>
    </row>
    <row r="231" ht="14.25" customHeight="1">
      <c r="AJ231" s="5"/>
      <c r="AK231" s="5"/>
    </row>
    <row r="232" ht="14.25" customHeight="1">
      <c r="AJ232" s="5"/>
      <c r="AK232" s="5"/>
    </row>
    <row r="233" ht="14.25" customHeight="1">
      <c r="AJ233" s="5"/>
      <c r="AK233" s="5"/>
    </row>
    <row r="234" ht="14.25" customHeight="1">
      <c r="AJ234" s="5"/>
      <c r="AK234" s="5"/>
    </row>
    <row r="235" ht="14.25" customHeight="1">
      <c r="AJ235" s="5"/>
      <c r="AK235" s="5"/>
    </row>
    <row r="236" ht="14.25" customHeight="1">
      <c r="AJ236" s="5"/>
      <c r="AK236" s="5"/>
    </row>
    <row r="237" ht="14.25" customHeight="1">
      <c r="AJ237" s="5"/>
      <c r="AK237" s="5"/>
    </row>
    <row r="238" ht="14.25" customHeight="1">
      <c r="AJ238" s="5"/>
      <c r="AK238" s="5"/>
    </row>
    <row r="239" ht="14.25" customHeight="1">
      <c r="AJ239" s="5"/>
      <c r="AK239" s="5"/>
    </row>
    <row r="240" ht="14.25" customHeight="1">
      <c r="AJ240" s="5"/>
      <c r="AK240" s="5"/>
    </row>
    <row r="241" ht="14.25" customHeight="1">
      <c r="AJ241" s="5"/>
      <c r="AK241" s="5"/>
    </row>
    <row r="242" ht="14.25" customHeight="1">
      <c r="AJ242" s="5"/>
      <c r="AK242" s="5"/>
    </row>
    <row r="243" ht="14.25" customHeight="1">
      <c r="AJ243" s="5"/>
      <c r="AK243" s="5"/>
    </row>
    <row r="244" ht="14.25" customHeight="1">
      <c r="AJ244" s="5"/>
      <c r="AK244" s="5"/>
    </row>
    <row r="245" ht="14.25" customHeight="1">
      <c r="AJ245" s="5"/>
      <c r="AK245" s="5"/>
    </row>
    <row r="246" ht="14.25" customHeight="1">
      <c r="AJ246" s="5"/>
      <c r="AK246" s="5"/>
    </row>
    <row r="247" ht="14.25" customHeight="1">
      <c r="AJ247" s="5"/>
      <c r="AK247" s="5"/>
    </row>
    <row r="248" ht="14.25" customHeight="1">
      <c r="AJ248" s="5"/>
      <c r="AK248" s="5"/>
    </row>
    <row r="249" ht="14.25" customHeight="1">
      <c r="AJ249" s="5"/>
      <c r="AK249" s="5"/>
    </row>
    <row r="250" ht="14.25" customHeight="1">
      <c r="AJ250" s="5"/>
      <c r="AK250" s="5"/>
    </row>
    <row r="251" ht="14.25" customHeight="1">
      <c r="AJ251" s="5"/>
      <c r="AK251" s="5"/>
    </row>
    <row r="252" ht="14.25" customHeight="1">
      <c r="AJ252" s="5"/>
      <c r="AK252" s="5"/>
    </row>
    <row r="253" ht="14.25" customHeight="1">
      <c r="AJ253" s="5"/>
      <c r="AK253" s="5"/>
    </row>
    <row r="254" ht="14.25" customHeight="1">
      <c r="AJ254" s="5"/>
      <c r="AK254" s="5"/>
    </row>
    <row r="255" ht="14.25" customHeight="1">
      <c r="AJ255" s="5"/>
      <c r="AK255" s="5"/>
    </row>
    <row r="256" ht="14.25" customHeight="1">
      <c r="AJ256" s="5"/>
      <c r="AK256" s="5"/>
    </row>
    <row r="257" ht="14.25" customHeight="1">
      <c r="AJ257" s="5"/>
      <c r="AK257" s="5"/>
    </row>
    <row r="258" ht="14.25" customHeight="1">
      <c r="AJ258" s="5"/>
      <c r="AK258" s="5"/>
    </row>
    <row r="259" ht="14.25" customHeight="1">
      <c r="AJ259" s="5"/>
      <c r="AK259" s="5"/>
    </row>
    <row r="260" ht="14.25" customHeight="1">
      <c r="AJ260" s="5"/>
      <c r="AK260" s="5"/>
    </row>
    <row r="261" ht="14.25" customHeight="1">
      <c r="AJ261" s="5"/>
      <c r="AK261" s="5"/>
    </row>
    <row r="262" ht="14.25" customHeight="1">
      <c r="AJ262" s="5"/>
      <c r="AK262" s="5"/>
    </row>
    <row r="263" ht="14.25" customHeight="1">
      <c r="AJ263" s="5"/>
      <c r="AK263" s="5"/>
    </row>
    <row r="264" ht="14.25" customHeight="1">
      <c r="AJ264" s="5"/>
      <c r="AK264" s="5"/>
    </row>
    <row r="265" ht="14.25" customHeight="1">
      <c r="AJ265" s="5"/>
      <c r="AK265" s="5"/>
    </row>
    <row r="266" ht="14.25" customHeight="1">
      <c r="AJ266" s="5"/>
      <c r="AK266" s="5"/>
    </row>
    <row r="267" ht="14.25" customHeight="1">
      <c r="AJ267" s="5"/>
      <c r="AK267" s="5"/>
    </row>
    <row r="268" ht="14.25" customHeight="1">
      <c r="AJ268" s="5"/>
      <c r="AK268" s="5"/>
    </row>
    <row r="269" ht="14.25" customHeight="1">
      <c r="AJ269" s="5"/>
      <c r="AK269" s="5"/>
    </row>
    <row r="270" ht="14.25" customHeight="1">
      <c r="AJ270" s="5"/>
      <c r="AK270" s="5"/>
    </row>
    <row r="271" ht="14.25" customHeight="1">
      <c r="AJ271" s="5"/>
      <c r="AK271" s="5"/>
    </row>
    <row r="272" ht="14.25" customHeight="1">
      <c r="AJ272" s="5"/>
      <c r="AK272" s="5"/>
    </row>
    <row r="273" ht="14.25" customHeight="1">
      <c r="AJ273" s="5"/>
      <c r="AK273" s="5"/>
    </row>
    <row r="274" ht="14.25" customHeight="1">
      <c r="AJ274" s="5"/>
      <c r="AK274" s="5"/>
    </row>
    <row r="275" ht="14.25" customHeight="1">
      <c r="AJ275" s="5"/>
      <c r="AK275" s="5"/>
    </row>
    <row r="276" ht="14.25" customHeight="1">
      <c r="AJ276" s="5"/>
      <c r="AK276" s="5"/>
    </row>
    <row r="277" ht="14.25" customHeight="1">
      <c r="AJ277" s="5"/>
      <c r="AK277" s="5"/>
    </row>
    <row r="278" ht="14.25" customHeight="1">
      <c r="AJ278" s="5"/>
      <c r="AK278" s="5"/>
    </row>
    <row r="279" ht="14.25" customHeight="1">
      <c r="AJ279" s="5"/>
      <c r="AK279" s="5"/>
    </row>
    <row r="280" ht="14.25" customHeight="1">
      <c r="AJ280" s="5"/>
      <c r="AK280" s="5"/>
    </row>
    <row r="281" ht="14.25" customHeight="1">
      <c r="AJ281" s="5"/>
      <c r="AK281" s="5"/>
    </row>
    <row r="282" ht="14.25" customHeight="1">
      <c r="AJ282" s="5"/>
      <c r="AK282" s="5"/>
    </row>
    <row r="283" ht="14.25" customHeight="1">
      <c r="AJ283" s="5"/>
      <c r="AK283" s="5"/>
    </row>
    <row r="284" ht="14.25" customHeight="1">
      <c r="AJ284" s="5"/>
      <c r="AK284" s="5"/>
    </row>
    <row r="285" ht="14.25" customHeight="1">
      <c r="AJ285" s="5"/>
      <c r="AK285" s="5"/>
    </row>
    <row r="286" ht="14.25" customHeight="1">
      <c r="AJ286" s="5"/>
      <c r="AK286" s="5"/>
    </row>
    <row r="287" ht="14.25" customHeight="1">
      <c r="AJ287" s="5"/>
      <c r="AK287" s="5"/>
    </row>
    <row r="288" ht="14.25" customHeight="1">
      <c r="AJ288" s="5"/>
      <c r="AK288" s="5"/>
    </row>
    <row r="289" ht="14.25" customHeight="1">
      <c r="AJ289" s="5"/>
      <c r="AK289" s="5"/>
    </row>
    <row r="290" ht="14.25" customHeight="1">
      <c r="AJ290" s="5"/>
      <c r="AK290" s="5"/>
    </row>
    <row r="291" ht="14.25" customHeight="1">
      <c r="AJ291" s="5"/>
      <c r="AK291" s="5"/>
    </row>
    <row r="292" ht="14.25" customHeight="1">
      <c r="AJ292" s="5"/>
      <c r="AK292" s="5"/>
    </row>
    <row r="293" ht="14.25" customHeight="1">
      <c r="AJ293" s="5"/>
      <c r="AK293" s="5"/>
    </row>
    <row r="294" ht="14.25" customHeight="1">
      <c r="AJ294" s="5"/>
      <c r="AK294" s="5"/>
    </row>
    <row r="295" ht="14.25" customHeight="1">
      <c r="AJ295" s="5"/>
      <c r="AK295" s="5"/>
    </row>
    <row r="296" ht="14.25" customHeight="1">
      <c r="AJ296" s="5"/>
      <c r="AK296" s="5"/>
    </row>
    <row r="297" ht="14.25" customHeight="1">
      <c r="AJ297" s="5"/>
      <c r="AK297" s="5"/>
    </row>
    <row r="298" ht="14.25" customHeight="1">
      <c r="AJ298" s="5"/>
      <c r="AK298" s="5"/>
    </row>
    <row r="299" ht="14.25" customHeight="1">
      <c r="AJ299" s="5"/>
      <c r="AK299" s="5"/>
    </row>
    <row r="300" ht="14.25" customHeight="1">
      <c r="AJ300" s="5"/>
      <c r="AK300" s="5"/>
    </row>
    <row r="301" ht="14.25" customHeight="1">
      <c r="AJ301" s="5"/>
      <c r="AK301" s="5"/>
    </row>
    <row r="302" ht="14.25" customHeight="1">
      <c r="AJ302" s="5"/>
      <c r="AK302" s="5"/>
    </row>
    <row r="303" ht="14.25" customHeight="1">
      <c r="AJ303" s="5"/>
      <c r="AK303" s="5"/>
    </row>
    <row r="304" ht="14.25" customHeight="1">
      <c r="AJ304" s="5"/>
      <c r="AK304" s="5"/>
    </row>
    <row r="305" ht="14.25" customHeight="1">
      <c r="AJ305" s="5"/>
      <c r="AK305" s="5"/>
    </row>
    <row r="306" ht="14.25" customHeight="1">
      <c r="AJ306" s="5"/>
      <c r="AK306" s="5"/>
    </row>
    <row r="307" ht="14.25" customHeight="1">
      <c r="AJ307" s="5"/>
      <c r="AK307" s="5"/>
    </row>
    <row r="308" ht="14.25" customHeight="1">
      <c r="AJ308" s="5"/>
      <c r="AK308" s="5"/>
    </row>
    <row r="309" ht="14.25" customHeight="1">
      <c r="AJ309" s="5"/>
      <c r="AK309" s="5"/>
    </row>
    <row r="310" ht="14.25" customHeight="1">
      <c r="AJ310" s="5"/>
      <c r="AK310" s="5"/>
    </row>
    <row r="311" ht="14.25" customHeight="1">
      <c r="AJ311" s="5"/>
      <c r="AK311" s="5"/>
    </row>
    <row r="312" ht="14.25" customHeight="1">
      <c r="AJ312" s="5"/>
      <c r="AK312" s="5"/>
    </row>
    <row r="313" ht="14.25" customHeight="1">
      <c r="AJ313" s="5"/>
      <c r="AK313" s="5"/>
    </row>
    <row r="314" ht="14.25" customHeight="1">
      <c r="AJ314" s="5"/>
      <c r="AK314" s="5"/>
    </row>
    <row r="315" ht="14.25" customHeight="1">
      <c r="AJ315" s="5"/>
      <c r="AK315" s="5"/>
    </row>
    <row r="316" ht="14.25" customHeight="1">
      <c r="AJ316" s="5"/>
      <c r="AK316" s="5"/>
    </row>
    <row r="317" ht="14.25" customHeight="1">
      <c r="AJ317" s="5"/>
      <c r="AK317" s="5"/>
    </row>
    <row r="318" ht="14.25" customHeight="1">
      <c r="AJ318" s="5"/>
      <c r="AK318" s="5"/>
    </row>
    <row r="319" ht="14.25" customHeight="1">
      <c r="AJ319" s="5"/>
      <c r="AK319" s="5"/>
    </row>
    <row r="320" ht="14.25" customHeight="1">
      <c r="AJ320" s="5"/>
      <c r="AK320" s="5"/>
    </row>
    <row r="321" ht="14.25" customHeight="1">
      <c r="AJ321" s="5"/>
      <c r="AK321" s="5"/>
    </row>
    <row r="322" ht="14.25" customHeight="1">
      <c r="AJ322" s="5"/>
      <c r="AK322" s="5"/>
    </row>
    <row r="323" ht="14.25" customHeight="1">
      <c r="AJ323" s="5"/>
      <c r="AK323" s="5"/>
    </row>
    <row r="324" ht="14.25" customHeight="1">
      <c r="AJ324" s="5"/>
      <c r="AK324" s="5"/>
    </row>
    <row r="325" ht="14.25" customHeight="1">
      <c r="AJ325" s="5"/>
      <c r="AK325" s="5"/>
    </row>
    <row r="326" ht="14.25" customHeight="1">
      <c r="AJ326" s="5"/>
      <c r="AK326" s="5"/>
    </row>
    <row r="327" ht="14.25" customHeight="1">
      <c r="AJ327" s="5"/>
      <c r="AK327" s="5"/>
    </row>
    <row r="328" ht="14.25" customHeight="1">
      <c r="AJ328" s="5"/>
      <c r="AK328" s="5"/>
    </row>
    <row r="329" ht="14.25" customHeight="1">
      <c r="AJ329" s="5"/>
      <c r="AK329" s="5"/>
    </row>
    <row r="330" ht="14.25" customHeight="1">
      <c r="AJ330" s="5"/>
      <c r="AK330" s="5"/>
    </row>
    <row r="331" ht="14.25" customHeight="1">
      <c r="AJ331" s="5"/>
      <c r="AK331" s="5"/>
    </row>
    <row r="332" ht="14.25" customHeight="1">
      <c r="AJ332" s="5"/>
      <c r="AK332" s="5"/>
    </row>
    <row r="333" ht="14.25" customHeight="1">
      <c r="AJ333" s="5"/>
      <c r="AK333" s="5"/>
    </row>
    <row r="334" ht="14.25" customHeight="1">
      <c r="AJ334" s="5"/>
      <c r="AK334" s="5"/>
    </row>
    <row r="335" ht="14.25" customHeight="1">
      <c r="AJ335" s="5"/>
      <c r="AK335" s="5"/>
    </row>
    <row r="336" ht="14.25" customHeight="1">
      <c r="AJ336" s="5"/>
      <c r="AK336" s="5"/>
    </row>
    <row r="337" ht="14.25" customHeight="1">
      <c r="AJ337" s="5"/>
      <c r="AK337" s="5"/>
    </row>
    <row r="338" ht="14.25" customHeight="1">
      <c r="AJ338" s="5"/>
      <c r="AK338" s="5"/>
    </row>
    <row r="339" ht="14.25" customHeight="1">
      <c r="AJ339" s="5"/>
      <c r="AK339" s="5"/>
    </row>
    <row r="340" ht="14.25" customHeight="1">
      <c r="AJ340" s="5"/>
      <c r="AK340" s="5"/>
    </row>
    <row r="341" ht="14.25" customHeight="1">
      <c r="AJ341" s="5"/>
      <c r="AK341" s="5"/>
    </row>
    <row r="342" ht="14.25" customHeight="1">
      <c r="AJ342" s="5"/>
      <c r="AK342" s="5"/>
    </row>
    <row r="343" ht="14.25" customHeight="1">
      <c r="AJ343" s="5"/>
      <c r="AK343" s="5"/>
    </row>
    <row r="344" ht="14.25" customHeight="1">
      <c r="AJ344" s="5"/>
      <c r="AK344" s="5"/>
    </row>
    <row r="345" ht="14.25" customHeight="1">
      <c r="AJ345" s="5"/>
      <c r="AK345" s="5"/>
    </row>
    <row r="346" ht="14.25" customHeight="1">
      <c r="AJ346" s="5"/>
      <c r="AK346" s="5"/>
    </row>
    <row r="347" ht="14.25" customHeight="1">
      <c r="AJ347" s="5"/>
      <c r="AK347" s="5"/>
    </row>
    <row r="348" ht="14.25" customHeight="1">
      <c r="AJ348" s="5"/>
      <c r="AK348" s="5"/>
    </row>
    <row r="349" ht="14.25" customHeight="1">
      <c r="AJ349" s="5"/>
      <c r="AK349" s="5"/>
    </row>
    <row r="350" ht="14.25" customHeight="1">
      <c r="AJ350" s="5"/>
      <c r="AK350" s="5"/>
    </row>
    <row r="351" ht="14.25" customHeight="1">
      <c r="AJ351" s="5"/>
      <c r="AK351" s="5"/>
    </row>
    <row r="352" ht="14.25" customHeight="1">
      <c r="AJ352" s="5"/>
      <c r="AK352" s="5"/>
    </row>
    <row r="353" ht="14.25" customHeight="1">
      <c r="AJ353" s="5"/>
      <c r="AK353" s="5"/>
    </row>
    <row r="354" ht="14.25" customHeight="1">
      <c r="AJ354" s="5"/>
      <c r="AK354" s="5"/>
    </row>
    <row r="355" ht="14.25" customHeight="1">
      <c r="AJ355" s="5"/>
      <c r="AK355" s="5"/>
    </row>
    <row r="356" ht="14.25" customHeight="1">
      <c r="AJ356" s="5"/>
      <c r="AK356" s="5"/>
    </row>
    <row r="357" ht="14.25" customHeight="1">
      <c r="AJ357" s="5"/>
      <c r="AK357" s="5"/>
    </row>
    <row r="358" ht="14.25" customHeight="1">
      <c r="AJ358" s="5"/>
      <c r="AK358" s="5"/>
    </row>
    <row r="359" ht="14.25" customHeight="1">
      <c r="AJ359" s="5"/>
      <c r="AK359" s="5"/>
    </row>
    <row r="360" ht="14.25" customHeight="1">
      <c r="AJ360" s="5"/>
      <c r="AK360" s="5"/>
    </row>
    <row r="361" ht="14.25" customHeight="1">
      <c r="AJ361" s="5"/>
      <c r="AK361" s="5"/>
    </row>
    <row r="362" ht="14.25" customHeight="1">
      <c r="AJ362" s="5"/>
      <c r="AK362" s="5"/>
    </row>
    <row r="363" ht="14.25" customHeight="1">
      <c r="AJ363" s="5"/>
      <c r="AK363" s="5"/>
    </row>
    <row r="364" ht="14.25" customHeight="1">
      <c r="AJ364" s="5"/>
      <c r="AK364" s="5"/>
    </row>
    <row r="365" ht="14.25" customHeight="1">
      <c r="AJ365" s="5"/>
      <c r="AK365" s="5"/>
    </row>
    <row r="366" ht="14.25" customHeight="1">
      <c r="AJ366" s="5"/>
      <c r="AK366" s="5"/>
    </row>
    <row r="367" ht="14.25" customHeight="1">
      <c r="AJ367" s="5"/>
      <c r="AK367" s="5"/>
    </row>
    <row r="368" ht="14.25" customHeight="1">
      <c r="AJ368" s="5"/>
      <c r="AK368" s="5"/>
    </row>
    <row r="369" ht="14.25" customHeight="1">
      <c r="AJ369" s="5"/>
      <c r="AK369" s="5"/>
    </row>
    <row r="370" ht="14.25" customHeight="1">
      <c r="AJ370" s="5"/>
      <c r="AK370" s="5"/>
    </row>
    <row r="371" ht="14.25" customHeight="1">
      <c r="AJ371" s="5"/>
      <c r="AK371" s="5"/>
    </row>
    <row r="372" ht="14.25" customHeight="1">
      <c r="AJ372" s="5"/>
      <c r="AK372" s="5"/>
    </row>
    <row r="373" ht="14.25" customHeight="1">
      <c r="AJ373" s="5"/>
      <c r="AK373" s="5"/>
    </row>
    <row r="374" ht="14.25" customHeight="1">
      <c r="AJ374" s="5"/>
      <c r="AK374" s="5"/>
    </row>
    <row r="375" ht="14.25" customHeight="1">
      <c r="AJ375" s="5"/>
      <c r="AK375" s="5"/>
    </row>
    <row r="376" ht="14.25" customHeight="1">
      <c r="AJ376" s="5"/>
      <c r="AK376" s="5"/>
    </row>
    <row r="377" ht="14.25" customHeight="1">
      <c r="AJ377" s="5"/>
      <c r="AK377" s="5"/>
    </row>
    <row r="378" ht="14.25" customHeight="1">
      <c r="AJ378" s="5"/>
      <c r="AK378" s="5"/>
    </row>
    <row r="379" ht="14.25" customHeight="1">
      <c r="AJ379" s="5"/>
      <c r="AK379" s="5"/>
    </row>
    <row r="380" ht="14.25" customHeight="1">
      <c r="AJ380" s="5"/>
      <c r="AK380" s="5"/>
    </row>
    <row r="381" ht="14.25" customHeight="1">
      <c r="AJ381" s="5"/>
      <c r="AK381" s="5"/>
    </row>
    <row r="382" ht="14.25" customHeight="1">
      <c r="AJ382" s="5"/>
      <c r="AK382" s="5"/>
    </row>
    <row r="383" ht="14.25" customHeight="1">
      <c r="AJ383" s="5"/>
      <c r="AK383" s="5"/>
    </row>
    <row r="384" ht="14.25" customHeight="1">
      <c r="AJ384" s="5"/>
      <c r="AK384" s="5"/>
    </row>
    <row r="385" ht="14.25" customHeight="1">
      <c r="AJ385" s="5"/>
      <c r="AK385" s="5"/>
    </row>
    <row r="386" ht="14.25" customHeight="1">
      <c r="AJ386" s="5"/>
      <c r="AK386" s="5"/>
    </row>
    <row r="387" ht="14.25" customHeight="1">
      <c r="AJ387" s="5"/>
      <c r="AK387" s="5"/>
    </row>
    <row r="388" ht="14.25" customHeight="1">
      <c r="AJ388" s="5"/>
      <c r="AK388" s="5"/>
    </row>
    <row r="389" ht="14.25" customHeight="1">
      <c r="AJ389" s="5"/>
      <c r="AK389" s="5"/>
    </row>
    <row r="390" ht="14.25" customHeight="1">
      <c r="AJ390" s="5"/>
      <c r="AK390" s="5"/>
    </row>
    <row r="391" ht="14.25" customHeight="1">
      <c r="AJ391" s="5"/>
      <c r="AK391" s="5"/>
    </row>
    <row r="392" ht="14.25" customHeight="1">
      <c r="AJ392" s="5"/>
      <c r="AK392" s="5"/>
    </row>
    <row r="393" ht="14.25" customHeight="1">
      <c r="AJ393" s="5"/>
      <c r="AK393" s="5"/>
    </row>
    <row r="394" ht="14.25" customHeight="1">
      <c r="AJ394" s="5"/>
      <c r="AK394" s="5"/>
    </row>
    <row r="395" ht="14.25" customHeight="1">
      <c r="AJ395" s="5"/>
      <c r="AK395" s="5"/>
    </row>
    <row r="396" ht="14.25" customHeight="1">
      <c r="AJ396" s="5"/>
      <c r="AK396" s="5"/>
    </row>
    <row r="397" ht="14.25" customHeight="1">
      <c r="AJ397" s="5"/>
      <c r="AK397" s="5"/>
    </row>
    <row r="398" ht="14.25" customHeight="1">
      <c r="AJ398" s="5"/>
      <c r="AK398" s="5"/>
    </row>
    <row r="399" ht="14.25" customHeight="1">
      <c r="AJ399" s="5"/>
      <c r="AK399" s="5"/>
    </row>
    <row r="400" ht="14.25" customHeight="1">
      <c r="AJ400" s="5"/>
      <c r="AK400" s="5"/>
    </row>
    <row r="401" ht="14.25" customHeight="1">
      <c r="AJ401" s="5"/>
      <c r="AK401" s="5"/>
    </row>
    <row r="402" ht="14.25" customHeight="1">
      <c r="AJ402" s="5"/>
      <c r="AK402" s="5"/>
    </row>
    <row r="403" ht="14.25" customHeight="1">
      <c r="AJ403" s="5"/>
      <c r="AK403" s="5"/>
    </row>
    <row r="404" ht="14.25" customHeight="1">
      <c r="AJ404" s="5"/>
      <c r="AK404" s="5"/>
    </row>
    <row r="405" ht="14.25" customHeight="1">
      <c r="AJ405" s="5"/>
      <c r="AK405" s="5"/>
    </row>
    <row r="406" ht="14.25" customHeight="1">
      <c r="AJ406" s="5"/>
      <c r="AK406" s="5"/>
    </row>
    <row r="407" ht="14.25" customHeight="1">
      <c r="AJ407" s="5"/>
      <c r="AK407" s="5"/>
    </row>
    <row r="408" ht="14.25" customHeight="1">
      <c r="AJ408" s="5"/>
      <c r="AK408" s="5"/>
    </row>
    <row r="409" ht="14.25" customHeight="1">
      <c r="AJ409" s="5"/>
      <c r="AK409" s="5"/>
    </row>
    <row r="410" ht="14.25" customHeight="1">
      <c r="AJ410" s="5"/>
      <c r="AK410" s="5"/>
    </row>
    <row r="411" ht="14.25" customHeight="1">
      <c r="AJ411" s="5"/>
      <c r="AK411" s="5"/>
    </row>
    <row r="412" ht="14.25" customHeight="1">
      <c r="AJ412" s="5"/>
      <c r="AK412" s="5"/>
    </row>
    <row r="413" ht="14.25" customHeight="1">
      <c r="AJ413" s="5"/>
      <c r="AK413" s="5"/>
    </row>
    <row r="414" ht="14.25" customHeight="1">
      <c r="AJ414" s="5"/>
      <c r="AK414" s="5"/>
    </row>
    <row r="415" ht="14.25" customHeight="1">
      <c r="AJ415" s="5"/>
      <c r="AK415" s="5"/>
    </row>
    <row r="416" ht="14.25" customHeight="1">
      <c r="AJ416" s="5"/>
      <c r="AK416" s="5"/>
    </row>
    <row r="417" ht="14.25" customHeight="1">
      <c r="AJ417" s="5"/>
      <c r="AK417" s="5"/>
    </row>
    <row r="418" ht="14.25" customHeight="1">
      <c r="AJ418" s="5"/>
      <c r="AK418" s="5"/>
    </row>
    <row r="419" ht="14.25" customHeight="1">
      <c r="AJ419" s="5"/>
      <c r="AK419" s="5"/>
    </row>
    <row r="420" ht="14.25" customHeight="1">
      <c r="AJ420" s="5"/>
      <c r="AK420" s="5"/>
    </row>
    <row r="421" ht="14.25" customHeight="1">
      <c r="AJ421" s="5"/>
      <c r="AK421" s="5"/>
    </row>
    <row r="422" ht="14.25" customHeight="1">
      <c r="AJ422" s="5"/>
      <c r="AK422" s="5"/>
    </row>
    <row r="423" ht="14.25" customHeight="1">
      <c r="AJ423" s="5"/>
      <c r="AK423" s="5"/>
    </row>
    <row r="424" ht="14.25" customHeight="1">
      <c r="AJ424" s="5"/>
      <c r="AK424" s="5"/>
    </row>
    <row r="425" ht="14.25" customHeight="1">
      <c r="AJ425" s="5"/>
      <c r="AK425" s="5"/>
    </row>
    <row r="426" ht="14.25" customHeight="1">
      <c r="AJ426" s="5"/>
      <c r="AK426" s="5"/>
    </row>
    <row r="427" ht="14.25" customHeight="1">
      <c r="AJ427" s="5"/>
      <c r="AK427" s="5"/>
    </row>
    <row r="428" ht="14.25" customHeight="1">
      <c r="AJ428" s="5"/>
      <c r="AK428" s="5"/>
    </row>
    <row r="429" ht="14.25" customHeight="1">
      <c r="AJ429" s="5"/>
      <c r="AK429" s="5"/>
    </row>
    <row r="430" ht="14.25" customHeight="1">
      <c r="AJ430" s="5"/>
      <c r="AK430" s="5"/>
    </row>
    <row r="431" ht="14.25" customHeight="1">
      <c r="AJ431" s="5"/>
      <c r="AK431" s="5"/>
    </row>
    <row r="432" ht="14.25" customHeight="1">
      <c r="AJ432" s="5"/>
      <c r="AK432" s="5"/>
    </row>
    <row r="433" ht="14.25" customHeight="1">
      <c r="AJ433" s="5"/>
      <c r="AK433" s="5"/>
    </row>
    <row r="434" ht="14.25" customHeight="1">
      <c r="AJ434" s="5"/>
      <c r="AK434" s="5"/>
    </row>
    <row r="435" ht="14.25" customHeight="1">
      <c r="AJ435" s="5"/>
      <c r="AK435" s="5"/>
    </row>
    <row r="436" ht="14.25" customHeight="1">
      <c r="AJ436" s="5"/>
      <c r="AK436" s="5"/>
    </row>
    <row r="437" ht="14.25" customHeight="1">
      <c r="AJ437" s="5"/>
      <c r="AK437" s="5"/>
    </row>
    <row r="438" ht="14.25" customHeight="1">
      <c r="AJ438" s="5"/>
      <c r="AK438" s="5"/>
    </row>
    <row r="439" ht="14.25" customHeight="1">
      <c r="AJ439" s="5"/>
      <c r="AK439" s="5"/>
    </row>
    <row r="440" ht="14.25" customHeight="1">
      <c r="AJ440" s="5"/>
      <c r="AK440" s="5"/>
    </row>
    <row r="441" ht="14.25" customHeight="1">
      <c r="AJ441" s="5"/>
      <c r="AK441" s="5"/>
    </row>
    <row r="442" ht="14.25" customHeight="1">
      <c r="AJ442" s="5"/>
      <c r="AK442" s="5"/>
    </row>
    <row r="443" ht="14.25" customHeight="1">
      <c r="AJ443" s="5"/>
      <c r="AK443" s="5"/>
    </row>
    <row r="444" ht="14.25" customHeight="1">
      <c r="AJ444" s="5"/>
      <c r="AK444" s="5"/>
    </row>
    <row r="445" ht="14.25" customHeight="1">
      <c r="AJ445" s="5"/>
      <c r="AK445" s="5"/>
    </row>
    <row r="446" ht="14.25" customHeight="1">
      <c r="AJ446" s="5"/>
      <c r="AK446" s="5"/>
    </row>
    <row r="447" ht="14.25" customHeight="1">
      <c r="AJ447" s="5"/>
      <c r="AK447" s="5"/>
    </row>
    <row r="448" ht="14.25" customHeight="1">
      <c r="AJ448" s="5"/>
      <c r="AK448" s="5"/>
    </row>
    <row r="449" ht="14.25" customHeight="1">
      <c r="AJ449" s="5"/>
      <c r="AK449" s="5"/>
    </row>
    <row r="450" ht="14.25" customHeight="1">
      <c r="AJ450" s="5"/>
      <c r="AK450" s="5"/>
    </row>
    <row r="451" ht="14.25" customHeight="1">
      <c r="AJ451" s="5"/>
      <c r="AK451" s="5"/>
    </row>
    <row r="452" ht="14.25" customHeight="1">
      <c r="AJ452" s="5"/>
      <c r="AK452" s="5"/>
    </row>
    <row r="453" ht="14.25" customHeight="1">
      <c r="AJ453" s="5"/>
      <c r="AK453" s="5"/>
    </row>
    <row r="454" ht="14.25" customHeight="1">
      <c r="AJ454" s="5"/>
      <c r="AK454" s="5"/>
    </row>
    <row r="455" ht="14.25" customHeight="1">
      <c r="AJ455" s="5"/>
      <c r="AK455" s="5"/>
    </row>
    <row r="456" ht="14.25" customHeight="1">
      <c r="AJ456" s="5"/>
      <c r="AK456" s="5"/>
    </row>
    <row r="457" ht="14.25" customHeight="1">
      <c r="AJ457" s="5"/>
      <c r="AK457" s="5"/>
    </row>
    <row r="458" ht="14.25" customHeight="1">
      <c r="AJ458" s="5"/>
      <c r="AK458" s="5"/>
    </row>
    <row r="459" ht="14.25" customHeight="1">
      <c r="AJ459" s="5"/>
      <c r="AK459" s="5"/>
    </row>
    <row r="460" ht="14.25" customHeight="1">
      <c r="AJ460" s="5"/>
      <c r="AK460" s="5"/>
    </row>
    <row r="461" ht="14.25" customHeight="1">
      <c r="AJ461" s="5"/>
      <c r="AK461" s="5"/>
    </row>
    <row r="462" ht="14.25" customHeight="1">
      <c r="AJ462" s="5"/>
      <c r="AK462" s="5"/>
    </row>
    <row r="463" ht="14.25" customHeight="1">
      <c r="AJ463" s="5"/>
      <c r="AK463" s="5"/>
    </row>
    <row r="464" ht="14.25" customHeight="1">
      <c r="AJ464" s="5"/>
      <c r="AK464" s="5"/>
    </row>
    <row r="465" ht="14.25" customHeight="1">
      <c r="AJ465" s="5"/>
      <c r="AK465" s="5"/>
    </row>
    <row r="466" ht="14.25" customHeight="1">
      <c r="AJ466" s="5"/>
      <c r="AK466" s="5"/>
    </row>
    <row r="467" ht="14.25" customHeight="1">
      <c r="AJ467" s="5"/>
      <c r="AK467" s="5"/>
    </row>
    <row r="468" ht="14.25" customHeight="1">
      <c r="AJ468" s="5"/>
      <c r="AK468" s="5"/>
    </row>
    <row r="469" ht="14.25" customHeight="1">
      <c r="AJ469" s="5"/>
      <c r="AK469" s="5"/>
    </row>
    <row r="470" ht="14.25" customHeight="1">
      <c r="AJ470" s="5"/>
      <c r="AK470" s="5"/>
    </row>
    <row r="471" ht="14.25" customHeight="1">
      <c r="AJ471" s="5"/>
      <c r="AK471" s="5"/>
    </row>
    <row r="472" ht="14.25" customHeight="1">
      <c r="AJ472" s="5"/>
      <c r="AK472" s="5"/>
    </row>
    <row r="473" ht="14.25" customHeight="1">
      <c r="AJ473" s="5"/>
      <c r="AK473" s="5"/>
    </row>
    <row r="474" ht="14.25" customHeight="1">
      <c r="AJ474" s="5"/>
      <c r="AK474" s="5"/>
    </row>
    <row r="475" ht="14.25" customHeight="1">
      <c r="AJ475" s="5"/>
      <c r="AK475" s="5"/>
    </row>
    <row r="476" ht="14.25" customHeight="1">
      <c r="AJ476" s="5"/>
      <c r="AK476" s="5"/>
    </row>
    <row r="477" ht="14.25" customHeight="1">
      <c r="AJ477" s="5"/>
      <c r="AK477" s="5"/>
    </row>
    <row r="478" ht="14.25" customHeight="1">
      <c r="AJ478" s="5"/>
      <c r="AK478" s="5"/>
    </row>
    <row r="479" ht="14.25" customHeight="1">
      <c r="AJ479" s="5"/>
      <c r="AK479" s="5"/>
    </row>
    <row r="480" ht="14.25" customHeight="1">
      <c r="AJ480" s="5"/>
      <c r="AK480" s="5"/>
    </row>
    <row r="481" ht="14.25" customHeight="1">
      <c r="AJ481" s="5"/>
      <c r="AK481" s="5"/>
    </row>
    <row r="482" ht="14.25" customHeight="1">
      <c r="AJ482" s="5"/>
      <c r="AK482" s="5"/>
    </row>
    <row r="483" ht="14.25" customHeight="1">
      <c r="AJ483" s="5"/>
      <c r="AK483" s="5"/>
    </row>
    <row r="484" ht="14.25" customHeight="1">
      <c r="AJ484" s="5"/>
      <c r="AK484" s="5"/>
    </row>
    <row r="485" ht="14.25" customHeight="1">
      <c r="AJ485" s="5"/>
      <c r="AK485" s="5"/>
    </row>
    <row r="486" ht="14.25" customHeight="1">
      <c r="AJ486" s="5"/>
      <c r="AK486" s="5"/>
    </row>
    <row r="487" ht="14.25" customHeight="1">
      <c r="AJ487" s="5"/>
      <c r="AK487" s="5"/>
    </row>
    <row r="488" ht="14.25" customHeight="1">
      <c r="AJ488" s="5"/>
      <c r="AK488" s="5"/>
    </row>
    <row r="489" ht="14.25" customHeight="1">
      <c r="AJ489" s="5"/>
      <c r="AK489" s="5"/>
    </row>
    <row r="490" ht="14.25" customHeight="1">
      <c r="AJ490" s="5"/>
      <c r="AK490" s="5"/>
    </row>
    <row r="491" ht="14.25" customHeight="1">
      <c r="AJ491" s="5"/>
      <c r="AK491" s="5"/>
    </row>
    <row r="492" ht="14.25" customHeight="1">
      <c r="AJ492" s="5"/>
      <c r="AK492" s="5"/>
    </row>
    <row r="493" ht="14.25" customHeight="1">
      <c r="AJ493" s="5"/>
      <c r="AK493" s="5"/>
    </row>
    <row r="494" ht="14.25" customHeight="1">
      <c r="AJ494" s="5"/>
      <c r="AK494" s="5"/>
    </row>
    <row r="495" ht="14.25" customHeight="1">
      <c r="AJ495" s="5"/>
      <c r="AK495" s="5"/>
    </row>
    <row r="496" ht="14.25" customHeight="1">
      <c r="AJ496" s="5"/>
      <c r="AK496" s="5"/>
    </row>
    <row r="497" ht="14.25" customHeight="1">
      <c r="AJ497" s="5"/>
      <c r="AK497" s="5"/>
    </row>
    <row r="498" ht="14.25" customHeight="1">
      <c r="AJ498" s="5"/>
      <c r="AK498" s="5"/>
    </row>
    <row r="499" ht="14.25" customHeight="1">
      <c r="AJ499" s="5"/>
      <c r="AK499" s="5"/>
    </row>
    <row r="500" ht="14.25" customHeight="1">
      <c r="AJ500" s="5"/>
      <c r="AK500" s="5"/>
    </row>
    <row r="501" ht="14.25" customHeight="1">
      <c r="AJ501" s="5"/>
      <c r="AK501" s="5"/>
    </row>
    <row r="502" ht="14.25" customHeight="1">
      <c r="AJ502" s="5"/>
      <c r="AK502" s="5"/>
    </row>
    <row r="503" ht="14.25" customHeight="1">
      <c r="AJ503" s="5"/>
      <c r="AK503" s="5"/>
    </row>
    <row r="504" ht="14.25" customHeight="1">
      <c r="AJ504" s="5"/>
      <c r="AK504" s="5"/>
    </row>
    <row r="505" ht="14.25" customHeight="1">
      <c r="AJ505" s="5"/>
      <c r="AK505" s="5"/>
    </row>
    <row r="506" ht="14.25" customHeight="1">
      <c r="AJ506" s="5"/>
      <c r="AK506" s="5"/>
    </row>
    <row r="507" ht="14.25" customHeight="1">
      <c r="AJ507" s="5"/>
      <c r="AK507" s="5"/>
    </row>
    <row r="508" ht="14.25" customHeight="1">
      <c r="AJ508" s="5"/>
      <c r="AK508" s="5"/>
    </row>
    <row r="509" ht="14.25" customHeight="1">
      <c r="AJ509" s="5"/>
      <c r="AK509" s="5"/>
    </row>
    <row r="510" ht="14.25" customHeight="1">
      <c r="AJ510" s="5"/>
      <c r="AK510" s="5"/>
    </row>
    <row r="511" ht="14.25" customHeight="1">
      <c r="AJ511" s="5"/>
      <c r="AK511" s="5"/>
    </row>
    <row r="512" ht="14.25" customHeight="1">
      <c r="AJ512" s="5"/>
      <c r="AK512" s="5"/>
    </row>
    <row r="513" ht="14.25" customHeight="1">
      <c r="AJ513" s="5"/>
      <c r="AK513" s="5"/>
    </row>
    <row r="514" ht="14.25" customHeight="1">
      <c r="AJ514" s="5"/>
      <c r="AK514" s="5"/>
    </row>
    <row r="515" ht="14.25" customHeight="1">
      <c r="AJ515" s="5"/>
      <c r="AK515" s="5"/>
    </row>
    <row r="516" ht="14.25" customHeight="1">
      <c r="AJ516" s="5"/>
      <c r="AK516" s="5"/>
    </row>
    <row r="517" ht="14.25" customHeight="1">
      <c r="AJ517" s="5"/>
      <c r="AK517" s="5"/>
    </row>
    <row r="518" ht="14.25" customHeight="1">
      <c r="AJ518" s="5"/>
      <c r="AK518" s="5"/>
    </row>
    <row r="519" ht="14.25" customHeight="1">
      <c r="AJ519" s="5"/>
      <c r="AK519" s="5"/>
    </row>
    <row r="520" ht="14.25" customHeight="1">
      <c r="AJ520" s="5"/>
      <c r="AK520" s="5"/>
    </row>
    <row r="521" ht="14.25" customHeight="1">
      <c r="AJ521" s="5"/>
      <c r="AK521" s="5"/>
    </row>
    <row r="522" ht="14.25" customHeight="1">
      <c r="AJ522" s="5"/>
      <c r="AK522" s="5"/>
    </row>
    <row r="523" ht="14.25" customHeight="1">
      <c r="AJ523" s="5"/>
      <c r="AK523" s="5"/>
    </row>
    <row r="524" ht="14.25" customHeight="1">
      <c r="AJ524" s="5"/>
      <c r="AK524" s="5"/>
    </row>
    <row r="525" ht="14.25" customHeight="1">
      <c r="AJ525" s="5"/>
      <c r="AK525" s="5"/>
    </row>
    <row r="526" ht="14.25" customHeight="1">
      <c r="AJ526" s="5"/>
      <c r="AK526" s="5"/>
    </row>
    <row r="527" ht="14.25" customHeight="1">
      <c r="AJ527" s="5"/>
      <c r="AK527" s="5"/>
    </row>
    <row r="528" ht="14.25" customHeight="1">
      <c r="AJ528" s="5"/>
      <c r="AK528" s="5"/>
    </row>
    <row r="529" ht="14.25" customHeight="1">
      <c r="AJ529" s="5"/>
      <c r="AK529" s="5"/>
    </row>
    <row r="530" ht="14.25" customHeight="1">
      <c r="AJ530" s="5"/>
      <c r="AK530" s="5"/>
    </row>
    <row r="531" ht="14.25" customHeight="1">
      <c r="AJ531" s="5"/>
      <c r="AK531" s="5"/>
    </row>
    <row r="532" ht="14.25" customHeight="1">
      <c r="AJ532" s="5"/>
      <c r="AK532" s="5"/>
    </row>
    <row r="533" ht="14.25" customHeight="1">
      <c r="AJ533" s="5"/>
      <c r="AK533" s="5"/>
    </row>
    <row r="534" ht="14.25" customHeight="1">
      <c r="AJ534" s="5"/>
      <c r="AK534" s="5"/>
    </row>
    <row r="535" ht="14.25" customHeight="1">
      <c r="AJ535" s="5"/>
      <c r="AK535" s="5"/>
    </row>
    <row r="536" ht="14.25" customHeight="1">
      <c r="AJ536" s="5"/>
      <c r="AK536" s="5"/>
    </row>
    <row r="537" ht="14.25" customHeight="1">
      <c r="AJ537" s="5"/>
      <c r="AK537" s="5"/>
    </row>
    <row r="538" ht="14.25" customHeight="1">
      <c r="AJ538" s="5"/>
      <c r="AK538" s="5"/>
    </row>
    <row r="539" ht="14.25" customHeight="1">
      <c r="AJ539" s="5"/>
      <c r="AK539" s="5"/>
    </row>
    <row r="540" ht="14.25" customHeight="1">
      <c r="AJ540" s="5"/>
      <c r="AK540" s="5"/>
    </row>
    <row r="541" ht="14.25" customHeight="1">
      <c r="AJ541" s="5"/>
      <c r="AK541" s="5"/>
    </row>
    <row r="542" ht="14.25" customHeight="1">
      <c r="AJ542" s="5"/>
      <c r="AK542" s="5"/>
    </row>
    <row r="543" ht="14.25" customHeight="1">
      <c r="AJ543" s="5"/>
      <c r="AK543" s="5"/>
    </row>
    <row r="544" ht="14.25" customHeight="1">
      <c r="AJ544" s="5"/>
      <c r="AK544" s="5"/>
    </row>
    <row r="545" ht="14.25" customHeight="1">
      <c r="AJ545" s="5"/>
      <c r="AK545" s="5"/>
    </row>
    <row r="546" ht="14.25" customHeight="1">
      <c r="AJ546" s="5"/>
      <c r="AK546" s="5"/>
    </row>
    <row r="547" ht="14.25" customHeight="1">
      <c r="AJ547" s="5"/>
      <c r="AK547" s="5"/>
    </row>
    <row r="548" ht="14.25" customHeight="1">
      <c r="AJ548" s="5"/>
      <c r="AK548" s="5"/>
    </row>
    <row r="549" ht="14.25" customHeight="1">
      <c r="AJ549" s="5"/>
      <c r="AK549" s="5"/>
    </row>
    <row r="550" ht="14.25" customHeight="1">
      <c r="AJ550" s="5"/>
      <c r="AK550" s="5"/>
    </row>
    <row r="551" ht="14.25" customHeight="1">
      <c r="AJ551" s="5"/>
      <c r="AK551" s="5"/>
    </row>
    <row r="552" ht="14.25" customHeight="1">
      <c r="AJ552" s="5"/>
      <c r="AK552" s="5"/>
    </row>
    <row r="553" ht="14.25" customHeight="1">
      <c r="AJ553" s="5"/>
      <c r="AK553" s="5"/>
    </row>
    <row r="554" ht="14.25" customHeight="1">
      <c r="AJ554" s="5"/>
      <c r="AK554" s="5"/>
    </row>
    <row r="555" ht="14.25" customHeight="1">
      <c r="AJ555" s="5"/>
      <c r="AK555" s="5"/>
    </row>
    <row r="556" ht="14.25" customHeight="1">
      <c r="AJ556" s="5"/>
      <c r="AK556" s="5"/>
    </row>
    <row r="557" ht="14.25" customHeight="1">
      <c r="AJ557" s="5"/>
      <c r="AK557" s="5"/>
    </row>
    <row r="558" ht="14.25" customHeight="1">
      <c r="AJ558" s="5"/>
      <c r="AK558" s="5"/>
    </row>
    <row r="559" ht="14.25" customHeight="1">
      <c r="AJ559" s="5"/>
      <c r="AK559" s="5"/>
    </row>
    <row r="560" ht="14.25" customHeight="1">
      <c r="AJ560" s="5"/>
      <c r="AK560" s="5"/>
    </row>
    <row r="561" ht="14.25" customHeight="1">
      <c r="AJ561" s="5"/>
      <c r="AK561" s="5"/>
    </row>
    <row r="562" ht="14.25" customHeight="1">
      <c r="AJ562" s="5"/>
      <c r="AK562" s="5"/>
    </row>
    <row r="563" ht="14.25" customHeight="1">
      <c r="AJ563" s="5"/>
      <c r="AK563" s="5"/>
    </row>
    <row r="564" ht="14.25" customHeight="1">
      <c r="AJ564" s="5"/>
      <c r="AK564" s="5"/>
    </row>
    <row r="565" ht="14.25" customHeight="1">
      <c r="AJ565" s="5"/>
      <c r="AK565" s="5"/>
    </row>
    <row r="566" ht="14.25" customHeight="1">
      <c r="AJ566" s="5"/>
      <c r="AK566" s="5"/>
    </row>
    <row r="567" ht="14.25" customHeight="1">
      <c r="AJ567" s="5"/>
      <c r="AK567" s="5"/>
    </row>
    <row r="568" ht="14.25" customHeight="1">
      <c r="AJ568" s="5"/>
      <c r="AK568" s="5"/>
    </row>
    <row r="569" ht="14.25" customHeight="1">
      <c r="AJ569" s="5"/>
      <c r="AK569" s="5"/>
    </row>
    <row r="570" ht="14.25" customHeight="1">
      <c r="AJ570" s="5"/>
      <c r="AK570" s="5"/>
    </row>
    <row r="571" ht="14.25" customHeight="1">
      <c r="AJ571" s="5"/>
      <c r="AK571" s="5"/>
    </row>
    <row r="572" ht="14.25" customHeight="1">
      <c r="AJ572" s="5"/>
      <c r="AK572" s="5"/>
    </row>
    <row r="573" ht="14.25" customHeight="1">
      <c r="AJ573" s="5"/>
      <c r="AK573" s="5"/>
    </row>
    <row r="574" ht="14.25" customHeight="1">
      <c r="AJ574" s="5"/>
      <c r="AK574" s="5"/>
    </row>
    <row r="575" ht="14.25" customHeight="1">
      <c r="AJ575" s="5"/>
      <c r="AK575" s="5"/>
    </row>
    <row r="576" ht="14.25" customHeight="1">
      <c r="AJ576" s="5"/>
      <c r="AK576" s="5"/>
    </row>
    <row r="577" ht="14.25" customHeight="1">
      <c r="AJ577" s="5"/>
      <c r="AK577" s="5"/>
    </row>
    <row r="578" ht="14.25" customHeight="1">
      <c r="AJ578" s="5"/>
      <c r="AK578" s="5"/>
    </row>
    <row r="579" ht="14.25" customHeight="1">
      <c r="AJ579" s="5"/>
      <c r="AK579" s="5"/>
    </row>
    <row r="580" ht="14.25" customHeight="1">
      <c r="AJ580" s="5"/>
      <c r="AK580" s="5"/>
    </row>
    <row r="581" ht="14.25" customHeight="1">
      <c r="AJ581" s="5"/>
      <c r="AK581" s="5"/>
    </row>
    <row r="582" ht="14.25" customHeight="1">
      <c r="AJ582" s="5"/>
      <c r="AK582" s="5"/>
    </row>
    <row r="583" ht="14.25" customHeight="1">
      <c r="AJ583" s="5"/>
      <c r="AK583" s="5"/>
    </row>
    <row r="584" ht="14.25" customHeight="1">
      <c r="AJ584" s="5"/>
      <c r="AK584" s="5"/>
    </row>
    <row r="585" ht="14.25" customHeight="1">
      <c r="AJ585" s="5"/>
      <c r="AK585" s="5"/>
    </row>
    <row r="586" ht="14.25" customHeight="1">
      <c r="AJ586" s="5"/>
      <c r="AK586" s="5"/>
    </row>
    <row r="587" ht="14.25" customHeight="1">
      <c r="AJ587" s="5"/>
      <c r="AK587" s="5"/>
    </row>
    <row r="588" ht="14.25" customHeight="1">
      <c r="AJ588" s="5"/>
      <c r="AK588" s="5"/>
    </row>
    <row r="589" ht="14.25" customHeight="1">
      <c r="AJ589" s="5"/>
      <c r="AK589" s="5"/>
    </row>
    <row r="590" ht="14.25" customHeight="1">
      <c r="AJ590" s="5"/>
      <c r="AK590" s="5"/>
    </row>
    <row r="591" ht="14.25" customHeight="1">
      <c r="AJ591" s="5"/>
      <c r="AK591" s="5"/>
    </row>
    <row r="592" ht="14.25" customHeight="1">
      <c r="AJ592" s="5"/>
      <c r="AK592" s="5"/>
    </row>
    <row r="593" ht="14.25" customHeight="1">
      <c r="AJ593" s="5"/>
      <c r="AK593" s="5"/>
    </row>
    <row r="594" ht="14.25" customHeight="1">
      <c r="AJ594" s="5"/>
      <c r="AK594" s="5"/>
    </row>
    <row r="595" ht="14.25" customHeight="1">
      <c r="AJ595" s="5"/>
      <c r="AK595" s="5"/>
    </row>
    <row r="596" ht="14.25" customHeight="1">
      <c r="AJ596" s="5"/>
      <c r="AK596" s="5"/>
    </row>
    <row r="597" ht="14.25" customHeight="1">
      <c r="AJ597" s="5"/>
      <c r="AK597" s="5"/>
    </row>
    <row r="598" ht="14.25" customHeight="1">
      <c r="AJ598" s="5"/>
      <c r="AK598" s="5"/>
    </row>
    <row r="599" ht="14.25" customHeight="1">
      <c r="AJ599" s="5"/>
      <c r="AK599" s="5"/>
    </row>
    <row r="600" ht="14.25" customHeight="1">
      <c r="AJ600" s="5"/>
      <c r="AK600" s="5"/>
    </row>
    <row r="601" ht="14.25" customHeight="1">
      <c r="AJ601" s="5"/>
      <c r="AK601" s="5"/>
    </row>
    <row r="602" ht="14.25" customHeight="1">
      <c r="AJ602" s="5"/>
      <c r="AK602" s="5"/>
    </row>
    <row r="603" ht="14.25" customHeight="1">
      <c r="AJ603" s="5"/>
      <c r="AK603" s="5"/>
    </row>
    <row r="604" ht="14.25" customHeight="1">
      <c r="AJ604" s="5"/>
      <c r="AK604" s="5"/>
    </row>
    <row r="605" ht="14.25" customHeight="1">
      <c r="AJ605" s="5"/>
      <c r="AK605" s="5"/>
    </row>
    <row r="606" ht="14.25" customHeight="1">
      <c r="AJ606" s="5"/>
      <c r="AK606" s="5"/>
    </row>
    <row r="607" ht="14.25" customHeight="1">
      <c r="AJ607" s="5"/>
      <c r="AK607" s="5"/>
    </row>
    <row r="608" ht="14.25" customHeight="1">
      <c r="AJ608" s="5"/>
      <c r="AK608" s="5"/>
    </row>
    <row r="609" ht="14.25" customHeight="1">
      <c r="AJ609" s="5"/>
      <c r="AK609" s="5"/>
    </row>
    <row r="610" ht="14.25" customHeight="1">
      <c r="AJ610" s="5"/>
      <c r="AK610" s="5"/>
    </row>
    <row r="611" ht="14.25" customHeight="1">
      <c r="AJ611" s="5"/>
      <c r="AK611" s="5"/>
    </row>
    <row r="612" ht="14.25" customHeight="1">
      <c r="AJ612" s="5"/>
      <c r="AK612" s="5"/>
    </row>
    <row r="613" ht="14.25" customHeight="1">
      <c r="AJ613" s="5"/>
      <c r="AK613" s="5"/>
    </row>
    <row r="614" ht="14.25" customHeight="1">
      <c r="AJ614" s="5"/>
      <c r="AK614" s="5"/>
    </row>
    <row r="615" ht="14.25" customHeight="1">
      <c r="AJ615" s="5"/>
      <c r="AK615" s="5"/>
    </row>
    <row r="616" ht="14.25" customHeight="1">
      <c r="AJ616" s="5"/>
      <c r="AK616" s="5"/>
    </row>
    <row r="617" ht="14.25" customHeight="1">
      <c r="AJ617" s="5"/>
      <c r="AK617" s="5"/>
    </row>
    <row r="618" ht="14.25" customHeight="1">
      <c r="AJ618" s="5"/>
      <c r="AK618" s="5"/>
    </row>
    <row r="619" ht="14.25" customHeight="1">
      <c r="AJ619" s="5"/>
      <c r="AK619" s="5"/>
    </row>
    <row r="620" ht="14.25" customHeight="1">
      <c r="AJ620" s="5"/>
      <c r="AK620" s="5"/>
    </row>
    <row r="621" ht="14.25" customHeight="1">
      <c r="AJ621" s="5"/>
      <c r="AK621" s="5"/>
    </row>
    <row r="622" ht="14.25" customHeight="1">
      <c r="AJ622" s="5"/>
      <c r="AK622" s="5"/>
    </row>
    <row r="623" ht="14.25" customHeight="1">
      <c r="AJ623" s="5"/>
      <c r="AK623" s="5"/>
    </row>
    <row r="624" ht="14.25" customHeight="1">
      <c r="AJ624" s="5"/>
      <c r="AK624" s="5"/>
    </row>
    <row r="625" ht="14.25" customHeight="1">
      <c r="AJ625" s="5"/>
      <c r="AK625" s="5"/>
    </row>
    <row r="626" ht="14.25" customHeight="1">
      <c r="AJ626" s="5"/>
      <c r="AK626" s="5"/>
    </row>
    <row r="627" ht="14.25" customHeight="1">
      <c r="AJ627" s="5"/>
      <c r="AK627" s="5"/>
    </row>
    <row r="628" ht="14.25" customHeight="1">
      <c r="AJ628" s="5"/>
      <c r="AK628" s="5"/>
    </row>
    <row r="629" ht="14.25" customHeight="1">
      <c r="AJ629" s="5"/>
      <c r="AK629" s="5"/>
    </row>
    <row r="630" ht="14.25" customHeight="1">
      <c r="AJ630" s="5"/>
      <c r="AK630" s="5"/>
    </row>
    <row r="631" ht="14.25" customHeight="1">
      <c r="AJ631" s="5"/>
      <c r="AK631" s="5"/>
    </row>
    <row r="632" ht="14.25" customHeight="1">
      <c r="AJ632" s="5"/>
      <c r="AK632" s="5"/>
    </row>
    <row r="633" ht="14.25" customHeight="1">
      <c r="AJ633" s="5"/>
      <c r="AK633" s="5"/>
    </row>
    <row r="634" ht="14.25" customHeight="1">
      <c r="AJ634" s="5"/>
      <c r="AK634" s="5"/>
    </row>
    <row r="635" ht="14.25" customHeight="1">
      <c r="AJ635" s="5"/>
      <c r="AK635" s="5"/>
    </row>
    <row r="636" ht="14.25" customHeight="1">
      <c r="AJ636" s="5"/>
      <c r="AK636" s="5"/>
    </row>
    <row r="637" ht="14.25" customHeight="1">
      <c r="AJ637" s="5"/>
      <c r="AK637" s="5"/>
    </row>
    <row r="638" ht="14.25" customHeight="1">
      <c r="AJ638" s="5"/>
      <c r="AK638" s="5"/>
    </row>
    <row r="639" ht="14.25" customHeight="1">
      <c r="AJ639" s="5"/>
      <c r="AK639" s="5"/>
    </row>
    <row r="640" ht="14.25" customHeight="1">
      <c r="AJ640" s="5"/>
      <c r="AK640" s="5"/>
    </row>
    <row r="641" ht="14.25" customHeight="1">
      <c r="AJ641" s="5"/>
      <c r="AK641" s="5"/>
    </row>
    <row r="642" ht="14.25" customHeight="1">
      <c r="AJ642" s="5"/>
      <c r="AK642" s="5"/>
    </row>
    <row r="643" ht="14.25" customHeight="1">
      <c r="AJ643" s="5"/>
      <c r="AK643" s="5"/>
    </row>
    <row r="644" ht="14.25" customHeight="1">
      <c r="AJ644" s="5"/>
      <c r="AK644" s="5"/>
    </row>
    <row r="645" ht="14.25" customHeight="1">
      <c r="AJ645" s="5"/>
      <c r="AK645" s="5"/>
    </row>
    <row r="646" ht="14.25" customHeight="1">
      <c r="AJ646" s="5"/>
      <c r="AK646" s="5"/>
    </row>
    <row r="647" ht="14.25" customHeight="1">
      <c r="AJ647" s="5"/>
      <c r="AK647" s="5"/>
    </row>
    <row r="648" ht="14.25" customHeight="1">
      <c r="AJ648" s="5"/>
      <c r="AK648" s="5"/>
    </row>
    <row r="649" ht="14.25" customHeight="1">
      <c r="AJ649" s="5"/>
      <c r="AK649" s="5"/>
    </row>
    <row r="650" ht="14.25" customHeight="1">
      <c r="AJ650" s="5"/>
      <c r="AK650" s="5"/>
    </row>
    <row r="651" ht="14.25" customHeight="1">
      <c r="AJ651" s="5"/>
      <c r="AK651" s="5"/>
    </row>
    <row r="652" ht="14.25" customHeight="1">
      <c r="AJ652" s="5"/>
      <c r="AK652" s="5"/>
    </row>
    <row r="653" ht="14.25" customHeight="1">
      <c r="AJ653" s="5"/>
      <c r="AK653" s="5"/>
    </row>
    <row r="654" ht="14.25" customHeight="1">
      <c r="AJ654" s="5"/>
      <c r="AK654" s="5"/>
    </row>
    <row r="655" ht="14.25" customHeight="1">
      <c r="AJ655" s="5"/>
      <c r="AK655" s="5"/>
    </row>
    <row r="656" ht="14.25" customHeight="1">
      <c r="AJ656" s="5"/>
      <c r="AK656" s="5"/>
    </row>
    <row r="657" ht="14.25" customHeight="1">
      <c r="AJ657" s="5"/>
      <c r="AK657" s="5"/>
    </row>
    <row r="658" ht="14.25" customHeight="1">
      <c r="AJ658" s="5"/>
      <c r="AK658" s="5"/>
    </row>
    <row r="659" ht="14.25" customHeight="1">
      <c r="AJ659" s="5"/>
      <c r="AK659" s="5"/>
    </row>
    <row r="660" ht="14.25" customHeight="1">
      <c r="AJ660" s="5"/>
      <c r="AK660" s="5"/>
    </row>
    <row r="661" ht="14.25" customHeight="1">
      <c r="AJ661" s="5"/>
      <c r="AK661" s="5"/>
    </row>
    <row r="662" ht="14.25" customHeight="1">
      <c r="AJ662" s="5"/>
      <c r="AK662" s="5"/>
    </row>
    <row r="663" ht="14.25" customHeight="1">
      <c r="AJ663" s="5"/>
      <c r="AK663" s="5"/>
    </row>
    <row r="664" ht="14.25" customHeight="1">
      <c r="AJ664" s="5"/>
      <c r="AK664" s="5"/>
    </row>
    <row r="665" ht="14.25" customHeight="1">
      <c r="AJ665" s="5"/>
      <c r="AK665" s="5"/>
    </row>
    <row r="666" ht="14.25" customHeight="1">
      <c r="AJ666" s="5"/>
      <c r="AK666" s="5"/>
    </row>
    <row r="667" ht="14.25" customHeight="1">
      <c r="AJ667" s="5"/>
      <c r="AK667" s="5"/>
    </row>
    <row r="668" ht="14.25" customHeight="1">
      <c r="AJ668" s="5"/>
      <c r="AK668" s="5"/>
    </row>
    <row r="669" ht="14.25" customHeight="1">
      <c r="AJ669" s="5"/>
      <c r="AK669" s="5"/>
    </row>
    <row r="670" ht="14.25" customHeight="1">
      <c r="AJ670" s="5"/>
      <c r="AK670" s="5"/>
    </row>
    <row r="671" ht="14.25" customHeight="1">
      <c r="AJ671" s="5"/>
      <c r="AK671" s="5"/>
    </row>
    <row r="672" ht="14.25" customHeight="1">
      <c r="AJ672" s="5"/>
      <c r="AK672" s="5"/>
    </row>
    <row r="673" ht="14.25" customHeight="1">
      <c r="AJ673" s="5"/>
      <c r="AK673" s="5"/>
    </row>
    <row r="674" ht="14.25" customHeight="1">
      <c r="AJ674" s="5"/>
      <c r="AK674" s="5"/>
    </row>
    <row r="675" ht="14.25" customHeight="1">
      <c r="AJ675" s="5"/>
      <c r="AK675" s="5"/>
    </row>
    <row r="676" ht="14.25" customHeight="1">
      <c r="AJ676" s="5"/>
      <c r="AK676" s="5"/>
    </row>
    <row r="677" ht="14.25" customHeight="1">
      <c r="AJ677" s="5"/>
      <c r="AK677" s="5"/>
    </row>
    <row r="678" ht="14.25" customHeight="1">
      <c r="AJ678" s="5"/>
      <c r="AK678" s="5"/>
    </row>
    <row r="679" ht="14.25" customHeight="1">
      <c r="AJ679" s="5"/>
      <c r="AK679" s="5"/>
    </row>
    <row r="680" ht="14.25" customHeight="1">
      <c r="AJ680" s="5"/>
      <c r="AK680" s="5"/>
    </row>
    <row r="681" ht="14.25" customHeight="1">
      <c r="AJ681" s="5"/>
      <c r="AK681" s="5"/>
    </row>
    <row r="682" ht="14.25" customHeight="1">
      <c r="AJ682" s="5"/>
      <c r="AK682" s="5"/>
    </row>
    <row r="683" ht="14.25" customHeight="1">
      <c r="AJ683" s="5"/>
      <c r="AK683" s="5"/>
    </row>
    <row r="684" ht="14.25" customHeight="1">
      <c r="AJ684" s="5"/>
      <c r="AK684" s="5"/>
    </row>
    <row r="685" ht="14.25" customHeight="1">
      <c r="AJ685" s="5"/>
      <c r="AK685" s="5"/>
    </row>
    <row r="686" ht="14.25" customHeight="1">
      <c r="AJ686" s="5"/>
      <c r="AK686" s="5"/>
    </row>
    <row r="687" ht="14.25" customHeight="1">
      <c r="AJ687" s="5"/>
      <c r="AK687" s="5"/>
    </row>
    <row r="688" ht="14.25" customHeight="1">
      <c r="AJ688" s="5"/>
      <c r="AK688" s="5"/>
    </row>
    <row r="689" ht="14.25" customHeight="1">
      <c r="AJ689" s="5"/>
      <c r="AK689" s="5"/>
    </row>
    <row r="690" ht="14.25" customHeight="1">
      <c r="AJ690" s="5"/>
      <c r="AK690" s="5"/>
    </row>
    <row r="691" ht="14.25" customHeight="1">
      <c r="AJ691" s="5"/>
      <c r="AK691" s="5"/>
    </row>
    <row r="692" ht="14.25" customHeight="1">
      <c r="AJ692" s="5"/>
      <c r="AK692" s="5"/>
    </row>
    <row r="693" ht="14.25" customHeight="1">
      <c r="AJ693" s="5"/>
      <c r="AK693" s="5"/>
    </row>
    <row r="694" ht="14.25" customHeight="1">
      <c r="AJ694" s="5"/>
      <c r="AK694" s="5"/>
    </row>
    <row r="695" ht="14.25" customHeight="1">
      <c r="AJ695" s="5"/>
      <c r="AK695" s="5"/>
    </row>
    <row r="696" ht="14.25" customHeight="1">
      <c r="AJ696" s="5"/>
      <c r="AK696" s="5"/>
    </row>
    <row r="697" ht="14.25" customHeight="1">
      <c r="AJ697" s="5"/>
      <c r="AK697" s="5"/>
    </row>
    <row r="698" ht="14.25" customHeight="1">
      <c r="AJ698" s="5"/>
      <c r="AK698" s="5"/>
    </row>
    <row r="699" ht="14.25" customHeight="1">
      <c r="AJ699" s="5"/>
      <c r="AK699" s="5"/>
    </row>
    <row r="700" ht="14.25" customHeight="1">
      <c r="AJ700" s="5"/>
      <c r="AK700" s="5"/>
    </row>
    <row r="701" ht="14.25" customHeight="1">
      <c r="AJ701" s="5"/>
      <c r="AK701" s="5"/>
    </row>
    <row r="702" ht="14.25" customHeight="1">
      <c r="AJ702" s="5"/>
      <c r="AK702" s="5"/>
    </row>
    <row r="703" ht="14.25" customHeight="1">
      <c r="AJ703" s="5"/>
      <c r="AK703" s="5"/>
    </row>
    <row r="704" ht="14.25" customHeight="1">
      <c r="AJ704" s="5"/>
      <c r="AK704" s="5"/>
    </row>
    <row r="705" ht="14.25" customHeight="1">
      <c r="AJ705" s="5"/>
      <c r="AK705" s="5"/>
    </row>
    <row r="706" ht="14.25" customHeight="1">
      <c r="AJ706" s="5"/>
      <c r="AK706" s="5"/>
    </row>
    <row r="707" ht="14.25" customHeight="1">
      <c r="AJ707" s="5"/>
      <c r="AK707" s="5"/>
    </row>
    <row r="708" ht="14.25" customHeight="1">
      <c r="AJ708" s="5"/>
      <c r="AK708" s="5"/>
    </row>
    <row r="709" ht="14.25" customHeight="1">
      <c r="AJ709" s="5"/>
      <c r="AK709" s="5"/>
    </row>
    <row r="710" ht="14.25" customHeight="1">
      <c r="AJ710" s="5"/>
      <c r="AK710" s="5"/>
    </row>
    <row r="711" ht="14.25" customHeight="1">
      <c r="AJ711" s="5"/>
      <c r="AK711" s="5"/>
    </row>
    <row r="712" ht="14.25" customHeight="1">
      <c r="AJ712" s="5"/>
      <c r="AK712" s="5"/>
    </row>
    <row r="713" ht="14.25" customHeight="1">
      <c r="AJ713" s="5"/>
      <c r="AK713" s="5"/>
    </row>
    <row r="714" ht="14.25" customHeight="1">
      <c r="AJ714" s="5"/>
      <c r="AK714" s="5"/>
    </row>
    <row r="715" ht="14.25" customHeight="1">
      <c r="AJ715" s="5"/>
      <c r="AK715" s="5"/>
    </row>
    <row r="716" ht="14.25" customHeight="1">
      <c r="AJ716" s="5"/>
      <c r="AK716" s="5"/>
    </row>
    <row r="717" ht="14.25" customHeight="1">
      <c r="AJ717" s="5"/>
      <c r="AK717" s="5"/>
    </row>
    <row r="718" ht="14.25" customHeight="1">
      <c r="AJ718" s="5"/>
      <c r="AK718" s="5"/>
    </row>
    <row r="719" ht="14.25" customHeight="1">
      <c r="AJ719" s="5"/>
      <c r="AK719" s="5"/>
    </row>
    <row r="720" ht="14.25" customHeight="1">
      <c r="AJ720" s="5"/>
      <c r="AK720" s="5"/>
    </row>
    <row r="721" ht="14.25" customHeight="1">
      <c r="AJ721" s="5"/>
      <c r="AK721" s="5"/>
    </row>
    <row r="722" ht="14.25" customHeight="1">
      <c r="AJ722" s="5"/>
      <c r="AK722" s="5"/>
    </row>
    <row r="723" ht="14.25" customHeight="1">
      <c r="AJ723" s="5"/>
      <c r="AK723" s="5"/>
    </row>
    <row r="724" ht="14.25" customHeight="1">
      <c r="AJ724" s="5"/>
      <c r="AK724" s="5"/>
    </row>
    <row r="725" ht="14.25" customHeight="1">
      <c r="AJ725" s="5"/>
      <c r="AK725" s="5"/>
    </row>
    <row r="726" ht="14.25" customHeight="1">
      <c r="AJ726" s="5"/>
      <c r="AK726" s="5"/>
    </row>
    <row r="727" ht="14.25" customHeight="1">
      <c r="AJ727" s="5"/>
      <c r="AK727" s="5"/>
    </row>
    <row r="728" ht="14.25" customHeight="1">
      <c r="AJ728" s="5"/>
      <c r="AK728" s="5"/>
    </row>
    <row r="729" ht="14.25" customHeight="1">
      <c r="AJ729" s="5"/>
      <c r="AK729" s="5"/>
    </row>
    <row r="730" ht="14.25" customHeight="1">
      <c r="AJ730" s="5"/>
      <c r="AK730" s="5"/>
    </row>
    <row r="731" ht="14.25" customHeight="1">
      <c r="AJ731" s="5"/>
      <c r="AK731" s="5"/>
    </row>
    <row r="732" ht="14.25" customHeight="1">
      <c r="AJ732" s="5"/>
      <c r="AK732" s="5"/>
    </row>
    <row r="733" ht="14.25" customHeight="1">
      <c r="AJ733" s="5"/>
      <c r="AK733" s="5"/>
    </row>
    <row r="734" ht="14.25" customHeight="1">
      <c r="AJ734" s="5"/>
      <c r="AK734" s="5"/>
    </row>
    <row r="735" ht="14.25" customHeight="1">
      <c r="AJ735" s="5"/>
      <c r="AK735" s="5"/>
    </row>
    <row r="736" ht="14.25" customHeight="1">
      <c r="AJ736" s="5"/>
      <c r="AK736" s="5"/>
    </row>
    <row r="737" ht="14.25" customHeight="1">
      <c r="AJ737" s="5"/>
      <c r="AK737" s="5"/>
    </row>
    <row r="738" ht="14.25" customHeight="1">
      <c r="AJ738" s="5"/>
      <c r="AK738" s="5"/>
    </row>
    <row r="739" ht="14.25" customHeight="1">
      <c r="AJ739" s="5"/>
      <c r="AK739" s="5"/>
    </row>
    <row r="740" ht="14.25" customHeight="1">
      <c r="AJ740" s="5"/>
      <c r="AK740" s="5"/>
    </row>
    <row r="741" ht="14.25" customHeight="1">
      <c r="AJ741" s="5"/>
      <c r="AK741" s="5"/>
    </row>
    <row r="742" ht="14.25" customHeight="1">
      <c r="AJ742" s="5"/>
      <c r="AK742" s="5"/>
    </row>
    <row r="743" ht="14.25" customHeight="1">
      <c r="AJ743" s="5"/>
      <c r="AK743" s="5"/>
    </row>
    <row r="744" ht="14.25" customHeight="1">
      <c r="AJ744" s="5"/>
      <c r="AK744" s="5"/>
    </row>
    <row r="745" ht="14.25" customHeight="1">
      <c r="AJ745" s="5"/>
      <c r="AK745" s="5"/>
    </row>
    <row r="746" ht="14.25" customHeight="1">
      <c r="AJ746" s="5"/>
      <c r="AK746" s="5"/>
    </row>
    <row r="747" ht="14.25" customHeight="1">
      <c r="AJ747" s="5"/>
      <c r="AK747" s="5"/>
    </row>
    <row r="748" ht="14.25" customHeight="1">
      <c r="AJ748" s="5"/>
      <c r="AK748" s="5"/>
    </row>
    <row r="749" ht="14.25" customHeight="1">
      <c r="AJ749" s="5"/>
      <c r="AK749" s="5"/>
    </row>
    <row r="750" ht="14.25" customHeight="1">
      <c r="AJ750" s="5"/>
      <c r="AK750" s="5"/>
    </row>
    <row r="751" ht="14.25" customHeight="1">
      <c r="AJ751" s="5"/>
      <c r="AK751" s="5"/>
    </row>
    <row r="752" ht="14.25" customHeight="1">
      <c r="AJ752" s="5"/>
      <c r="AK752" s="5"/>
    </row>
    <row r="753" ht="14.25" customHeight="1">
      <c r="AJ753" s="5"/>
      <c r="AK753" s="5"/>
    </row>
    <row r="754" ht="14.25" customHeight="1">
      <c r="AJ754" s="5"/>
      <c r="AK754" s="5"/>
    </row>
    <row r="755" ht="14.25" customHeight="1">
      <c r="AJ755" s="5"/>
      <c r="AK755" s="5"/>
    </row>
    <row r="756" ht="14.25" customHeight="1">
      <c r="AJ756" s="5"/>
      <c r="AK756" s="5"/>
    </row>
    <row r="757" ht="14.25" customHeight="1">
      <c r="AJ757" s="5"/>
      <c r="AK757" s="5"/>
    </row>
    <row r="758" ht="14.25" customHeight="1">
      <c r="AJ758" s="5"/>
      <c r="AK758" s="5"/>
    </row>
    <row r="759" ht="14.25" customHeight="1">
      <c r="AJ759" s="5"/>
      <c r="AK759" s="5"/>
    </row>
    <row r="760" ht="14.25" customHeight="1">
      <c r="AJ760" s="5"/>
      <c r="AK760" s="5"/>
    </row>
    <row r="761" ht="14.25" customHeight="1">
      <c r="AJ761" s="5"/>
      <c r="AK761" s="5"/>
    </row>
    <row r="762" ht="14.25" customHeight="1">
      <c r="AJ762" s="5"/>
      <c r="AK762" s="5"/>
    </row>
    <row r="763" ht="14.25" customHeight="1">
      <c r="AJ763" s="5"/>
      <c r="AK763" s="5"/>
    </row>
    <row r="764" ht="14.25" customHeight="1">
      <c r="AJ764" s="5"/>
      <c r="AK764" s="5"/>
    </row>
    <row r="765" ht="14.25" customHeight="1">
      <c r="AJ765" s="5"/>
      <c r="AK765" s="5"/>
    </row>
    <row r="766" ht="14.25" customHeight="1">
      <c r="AJ766" s="5"/>
      <c r="AK766" s="5"/>
    </row>
    <row r="767" ht="14.25" customHeight="1">
      <c r="AJ767" s="5"/>
      <c r="AK767" s="5"/>
    </row>
    <row r="768" ht="14.25" customHeight="1">
      <c r="AJ768" s="5"/>
      <c r="AK768" s="5"/>
    </row>
    <row r="769" ht="14.25" customHeight="1">
      <c r="AJ769" s="5"/>
      <c r="AK769" s="5"/>
    </row>
    <row r="770" ht="14.25" customHeight="1">
      <c r="AJ770" s="5"/>
      <c r="AK770" s="5"/>
    </row>
    <row r="771" ht="14.25" customHeight="1">
      <c r="AJ771" s="5"/>
      <c r="AK771" s="5"/>
    </row>
    <row r="772" ht="14.25" customHeight="1">
      <c r="AJ772" s="5"/>
      <c r="AK772" s="5"/>
    </row>
    <row r="773" ht="14.25" customHeight="1">
      <c r="AJ773" s="5"/>
      <c r="AK773" s="5"/>
    </row>
    <row r="774" ht="14.25" customHeight="1">
      <c r="AJ774" s="5"/>
      <c r="AK774" s="5"/>
    </row>
    <row r="775" ht="14.25" customHeight="1">
      <c r="AJ775" s="5"/>
      <c r="AK775" s="5"/>
    </row>
    <row r="776" ht="14.25" customHeight="1">
      <c r="AJ776" s="5"/>
      <c r="AK776" s="5"/>
    </row>
    <row r="777" ht="14.25" customHeight="1">
      <c r="AJ777" s="5"/>
      <c r="AK777" s="5"/>
    </row>
    <row r="778" ht="14.25" customHeight="1">
      <c r="AJ778" s="5"/>
      <c r="AK778" s="5"/>
    </row>
    <row r="779" ht="14.25" customHeight="1">
      <c r="AJ779" s="5"/>
      <c r="AK779" s="5"/>
    </row>
    <row r="780" ht="14.25" customHeight="1">
      <c r="AJ780" s="5"/>
      <c r="AK780" s="5"/>
    </row>
    <row r="781" ht="14.25" customHeight="1">
      <c r="AJ781" s="5"/>
      <c r="AK781" s="5"/>
    </row>
    <row r="782" ht="14.25" customHeight="1">
      <c r="AJ782" s="5"/>
      <c r="AK782" s="5"/>
    </row>
    <row r="783" ht="14.25" customHeight="1">
      <c r="AJ783" s="5"/>
      <c r="AK783" s="5"/>
    </row>
    <row r="784" ht="14.25" customHeight="1">
      <c r="AJ784" s="5"/>
      <c r="AK784" s="5"/>
    </row>
    <row r="785" ht="14.25" customHeight="1">
      <c r="AJ785" s="5"/>
      <c r="AK785" s="5"/>
    </row>
    <row r="786" ht="14.25" customHeight="1">
      <c r="AJ786" s="5"/>
      <c r="AK786" s="5"/>
    </row>
    <row r="787" ht="14.25" customHeight="1">
      <c r="AJ787" s="5"/>
      <c r="AK787" s="5"/>
    </row>
    <row r="788" ht="14.25" customHeight="1">
      <c r="AJ788" s="5"/>
      <c r="AK788" s="5"/>
    </row>
    <row r="789" ht="14.25" customHeight="1">
      <c r="AJ789" s="5"/>
      <c r="AK789" s="5"/>
    </row>
    <row r="790" ht="14.25" customHeight="1">
      <c r="AJ790" s="5"/>
      <c r="AK790" s="5"/>
    </row>
    <row r="791" ht="14.25" customHeight="1">
      <c r="AJ791" s="5"/>
      <c r="AK791" s="5"/>
    </row>
    <row r="792" ht="14.25" customHeight="1">
      <c r="AJ792" s="5"/>
      <c r="AK792" s="5"/>
    </row>
    <row r="793" ht="14.25" customHeight="1">
      <c r="AJ793" s="5"/>
      <c r="AK793" s="5"/>
    </row>
    <row r="794" ht="14.25" customHeight="1">
      <c r="AJ794" s="5"/>
      <c r="AK794" s="5"/>
    </row>
    <row r="795" ht="14.25" customHeight="1">
      <c r="AJ795" s="5"/>
      <c r="AK795" s="5"/>
    </row>
    <row r="796" ht="14.25" customHeight="1">
      <c r="AJ796" s="5"/>
      <c r="AK796" s="5"/>
    </row>
    <row r="797" ht="14.25" customHeight="1">
      <c r="AJ797" s="5"/>
      <c r="AK797" s="5"/>
    </row>
    <row r="798" ht="14.25" customHeight="1">
      <c r="AJ798" s="5"/>
      <c r="AK798" s="5"/>
    </row>
    <row r="799" ht="14.25" customHeight="1">
      <c r="AJ799" s="5"/>
      <c r="AK799" s="5"/>
    </row>
    <row r="800" ht="14.25" customHeight="1">
      <c r="AJ800" s="5"/>
      <c r="AK800" s="5"/>
    </row>
    <row r="801" ht="14.25" customHeight="1">
      <c r="AJ801" s="5"/>
      <c r="AK801" s="5"/>
    </row>
    <row r="802" ht="14.25" customHeight="1">
      <c r="AJ802" s="5"/>
      <c r="AK802" s="5"/>
    </row>
    <row r="803" ht="14.25" customHeight="1">
      <c r="AJ803" s="5"/>
      <c r="AK803" s="5"/>
    </row>
    <row r="804" ht="14.25" customHeight="1">
      <c r="AJ804" s="5"/>
      <c r="AK804" s="5"/>
    </row>
    <row r="805" ht="14.25" customHeight="1">
      <c r="AJ805" s="5"/>
      <c r="AK805" s="5"/>
    </row>
    <row r="806" ht="14.25" customHeight="1">
      <c r="AJ806" s="5"/>
      <c r="AK806" s="5"/>
    </row>
    <row r="807" ht="14.25" customHeight="1">
      <c r="AJ807" s="5"/>
      <c r="AK807" s="5"/>
    </row>
    <row r="808" ht="14.25" customHeight="1">
      <c r="AJ808" s="5"/>
      <c r="AK808" s="5"/>
    </row>
    <row r="809" ht="14.25" customHeight="1">
      <c r="AJ809" s="5"/>
      <c r="AK809" s="5"/>
    </row>
    <row r="810" ht="14.25" customHeight="1">
      <c r="AJ810" s="5"/>
      <c r="AK810" s="5"/>
    </row>
    <row r="811" ht="14.25" customHeight="1">
      <c r="AJ811" s="5"/>
      <c r="AK811" s="5"/>
    </row>
    <row r="812" ht="14.25" customHeight="1">
      <c r="AJ812" s="5"/>
      <c r="AK812" s="5"/>
    </row>
    <row r="813" ht="14.25" customHeight="1">
      <c r="AJ813" s="5"/>
      <c r="AK813" s="5"/>
    </row>
    <row r="814" ht="14.25" customHeight="1">
      <c r="AJ814" s="5"/>
      <c r="AK814" s="5"/>
    </row>
    <row r="815" ht="14.25" customHeight="1">
      <c r="AJ815" s="5"/>
      <c r="AK815" s="5"/>
    </row>
    <row r="816" ht="14.25" customHeight="1">
      <c r="AJ816" s="5"/>
      <c r="AK816" s="5"/>
    </row>
    <row r="817" ht="14.25" customHeight="1">
      <c r="AJ817" s="5"/>
      <c r="AK817" s="5"/>
    </row>
    <row r="818" ht="14.25" customHeight="1">
      <c r="AJ818" s="5"/>
      <c r="AK818" s="5"/>
    </row>
    <row r="819" ht="14.25" customHeight="1">
      <c r="AJ819" s="5"/>
      <c r="AK819" s="5"/>
    </row>
    <row r="820" ht="14.25" customHeight="1">
      <c r="AJ820" s="5"/>
      <c r="AK820" s="5"/>
    </row>
    <row r="821" ht="14.25" customHeight="1">
      <c r="AJ821" s="5"/>
      <c r="AK821" s="5"/>
    </row>
    <row r="822" ht="14.25" customHeight="1">
      <c r="AJ822" s="5"/>
      <c r="AK822" s="5"/>
    </row>
    <row r="823" ht="14.25" customHeight="1">
      <c r="AJ823" s="5"/>
      <c r="AK823" s="5"/>
    </row>
    <row r="824" ht="14.25" customHeight="1">
      <c r="AJ824" s="5"/>
      <c r="AK824" s="5"/>
    </row>
    <row r="825" ht="14.25" customHeight="1">
      <c r="AJ825" s="5"/>
      <c r="AK825" s="5"/>
    </row>
    <row r="826" ht="14.25" customHeight="1">
      <c r="AJ826" s="5"/>
      <c r="AK826" s="5"/>
    </row>
    <row r="827" ht="14.25" customHeight="1">
      <c r="AJ827" s="5"/>
      <c r="AK827" s="5"/>
    </row>
    <row r="828" ht="14.25" customHeight="1">
      <c r="AJ828" s="5"/>
      <c r="AK828" s="5"/>
    </row>
    <row r="829" ht="14.25" customHeight="1">
      <c r="AJ829" s="5"/>
      <c r="AK829" s="5"/>
    </row>
    <row r="830" ht="14.25" customHeight="1">
      <c r="AJ830" s="5"/>
      <c r="AK830" s="5"/>
    </row>
    <row r="831" ht="14.25" customHeight="1">
      <c r="AJ831" s="5"/>
      <c r="AK831" s="5"/>
    </row>
    <row r="832" ht="14.25" customHeight="1">
      <c r="AJ832" s="5"/>
      <c r="AK832" s="5"/>
    </row>
    <row r="833" ht="14.25" customHeight="1">
      <c r="AJ833" s="5"/>
      <c r="AK833" s="5"/>
    </row>
    <row r="834" ht="14.25" customHeight="1">
      <c r="AJ834" s="5"/>
      <c r="AK834" s="5"/>
    </row>
    <row r="835" ht="14.25" customHeight="1">
      <c r="AJ835" s="5"/>
      <c r="AK835" s="5"/>
    </row>
    <row r="836" ht="14.25" customHeight="1">
      <c r="AJ836" s="5"/>
      <c r="AK836" s="5"/>
    </row>
    <row r="837" ht="14.25" customHeight="1">
      <c r="AJ837" s="5"/>
      <c r="AK837" s="5"/>
    </row>
    <row r="838" ht="14.25" customHeight="1">
      <c r="AJ838" s="5"/>
      <c r="AK838" s="5"/>
    </row>
    <row r="839" ht="14.25" customHeight="1">
      <c r="AJ839" s="5"/>
      <c r="AK839" s="5"/>
    </row>
    <row r="840" ht="14.25" customHeight="1">
      <c r="AJ840" s="5"/>
      <c r="AK840" s="5"/>
    </row>
    <row r="841" ht="14.25" customHeight="1">
      <c r="AJ841" s="5"/>
      <c r="AK841" s="5"/>
    </row>
    <row r="842" ht="14.25" customHeight="1">
      <c r="AJ842" s="5"/>
      <c r="AK842" s="5"/>
    </row>
    <row r="843" ht="14.25" customHeight="1">
      <c r="AJ843" s="5"/>
      <c r="AK843" s="5"/>
    </row>
    <row r="844" ht="14.25" customHeight="1">
      <c r="AJ844" s="5"/>
      <c r="AK844" s="5"/>
    </row>
    <row r="845" ht="14.25" customHeight="1">
      <c r="AJ845" s="5"/>
      <c r="AK845" s="5"/>
    </row>
    <row r="846" ht="14.25" customHeight="1">
      <c r="AJ846" s="5"/>
      <c r="AK846" s="5"/>
    </row>
    <row r="847" ht="14.25" customHeight="1">
      <c r="AJ847" s="5"/>
      <c r="AK847" s="5"/>
    </row>
    <row r="848" ht="14.25" customHeight="1">
      <c r="AJ848" s="5"/>
      <c r="AK848" s="5"/>
    </row>
    <row r="849" ht="14.25" customHeight="1">
      <c r="AJ849" s="5"/>
      <c r="AK849" s="5"/>
    </row>
    <row r="850" ht="14.25" customHeight="1">
      <c r="AJ850" s="5"/>
      <c r="AK850" s="5"/>
    </row>
    <row r="851" ht="14.25" customHeight="1">
      <c r="AJ851" s="5"/>
      <c r="AK851" s="5"/>
    </row>
    <row r="852" ht="14.25" customHeight="1">
      <c r="AJ852" s="5"/>
      <c r="AK852" s="5"/>
    </row>
    <row r="853" ht="14.25" customHeight="1">
      <c r="AJ853" s="5"/>
      <c r="AK853" s="5"/>
    </row>
    <row r="854" ht="14.25" customHeight="1">
      <c r="AJ854" s="5"/>
      <c r="AK854" s="5"/>
    </row>
    <row r="855" ht="14.25" customHeight="1">
      <c r="AJ855" s="5"/>
      <c r="AK855" s="5"/>
    </row>
    <row r="856" ht="14.25" customHeight="1">
      <c r="AJ856" s="5"/>
      <c r="AK856" s="5"/>
    </row>
    <row r="857" ht="14.25" customHeight="1">
      <c r="AJ857" s="5"/>
      <c r="AK857" s="5"/>
    </row>
    <row r="858" ht="14.25" customHeight="1">
      <c r="AJ858" s="5"/>
      <c r="AK858" s="5"/>
    </row>
    <row r="859" ht="14.25" customHeight="1">
      <c r="AJ859" s="5"/>
      <c r="AK859" s="5"/>
    </row>
    <row r="860" ht="14.25" customHeight="1">
      <c r="AJ860" s="5"/>
      <c r="AK860" s="5"/>
    </row>
    <row r="861" ht="14.25" customHeight="1">
      <c r="AJ861" s="5"/>
      <c r="AK861" s="5"/>
    </row>
    <row r="862" ht="14.25" customHeight="1">
      <c r="AJ862" s="5"/>
      <c r="AK862" s="5"/>
    </row>
    <row r="863" ht="14.25" customHeight="1">
      <c r="AJ863" s="5"/>
      <c r="AK863" s="5"/>
    </row>
    <row r="864" ht="14.25" customHeight="1">
      <c r="AJ864" s="5"/>
      <c r="AK864" s="5"/>
    </row>
    <row r="865" ht="14.25" customHeight="1">
      <c r="AJ865" s="5"/>
      <c r="AK865" s="5"/>
    </row>
    <row r="866" ht="14.25" customHeight="1">
      <c r="AJ866" s="5"/>
      <c r="AK866" s="5"/>
    </row>
    <row r="867" ht="14.25" customHeight="1">
      <c r="AJ867" s="5"/>
      <c r="AK867" s="5"/>
    </row>
    <row r="868" ht="14.25" customHeight="1">
      <c r="AJ868" s="5"/>
      <c r="AK868" s="5"/>
    </row>
    <row r="869" ht="14.25" customHeight="1">
      <c r="AJ869" s="5"/>
      <c r="AK869" s="5"/>
    </row>
    <row r="870" ht="14.25" customHeight="1">
      <c r="AJ870" s="5"/>
      <c r="AK870" s="5"/>
    </row>
    <row r="871" ht="14.25" customHeight="1">
      <c r="AJ871" s="5"/>
      <c r="AK871" s="5"/>
    </row>
    <row r="872" ht="14.25" customHeight="1">
      <c r="AJ872" s="5"/>
      <c r="AK872" s="5"/>
    </row>
    <row r="873" ht="14.25" customHeight="1">
      <c r="AJ873" s="5"/>
      <c r="AK873" s="5"/>
    </row>
    <row r="874" ht="14.25" customHeight="1">
      <c r="AJ874" s="5"/>
      <c r="AK874" s="5"/>
    </row>
    <row r="875" ht="14.25" customHeight="1">
      <c r="AJ875" s="5"/>
      <c r="AK875" s="5"/>
    </row>
    <row r="876" ht="14.25" customHeight="1">
      <c r="AJ876" s="5"/>
      <c r="AK876" s="5"/>
    </row>
    <row r="877" ht="14.25" customHeight="1">
      <c r="AJ877" s="5"/>
      <c r="AK877" s="5"/>
    </row>
    <row r="878" ht="14.25" customHeight="1">
      <c r="AJ878" s="5"/>
      <c r="AK878" s="5"/>
    </row>
    <row r="879" ht="14.25" customHeight="1">
      <c r="AJ879" s="5"/>
      <c r="AK879" s="5"/>
    </row>
    <row r="880" ht="14.25" customHeight="1">
      <c r="AJ880" s="5"/>
      <c r="AK880" s="5"/>
    </row>
    <row r="881" ht="14.25" customHeight="1">
      <c r="AJ881" s="5"/>
      <c r="AK881" s="5"/>
    </row>
    <row r="882" ht="14.25" customHeight="1">
      <c r="AJ882" s="5"/>
      <c r="AK882" s="5"/>
    </row>
    <row r="883" ht="14.25" customHeight="1">
      <c r="AJ883" s="5"/>
      <c r="AK883" s="5"/>
    </row>
    <row r="884" ht="14.25" customHeight="1">
      <c r="AJ884" s="5"/>
      <c r="AK884" s="5"/>
    </row>
    <row r="885" ht="14.25" customHeight="1">
      <c r="AJ885" s="5"/>
      <c r="AK885" s="5"/>
    </row>
    <row r="886" ht="14.25" customHeight="1">
      <c r="AJ886" s="5"/>
      <c r="AK886" s="5"/>
    </row>
    <row r="887" ht="14.25" customHeight="1">
      <c r="AJ887" s="5"/>
      <c r="AK887" s="5"/>
    </row>
    <row r="888" ht="14.25" customHeight="1">
      <c r="AJ888" s="5"/>
      <c r="AK888" s="5"/>
    </row>
    <row r="889" ht="14.25" customHeight="1">
      <c r="AJ889" s="5"/>
      <c r="AK889" s="5"/>
    </row>
    <row r="890" ht="14.25" customHeight="1">
      <c r="AJ890" s="5"/>
      <c r="AK890" s="5"/>
    </row>
    <row r="891" ht="14.25" customHeight="1">
      <c r="AJ891" s="5"/>
      <c r="AK891" s="5"/>
    </row>
    <row r="892" ht="14.25" customHeight="1">
      <c r="AJ892" s="5"/>
      <c r="AK892" s="5"/>
    </row>
    <row r="893" ht="14.25" customHeight="1">
      <c r="AJ893" s="5"/>
      <c r="AK893" s="5"/>
    </row>
    <row r="894" ht="14.25" customHeight="1">
      <c r="AJ894" s="5"/>
      <c r="AK894" s="5"/>
    </row>
    <row r="895" ht="14.25" customHeight="1">
      <c r="AJ895" s="5"/>
      <c r="AK895" s="5"/>
    </row>
    <row r="896" ht="14.25" customHeight="1">
      <c r="AJ896" s="5"/>
      <c r="AK896" s="5"/>
    </row>
    <row r="897" ht="14.25" customHeight="1">
      <c r="AJ897" s="5"/>
      <c r="AK897" s="5"/>
    </row>
    <row r="898" ht="14.25" customHeight="1">
      <c r="AJ898" s="5"/>
      <c r="AK898" s="5"/>
    </row>
    <row r="899" ht="14.25" customHeight="1">
      <c r="AJ899" s="5"/>
      <c r="AK899" s="5"/>
    </row>
    <row r="900" ht="14.25" customHeight="1">
      <c r="AJ900" s="5"/>
      <c r="AK900" s="5"/>
    </row>
    <row r="901" ht="14.25" customHeight="1">
      <c r="AJ901" s="5"/>
      <c r="AK901" s="5"/>
    </row>
    <row r="902" ht="14.25" customHeight="1">
      <c r="AJ902" s="5"/>
      <c r="AK902" s="5"/>
    </row>
    <row r="903" ht="14.25" customHeight="1">
      <c r="AJ903" s="5"/>
      <c r="AK903" s="5"/>
    </row>
    <row r="904" ht="14.25" customHeight="1">
      <c r="AJ904" s="5"/>
      <c r="AK904" s="5"/>
    </row>
    <row r="905" ht="14.25" customHeight="1">
      <c r="AJ905" s="5"/>
      <c r="AK905" s="5"/>
    </row>
    <row r="906" ht="14.25" customHeight="1">
      <c r="AJ906" s="5"/>
      <c r="AK906" s="5"/>
    </row>
    <row r="907" ht="14.25" customHeight="1">
      <c r="AJ907" s="5"/>
      <c r="AK907" s="5"/>
    </row>
    <row r="908" ht="14.25" customHeight="1">
      <c r="AJ908" s="5"/>
      <c r="AK908" s="5"/>
    </row>
    <row r="909" ht="14.25" customHeight="1">
      <c r="AJ909" s="5"/>
      <c r="AK909" s="5"/>
    </row>
    <row r="910" ht="14.25" customHeight="1">
      <c r="AJ910" s="5"/>
      <c r="AK910" s="5"/>
    </row>
    <row r="911" ht="14.25" customHeight="1">
      <c r="AJ911" s="5"/>
      <c r="AK911" s="5"/>
    </row>
    <row r="912" ht="14.25" customHeight="1">
      <c r="AJ912" s="5"/>
      <c r="AK912" s="5"/>
    </row>
    <row r="913" ht="14.25" customHeight="1">
      <c r="AJ913" s="5"/>
      <c r="AK913" s="5"/>
    </row>
    <row r="914" ht="14.25" customHeight="1">
      <c r="AJ914" s="5"/>
      <c r="AK914" s="5"/>
    </row>
    <row r="915" ht="14.25" customHeight="1">
      <c r="AJ915" s="5"/>
      <c r="AK915" s="5"/>
    </row>
    <row r="916" ht="14.25" customHeight="1">
      <c r="AJ916" s="5"/>
      <c r="AK916" s="5"/>
    </row>
    <row r="917" ht="14.25" customHeight="1">
      <c r="AJ917" s="5"/>
      <c r="AK917" s="5"/>
    </row>
    <row r="918" ht="14.25" customHeight="1">
      <c r="AJ918" s="5"/>
      <c r="AK918" s="5"/>
    </row>
    <row r="919" ht="14.25" customHeight="1">
      <c r="AJ919" s="5"/>
      <c r="AK919" s="5"/>
    </row>
    <row r="920" ht="14.25" customHeight="1">
      <c r="AJ920" s="5"/>
      <c r="AK920" s="5"/>
    </row>
    <row r="921" ht="14.25" customHeight="1">
      <c r="AJ921" s="5"/>
      <c r="AK921" s="5"/>
    </row>
    <row r="922" ht="14.25" customHeight="1">
      <c r="AJ922" s="5"/>
      <c r="AK922" s="5"/>
    </row>
    <row r="923" ht="14.25" customHeight="1">
      <c r="AJ923" s="5"/>
      <c r="AK923" s="5"/>
    </row>
    <row r="924" ht="14.25" customHeight="1">
      <c r="AJ924" s="5"/>
      <c r="AK924" s="5"/>
    </row>
    <row r="925" ht="14.25" customHeight="1">
      <c r="AJ925" s="5"/>
      <c r="AK925" s="5"/>
    </row>
    <row r="926" ht="14.25" customHeight="1">
      <c r="AJ926" s="5"/>
      <c r="AK926" s="5"/>
    </row>
    <row r="927" ht="14.25" customHeight="1">
      <c r="AJ927" s="5"/>
      <c r="AK927" s="5"/>
    </row>
    <row r="928" ht="14.25" customHeight="1">
      <c r="AJ928" s="5"/>
      <c r="AK928" s="5"/>
    </row>
    <row r="929" ht="14.25" customHeight="1">
      <c r="AJ929" s="5"/>
      <c r="AK929" s="5"/>
    </row>
    <row r="930" ht="14.25" customHeight="1">
      <c r="AJ930" s="5"/>
      <c r="AK930" s="5"/>
    </row>
    <row r="931" ht="14.25" customHeight="1">
      <c r="AJ931" s="5"/>
      <c r="AK931" s="5"/>
    </row>
    <row r="932" ht="14.25" customHeight="1">
      <c r="AJ932" s="5"/>
      <c r="AK932" s="5"/>
    </row>
    <row r="933" ht="14.25" customHeight="1">
      <c r="AJ933" s="5"/>
      <c r="AK933" s="5"/>
    </row>
    <row r="934" ht="14.25" customHeight="1">
      <c r="AJ934" s="5"/>
      <c r="AK934" s="5"/>
    </row>
    <row r="935" ht="14.25" customHeight="1">
      <c r="AJ935" s="5"/>
      <c r="AK935" s="5"/>
    </row>
    <row r="936" ht="14.25" customHeight="1">
      <c r="AJ936" s="5"/>
      <c r="AK936" s="5"/>
    </row>
    <row r="937" ht="14.25" customHeight="1">
      <c r="AJ937" s="5"/>
      <c r="AK937" s="5"/>
    </row>
    <row r="938" ht="14.25" customHeight="1">
      <c r="AJ938" s="5"/>
      <c r="AK938" s="5"/>
    </row>
    <row r="939" ht="14.25" customHeight="1">
      <c r="AJ939" s="5"/>
      <c r="AK939" s="5"/>
    </row>
    <row r="940" ht="14.25" customHeight="1">
      <c r="AJ940" s="5"/>
      <c r="AK940" s="5"/>
    </row>
    <row r="941" ht="14.25" customHeight="1">
      <c r="AJ941" s="5"/>
      <c r="AK941" s="5"/>
    </row>
    <row r="942" ht="14.25" customHeight="1">
      <c r="AJ942" s="5"/>
      <c r="AK942" s="5"/>
    </row>
    <row r="943" ht="14.25" customHeight="1">
      <c r="AJ943" s="5"/>
      <c r="AK943" s="5"/>
    </row>
    <row r="944" ht="14.25" customHeight="1">
      <c r="AJ944" s="5"/>
      <c r="AK944" s="5"/>
    </row>
    <row r="945" ht="14.25" customHeight="1">
      <c r="AJ945" s="5"/>
      <c r="AK945" s="5"/>
    </row>
    <row r="946" ht="14.25" customHeight="1">
      <c r="AJ946" s="5"/>
      <c r="AK946" s="5"/>
    </row>
    <row r="947" ht="14.25" customHeight="1">
      <c r="AJ947" s="5"/>
      <c r="AK947" s="5"/>
    </row>
    <row r="948" ht="14.25" customHeight="1">
      <c r="AJ948" s="5"/>
      <c r="AK948" s="5"/>
    </row>
    <row r="949" ht="14.25" customHeight="1">
      <c r="AJ949" s="5"/>
      <c r="AK949" s="5"/>
    </row>
    <row r="950" ht="14.25" customHeight="1">
      <c r="AJ950" s="5"/>
      <c r="AK950" s="5"/>
    </row>
    <row r="951" ht="14.25" customHeight="1">
      <c r="AJ951" s="5"/>
      <c r="AK951" s="5"/>
    </row>
    <row r="952" ht="14.25" customHeight="1">
      <c r="AJ952" s="5"/>
      <c r="AK952" s="5"/>
    </row>
    <row r="953" ht="14.25" customHeight="1">
      <c r="AJ953" s="5"/>
      <c r="AK953" s="5"/>
    </row>
    <row r="954" ht="14.25" customHeight="1">
      <c r="AJ954" s="5"/>
      <c r="AK954" s="5"/>
    </row>
    <row r="955" ht="14.25" customHeight="1">
      <c r="AJ955" s="5"/>
      <c r="AK955" s="5"/>
    </row>
    <row r="956" ht="14.25" customHeight="1">
      <c r="AJ956" s="5"/>
      <c r="AK956" s="5"/>
    </row>
    <row r="957" ht="14.25" customHeight="1">
      <c r="AJ957" s="5"/>
      <c r="AK957" s="5"/>
    </row>
    <row r="958" ht="14.25" customHeight="1">
      <c r="AJ958" s="5"/>
      <c r="AK958" s="5"/>
    </row>
    <row r="959" ht="14.25" customHeight="1">
      <c r="AJ959" s="5"/>
      <c r="AK959" s="5"/>
    </row>
    <row r="960" ht="14.25" customHeight="1">
      <c r="AJ960" s="5"/>
      <c r="AK960" s="5"/>
    </row>
    <row r="961" ht="14.25" customHeight="1">
      <c r="AJ961" s="5"/>
      <c r="AK961" s="5"/>
    </row>
    <row r="962" ht="14.25" customHeight="1">
      <c r="AJ962" s="5"/>
      <c r="AK962" s="5"/>
    </row>
    <row r="963" ht="14.25" customHeight="1">
      <c r="AJ963" s="5"/>
      <c r="AK963" s="5"/>
    </row>
    <row r="964" ht="14.25" customHeight="1">
      <c r="AJ964" s="5"/>
      <c r="AK964" s="5"/>
    </row>
    <row r="965" ht="14.25" customHeight="1">
      <c r="AJ965" s="5"/>
      <c r="AK965" s="5"/>
    </row>
    <row r="966" ht="14.25" customHeight="1">
      <c r="AJ966" s="5"/>
      <c r="AK966" s="5"/>
    </row>
    <row r="967" ht="14.25" customHeight="1">
      <c r="AJ967" s="5"/>
      <c r="AK967" s="5"/>
    </row>
    <row r="968" ht="14.25" customHeight="1">
      <c r="AJ968" s="5"/>
      <c r="AK968" s="5"/>
    </row>
    <row r="969" ht="14.25" customHeight="1">
      <c r="AJ969" s="5"/>
      <c r="AK969" s="5"/>
    </row>
    <row r="970" ht="14.25" customHeight="1">
      <c r="AJ970" s="5"/>
      <c r="AK970" s="5"/>
    </row>
    <row r="971" ht="14.25" customHeight="1">
      <c r="AJ971" s="5"/>
      <c r="AK971" s="5"/>
    </row>
    <row r="972" ht="14.25" customHeight="1">
      <c r="AJ972" s="5"/>
      <c r="AK972" s="5"/>
    </row>
    <row r="973" ht="14.25" customHeight="1">
      <c r="AJ973" s="5"/>
      <c r="AK973" s="5"/>
    </row>
    <row r="974" ht="14.25" customHeight="1">
      <c r="AJ974" s="5"/>
      <c r="AK974" s="5"/>
    </row>
    <row r="975" ht="14.25" customHeight="1">
      <c r="AJ975" s="5"/>
      <c r="AK975" s="5"/>
    </row>
    <row r="976" ht="14.25" customHeight="1">
      <c r="AJ976" s="5"/>
      <c r="AK976" s="5"/>
    </row>
    <row r="977" ht="14.25" customHeight="1">
      <c r="AJ977" s="5"/>
      <c r="AK977" s="5"/>
    </row>
    <row r="978" ht="14.25" customHeight="1">
      <c r="AJ978" s="5"/>
      <c r="AK978" s="5"/>
    </row>
    <row r="979" ht="14.25" customHeight="1">
      <c r="AJ979" s="5"/>
      <c r="AK979" s="5"/>
    </row>
    <row r="980" ht="14.25" customHeight="1">
      <c r="AJ980" s="5"/>
      <c r="AK980" s="5"/>
    </row>
    <row r="981" ht="14.25" customHeight="1">
      <c r="AJ981" s="5"/>
      <c r="AK981" s="5"/>
    </row>
    <row r="982" ht="14.25" customHeight="1">
      <c r="AJ982" s="5"/>
      <c r="AK982" s="5"/>
    </row>
    <row r="983" ht="14.25" customHeight="1">
      <c r="AJ983" s="5"/>
      <c r="AK983" s="5"/>
    </row>
    <row r="984" ht="14.25" customHeight="1">
      <c r="AJ984" s="5"/>
      <c r="AK984" s="5"/>
    </row>
    <row r="985" ht="14.25" customHeight="1">
      <c r="AJ985" s="5"/>
      <c r="AK985" s="5"/>
    </row>
    <row r="986" ht="14.25" customHeight="1">
      <c r="AJ986" s="5"/>
      <c r="AK986" s="5"/>
    </row>
    <row r="987" ht="14.25" customHeight="1">
      <c r="AJ987" s="5"/>
      <c r="AK987" s="5"/>
    </row>
    <row r="988" ht="14.25" customHeight="1">
      <c r="AJ988" s="5"/>
      <c r="AK988" s="5"/>
    </row>
    <row r="989" ht="14.25" customHeight="1">
      <c r="AJ989" s="5"/>
      <c r="AK989" s="5"/>
    </row>
    <row r="990" ht="14.25" customHeight="1">
      <c r="AJ990" s="5"/>
      <c r="AK990" s="5"/>
    </row>
    <row r="991" ht="14.25" customHeight="1">
      <c r="AJ991" s="5"/>
      <c r="AK991" s="5"/>
    </row>
    <row r="992" ht="14.25" customHeight="1">
      <c r="AJ992" s="5"/>
      <c r="AK992" s="5"/>
    </row>
    <row r="993" ht="14.25" customHeight="1">
      <c r="AJ993" s="5"/>
      <c r="AK993" s="5"/>
    </row>
    <row r="994" ht="14.25" customHeight="1">
      <c r="AJ994" s="5"/>
      <c r="AK994" s="5"/>
    </row>
    <row r="995" ht="14.25" customHeight="1">
      <c r="AJ995" s="5"/>
      <c r="AK995" s="5"/>
    </row>
    <row r="996" ht="14.25" customHeight="1">
      <c r="AJ996" s="5"/>
      <c r="AK996" s="5"/>
    </row>
    <row r="997" ht="14.25" customHeight="1">
      <c r="AJ997" s="5"/>
      <c r="AK997" s="5"/>
    </row>
    <row r="998" ht="14.25" customHeight="1">
      <c r="AJ998" s="5"/>
      <c r="AK998" s="5"/>
    </row>
    <row r="999" ht="14.25" customHeight="1">
      <c r="AJ999" s="5"/>
      <c r="AK999" s="5"/>
    </row>
    <row r="1000" ht="14.25" customHeight="1">
      <c r="AJ1000" s="5"/>
      <c r="AK1000" s="5"/>
    </row>
  </sheetData>
  <mergeCells count="3">
    <mergeCell ref="B1:E1"/>
    <mergeCell ref="B2:E2"/>
    <mergeCell ref="F10:I10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11.0" topLeftCell="G12" activePane="bottomRight" state="frozen"/>
      <selection activeCell="G1" sqref="G1" pane="topRight"/>
      <selection activeCell="A12" sqref="A12" pane="bottomLeft"/>
      <selection activeCell="G12" sqref="G12" pane="bottomRight"/>
    </sheetView>
  </sheetViews>
  <sheetFormatPr customHeight="1" defaultColWidth="12.63" defaultRowHeight="15.0"/>
  <cols>
    <col customWidth="1" min="1" max="1" width="3.13"/>
    <col customWidth="1" min="2" max="2" width="13.5"/>
    <col customWidth="1" hidden="1" min="3" max="3" width="28.38"/>
    <col customWidth="1" min="4" max="4" width="37.38"/>
    <col customWidth="1" min="5" max="5" width="11.5"/>
    <col customWidth="1" min="6" max="6" width="13.63"/>
    <col customWidth="1" min="7" max="7" width="12.5"/>
    <col customWidth="1" min="8" max="8" width="13.63"/>
    <col customWidth="1" min="9" max="9" width="8.63"/>
    <col customWidth="1" min="10" max="10" width="10.0"/>
    <col customWidth="1" min="11" max="11" width="15.38"/>
    <col customWidth="1" min="12" max="12" width="12.5"/>
    <col customWidth="1" min="13" max="13" width="12.38"/>
    <col customWidth="1" min="14" max="14" width="14.0"/>
    <col customWidth="1" min="15" max="15" width="13.88"/>
    <col customWidth="1" min="16" max="16" width="12.0"/>
    <col customWidth="1" min="17" max="17" width="13.63"/>
    <col customWidth="1" min="18" max="18" width="10.0"/>
    <col customWidth="1" min="19" max="19" width="12.63"/>
    <col customWidth="1" min="20" max="20" width="12.5"/>
    <col customWidth="1" min="21" max="21" width="12.63"/>
    <col customWidth="1" min="22" max="22" width="11.5"/>
    <col customWidth="1" min="23" max="23" width="16.13"/>
    <col customWidth="1" min="24" max="24" width="13.13"/>
    <col customWidth="1" min="25" max="25" width="13.88"/>
    <col customWidth="1" hidden="1" min="26" max="26" width="8.38"/>
    <col customWidth="1" min="27" max="27" width="13.63"/>
    <col customWidth="1" min="28" max="28" width="11.38"/>
    <col customWidth="1" min="29" max="29" width="8.63"/>
    <col customWidth="1" min="30" max="30" width="11.5"/>
    <col customWidth="1" min="31" max="31" width="6.88"/>
    <col customWidth="1" min="32" max="33" width="13.63"/>
    <col customWidth="1" min="34" max="34" width="10.63"/>
    <col customWidth="1" min="35" max="35" width="12.5"/>
    <col customWidth="1" min="36" max="36" width="8.5"/>
    <col customWidth="1" min="37" max="37" width="15.38"/>
    <col customWidth="1" min="38" max="38" width="12.5"/>
    <col customWidth="1" min="39" max="39" width="12.0"/>
    <col customWidth="1" min="40" max="40" width="15.38"/>
    <col customWidth="1" min="41" max="41" width="9.63"/>
    <col customWidth="1" min="42" max="46" width="11.5"/>
    <col customWidth="1" min="47" max="47" width="26.63"/>
    <col customWidth="1" min="48" max="48" width="13.75"/>
    <col customWidth="1" min="49" max="49" width="12.5"/>
    <col customWidth="1" min="50" max="51" width="9.63"/>
    <col customWidth="1" min="52" max="52" width="10.5"/>
    <col customWidth="1" min="53" max="53" width="4.5"/>
    <col customWidth="1" min="54" max="57" width="11.5"/>
    <col customWidth="1" min="58" max="58" width="4.5"/>
    <col customWidth="1" min="59" max="63" width="11.5"/>
  </cols>
  <sheetData>
    <row r="1" ht="32.25" customHeight="1">
      <c r="B1" s="1" t="s">
        <v>0</v>
      </c>
      <c r="C1" s="2"/>
      <c r="D1" s="2"/>
      <c r="E1" s="3"/>
      <c r="Q1" s="4"/>
      <c r="R1" s="4"/>
      <c r="S1" s="4"/>
      <c r="Y1" s="117"/>
      <c r="AJ1" s="5"/>
      <c r="AK1" s="5"/>
    </row>
    <row r="2" ht="27.0" customHeight="1">
      <c r="B2" s="6" t="s">
        <v>1</v>
      </c>
      <c r="C2" s="2"/>
      <c r="D2" s="2"/>
      <c r="E2" s="3"/>
      <c r="M2" s="8" t="s">
        <v>5</v>
      </c>
      <c r="N2" s="8" t="s">
        <v>6</v>
      </c>
      <c r="O2" s="8" t="s">
        <v>7</v>
      </c>
      <c r="P2" s="9" t="s">
        <v>8</v>
      </c>
      <c r="Q2" s="4"/>
      <c r="R2" s="4"/>
      <c r="S2" s="4"/>
      <c r="T2" s="4"/>
      <c r="Y2" s="117"/>
      <c r="AJ2" s="5"/>
      <c r="AK2" s="5"/>
    </row>
    <row r="3" ht="14.25" customHeight="1">
      <c r="K3" s="10" t="s">
        <v>9</v>
      </c>
      <c r="L3" s="10" t="s">
        <v>10</v>
      </c>
      <c r="M3" s="8">
        <v>16.94</v>
      </c>
      <c r="N3" s="11">
        <v>26804.74</v>
      </c>
      <c r="O3" s="11">
        <f t="shared" ref="O3:O4" si="1">+M3*N3</f>
        <v>454072.2956</v>
      </c>
      <c r="P3" s="8">
        <v>16.85</v>
      </c>
      <c r="Q3" s="4"/>
      <c r="R3" s="4"/>
      <c r="S3" s="12"/>
      <c r="T3" s="13"/>
      <c r="U3" s="14"/>
      <c r="V3" s="13"/>
      <c r="W3" s="13"/>
      <c r="Y3" s="117"/>
      <c r="Z3" s="15"/>
      <c r="AJ3" s="5"/>
      <c r="AK3" s="5"/>
    </row>
    <row r="4" ht="14.25" customHeight="1">
      <c r="K4" s="10" t="s">
        <v>11</v>
      </c>
      <c r="L4" s="10" t="s">
        <v>10</v>
      </c>
      <c r="M4" s="8">
        <v>16.57</v>
      </c>
      <c r="N4" s="11">
        <f>+L25-N3</f>
        <v>20045.26</v>
      </c>
      <c r="O4" s="11">
        <f t="shared" si="1"/>
        <v>332149.9582</v>
      </c>
      <c r="Q4" s="4"/>
      <c r="R4" s="4"/>
      <c r="S4" s="12"/>
      <c r="T4" s="13"/>
      <c r="U4" s="14"/>
      <c r="W4" s="14"/>
      <c r="Y4" s="117"/>
      <c r="AJ4" s="5"/>
      <c r="AK4" s="5"/>
    </row>
    <row r="5" ht="14.25" customHeight="1">
      <c r="K5" s="10" t="s">
        <v>11</v>
      </c>
      <c r="L5" s="10" t="s">
        <v>12</v>
      </c>
      <c r="M5" s="8">
        <v>16.57</v>
      </c>
      <c r="N5" s="11">
        <f>54915.28-N3-N4</f>
        <v>8065.28</v>
      </c>
      <c r="O5" s="118">
        <f>+M5*N5+12760</f>
        <v>146401.6896</v>
      </c>
      <c r="Q5" s="4"/>
      <c r="R5" s="4"/>
      <c r="S5" s="14"/>
      <c r="T5" s="16"/>
      <c r="U5" s="14"/>
      <c r="W5" s="14"/>
      <c r="Y5" s="117"/>
      <c r="AJ5" s="5"/>
      <c r="AK5" s="5"/>
    </row>
    <row r="6" ht="14.25" customHeight="1">
      <c r="K6" s="10" t="s">
        <v>13</v>
      </c>
      <c r="L6" s="10" t="s">
        <v>13</v>
      </c>
      <c r="M6" s="8"/>
      <c r="N6" s="8">
        <f t="shared" ref="N6:O6" si="2">SUM(N3:N5)</f>
        <v>54915.28</v>
      </c>
      <c r="O6" s="8">
        <f t="shared" si="2"/>
        <v>932623.9434</v>
      </c>
      <c r="Q6" s="4"/>
      <c r="R6" s="4"/>
      <c r="S6" s="14"/>
      <c r="T6" s="13"/>
      <c r="U6" s="14"/>
      <c r="W6" s="14"/>
      <c r="Y6" s="117"/>
      <c r="AJ6" s="5"/>
      <c r="AK6" s="5"/>
      <c r="AO6" s="17" t="s">
        <v>14</v>
      </c>
      <c r="AP6" s="18" t="s">
        <v>15</v>
      </c>
      <c r="AX6" s="17" t="s">
        <v>14</v>
      </c>
      <c r="AY6" s="17"/>
      <c r="AZ6" s="17"/>
      <c r="BB6" s="18" t="s">
        <v>15</v>
      </c>
      <c r="BG6" s="18" t="s">
        <v>15</v>
      </c>
    </row>
    <row r="7" ht="15.0" customHeight="1">
      <c r="L7" s="19"/>
      <c r="N7" s="20"/>
      <c r="P7" s="4"/>
      <c r="Q7" s="4"/>
      <c r="R7" s="4"/>
      <c r="U7" s="14"/>
      <c r="Y7" s="117"/>
      <c r="AJ7" s="5"/>
      <c r="AK7" s="5"/>
      <c r="AO7" s="17" t="s">
        <v>16</v>
      </c>
      <c r="AP7" s="18" t="s">
        <v>17</v>
      </c>
      <c r="AX7" s="17" t="s">
        <v>16</v>
      </c>
      <c r="AY7" s="17"/>
      <c r="AZ7" s="17"/>
      <c r="BB7" s="18" t="s">
        <v>17</v>
      </c>
      <c r="BG7" s="18" t="s">
        <v>17</v>
      </c>
    </row>
    <row r="8" ht="14.25" customHeight="1">
      <c r="L8" s="10" t="s">
        <v>18</v>
      </c>
      <c r="M8" s="21">
        <f>(M3+M4)/2</f>
        <v>16.755</v>
      </c>
      <c r="N8" s="8">
        <f>+N7*M8</f>
        <v>0</v>
      </c>
      <c r="O8" s="22">
        <v>150000.0</v>
      </c>
      <c r="P8" s="23"/>
      <c r="Q8" s="22" t="str">
        <f>O5+'[1]Cotizacion-Agencia -Aduanal'!Q43</f>
        <v>#REF!</v>
      </c>
      <c r="R8" s="23"/>
      <c r="S8" s="119">
        <f>(324.83*P3)+50000+89320+167266+50000+20000</f>
        <v>382059.3855</v>
      </c>
      <c r="T8" s="23"/>
      <c r="U8" s="22" t="str">
        <f>+'[1]Cotizacion-Agencia -Aduanal'!C57</f>
        <v>#REF!</v>
      </c>
      <c r="V8" s="23"/>
      <c r="W8" s="22">
        <v>0.0</v>
      </c>
      <c r="X8" s="23"/>
      <c r="Y8" s="120" t="str">
        <f>+O8+Q8+S8+U8+W8</f>
        <v>#REF!</v>
      </c>
      <c r="Z8" s="24"/>
      <c r="AA8" s="25">
        <f>290+46</f>
        <v>336</v>
      </c>
      <c r="AB8" s="26"/>
      <c r="AC8" s="26"/>
      <c r="AD8" s="25">
        <f>+AD25</f>
        <v>7441.4</v>
      </c>
      <c r="AE8" s="26"/>
      <c r="AF8" s="25">
        <f t="shared" ref="AF8:AG8" si="3">+AF25</f>
        <v>172918.25</v>
      </c>
      <c r="AG8" s="25">
        <f t="shared" si="3"/>
        <v>177685.544</v>
      </c>
      <c r="AH8" s="27"/>
      <c r="AI8" s="25">
        <f>+AA8+AD8+AF8+AG8</f>
        <v>358381.194</v>
      </c>
      <c r="AJ8" s="5"/>
      <c r="AK8" s="5"/>
      <c r="AL8" s="4"/>
      <c r="AV8" s="25">
        <v>358381.194</v>
      </c>
      <c r="AW8" s="4"/>
    </row>
    <row r="9" ht="27.0" customHeight="1">
      <c r="B9" s="121"/>
      <c r="N9" s="11">
        <f>+O3+O4</f>
        <v>786222.2538</v>
      </c>
      <c r="O9" s="28"/>
      <c r="P9" s="28"/>
      <c r="Q9" s="19"/>
      <c r="R9" s="19"/>
      <c r="Y9" s="122" t="str">
        <f>+N9+Y8</f>
        <v>#REF!</v>
      </c>
      <c r="AI9" s="11" t="str">
        <f>+Y9+AI8</f>
        <v>#REF!</v>
      </c>
      <c r="AJ9" s="5"/>
      <c r="AK9" s="5"/>
      <c r="AV9" s="11">
        <v>1949492.5708619999</v>
      </c>
    </row>
    <row r="10" ht="27.0" customHeight="1">
      <c r="F10" s="29" t="s">
        <v>20</v>
      </c>
      <c r="G10" s="30"/>
      <c r="H10" s="30"/>
      <c r="I10" s="31"/>
      <c r="K10" s="32" t="s">
        <v>21</v>
      </c>
      <c r="L10" s="33"/>
      <c r="M10" s="34">
        <v>1.0</v>
      </c>
      <c r="N10" s="35"/>
      <c r="O10" s="35"/>
      <c r="P10" s="36">
        <v>2.0</v>
      </c>
      <c r="Q10" s="37"/>
      <c r="R10" s="36">
        <v>3.0</v>
      </c>
      <c r="S10" s="38"/>
      <c r="T10" s="36">
        <v>4.0</v>
      </c>
      <c r="U10" s="38"/>
      <c r="V10" s="36">
        <v>5.0</v>
      </c>
      <c r="W10" s="38"/>
      <c r="X10" s="36">
        <v>6.0</v>
      </c>
      <c r="Y10" s="123"/>
      <c r="Z10" s="38"/>
      <c r="AA10" s="40"/>
      <c r="AB10" s="40"/>
      <c r="AC10" s="38"/>
      <c r="AD10" s="41">
        <v>7.0</v>
      </c>
      <c r="AE10" s="38"/>
      <c r="AF10" s="41">
        <v>8.0</v>
      </c>
      <c r="AG10" s="38"/>
      <c r="AH10" s="36">
        <v>9.0</v>
      </c>
      <c r="AI10" s="42"/>
      <c r="AJ10" s="5"/>
      <c r="AK10" s="5"/>
      <c r="AL10" s="43" t="s">
        <v>22</v>
      </c>
      <c r="AV10" s="42"/>
      <c r="AW10" s="43" t="s">
        <v>22</v>
      </c>
    </row>
    <row r="11" ht="53.25" customHeight="1">
      <c r="B11" s="44" t="s">
        <v>23</v>
      </c>
      <c r="C11" s="45" t="s">
        <v>24</v>
      </c>
      <c r="D11" s="46" t="s">
        <v>25</v>
      </c>
      <c r="E11" s="10" t="s">
        <v>26</v>
      </c>
      <c r="F11" s="47" t="s">
        <v>27</v>
      </c>
      <c r="G11" s="47" t="s">
        <v>28</v>
      </c>
      <c r="H11" s="47" t="s">
        <v>29</v>
      </c>
      <c r="I11" s="47" t="s">
        <v>30</v>
      </c>
      <c r="J11" s="48" t="s">
        <v>31</v>
      </c>
      <c r="K11" s="49" t="s">
        <v>32</v>
      </c>
      <c r="L11" s="50" t="s">
        <v>33</v>
      </c>
      <c r="M11" s="51" t="s">
        <v>34</v>
      </c>
      <c r="N11" s="47" t="s">
        <v>35</v>
      </c>
      <c r="O11" s="52" t="s">
        <v>36</v>
      </c>
      <c r="P11" s="53" t="s">
        <v>37</v>
      </c>
      <c r="Q11" s="53" t="s">
        <v>38</v>
      </c>
      <c r="R11" s="53" t="s">
        <v>39</v>
      </c>
      <c r="S11" s="54" t="s">
        <v>40</v>
      </c>
      <c r="T11" s="53" t="s">
        <v>41</v>
      </c>
      <c r="U11" s="53" t="s">
        <v>42</v>
      </c>
      <c r="V11" s="53" t="s">
        <v>43</v>
      </c>
      <c r="W11" s="52" t="s">
        <v>44</v>
      </c>
      <c r="X11" s="55" t="s">
        <v>45</v>
      </c>
      <c r="Y11" s="124" t="s">
        <v>46</v>
      </c>
      <c r="Z11" s="57"/>
      <c r="AA11" s="57" t="s">
        <v>47</v>
      </c>
      <c r="AB11" s="58" t="s">
        <v>48</v>
      </c>
      <c r="AC11" s="59" t="s">
        <v>49</v>
      </c>
      <c r="AD11" s="60" t="s">
        <v>50</v>
      </c>
      <c r="AE11" s="59" t="s">
        <v>51</v>
      </c>
      <c r="AF11" s="60" t="s">
        <v>52</v>
      </c>
      <c r="AG11" s="61" t="s">
        <v>53</v>
      </c>
      <c r="AH11" s="62" t="s">
        <v>54</v>
      </c>
      <c r="AI11" s="63" t="s">
        <v>55</v>
      </c>
      <c r="AJ11" s="64" t="s">
        <v>56</v>
      </c>
      <c r="AK11" s="63" t="s">
        <v>57</v>
      </c>
      <c r="AL11" s="65" t="s">
        <v>76</v>
      </c>
      <c r="AM11" s="66" t="s">
        <v>59</v>
      </c>
      <c r="AN11" s="67" t="s">
        <v>57</v>
      </c>
      <c r="AO11" s="67" t="s">
        <v>60</v>
      </c>
      <c r="AP11" s="7" t="s">
        <v>77</v>
      </c>
      <c r="AQ11" s="7" t="s">
        <v>78</v>
      </c>
      <c r="AR11" s="7" t="s">
        <v>79</v>
      </c>
      <c r="AS11" s="7" t="s">
        <v>80</v>
      </c>
      <c r="AU11" s="44" t="s">
        <v>23</v>
      </c>
      <c r="AV11" s="63" t="s">
        <v>55</v>
      </c>
      <c r="AW11" s="65" t="s">
        <v>81</v>
      </c>
      <c r="AX11" s="67" t="s">
        <v>60</v>
      </c>
      <c r="AY11" s="67" t="s">
        <v>54</v>
      </c>
      <c r="AZ11" s="67" t="s">
        <v>82</v>
      </c>
      <c r="BB11" s="125" t="s">
        <v>83</v>
      </c>
      <c r="BC11" s="126" t="s">
        <v>60</v>
      </c>
      <c r="BD11" s="127" t="s">
        <v>54</v>
      </c>
      <c r="BE11" s="127" t="s">
        <v>82</v>
      </c>
      <c r="BG11" s="128" t="s">
        <v>84</v>
      </c>
      <c r="BH11" s="128" t="s">
        <v>60</v>
      </c>
      <c r="BI11" s="128" t="s">
        <v>54</v>
      </c>
      <c r="BJ11" s="128" t="s">
        <v>82</v>
      </c>
    </row>
    <row r="12" ht="11.25" customHeight="1">
      <c r="C12" s="19"/>
      <c r="D12" s="19"/>
      <c r="E12" s="19"/>
      <c r="F12" s="68"/>
      <c r="G12" s="68"/>
      <c r="H12" s="68"/>
      <c r="I12" s="68"/>
      <c r="J12" s="19"/>
      <c r="K12" s="19"/>
      <c r="L12" s="19"/>
      <c r="M12" s="69"/>
      <c r="N12" s="68"/>
      <c r="O12" s="70"/>
      <c r="P12" s="19"/>
      <c r="Q12" s="19"/>
      <c r="R12" s="19"/>
      <c r="Y12" s="129"/>
      <c r="AI12" s="71"/>
      <c r="AJ12" s="5"/>
      <c r="AK12" s="71"/>
      <c r="AV12" s="71"/>
    </row>
    <row r="13" ht="14.25" customHeight="1">
      <c r="A13" s="72">
        <v>1.0</v>
      </c>
      <c r="B13" s="73" t="s">
        <v>61</v>
      </c>
      <c r="C13" s="74" t="str">
        <f t="shared" ref="C13:C16" si="4">+'[1]Orden de Compra'!B6</f>
        <v>#REF!</v>
      </c>
      <c r="D13" s="93" t="s">
        <v>62</v>
      </c>
      <c r="E13" s="76" t="s">
        <v>26</v>
      </c>
      <c r="F13" s="77">
        <v>355725.3</v>
      </c>
      <c r="G13" s="77">
        <v>38647.70000000001</v>
      </c>
      <c r="H13" s="77">
        <f t="shared" ref="H13:H23" si="5">+F13+G13</f>
        <v>394373</v>
      </c>
      <c r="I13" s="77">
        <f t="shared" ref="I13:I23" si="6">+H13/J13</f>
        <v>13.14576667</v>
      </c>
      <c r="J13" s="78">
        <v>30000.0</v>
      </c>
      <c r="K13" s="79">
        <v>0.7</v>
      </c>
      <c r="L13" s="80">
        <f t="shared" ref="L13:L23" si="7">K13*J13</f>
        <v>21000</v>
      </c>
      <c r="M13" s="81">
        <f t="shared" ref="M13:M23" si="8">+N13/J13</f>
        <v>11.75365067</v>
      </c>
      <c r="N13" s="82">
        <f>+L13*$M$8+754.52</f>
        <v>352609.52</v>
      </c>
      <c r="O13" s="83">
        <f t="shared" ref="O13:O23" si="9">($O$8/$J$25)*J13</f>
        <v>79787.23404</v>
      </c>
      <c r="P13" s="84">
        <f t="shared" ref="P13:P23" si="10">+O13/J13</f>
        <v>2.659574468</v>
      </c>
      <c r="Q13" s="83" t="str">
        <f t="shared" ref="Q13:Q23" si="11">($Q$8/$J$25)*J13</f>
        <v>#REF!</v>
      </c>
      <c r="R13" s="84" t="str">
        <f t="shared" ref="R13:R23" si="12">+Q13/J13</f>
        <v>#REF!</v>
      </c>
      <c r="S13" s="83">
        <f t="shared" ref="S13:S23" si="13">($S$8/$J$25)*J13</f>
        <v>203223.0774</v>
      </c>
      <c r="T13" s="84">
        <f t="shared" ref="T13:T23" si="14">+S13/J13</f>
        <v>6.77410258</v>
      </c>
      <c r="U13" s="83" t="str">
        <f t="shared" ref="U13:U23" si="15">($U$8/$J$25)*J13</f>
        <v>#REF!</v>
      </c>
      <c r="V13" s="84" t="str">
        <f t="shared" ref="V13:V23" si="16">+U13/J13</f>
        <v>#REF!</v>
      </c>
      <c r="W13" s="83">
        <f t="shared" ref="W13:W23" si="17">($W$8/$J$25)*J13</f>
        <v>0</v>
      </c>
      <c r="X13" s="84">
        <f t="shared" ref="X13:X23" si="18">+W13/J13</f>
        <v>0</v>
      </c>
      <c r="Y13" s="130" t="str">
        <f t="shared" ref="Y13:Y23" si="19">+M13+P13+R13+T13+V13+X13</f>
        <v>#REF!</v>
      </c>
      <c r="Z13" s="86"/>
      <c r="AA13" s="86" t="str">
        <f>+AA$8*'[1]Factura Com y Packing List'!AK101</f>
        <v>#REF!</v>
      </c>
      <c r="AB13" s="87" t="str">
        <f t="shared" ref="AB13:AB23" si="20">+AA13/J13</f>
        <v>#REF!</v>
      </c>
      <c r="AC13" s="86">
        <f t="shared" ref="AC13:AC23" si="21">I13*0.008</f>
        <v>0.1051661333</v>
      </c>
      <c r="AD13" s="86">
        <f t="shared" ref="AD13:AD23" si="22">+AC13*J13</f>
        <v>3154.984</v>
      </c>
      <c r="AE13" s="86">
        <f t="shared" ref="AE13:AE15" si="23">I13*0.2</f>
        <v>2.629153333</v>
      </c>
      <c r="AF13" s="86">
        <f t="shared" ref="AF13:AF23" si="24">+AE13*J13</f>
        <v>78874.6</v>
      </c>
      <c r="AG13" s="86">
        <f t="shared" ref="AG13:AG23" si="25">+AH13*J13</f>
        <v>76224.41344</v>
      </c>
      <c r="AH13" s="86">
        <f t="shared" ref="AH13:AH23" si="26">(+I13+AC13+AE13)*0.16</f>
        <v>2.540813781</v>
      </c>
      <c r="AI13" s="88" t="str">
        <f t="shared" ref="AI13:AI23" si="27">+Y13+AB13+AC13+AE13+AH13</f>
        <v>#REF!</v>
      </c>
      <c r="AJ13" s="89" t="str">
        <f t="shared" ref="AJ13:AJ23" si="28">+M13/AI13</f>
        <v>#REF!</v>
      </c>
      <c r="AK13" s="88" t="str">
        <f t="shared" ref="AK13:AK23" si="29">+N13+O13+Q13+S13+U13+AA13+AD13+AG13+AF13</f>
        <v>#REF!</v>
      </c>
      <c r="AL13" s="90">
        <v>35.0</v>
      </c>
      <c r="AM13" s="90" t="str">
        <f t="shared" ref="AM13:AM23" si="30">+AL13-AI13</f>
        <v>#REF!</v>
      </c>
      <c r="AN13" s="90" t="str">
        <f t="shared" ref="AN13:AN23" si="31">+AM13*J13</f>
        <v>#REF!</v>
      </c>
      <c r="AO13" s="91" t="str">
        <f t="shared" ref="AO13:AO23" si="32">+AN13/AK13</f>
        <v>#REF!</v>
      </c>
      <c r="AP13" s="131">
        <v>48.0</v>
      </c>
      <c r="AQ13" s="91" t="str">
        <f t="shared" ref="AQ13:AQ23" si="33">(AP13-AI13)/AI13</f>
        <v>#REF!</v>
      </c>
      <c r="AR13" s="132">
        <f t="shared" ref="AR13:AR23" si="34">+AP13*0.16</f>
        <v>7.68</v>
      </c>
      <c r="AS13" s="115">
        <f t="shared" ref="AS13:AS23" si="35">+AP13+AR13</f>
        <v>55.68</v>
      </c>
      <c r="AU13" s="133" t="s">
        <v>61</v>
      </c>
      <c r="AV13" s="134">
        <v>31.689803612984438</v>
      </c>
      <c r="AW13" s="101">
        <v>35.0</v>
      </c>
      <c r="AX13" s="135">
        <v>0.10445619756568189</v>
      </c>
      <c r="AY13" s="136">
        <f t="shared" ref="AY13:AY23" si="36">+AW13*0.16</f>
        <v>5.6</v>
      </c>
      <c r="AZ13" s="137">
        <f t="shared" ref="AZ13:AZ23" si="37">+AW13+AY13</f>
        <v>40.6</v>
      </c>
      <c r="BA13" s="136"/>
      <c r="BB13" s="137">
        <v>48.0</v>
      </c>
      <c r="BC13" s="135">
        <v>0.5146827852329352</v>
      </c>
      <c r="BD13" s="136">
        <f t="shared" ref="BD13:BD23" si="38">+BB13*0.16</f>
        <v>7.68</v>
      </c>
      <c r="BE13" s="137">
        <f t="shared" ref="BE13:BE23" si="39">+BB13+BD13</f>
        <v>55.68</v>
      </c>
      <c r="BF13" s="136"/>
      <c r="BG13" s="137">
        <v>64.0</v>
      </c>
      <c r="BH13" s="135" t="str">
        <f t="shared" ref="BH13:BH23" si="40">(BG13-AI13)/AI13</f>
        <v>#REF!</v>
      </c>
      <c r="BI13" s="136">
        <f t="shared" ref="BI13:BI23" si="41">+BG13*0.16</f>
        <v>10.24</v>
      </c>
      <c r="BJ13" s="137">
        <f t="shared" ref="BJ13:BJ23" si="42">+BG13+BI13</f>
        <v>74.24</v>
      </c>
      <c r="BK13" s="19"/>
    </row>
    <row r="14" ht="14.25" customHeight="1">
      <c r="A14" s="72">
        <v>2.0</v>
      </c>
      <c r="B14" s="78" t="s">
        <v>85</v>
      </c>
      <c r="C14" s="92" t="str">
        <f t="shared" si="4"/>
        <v>#REF!</v>
      </c>
      <c r="D14" s="93" t="s">
        <v>63</v>
      </c>
      <c r="E14" s="76" t="s">
        <v>26</v>
      </c>
      <c r="F14" s="77">
        <v>177862.65</v>
      </c>
      <c r="G14" s="77">
        <v>19324.350000000006</v>
      </c>
      <c r="H14" s="77">
        <f t="shared" si="5"/>
        <v>197187</v>
      </c>
      <c r="I14" s="77">
        <f t="shared" si="6"/>
        <v>13.1458</v>
      </c>
      <c r="J14" s="78">
        <v>15000.0</v>
      </c>
      <c r="K14" s="79">
        <v>0.7</v>
      </c>
      <c r="L14" s="80">
        <f t="shared" si="7"/>
        <v>10500</v>
      </c>
      <c r="M14" s="81">
        <f t="shared" si="8"/>
        <v>11.7285</v>
      </c>
      <c r="N14" s="82">
        <f t="shared" ref="N14:N23" si="43">+L14*$M$8</f>
        <v>175927.5</v>
      </c>
      <c r="O14" s="83">
        <f t="shared" si="9"/>
        <v>39893.61702</v>
      </c>
      <c r="P14" s="84">
        <f t="shared" si="10"/>
        <v>2.659574468</v>
      </c>
      <c r="Q14" s="83" t="str">
        <f t="shared" si="11"/>
        <v>#REF!</v>
      </c>
      <c r="R14" s="84" t="str">
        <f t="shared" si="12"/>
        <v>#REF!</v>
      </c>
      <c r="S14" s="83">
        <f t="shared" si="13"/>
        <v>101611.5387</v>
      </c>
      <c r="T14" s="84">
        <f t="shared" si="14"/>
        <v>6.77410258</v>
      </c>
      <c r="U14" s="83" t="str">
        <f t="shared" si="15"/>
        <v>#REF!</v>
      </c>
      <c r="V14" s="84" t="str">
        <f t="shared" si="16"/>
        <v>#REF!</v>
      </c>
      <c r="W14" s="83">
        <f t="shared" si="17"/>
        <v>0</v>
      </c>
      <c r="X14" s="84">
        <f t="shared" si="18"/>
        <v>0</v>
      </c>
      <c r="Y14" s="130" t="str">
        <f t="shared" si="19"/>
        <v>#REF!</v>
      </c>
      <c r="Z14" s="86"/>
      <c r="AA14" s="86" t="str">
        <f t="shared" ref="AA14:AA15" si="44">+AA$8*'[1]Factura Com y Packing List'!AK110</f>
        <v>#REF!</v>
      </c>
      <c r="AB14" s="87" t="str">
        <f t="shared" si="20"/>
        <v>#REF!</v>
      </c>
      <c r="AC14" s="86">
        <f t="shared" si="21"/>
        <v>0.1051664</v>
      </c>
      <c r="AD14" s="86">
        <f t="shared" si="22"/>
        <v>1577.496</v>
      </c>
      <c r="AE14" s="86">
        <f t="shared" si="23"/>
        <v>2.62916</v>
      </c>
      <c r="AF14" s="86">
        <f t="shared" si="24"/>
        <v>39437.4</v>
      </c>
      <c r="AG14" s="86">
        <f t="shared" si="25"/>
        <v>38112.30336</v>
      </c>
      <c r="AH14" s="86">
        <f t="shared" si="26"/>
        <v>2.540820224</v>
      </c>
      <c r="AI14" s="88" t="str">
        <f t="shared" si="27"/>
        <v>#REF!</v>
      </c>
      <c r="AJ14" s="89" t="str">
        <f t="shared" si="28"/>
        <v>#REF!</v>
      </c>
      <c r="AK14" s="88" t="str">
        <f t="shared" si="29"/>
        <v>#REF!</v>
      </c>
      <c r="AL14" s="90">
        <v>70.0</v>
      </c>
      <c r="AM14" s="90" t="str">
        <f t="shared" si="30"/>
        <v>#REF!</v>
      </c>
      <c r="AN14" s="90" t="str">
        <f t="shared" si="31"/>
        <v>#REF!</v>
      </c>
      <c r="AO14" s="91" t="str">
        <f t="shared" si="32"/>
        <v>#REF!</v>
      </c>
      <c r="AP14" s="131">
        <f>+AL14</f>
        <v>70</v>
      </c>
      <c r="AQ14" s="91" t="str">
        <f t="shared" si="33"/>
        <v>#REF!</v>
      </c>
      <c r="AR14" s="132">
        <f t="shared" si="34"/>
        <v>11.2</v>
      </c>
      <c r="AS14" s="115">
        <f t="shared" si="35"/>
        <v>81.2</v>
      </c>
      <c r="AU14" s="102" t="s">
        <v>85</v>
      </c>
      <c r="AV14" s="134">
        <v>30.49181633435851</v>
      </c>
      <c r="AW14" s="101">
        <v>70.0</v>
      </c>
      <c r="AX14" s="135">
        <v>1.2956979417826033</v>
      </c>
      <c r="AY14" s="136">
        <f t="shared" si="36"/>
        <v>11.2</v>
      </c>
      <c r="AZ14" s="137">
        <f t="shared" si="37"/>
        <v>81.2</v>
      </c>
      <c r="BA14" s="136"/>
      <c r="BB14" s="137">
        <v>70.0</v>
      </c>
      <c r="BC14" s="135">
        <v>1.2956979417826033</v>
      </c>
      <c r="BD14" s="136">
        <f t="shared" si="38"/>
        <v>11.2</v>
      </c>
      <c r="BE14" s="137">
        <f t="shared" si="39"/>
        <v>81.2</v>
      </c>
      <c r="BF14" s="136"/>
      <c r="BG14" s="137">
        <v>70.0</v>
      </c>
      <c r="BH14" s="135" t="str">
        <f t="shared" si="40"/>
        <v>#REF!</v>
      </c>
      <c r="BI14" s="136">
        <f t="shared" si="41"/>
        <v>11.2</v>
      </c>
      <c r="BJ14" s="137">
        <f t="shared" si="42"/>
        <v>81.2</v>
      </c>
      <c r="BK14" s="19"/>
    </row>
    <row r="15" ht="14.25" customHeight="1">
      <c r="A15" s="72">
        <v>3.0</v>
      </c>
      <c r="B15" s="73" t="s">
        <v>86</v>
      </c>
      <c r="C15" s="74" t="str">
        <f t="shared" si="4"/>
        <v>#REF!</v>
      </c>
      <c r="D15" s="93" t="s">
        <v>64</v>
      </c>
      <c r="E15" s="76" t="s">
        <v>26</v>
      </c>
      <c r="F15" s="77">
        <v>113493.31</v>
      </c>
      <c r="G15" s="77">
        <v>12329.690000000002</v>
      </c>
      <c r="H15" s="77">
        <f t="shared" si="5"/>
        <v>125823</v>
      </c>
      <c r="I15" s="77">
        <f t="shared" si="6"/>
        <v>12.5823</v>
      </c>
      <c r="J15" s="78">
        <v>10000.0</v>
      </c>
      <c r="K15" s="79">
        <v>0.4</v>
      </c>
      <c r="L15" s="80">
        <f t="shared" si="7"/>
        <v>4000</v>
      </c>
      <c r="M15" s="81">
        <f t="shared" si="8"/>
        <v>6.702</v>
      </c>
      <c r="N15" s="82">
        <f t="shared" si="43"/>
        <v>67020</v>
      </c>
      <c r="O15" s="83">
        <f t="shared" si="9"/>
        <v>26595.74468</v>
      </c>
      <c r="P15" s="84">
        <f t="shared" si="10"/>
        <v>2.659574468</v>
      </c>
      <c r="Q15" s="83" t="str">
        <f t="shared" si="11"/>
        <v>#REF!</v>
      </c>
      <c r="R15" s="84" t="str">
        <f t="shared" si="12"/>
        <v>#REF!</v>
      </c>
      <c r="S15" s="83">
        <f t="shared" si="13"/>
        <v>67741.0258</v>
      </c>
      <c r="T15" s="84">
        <f t="shared" si="14"/>
        <v>6.77410258</v>
      </c>
      <c r="U15" s="83" t="str">
        <f t="shared" si="15"/>
        <v>#REF!</v>
      </c>
      <c r="V15" s="84" t="str">
        <f t="shared" si="16"/>
        <v>#REF!</v>
      </c>
      <c r="W15" s="83">
        <f t="shared" si="17"/>
        <v>0</v>
      </c>
      <c r="X15" s="84">
        <f t="shared" si="18"/>
        <v>0</v>
      </c>
      <c r="Y15" s="130" t="str">
        <f t="shared" si="19"/>
        <v>#REF!</v>
      </c>
      <c r="Z15" s="86"/>
      <c r="AA15" s="86" t="str">
        <f t="shared" si="44"/>
        <v>#REF!</v>
      </c>
      <c r="AB15" s="87" t="str">
        <f t="shared" si="20"/>
        <v>#REF!</v>
      </c>
      <c r="AC15" s="86">
        <f t="shared" si="21"/>
        <v>0.1006584</v>
      </c>
      <c r="AD15" s="86">
        <f t="shared" si="22"/>
        <v>1006.584</v>
      </c>
      <c r="AE15" s="86">
        <f t="shared" si="23"/>
        <v>2.51646</v>
      </c>
      <c r="AF15" s="86">
        <f t="shared" si="24"/>
        <v>25164.6</v>
      </c>
      <c r="AG15" s="86">
        <f t="shared" si="25"/>
        <v>24319.06944</v>
      </c>
      <c r="AH15" s="86">
        <f t="shared" si="26"/>
        <v>2.431906944</v>
      </c>
      <c r="AI15" s="88" t="str">
        <f t="shared" si="27"/>
        <v>#REF!</v>
      </c>
      <c r="AJ15" s="89" t="str">
        <f t="shared" si="28"/>
        <v>#REF!</v>
      </c>
      <c r="AK15" s="88" t="str">
        <f t="shared" si="29"/>
        <v>#REF!</v>
      </c>
      <c r="AL15" s="90">
        <v>35.13</v>
      </c>
      <c r="AM15" s="90" t="str">
        <f t="shared" si="30"/>
        <v>#REF!</v>
      </c>
      <c r="AN15" s="90" t="str">
        <f t="shared" si="31"/>
        <v>#REF!</v>
      </c>
      <c r="AO15" s="91" t="str">
        <f t="shared" si="32"/>
        <v>#REF!</v>
      </c>
      <c r="AP15" s="131">
        <v>40.0</v>
      </c>
      <c r="AQ15" s="91" t="str">
        <f t="shared" si="33"/>
        <v>#REF!</v>
      </c>
      <c r="AR15" s="132">
        <f t="shared" si="34"/>
        <v>6.4</v>
      </c>
      <c r="AS15" s="115">
        <f t="shared" si="35"/>
        <v>46.4</v>
      </c>
      <c r="AU15" s="133" t="s">
        <v>86</v>
      </c>
      <c r="AV15" s="134">
        <v>25.74164150556393</v>
      </c>
      <c r="AW15" s="101">
        <v>35.13</v>
      </c>
      <c r="AX15" s="135">
        <v>0.36471483345018324</v>
      </c>
      <c r="AY15" s="136">
        <f t="shared" si="36"/>
        <v>5.6208</v>
      </c>
      <c r="AZ15" s="137">
        <f t="shared" si="37"/>
        <v>40.7508</v>
      </c>
      <c r="BA15" s="136"/>
      <c r="BB15" s="137">
        <v>40.0</v>
      </c>
      <c r="BC15" s="135">
        <v>0.5539024576717143</v>
      </c>
      <c r="BD15" s="136">
        <f t="shared" si="38"/>
        <v>6.4</v>
      </c>
      <c r="BE15" s="137">
        <f t="shared" si="39"/>
        <v>46.4</v>
      </c>
      <c r="BF15" s="136"/>
      <c r="BG15" s="137">
        <v>52.0</v>
      </c>
      <c r="BH15" s="135" t="str">
        <f t="shared" si="40"/>
        <v>#REF!</v>
      </c>
      <c r="BI15" s="136">
        <f t="shared" si="41"/>
        <v>8.32</v>
      </c>
      <c r="BJ15" s="137">
        <f t="shared" si="42"/>
        <v>60.32</v>
      </c>
    </row>
    <row r="16" ht="21.75" customHeight="1">
      <c r="A16" s="72">
        <v>4.0</v>
      </c>
      <c r="B16" s="73" t="s">
        <v>87</v>
      </c>
      <c r="C16" s="74" t="str">
        <f t="shared" si="4"/>
        <v>#REF!</v>
      </c>
      <c r="D16" s="94" t="s">
        <v>65</v>
      </c>
      <c r="E16" s="76" t="s">
        <v>26</v>
      </c>
      <c r="F16" s="77">
        <v>54205.759999999995</v>
      </c>
      <c r="G16" s="77">
        <v>5889.240000000005</v>
      </c>
      <c r="H16" s="77">
        <f t="shared" si="5"/>
        <v>60095</v>
      </c>
      <c r="I16" s="77">
        <f t="shared" si="6"/>
        <v>120.19</v>
      </c>
      <c r="J16" s="78">
        <v>500.0</v>
      </c>
      <c r="K16" s="79">
        <v>7.5</v>
      </c>
      <c r="L16" s="80">
        <f t="shared" si="7"/>
        <v>3750</v>
      </c>
      <c r="M16" s="81">
        <f t="shared" si="8"/>
        <v>125.6625</v>
      </c>
      <c r="N16" s="82">
        <f t="shared" si="43"/>
        <v>62831.25</v>
      </c>
      <c r="O16" s="83">
        <f t="shared" si="9"/>
        <v>1329.787234</v>
      </c>
      <c r="P16" s="84">
        <f t="shared" si="10"/>
        <v>2.659574468</v>
      </c>
      <c r="Q16" s="83" t="str">
        <f t="shared" si="11"/>
        <v>#REF!</v>
      </c>
      <c r="R16" s="84" t="str">
        <f t="shared" si="12"/>
        <v>#REF!</v>
      </c>
      <c r="S16" s="83">
        <f t="shared" si="13"/>
        <v>3387.05129</v>
      </c>
      <c r="T16" s="84">
        <f t="shared" si="14"/>
        <v>6.77410258</v>
      </c>
      <c r="U16" s="83" t="str">
        <f t="shared" si="15"/>
        <v>#REF!</v>
      </c>
      <c r="V16" s="84" t="str">
        <f t="shared" si="16"/>
        <v>#REF!</v>
      </c>
      <c r="W16" s="83">
        <f t="shared" si="17"/>
        <v>0</v>
      </c>
      <c r="X16" s="84">
        <f t="shared" si="18"/>
        <v>0</v>
      </c>
      <c r="Y16" s="130" t="str">
        <f t="shared" si="19"/>
        <v>#REF!</v>
      </c>
      <c r="Z16" s="86"/>
      <c r="AA16" s="86" t="str">
        <f t="shared" ref="AA16:AA23" si="45">+AA$8*'[1]Factura Com y Packing List'!AK102</f>
        <v>#REF!</v>
      </c>
      <c r="AB16" s="87" t="str">
        <f t="shared" si="20"/>
        <v>#REF!</v>
      </c>
      <c r="AC16" s="86">
        <f t="shared" si="21"/>
        <v>0.96152</v>
      </c>
      <c r="AD16" s="86">
        <f t="shared" si="22"/>
        <v>480.76</v>
      </c>
      <c r="AE16" s="86">
        <f>I16*0.1</f>
        <v>12.019</v>
      </c>
      <c r="AF16" s="86">
        <f t="shared" si="24"/>
        <v>6009.5</v>
      </c>
      <c r="AG16" s="86">
        <f t="shared" si="25"/>
        <v>10653.6416</v>
      </c>
      <c r="AH16" s="86">
        <f t="shared" si="26"/>
        <v>21.3072832</v>
      </c>
      <c r="AI16" s="88" t="str">
        <f t="shared" si="27"/>
        <v>#REF!</v>
      </c>
      <c r="AJ16" s="89" t="str">
        <f t="shared" si="28"/>
        <v>#REF!</v>
      </c>
      <c r="AK16" s="88" t="str">
        <f t="shared" si="29"/>
        <v>#REF!</v>
      </c>
      <c r="AL16" s="90">
        <v>539.09</v>
      </c>
      <c r="AM16" s="90" t="str">
        <f t="shared" si="30"/>
        <v>#REF!</v>
      </c>
      <c r="AN16" s="90" t="str">
        <f t="shared" si="31"/>
        <v>#REF!</v>
      </c>
      <c r="AO16" s="91" t="str">
        <f t="shared" si="32"/>
        <v>#REF!</v>
      </c>
      <c r="AP16" s="131">
        <v>540.0</v>
      </c>
      <c r="AQ16" s="91" t="str">
        <f t="shared" si="33"/>
        <v>#REF!</v>
      </c>
      <c r="AR16" s="132">
        <f t="shared" si="34"/>
        <v>86.4</v>
      </c>
      <c r="AS16" s="115">
        <f t="shared" si="35"/>
        <v>626.4</v>
      </c>
      <c r="AU16" s="133" t="s">
        <v>87</v>
      </c>
      <c r="AV16" s="134">
        <v>165.09963966790417</v>
      </c>
      <c r="AW16" s="101">
        <v>539.09</v>
      </c>
      <c r="AX16" s="135">
        <v>2.265240318418458</v>
      </c>
      <c r="AY16" s="136">
        <f t="shared" si="36"/>
        <v>86.2544</v>
      </c>
      <c r="AZ16" s="137">
        <f t="shared" si="37"/>
        <v>625.3444</v>
      </c>
      <c r="BA16" s="136"/>
      <c r="BB16" s="137">
        <v>540.0</v>
      </c>
      <c r="BC16" s="135">
        <v>2.2707521414716783</v>
      </c>
      <c r="BD16" s="136">
        <f t="shared" si="38"/>
        <v>86.4</v>
      </c>
      <c r="BE16" s="137">
        <f t="shared" si="39"/>
        <v>626.4</v>
      </c>
      <c r="BF16" s="136"/>
      <c r="BG16" s="137">
        <v>540.0</v>
      </c>
      <c r="BH16" s="135" t="str">
        <f t="shared" si="40"/>
        <v>#REF!</v>
      </c>
      <c r="BI16" s="136">
        <f t="shared" si="41"/>
        <v>86.4</v>
      </c>
      <c r="BJ16" s="137">
        <f t="shared" si="42"/>
        <v>626.4</v>
      </c>
    </row>
    <row r="17" ht="21.0" customHeight="1">
      <c r="A17" s="72">
        <v>5.0</v>
      </c>
      <c r="B17" s="78" t="s">
        <v>88</v>
      </c>
      <c r="C17" s="74" t="str">
        <f>+'[1]Orden de Compra'!B18</f>
        <v>#REF!</v>
      </c>
      <c r="D17" s="94" t="s">
        <v>66</v>
      </c>
      <c r="E17" s="76" t="s">
        <v>26</v>
      </c>
      <c r="F17" s="77">
        <v>29609.896399999998</v>
      </c>
      <c r="G17" s="77">
        <v>3217.103600000002</v>
      </c>
      <c r="H17" s="77">
        <f t="shared" si="5"/>
        <v>32827</v>
      </c>
      <c r="I17" s="77">
        <f t="shared" si="6"/>
        <v>164.135</v>
      </c>
      <c r="J17" s="78">
        <v>200.0</v>
      </c>
      <c r="K17" s="79">
        <v>8.0</v>
      </c>
      <c r="L17" s="80">
        <f t="shared" si="7"/>
        <v>1600</v>
      </c>
      <c r="M17" s="81">
        <f t="shared" si="8"/>
        <v>134.04</v>
      </c>
      <c r="N17" s="82">
        <f t="shared" si="43"/>
        <v>26808</v>
      </c>
      <c r="O17" s="83">
        <f t="shared" si="9"/>
        <v>531.9148936</v>
      </c>
      <c r="P17" s="84">
        <f t="shared" si="10"/>
        <v>2.659574468</v>
      </c>
      <c r="Q17" s="83" t="str">
        <f t="shared" si="11"/>
        <v>#REF!</v>
      </c>
      <c r="R17" s="84" t="str">
        <f t="shared" si="12"/>
        <v>#REF!</v>
      </c>
      <c r="S17" s="83">
        <f t="shared" si="13"/>
        <v>1354.820516</v>
      </c>
      <c r="T17" s="84">
        <f t="shared" si="14"/>
        <v>6.77410258</v>
      </c>
      <c r="U17" s="83" t="str">
        <f t="shared" si="15"/>
        <v>#REF!</v>
      </c>
      <c r="V17" s="84" t="str">
        <f t="shared" si="16"/>
        <v>#REF!</v>
      </c>
      <c r="W17" s="83">
        <f t="shared" si="17"/>
        <v>0</v>
      </c>
      <c r="X17" s="84">
        <f t="shared" si="18"/>
        <v>0</v>
      </c>
      <c r="Y17" s="130" t="str">
        <f t="shared" si="19"/>
        <v>#REF!</v>
      </c>
      <c r="Z17" s="86"/>
      <c r="AA17" s="86" t="str">
        <f t="shared" si="45"/>
        <v>#REF!</v>
      </c>
      <c r="AB17" s="87" t="str">
        <f t="shared" si="20"/>
        <v>#REF!</v>
      </c>
      <c r="AC17" s="86">
        <f t="shared" si="21"/>
        <v>1.31308</v>
      </c>
      <c r="AD17" s="86">
        <f t="shared" si="22"/>
        <v>262.616</v>
      </c>
      <c r="AE17" s="86">
        <f>I17*0</f>
        <v>0</v>
      </c>
      <c r="AF17" s="86">
        <f t="shared" si="24"/>
        <v>0</v>
      </c>
      <c r="AG17" s="86">
        <f t="shared" si="25"/>
        <v>5294.33856</v>
      </c>
      <c r="AH17" s="86">
        <f t="shared" si="26"/>
        <v>26.4716928</v>
      </c>
      <c r="AI17" s="88" t="str">
        <f t="shared" si="27"/>
        <v>#REF!</v>
      </c>
      <c r="AJ17" s="89" t="str">
        <f t="shared" si="28"/>
        <v>#REF!</v>
      </c>
      <c r="AK17" s="88" t="str">
        <f t="shared" si="29"/>
        <v>#REF!</v>
      </c>
      <c r="AL17" s="90">
        <v>1116.15</v>
      </c>
      <c r="AM17" s="90" t="str">
        <f t="shared" si="30"/>
        <v>#REF!</v>
      </c>
      <c r="AN17" s="90" t="str">
        <f t="shared" si="31"/>
        <v>#REF!</v>
      </c>
      <c r="AO17" s="91" t="str">
        <f t="shared" si="32"/>
        <v>#REF!</v>
      </c>
      <c r="AP17" s="131">
        <v>1117.0</v>
      </c>
      <c r="AQ17" s="91" t="str">
        <f t="shared" si="33"/>
        <v>#REF!</v>
      </c>
      <c r="AR17" s="132">
        <f t="shared" si="34"/>
        <v>178.72</v>
      </c>
      <c r="AS17" s="115">
        <f t="shared" si="35"/>
        <v>1295.72</v>
      </c>
      <c r="AU17" s="102" t="s">
        <v>88</v>
      </c>
      <c r="AV17" s="134">
        <v>187.76618318410274</v>
      </c>
      <c r="AW17" s="101">
        <v>1116.15</v>
      </c>
      <c r="AX17" s="135">
        <v>4.944361125483534</v>
      </c>
      <c r="AY17" s="136">
        <f t="shared" si="36"/>
        <v>178.584</v>
      </c>
      <c r="AZ17" s="137">
        <f t="shared" si="37"/>
        <v>1294.734</v>
      </c>
      <c r="BA17" s="136"/>
      <c r="BB17" s="137">
        <v>1117.0</v>
      </c>
      <c r="BC17" s="135">
        <v>4.948888032222466</v>
      </c>
      <c r="BD17" s="136">
        <f t="shared" si="38"/>
        <v>178.72</v>
      </c>
      <c r="BE17" s="137">
        <f t="shared" si="39"/>
        <v>1295.72</v>
      </c>
      <c r="BF17" s="136"/>
      <c r="BG17" s="137">
        <v>1117.0</v>
      </c>
      <c r="BH17" s="135" t="str">
        <f t="shared" si="40"/>
        <v>#REF!</v>
      </c>
      <c r="BI17" s="136">
        <f t="shared" si="41"/>
        <v>178.72</v>
      </c>
      <c r="BJ17" s="137">
        <f t="shared" si="42"/>
        <v>1295.72</v>
      </c>
    </row>
    <row r="18" ht="14.25" customHeight="1">
      <c r="A18" s="72">
        <v>6.0</v>
      </c>
      <c r="B18" s="73" t="s">
        <v>89</v>
      </c>
      <c r="C18" s="74" t="str">
        <f>+'[1]Orden de Compra'!B27</f>
        <v>#REF!</v>
      </c>
      <c r="D18" s="94" t="s">
        <v>67</v>
      </c>
      <c r="E18" s="76" t="s">
        <v>26</v>
      </c>
      <c r="F18" s="77">
        <v>24494.2278</v>
      </c>
      <c r="G18" s="77">
        <v>2660.7721999999994</v>
      </c>
      <c r="H18" s="77">
        <f t="shared" si="5"/>
        <v>27155</v>
      </c>
      <c r="I18" s="77">
        <f t="shared" si="6"/>
        <v>135.775</v>
      </c>
      <c r="J18" s="78">
        <v>200.0</v>
      </c>
      <c r="K18" s="79">
        <v>7.0</v>
      </c>
      <c r="L18" s="80">
        <f t="shared" si="7"/>
        <v>1400</v>
      </c>
      <c r="M18" s="81">
        <f t="shared" si="8"/>
        <v>117.285</v>
      </c>
      <c r="N18" s="82">
        <f t="shared" si="43"/>
        <v>23457</v>
      </c>
      <c r="O18" s="83">
        <f t="shared" si="9"/>
        <v>531.9148936</v>
      </c>
      <c r="P18" s="84">
        <f t="shared" si="10"/>
        <v>2.659574468</v>
      </c>
      <c r="Q18" s="83" t="str">
        <f t="shared" si="11"/>
        <v>#REF!</v>
      </c>
      <c r="R18" s="84" t="str">
        <f t="shared" si="12"/>
        <v>#REF!</v>
      </c>
      <c r="S18" s="83">
        <f t="shared" si="13"/>
        <v>1354.820516</v>
      </c>
      <c r="T18" s="84">
        <f t="shared" si="14"/>
        <v>6.77410258</v>
      </c>
      <c r="U18" s="83" t="str">
        <f t="shared" si="15"/>
        <v>#REF!</v>
      </c>
      <c r="V18" s="84" t="str">
        <f t="shared" si="16"/>
        <v>#REF!</v>
      </c>
      <c r="W18" s="83">
        <f t="shared" si="17"/>
        <v>0</v>
      </c>
      <c r="X18" s="84">
        <f t="shared" si="18"/>
        <v>0</v>
      </c>
      <c r="Y18" s="130" t="str">
        <f t="shared" si="19"/>
        <v>#REF!</v>
      </c>
      <c r="Z18" s="86"/>
      <c r="AA18" s="86" t="str">
        <f t="shared" si="45"/>
        <v>#REF!</v>
      </c>
      <c r="AB18" s="87" t="str">
        <f t="shared" si="20"/>
        <v>#REF!</v>
      </c>
      <c r="AC18" s="86">
        <f t="shared" si="21"/>
        <v>1.0862</v>
      </c>
      <c r="AD18" s="86">
        <f t="shared" si="22"/>
        <v>217.24</v>
      </c>
      <c r="AE18" s="86">
        <f>I18*0.25</f>
        <v>33.94375</v>
      </c>
      <c r="AF18" s="86">
        <f t="shared" si="24"/>
        <v>6788.75</v>
      </c>
      <c r="AG18" s="86">
        <f t="shared" si="25"/>
        <v>5465.7584</v>
      </c>
      <c r="AH18" s="86">
        <f t="shared" si="26"/>
        <v>27.328792</v>
      </c>
      <c r="AI18" s="88" t="str">
        <f t="shared" si="27"/>
        <v>#REF!</v>
      </c>
      <c r="AJ18" s="89" t="str">
        <f t="shared" si="28"/>
        <v>#REF!</v>
      </c>
      <c r="AK18" s="88" t="str">
        <f t="shared" si="29"/>
        <v>#REF!</v>
      </c>
      <c r="AL18" s="90">
        <v>832.22</v>
      </c>
      <c r="AM18" s="90" t="str">
        <f t="shared" si="30"/>
        <v>#REF!</v>
      </c>
      <c r="AN18" s="90" t="str">
        <f t="shared" si="31"/>
        <v>#REF!</v>
      </c>
      <c r="AO18" s="91" t="str">
        <f t="shared" si="32"/>
        <v>#REF!</v>
      </c>
      <c r="AP18" s="131">
        <v>833.0</v>
      </c>
      <c r="AQ18" s="91" t="str">
        <f t="shared" si="33"/>
        <v>#REF!</v>
      </c>
      <c r="AR18" s="132">
        <f t="shared" si="34"/>
        <v>133.28</v>
      </c>
      <c r="AS18" s="115">
        <f t="shared" si="35"/>
        <v>966.28</v>
      </c>
      <c r="AU18" s="133" t="s">
        <v>89</v>
      </c>
      <c r="AV18" s="134">
        <v>197.02985811823876</v>
      </c>
      <c r="AW18" s="101">
        <v>832.22</v>
      </c>
      <c r="AX18" s="135">
        <v>3.2238268247677464</v>
      </c>
      <c r="AY18" s="136">
        <f t="shared" si="36"/>
        <v>133.1552</v>
      </c>
      <c r="AZ18" s="137">
        <f t="shared" si="37"/>
        <v>965.3752</v>
      </c>
      <c r="BA18" s="136"/>
      <c r="BB18" s="137">
        <v>833.0</v>
      </c>
      <c r="BC18" s="135">
        <v>3.227785615620308</v>
      </c>
      <c r="BD18" s="136">
        <f t="shared" si="38"/>
        <v>133.28</v>
      </c>
      <c r="BE18" s="137">
        <f t="shared" si="39"/>
        <v>966.28</v>
      </c>
      <c r="BF18" s="136"/>
      <c r="BG18" s="137">
        <v>833.0</v>
      </c>
      <c r="BH18" s="135" t="str">
        <f t="shared" si="40"/>
        <v>#REF!</v>
      </c>
      <c r="BI18" s="136">
        <f t="shared" si="41"/>
        <v>133.28</v>
      </c>
      <c r="BJ18" s="137">
        <f t="shared" si="42"/>
        <v>966.28</v>
      </c>
    </row>
    <row r="19" ht="32.25" customHeight="1">
      <c r="A19" s="72">
        <v>7.0</v>
      </c>
      <c r="B19" s="73" t="s">
        <v>90</v>
      </c>
      <c r="C19" s="74" t="str">
        <f>+'[1]Orden de Compra'!B37</f>
        <v>#REF!</v>
      </c>
      <c r="D19" s="94" t="s">
        <v>68</v>
      </c>
      <c r="E19" s="76" t="s">
        <v>26</v>
      </c>
      <c r="F19" s="77">
        <v>15956.8206</v>
      </c>
      <c r="G19" s="77">
        <v>1734.179400000001</v>
      </c>
      <c r="H19" s="77">
        <f t="shared" si="5"/>
        <v>17691</v>
      </c>
      <c r="I19" s="77">
        <f t="shared" si="6"/>
        <v>176.91</v>
      </c>
      <c r="J19" s="78">
        <v>100.0</v>
      </c>
      <c r="K19" s="79">
        <v>9.0</v>
      </c>
      <c r="L19" s="80">
        <f t="shared" si="7"/>
        <v>900</v>
      </c>
      <c r="M19" s="81">
        <f t="shared" si="8"/>
        <v>150.795</v>
      </c>
      <c r="N19" s="82">
        <f t="shared" si="43"/>
        <v>15079.5</v>
      </c>
      <c r="O19" s="83">
        <f t="shared" si="9"/>
        <v>265.9574468</v>
      </c>
      <c r="P19" s="84">
        <f t="shared" si="10"/>
        <v>2.659574468</v>
      </c>
      <c r="Q19" s="83" t="str">
        <f t="shared" si="11"/>
        <v>#REF!</v>
      </c>
      <c r="R19" s="84" t="str">
        <f t="shared" si="12"/>
        <v>#REF!</v>
      </c>
      <c r="S19" s="83">
        <f t="shared" si="13"/>
        <v>677.410258</v>
      </c>
      <c r="T19" s="84">
        <f t="shared" si="14"/>
        <v>6.77410258</v>
      </c>
      <c r="U19" s="83" t="str">
        <f t="shared" si="15"/>
        <v>#REF!</v>
      </c>
      <c r="V19" s="84" t="str">
        <f t="shared" si="16"/>
        <v>#REF!</v>
      </c>
      <c r="W19" s="83">
        <f t="shared" si="17"/>
        <v>0</v>
      </c>
      <c r="X19" s="84">
        <f t="shared" si="18"/>
        <v>0</v>
      </c>
      <c r="Y19" s="130" t="str">
        <f t="shared" si="19"/>
        <v>#REF!</v>
      </c>
      <c r="Z19" s="86"/>
      <c r="AA19" s="86" t="str">
        <f t="shared" si="45"/>
        <v>#REF!</v>
      </c>
      <c r="AB19" s="87" t="str">
        <f t="shared" si="20"/>
        <v>#REF!</v>
      </c>
      <c r="AC19" s="86">
        <f t="shared" si="21"/>
        <v>1.41528</v>
      </c>
      <c r="AD19" s="86">
        <f t="shared" si="22"/>
        <v>141.528</v>
      </c>
      <c r="AE19" s="86">
        <f>I19*0.1</f>
        <v>17.691</v>
      </c>
      <c r="AF19" s="86">
        <f t="shared" si="24"/>
        <v>1769.1</v>
      </c>
      <c r="AG19" s="86">
        <f t="shared" si="25"/>
        <v>3136.26048</v>
      </c>
      <c r="AH19" s="86">
        <f t="shared" si="26"/>
        <v>31.3626048</v>
      </c>
      <c r="AI19" s="88" t="str">
        <f t="shared" si="27"/>
        <v>#REF!</v>
      </c>
      <c r="AJ19" s="89" t="str">
        <f t="shared" si="28"/>
        <v>#REF!</v>
      </c>
      <c r="AK19" s="88" t="str">
        <f t="shared" si="29"/>
        <v>#REF!</v>
      </c>
      <c r="AL19" s="90">
        <v>883.21</v>
      </c>
      <c r="AM19" s="90" t="str">
        <f t="shared" si="30"/>
        <v>#REF!</v>
      </c>
      <c r="AN19" s="90" t="str">
        <f t="shared" si="31"/>
        <v>#REF!</v>
      </c>
      <c r="AO19" s="91" t="str">
        <f t="shared" si="32"/>
        <v>#REF!</v>
      </c>
      <c r="AP19" s="131">
        <v>884.0</v>
      </c>
      <c r="AQ19" s="91" t="str">
        <f t="shared" si="33"/>
        <v>#REF!</v>
      </c>
      <c r="AR19" s="132">
        <f t="shared" si="34"/>
        <v>141.44</v>
      </c>
      <c r="AS19" s="115">
        <f t="shared" si="35"/>
        <v>1025.44</v>
      </c>
      <c r="AU19" s="133" t="s">
        <v>90</v>
      </c>
      <c r="AV19" s="134">
        <v>221.84830979963203</v>
      </c>
      <c r="AW19" s="101">
        <v>883.21</v>
      </c>
      <c r="AX19" s="135">
        <v>2.981143695878024</v>
      </c>
      <c r="AY19" s="136">
        <f t="shared" si="36"/>
        <v>141.3136</v>
      </c>
      <c r="AZ19" s="137">
        <f t="shared" si="37"/>
        <v>1024.5236</v>
      </c>
      <c r="BA19" s="136"/>
      <c r="BB19" s="137">
        <v>884.0</v>
      </c>
      <c r="BC19" s="135">
        <v>2.9847046876237515</v>
      </c>
      <c r="BD19" s="136">
        <f t="shared" si="38"/>
        <v>141.44</v>
      </c>
      <c r="BE19" s="137">
        <f t="shared" si="39"/>
        <v>1025.44</v>
      </c>
      <c r="BF19" s="136"/>
      <c r="BG19" s="137">
        <v>884.0</v>
      </c>
      <c r="BH19" s="135" t="str">
        <f t="shared" si="40"/>
        <v>#REF!</v>
      </c>
      <c r="BI19" s="136">
        <f t="shared" si="41"/>
        <v>141.44</v>
      </c>
      <c r="BJ19" s="137">
        <f t="shared" si="42"/>
        <v>1025.44</v>
      </c>
    </row>
    <row r="20" ht="14.25" customHeight="1">
      <c r="A20" s="72">
        <v>8.0</v>
      </c>
      <c r="B20" s="78" t="s">
        <v>91</v>
      </c>
      <c r="C20" s="74" t="str">
        <f>+'[1]Orden de Compra'!B46</f>
        <v>#REF!</v>
      </c>
      <c r="D20" s="94" t="s">
        <v>69</v>
      </c>
      <c r="E20" s="76" t="s">
        <v>26</v>
      </c>
      <c r="F20" s="77">
        <v>7605.7456999999995</v>
      </c>
      <c r="G20" s="77">
        <v>826.2543000000005</v>
      </c>
      <c r="H20" s="77">
        <f t="shared" si="5"/>
        <v>8432</v>
      </c>
      <c r="I20" s="77">
        <f t="shared" si="6"/>
        <v>84.32</v>
      </c>
      <c r="J20" s="78">
        <v>100.0</v>
      </c>
      <c r="K20" s="80">
        <v>4.0</v>
      </c>
      <c r="L20" s="80">
        <f t="shared" si="7"/>
        <v>400</v>
      </c>
      <c r="M20" s="81">
        <f t="shared" si="8"/>
        <v>67.02</v>
      </c>
      <c r="N20" s="82">
        <f t="shared" si="43"/>
        <v>6702</v>
      </c>
      <c r="O20" s="83">
        <f t="shared" si="9"/>
        <v>265.9574468</v>
      </c>
      <c r="P20" s="84">
        <f t="shared" si="10"/>
        <v>2.659574468</v>
      </c>
      <c r="Q20" s="83" t="str">
        <f t="shared" si="11"/>
        <v>#REF!</v>
      </c>
      <c r="R20" s="84" t="str">
        <f t="shared" si="12"/>
        <v>#REF!</v>
      </c>
      <c r="S20" s="83">
        <f t="shared" si="13"/>
        <v>677.410258</v>
      </c>
      <c r="T20" s="84">
        <f t="shared" si="14"/>
        <v>6.77410258</v>
      </c>
      <c r="U20" s="83" t="str">
        <f t="shared" si="15"/>
        <v>#REF!</v>
      </c>
      <c r="V20" s="84" t="str">
        <f t="shared" si="16"/>
        <v>#REF!</v>
      </c>
      <c r="W20" s="83">
        <f t="shared" si="17"/>
        <v>0</v>
      </c>
      <c r="X20" s="84">
        <f t="shared" si="18"/>
        <v>0</v>
      </c>
      <c r="Y20" s="130" t="str">
        <f t="shared" si="19"/>
        <v>#REF!</v>
      </c>
      <c r="Z20" s="86"/>
      <c r="AA20" s="86" t="str">
        <f t="shared" si="45"/>
        <v>#REF!</v>
      </c>
      <c r="AB20" s="87" t="str">
        <f t="shared" si="20"/>
        <v>#REF!</v>
      </c>
      <c r="AC20" s="86">
        <f t="shared" si="21"/>
        <v>0.67456</v>
      </c>
      <c r="AD20" s="86">
        <f t="shared" si="22"/>
        <v>67.456</v>
      </c>
      <c r="AE20" s="86">
        <f>I20*0.25</f>
        <v>21.08</v>
      </c>
      <c r="AF20" s="86">
        <f t="shared" si="24"/>
        <v>2108</v>
      </c>
      <c r="AG20" s="86">
        <f t="shared" si="25"/>
        <v>1697.19296</v>
      </c>
      <c r="AH20" s="86">
        <f t="shared" si="26"/>
        <v>16.9719296</v>
      </c>
      <c r="AI20" s="88" t="str">
        <f t="shared" si="27"/>
        <v>#REF!</v>
      </c>
      <c r="AJ20" s="89" t="str">
        <f t="shared" si="28"/>
        <v>#REF!</v>
      </c>
      <c r="AK20" s="88" t="str">
        <f t="shared" si="29"/>
        <v>#REF!</v>
      </c>
      <c r="AL20" s="90">
        <v>391.11</v>
      </c>
      <c r="AM20" s="90" t="str">
        <f t="shared" si="30"/>
        <v>#REF!</v>
      </c>
      <c r="AN20" s="90" t="str">
        <f t="shared" si="31"/>
        <v>#REF!</v>
      </c>
      <c r="AO20" s="91" t="str">
        <f t="shared" si="32"/>
        <v>#REF!</v>
      </c>
      <c r="AP20" s="131">
        <v>392.0</v>
      </c>
      <c r="AQ20" s="91" t="str">
        <f t="shared" si="33"/>
        <v>#REF!</v>
      </c>
      <c r="AR20" s="132">
        <f t="shared" si="34"/>
        <v>62.72</v>
      </c>
      <c r="AS20" s="115">
        <f t="shared" si="35"/>
        <v>454.72</v>
      </c>
      <c r="AU20" s="102" t="s">
        <v>91</v>
      </c>
      <c r="AV20" s="134">
        <v>127.47031902218694</v>
      </c>
      <c r="AW20" s="101">
        <v>391.11</v>
      </c>
      <c r="AX20" s="135">
        <v>2.0682436742935044</v>
      </c>
      <c r="AY20" s="136">
        <f t="shared" si="36"/>
        <v>62.5776</v>
      </c>
      <c r="AZ20" s="137">
        <f t="shared" si="37"/>
        <v>453.6876</v>
      </c>
      <c r="BA20" s="136"/>
      <c r="BB20" s="137">
        <v>392.0</v>
      </c>
      <c r="BC20" s="135">
        <v>2.0752256918080683</v>
      </c>
      <c r="BD20" s="136">
        <f t="shared" si="38"/>
        <v>62.72</v>
      </c>
      <c r="BE20" s="137">
        <f t="shared" si="39"/>
        <v>454.72</v>
      </c>
      <c r="BF20" s="136"/>
      <c r="BG20" s="137">
        <v>392.0</v>
      </c>
      <c r="BH20" s="135" t="str">
        <f t="shared" si="40"/>
        <v>#REF!</v>
      </c>
      <c r="BI20" s="136">
        <f t="shared" si="41"/>
        <v>62.72</v>
      </c>
      <c r="BJ20" s="137">
        <f t="shared" si="42"/>
        <v>454.72</v>
      </c>
    </row>
    <row r="21" ht="14.25" customHeight="1">
      <c r="A21" s="72">
        <v>9.0</v>
      </c>
      <c r="B21" s="78" t="s">
        <v>92</v>
      </c>
      <c r="C21" s="74" t="s">
        <v>70</v>
      </c>
      <c r="D21" s="94" t="s">
        <v>71</v>
      </c>
      <c r="E21" s="95" t="s">
        <v>26</v>
      </c>
      <c r="F21" s="77">
        <v>9909.4905</v>
      </c>
      <c r="G21" s="77">
        <v>1076.5095000000001</v>
      </c>
      <c r="H21" s="77">
        <f t="shared" si="5"/>
        <v>10986</v>
      </c>
      <c r="I21" s="77">
        <f t="shared" si="6"/>
        <v>109.86</v>
      </c>
      <c r="J21" s="78">
        <v>100.0</v>
      </c>
      <c r="K21" s="79">
        <v>5.0</v>
      </c>
      <c r="L21" s="80">
        <f t="shared" si="7"/>
        <v>500</v>
      </c>
      <c r="M21" s="81">
        <f t="shared" si="8"/>
        <v>83.775</v>
      </c>
      <c r="N21" s="82">
        <f t="shared" si="43"/>
        <v>8377.5</v>
      </c>
      <c r="O21" s="83">
        <f t="shared" si="9"/>
        <v>265.9574468</v>
      </c>
      <c r="P21" s="84">
        <f t="shared" si="10"/>
        <v>2.659574468</v>
      </c>
      <c r="Q21" s="83" t="str">
        <f t="shared" si="11"/>
        <v>#REF!</v>
      </c>
      <c r="R21" s="84" t="str">
        <f t="shared" si="12"/>
        <v>#REF!</v>
      </c>
      <c r="S21" s="83">
        <f t="shared" si="13"/>
        <v>677.410258</v>
      </c>
      <c r="T21" s="84">
        <f t="shared" si="14"/>
        <v>6.77410258</v>
      </c>
      <c r="U21" s="83" t="str">
        <f t="shared" si="15"/>
        <v>#REF!</v>
      </c>
      <c r="V21" s="84" t="str">
        <f t="shared" si="16"/>
        <v>#REF!</v>
      </c>
      <c r="W21" s="83">
        <f t="shared" si="17"/>
        <v>0</v>
      </c>
      <c r="X21" s="84">
        <f t="shared" si="18"/>
        <v>0</v>
      </c>
      <c r="Y21" s="130" t="str">
        <f t="shared" si="19"/>
        <v>#REF!</v>
      </c>
      <c r="Z21" s="86"/>
      <c r="AA21" s="86" t="str">
        <f t="shared" si="45"/>
        <v>#REF!</v>
      </c>
      <c r="AB21" s="87" t="str">
        <f t="shared" si="20"/>
        <v>#REF!</v>
      </c>
      <c r="AC21" s="86">
        <f t="shared" si="21"/>
        <v>0.87888</v>
      </c>
      <c r="AD21" s="86">
        <f t="shared" si="22"/>
        <v>87.888</v>
      </c>
      <c r="AE21" s="86">
        <f>I21*0.2</f>
        <v>21.972</v>
      </c>
      <c r="AF21" s="86">
        <f t="shared" si="24"/>
        <v>2197.2</v>
      </c>
      <c r="AG21" s="86">
        <f t="shared" si="25"/>
        <v>2123.37408</v>
      </c>
      <c r="AH21" s="86">
        <f t="shared" si="26"/>
        <v>21.2337408</v>
      </c>
      <c r="AI21" s="88" t="str">
        <f t="shared" si="27"/>
        <v>#REF!</v>
      </c>
      <c r="AJ21" s="89" t="str">
        <f t="shared" si="28"/>
        <v>#REF!</v>
      </c>
      <c r="AK21" s="88" t="str">
        <f t="shared" si="29"/>
        <v>#REF!</v>
      </c>
      <c r="AL21" s="90">
        <v>363.5</v>
      </c>
      <c r="AM21" s="90" t="str">
        <f t="shared" si="30"/>
        <v>#REF!</v>
      </c>
      <c r="AN21" s="90" t="str">
        <f t="shared" si="31"/>
        <v>#REF!</v>
      </c>
      <c r="AO21" s="91" t="str">
        <f t="shared" si="32"/>
        <v>#REF!</v>
      </c>
      <c r="AP21" s="131">
        <v>364.0</v>
      </c>
      <c r="AQ21" s="91" t="str">
        <f t="shared" si="33"/>
        <v>#REF!</v>
      </c>
      <c r="AR21" s="132">
        <f t="shared" si="34"/>
        <v>58.24</v>
      </c>
      <c r="AS21" s="115">
        <f t="shared" si="35"/>
        <v>422.24</v>
      </c>
      <c r="AU21" s="102" t="s">
        <v>92</v>
      </c>
      <c r="AV21" s="134">
        <v>155.6244758410221</v>
      </c>
      <c r="AW21" s="101">
        <v>363.5</v>
      </c>
      <c r="AX21" s="135">
        <v>1.3357508389061674</v>
      </c>
      <c r="AY21" s="136">
        <f t="shared" si="36"/>
        <v>58.16</v>
      </c>
      <c r="AZ21" s="137">
        <f t="shared" si="37"/>
        <v>421.66</v>
      </c>
      <c r="BA21" s="136"/>
      <c r="BB21" s="137">
        <v>364.0</v>
      </c>
      <c r="BC21" s="135">
        <v>1.3389637011329987</v>
      </c>
      <c r="BD21" s="136">
        <f t="shared" si="38"/>
        <v>58.24</v>
      </c>
      <c r="BE21" s="137">
        <f t="shared" si="39"/>
        <v>422.24</v>
      </c>
      <c r="BF21" s="136"/>
      <c r="BG21" s="137">
        <v>364.0</v>
      </c>
      <c r="BH21" s="135" t="str">
        <f t="shared" si="40"/>
        <v>#REF!</v>
      </c>
      <c r="BI21" s="136">
        <f t="shared" si="41"/>
        <v>58.24</v>
      </c>
      <c r="BJ21" s="137">
        <f t="shared" si="42"/>
        <v>422.24</v>
      </c>
    </row>
    <row r="22" ht="14.25" customHeight="1">
      <c r="A22" s="72">
        <v>10.0</v>
      </c>
      <c r="B22" s="73" t="s">
        <v>93</v>
      </c>
      <c r="C22" s="74" t="str">
        <f>+'[1]Orden de Compra'!B64</f>
        <v>#REF!</v>
      </c>
      <c r="D22" s="94" t="s">
        <v>72</v>
      </c>
      <c r="E22" s="95" t="s">
        <v>26</v>
      </c>
      <c r="F22" s="77">
        <v>30118.075399999998</v>
      </c>
      <c r="G22" s="77">
        <v>3271.924600000002</v>
      </c>
      <c r="H22" s="77">
        <f t="shared" si="5"/>
        <v>33390</v>
      </c>
      <c r="I22" s="77">
        <f t="shared" si="6"/>
        <v>333.9</v>
      </c>
      <c r="J22" s="78">
        <v>100.0</v>
      </c>
      <c r="K22" s="79">
        <v>17.0</v>
      </c>
      <c r="L22" s="80">
        <f t="shared" si="7"/>
        <v>1700</v>
      </c>
      <c r="M22" s="81">
        <f t="shared" si="8"/>
        <v>284.835</v>
      </c>
      <c r="N22" s="82">
        <f t="shared" si="43"/>
        <v>28483.5</v>
      </c>
      <c r="O22" s="83">
        <f t="shared" si="9"/>
        <v>265.9574468</v>
      </c>
      <c r="P22" s="84">
        <f t="shared" si="10"/>
        <v>2.659574468</v>
      </c>
      <c r="Q22" s="83" t="str">
        <f t="shared" si="11"/>
        <v>#REF!</v>
      </c>
      <c r="R22" s="84" t="str">
        <f t="shared" si="12"/>
        <v>#REF!</v>
      </c>
      <c r="S22" s="83">
        <f t="shared" si="13"/>
        <v>677.410258</v>
      </c>
      <c r="T22" s="84">
        <f t="shared" si="14"/>
        <v>6.77410258</v>
      </c>
      <c r="U22" s="83" t="str">
        <f t="shared" si="15"/>
        <v>#REF!</v>
      </c>
      <c r="V22" s="84" t="str">
        <f t="shared" si="16"/>
        <v>#REF!</v>
      </c>
      <c r="W22" s="83">
        <f t="shared" si="17"/>
        <v>0</v>
      </c>
      <c r="X22" s="84">
        <f t="shared" si="18"/>
        <v>0</v>
      </c>
      <c r="Y22" s="130" t="str">
        <f t="shared" si="19"/>
        <v>#REF!</v>
      </c>
      <c r="Z22" s="86"/>
      <c r="AA22" s="86" t="str">
        <f t="shared" si="45"/>
        <v>#REF!</v>
      </c>
      <c r="AB22" s="87" t="str">
        <f t="shared" si="20"/>
        <v>#REF!</v>
      </c>
      <c r="AC22" s="86">
        <f t="shared" si="21"/>
        <v>2.6712</v>
      </c>
      <c r="AD22" s="86">
        <f t="shared" si="22"/>
        <v>267.12</v>
      </c>
      <c r="AE22" s="86">
        <f>I22*0.25</f>
        <v>83.475</v>
      </c>
      <c r="AF22" s="86">
        <f t="shared" si="24"/>
        <v>8347.5</v>
      </c>
      <c r="AG22" s="86">
        <f t="shared" si="25"/>
        <v>6720.7392</v>
      </c>
      <c r="AH22" s="86">
        <f t="shared" si="26"/>
        <v>67.207392</v>
      </c>
      <c r="AI22" s="88" t="str">
        <f t="shared" si="27"/>
        <v>#REF!</v>
      </c>
      <c r="AJ22" s="89" t="str">
        <f t="shared" si="28"/>
        <v>#REF!</v>
      </c>
      <c r="AK22" s="88" t="str">
        <f t="shared" si="29"/>
        <v>#REF!</v>
      </c>
      <c r="AL22" s="90">
        <v>1711.47</v>
      </c>
      <c r="AM22" s="90" t="str">
        <f t="shared" si="30"/>
        <v>#REF!</v>
      </c>
      <c r="AN22" s="90" t="str">
        <f t="shared" si="31"/>
        <v>#REF!</v>
      </c>
      <c r="AO22" s="91" t="str">
        <f t="shared" si="32"/>
        <v>#REF!</v>
      </c>
      <c r="AP22" s="131">
        <v>915.0</v>
      </c>
      <c r="AQ22" s="91" t="str">
        <f t="shared" si="33"/>
        <v>#REF!</v>
      </c>
      <c r="AR22" s="132">
        <f t="shared" si="34"/>
        <v>146.4</v>
      </c>
      <c r="AS22" s="115">
        <f t="shared" si="35"/>
        <v>1061.4</v>
      </c>
      <c r="AU22" s="133" t="s">
        <v>93</v>
      </c>
      <c r="AV22" s="134">
        <v>464.8615252964579</v>
      </c>
      <c r="AW22" s="101">
        <v>1711.47</v>
      </c>
      <c r="AX22" s="135">
        <v>2.6816770303985416</v>
      </c>
      <c r="AY22" s="136">
        <f t="shared" si="36"/>
        <v>273.8352</v>
      </c>
      <c r="AZ22" s="137">
        <f t="shared" si="37"/>
        <v>1985.3052</v>
      </c>
      <c r="BA22" s="136"/>
      <c r="BB22" s="137">
        <v>915.0</v>
      </c>
      <c r="BC22" s="135">
        <v>0.9683280938694024</v>
      </c>
      <c r="BD22" s="136">
        <f t="shared" si="38"/>
        <v>146.4</v>
      </c>
      <c r="BE22" s="137">
        <f t="shared" si="39"/>
        <v>1061.4</v>
      </c>
      <c r="BF22" s="136"/>
      <c r="BG22" s="137">
        <v>930.0</v>
      </c>
      <c r="BH22" s="135" t="str">
        <f t="shared" si="40"/>
        <v>#REF!</v>
      </c>
      <c r="BI22" s="136">
        <f t="shared" si="41"/>
        <v>148.8</v>
      </c>
      <c r="BJ22" s="137">
        <f t="shared" si="42"/>
        <v>1078.8</v>
      </c>
    </row>
    <row r="23" ht="14.25" customHeight="1">
      <c r="A23" s="72">
        <v>11.0</v>
      </c>
      <c r="B23" s="73" t="s">
        <v>94</v>
      </c>
      <c r="C23" s="74" t="str">
        <f>+'[1]Orden de Compra'!B83</f>
        <v>#REF!</v>
      </c>
      <c r="D23" s="94" t="s">
        <v>73</v>
      </c>
      <c r="E23" s="76" t="s">
        <v>26</v>
      </c>
      <c r="F23" s="77">
        <v>20039.191899999998</v>
      </c>
      <c r="G23" s="77">
        <v>2176.808100000002</v>
      </c>
      <c r="H23" s="77">
        <f t="shared" si="5"/>
        <v>22216</v>
      </c>
      <c r="I23" s="77">
        <f t="shared" si="6"/>
        <v>222.16</v>
      </c>
      <c r="J23" s="78">
        <v>100.0</v>
      </c>
      <c r="K23" s="79">
        <v>11.0</v>
      </c>
      <c r="L23" s="80">
        <f t="shared" si="7"/>
        <v>1100</v>
      </c>
      <c r="M23" s="96">
        <f t="shared" si="8"/>
        <v>184.305</v>
      </c>
      <c r="N23" s="82">
        <f t="shared" si="43"/>
        <v>18430.5</v>
      </c>
      <c r="O23" s="83">
        <f t="shared" si="9"/>
        <v>265.9574468</v>
      </c>
      <c r="P23" s="84">
        <f t="shared" si="10"/>
        <v>2.659574468</v>
      </c>
      <c r="Q23" s="83" t="str">
        <f t="shared" si="11"/>
        <v>#REF!</v>
      </c>
      <c r="R23" s="84" t="str">
        <f t="shared" si="12"/>
        <v>#REF!</v>
      </c>
      <c r="S23" s="83">
        <f t="shared" si="13"/>
        <v>677.410258</v>
      </c>
      <c r="T23" s="84">
        <f t="shared" si="14"/>
        <v>6.77410258</v>
      </c>
      <c r="U23" s="83" t="str">
        <f t="shared" si="15"/>
        <v>#REF!</v>
      </c>
      <c r="V23" s="84" t="str">
        <f t="shared" si="16"/>
        <v>#REF!</v>
      </c>
      <c r="W23" s="83">
        <f t="shared" si="17"/>
        <v>0</v>
      </c>
      <c r="X23" s="84">
        <f t="shared" si="18"/>
        <v>0</v>
      </c>
      <c r="Y23" s="138" t="str">
        <f t="shared" si="19"/>
        <v>#REF!</v>
      </c>
      <c r="Z23" s="86"/>
      <c r="AA23" s="86" t="str">
        <f t="shared" si="45"/>
        <v>#REF!</v>
      </c>
      <c r="AB23" s="87" t="str">
        <f t="shared" si="20"/>
        <v>#REF!</v>
      </c>
      <c r="AC23" s="86">
        <f t="shared" si="21"/>
        <v>1.77728</v>
      </c>
      <c r="AD23" s="86">
        <f t="shared" si="22"/>
        <v>177.728</v>
      </c>
      <c r="AE23" s="86">
        <f>I23*0.1</f>
        <v>22.216</v>
      </c>
      <c r="AF23" s="86">
        <f t="shared" si="24"/>
        <v>2221.6</v>
      </c>
      <c r="AG23" s="86">
        <f t="shared" si="25"/>
        <v>3938.45248</v>
      </c>
      <c r="AH23" s="86">
        <f t="shared" si="26"/>
        <v>39.3845248</v>
      </c>
      <c r="AI23" s="98" t="str">
        <f t="shared" si="27"/>
        <v>#REF!</v>
      </c>
      <c r="AJ23" s="89" t="str">
        <f t="shared" si="28"/>
        <v>#REF!</v>
      </c>
      <c r="AK23" s="98" t="str">
        <f t="shared" si="29"/>
        <v>#REF!</v>
      </c>
      <c r="AL23" s="90">
        <v>1319.5</v>
      </c>
      <c r="AM23" s="90" t="str">
        <f t="shared" si="30"/>
        <v>#REF!</v>
      </c>
      <c r="AN23" s="90" t="str">
        <f t="shared" si="31"/>
        <v>#REF!</v>
      </c>
      <c r="AO23" s="91" t="str">
        <f t="shared" si="32"/>
        <v>#REF!</v>
      </c>
      <c r="AP23" s="131">
        <v>1320.0</v>
      </c>
      <c r="AQ23" s="91" t="str">
        <f t="shared" si="33"/>
        <v>#REF!</v>
      </c>
      <c r="AR23" s="132">
        <f t="shared" si="34"/>
        <v>211.2</v>
      </c>
      <c r="AS23" s="115">
        <f t="shared" si="35"/>
        <v>1531.2</v>
      </c>
      <c r="AU23" s="133" t="s">
        <v>94</v>
      </c>
      <c r="AV23" s="139">
        <v>275.1531251109982</v>
      </c>
      <c r="AW23" s="101">
        <v>1319.5</v>
      </c>
      <c r="AX23" s="135">
        <v>3.7955115882027752</v>
      </c>
      <c r="AY23" s="136">
        <f t="shared" si="36"/>
        <v>211.12</v>
      </c>
      <c r="AZ23" s="137">
        <f t="shared" si="37"/>
        <v>1530.62</v>
      </c>
      <c r="BA23" s="136"/>
      <c r="BB23" s="137">
        <v>1320.0</v>
      </c>
      <c r="BC23" s="135">
        <v>3.7973287581869375</v>
      </c>
      <c r="BD23" s="136">
        <f t="shared" si="38"/>
        <v>211.2</v>
      </c>
      <c r="BE23" s="137">
        <f t="shared" si="39"/>
        <v>1531.2</v>
      </c>
      <c r="BF23" s="136"/>
      <c r="BG23" s="137">
        <v>1320.0</v>
      </c>
      <c r="BH23" s="135" t="str">
        <f t="shared" si="40"/>
        <v>#REF!</v>
      </c>
      <c r="BI23" s="136">
        <f t="shared" si="41"/>
        <v>211.2</v>
      </c>
      <c r="BJ23" s="137">
        <f t="shared" si="42"/>
        <v>1531.2</v>
      </c>
    </row>
    <row r="24" ht="14.25" customHeight="1">
      <c r="A24" s="19"/>
      <c r="B24" s="19"/>
      <c r="C24" s="99"/>
      <c r="D24" s="99"/>
      <c r="E24" s="100"/>
      <c r="F24" s="101"/>
      <c r="G24" s="101"/>
      <c r="H24" s="101"/>
      <c r="I24" s="101"/>
      <c r="J24" s="102"/>
      <c r="K24" s="103"/>
      <c r="L24" s="104"/>
      <c r="M24" s="103"/>
      <c r="N24" s="101"/>
      <c r="O24" s="70"/>
      <c r="P24" s="19"/>
      <c r="Q24" s="19"/>
      <c r="R24" s="19"/>
      <c r="S24" s="19"/>
      <c r="T24" s="19"/>
      <c r="U24" s="19"/>
      <c r="V24" s="19"/>
      <c r="W24" s="19"/>
      <c r="X24" s="19"/>
      <c r="Y24" s="140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05"/>
      <c r="AK24" s="105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</row>
    <row r="25" ht="26.25" customHeight="1">
      <c r="A25" s="106"/>
      <c r="B25" s="106"/>
      <c r="C25" s="106"/>
      <c r="D25" s="107" t="s">
        <v>74</v>
      </c>
      <c r="E25" s="108"/>
      <c r="F25" s="109">
        <f t="shared" ref="F25:H25" si="46">SUM(F13:F24)</f>
        <v>839020.4683</v>
      </c>
      <c r="G25" s="109">
        <f t="shared" si="46"/>
        <v>91154.5317</v>
      </c>
      <c r="H25" s="109">
        <f t="shared" si="46"/>
        <v>930175</v>
      </c>
      <c r="I25" s="109"/>
      <c r="J25" s="110">
        <f>SUM(J13:J24)</f>
        <v>56400</v>
      </c>
      <c r="K25" s="111"/>
      <c r="L25" s="109">
        <f>SUM(L13:L24)</f>
        <v>46850</v>
      </c>
      <c r="M25" s="109"/>
      <c r="N25" s="109">
        <f t="shared" ref="N25:O25" si="47">SUM(N13:N24)</f>
        <v>785726.27</v>
      </c>
      <c r="O25" s="109">
        <f t="shared" si="47"/>
        <v>150000</v>
      </c>
      <c r="P25" s="109"/>
      <c r="Q25" s="109" t="str">
        <f>SUM(Q13:Q24)</f>
        <v>#REF!</v>
      </c>
      <c r="R25" s="109"/>
      <c r="S25" s="109">
        <f>SUM(S13:S24)</f>
        <v>382059.3855</v>
      </c>
      <c r="T25" s="109"/>
      <c r="U25" s="109" t="str">
        <f>SUM(U13:U24)</f>
        <v>#REF!</v>
      </c>
      <c r="V25" s="109"/>
      <c r="W25" s="109">
        <f>SUM(W13:W24)</f>
        <v>0</v>
      </c>
      <c r="X25" s="109"/>
      <c r="Y25" s="141"/>
      <c r="Z25" s="112"/>
      <c r="AA25" s="109" t="str">
        <f>SUM(AA13:AA24)</f>
        <v>#REF!</v>
      </c>
      <c r="AB25" s="112"/>
      <c r="AC25" s="112"/>
      <c r="AD25" s="109">
        <f>SUM(AD13:AD24)</f>
        <v>7441.4</v>
      </c>
      <c r="AE25" s="112"/>
      <c r="AF25" s="109">
        <f t="shared" ref="AF25:AG25" si="48">SUM(AF13:AF24)</f>
        <v>172918.25</v>
      </c>
      <c r="AG25" s="109">
        <f t="shared" si="48"/>
        <v>177685.544</v>
      </c>
      <c r="AH25" s="112"/>
      <c r="AI25" s="112"/>
      <c r="AJ25" s="112"/>
      <c r="AK25" s="109" t="str">
        <f>SUM(AK13:AK24)</f>
        <v>#REF!</v>
      </c>
      <c r="AL25" s="112"/>
      <c r="AM25" s="112"/>
      <c r="AN25" s="109" t="str">
        <f>SUM(AN13:AN24)</f>
        <v>#REF!</v>
      </c>
      <c r="AO25" s="109"/>
      <c r="AP25" s="106"/>
      <c r="AQ25" s="106"/>
      <c r="AR25" s="106"/>
      <c r="AS25" s="106"/>
      <c r="AT25" s="106"/>
      <c r="AU25" s="106"/>
      <c r="AV25" s="112"/>
      <c r="AW25" s="112"/>
      <c r="AX25" s="109"/>
      <c r="AY25" s="142"/>
      <c r="AZ25" s="142">
        <f>SUM(AZ13:AZ24)</f>
        <v>8463.8008</v>
      </c>
      <c r="BA25" s="106"/>
      <c r="BB25" s="106"/>
      <c r="BC25" s="106"/>
      <c r="BD25" s="106"/>
      <c r="BE25" s="142">
        <f>SUM(BE13:BE24)</f>
        <v>7566.68</v>
      </c>
      <c r="BF25" s="106"/>
      <c r="BG25" s="106"/>
      <c r="BH25" s="106"/>
      <c r="BI25" s="106"/>
      <c r="BJ25" s="142">
        <f>SUM(BJ13:BJ24)</f>
        <v>7616.56</v>
      </c>
      <c r="BK25" s="106"/>
    </row>
    <row r="26" ht="14.25" customHeight="1">
      <c r="G26" s="113" t="s">
        <v>75</v>
      </c>
      <c r="H26" s="114">
        <f>+N25-F25</f>
        <v>-53294.1983</v>
      </c>
      <c r="J26" s="115"/>
      <c r="K26" s="115"/>
      <c r="L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43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6"/>
      <c r="AK26" s="116"/>
      <c r="AL26" s="115"/>
      <c r="AM26" s="115"/>
      <c r="AN26" s="115"/>
      <c r="AO26" s="115"/>
      <c r="AV26" s="115"/>
      <c r="AW26" s="115"/>
      <c r="AX26" s="115"/>
      <c r="AY26" s="115"/>
      <c r="AZ26" s="115"/>
    </row>
    <row r="27" ht="14.25" customHeight="1">
      <c r="Y27" s="117"/>
      <c r="AJ27" s="5"/>
      <c r="AK27" s="5"/>
    </row>
    <row r="28" ht="14.25" customHeight="1">
      <c r="Y28" s="117"/>
      <c r="AJ28" s="5"/>
      <c r="AK28" s="5"/>
    </row>
    <row r="29" ht="14.25" customHeight="1">
      <c r="Y29" s="117"/>
      <c r="AJ29" s="5"/>
      <c r="AK29" s="5"/>
    </row>
    <row r="30" ht="14.25" customHeight="1">
      <c r="Y30" s="117"/>
      <c r="AJ30" s="5"/>
      <c r="AK30" s="5"/>
    </row>
    <row r="31" ht="14.25" customHeight="1">
      <c r="Y31" s="117"/>
      <c r="AJ31" s="5"/>
      <c r="AK31" s="5"/>
    </row>
    <row r="32" ht="14.25" customHeight="1">
      <c r="Y32" s="117"/>
      <c r="AJ32" s="5"/>
      <c r="AK32" s="5"/>
    </row>
    <row r="33" ht="14.25" customHeight="1">
      <c r="Y33" s="117"/>
      <c r="AJ33" s="5"/>
      <c r="AK33" s="5"/>
    </row>
    <row r="34" ht="14.25" customHeight="1">
      <c r="Y34" s="117"/>
      <c r="AJ34" s="5"/>
      <c r="AK34" s="5"/>
    </row>
    <row r="35" ht="14.25" customHeight="1">
      <c r="Y35" s="117"/>
      <c r="AJ35" s="5"/>
      <c r="AK35" s="5"/>
    </row>
    <row r="36" ht="14.25" customHeight="1">
      <c r="Y36" s="117"/>
      <c r="AJ36" s="5"/>
      <c r="AK36" s="5"/>
    </row>
    <row r="37" ht="14.25" customHeight="1">
      <c r="Y37" s="117"/>
      <c r="AJ37" s="5"/>
      <c r="AK37" s="5"/>
    </row>
    <row r="38" ht="14.25" customHeight="1">
      <c r="Y38" s="117"/>
      <c r="AJ38" s="5"/>
      <c r="AK38" s="5"/>
    </row>
    <row r="39" ht="14.25" customHeight="1">
      <c r="Y39" s="117"/>
      <c r="AJ39" s="5"/>
      <c r="AK39" s="5"/>
    </row>
    <row r="40" ht="14.25" customHeight="1">
      <c r="Y40" s="117"/>
      <c r="AJ40" s="5"/>
      <c r="AK40" s="5"/>
    </row>
    <row r="41" ht="14.25" customHeight="1">
      <c r="Y41" s="117"/>
      <c r="AJ41" s="5"/>
      <c r="AK41" s="5"/>
    </row>
    <row r="42" ht="14.25" customHeight="1">
      <c r="Y42" s="117"/>
      <c r="AJ42" s="5"/>
      <c r="AK42" s="5"/>
    </row>
    <row r="43" ht="14.25" customHeight="1">
      <c r="Y43" s="117"/>
      <c r="AJ43" s="5"/>
      <c r="AK43" s="5"/>
    </row>
    <row r="44" ht="14.25" customHeight="1">
      <c r="Y44" s="117"/>
      <c r="AJ44" s="5"/>
      <c r="AK44" s="5"/>
    </row>
    <row r="45" ht="14.25" customHeight="1">
      <c r="Y45" s="117"/>
      <c r="AJ45" s="5"/>
      <c r="AK45" s="5"/>
    </row>
    <row r="46" ht="14.25" customHeight="1">
      <c r="Y46" s="117"/>
      <c r="AJ46" s="5"/>
      <c r="AK46" s="5"/>
    </row>
    <row r="47" ht="14.25" customHeight="1">
      <c r="Y47" s="117"/>
      <c r="AJ47" s="5"/>
      <c r="AK47" s="5"/>
    </row>
    <row r="48" ht="14.25" customHeight="1">
      <c r="Y48" s="117"/>
      <c r="AJ48" s="5"/>
      <c r="AK48" s="5"/>
    </row>
    <row r="49" ht="14.25" customHeight="1">
      <c r="Y49" s="117"/>
      <c r="AJ49" s="5"/>
      <c r="AK49" s="5"/>
    </row>
    <row r="50" ht="14.25" customHeight="1">
      <c r="Y50" s="117"/>
      <c r="AJ50" s="5"/>
      <c r="AK50" s="5"/>
    </row>
    <row r="51" ht="14.25" customHeight="1">
      <c r="Y51" s="117"/>
      <c r="AJ51" s="5"/>
      <c r="AK51" s="5"/>
    </row>
    <row r="52" ht="14.25" customHeight="1">
      <c r="Y52" s="117"/>
      <c r="AJ52" s="5"/>
      <c r="AK52" s="5"/>
    </row>
    <row r="53" ht="14.25" customHeight="1">
      <c r="Y53" s="117"/>
      <c r="AJ53" s="5"/>
      <c r="AK53" s="5"/>
    </row>
    <row r="54" ht="14.25" customHeight="1">
      <c r="Y54" s="117"/>
      <c r="AJ54" s="5"/>
      <c r="AK54" s="5"/>
    </row>
    <row r="55" ht="14.25" customHeight="1">
      <c r="Y55" s="117"/>
      <c r="AJ55" s="5"/>
      <c r="AK55" s="5"/>
    </row>
    <row r="56" ht="14.25" customHeight="1">
      <c r="Y56" s="117"/>
      <c r="AJ56" s="5"/>
      <c r="AK56" s="5"/>
    </row>
    <row r="57" ht="14.25" customHeight="1">
      <c r="Y57" s="117"/>
      <c r="AJ57" s="5"/>
      <c r="AK57" s="5"/>
    </row>
    <row r="58" ht="14.25" customHeight="1">
      <c r="Y58" s="117"/>
      <c r="AJ58" s="5"/>
      <c r="AK58" s="5"/>
    </row>
    <row r="59" ht="14.25" customHeight="1">
      <c r="Y59" s="117"/>
      <c r="AJ59" s="5"/>
      <c r="AK59" s="5"/>
    </row>
    <row r="60" ht="14.25" customHeight="1">
      <c r="Y60" s="117"/>
      <c r="AJ60" s="5"/>
      <c r="AK60" s="5"/>
    </row>
    <row r="61" ht="14.25" customHeight="1">
      <c r="Y61" s="117"/>
      <c r="AJ61" s="5"/>
      <c r="AK61" s="5"/>
    </row>
    <row r="62" ht="14.25" customHeight="1">
      <c r="Y62" s="117"/>
      <c r="AJ62" s="5"/>
      <c r="AK62" s="5"/>
    </row>
    <row r="63" ht="14.25" customHeight="1">
      <c r="Y63" s="117"/>
      <c r="AJ63" s="5"/>
      <c r="AK63" s="5"/>
    </row>
    <row r="64" ht="14.25" customHeight="1">
      <c r="Y64" s="117"/>
      <c r="AJ64" s="5"/>
      <c r="AK64" s="5"/>
    </row>
    <row r="65" ht="14.25" customHeight="1">
      <c r="Y65" s="117"/>
      <c r="AJ65" s="5"/>
      <c r="AK65" s="5"/>
    </row>
    <row r="66" ht="14.25" customHeight="1">
      <c r="Y66" s="117"/>
      <c r="AJ66" s="5"/>
      <c r="AK66" s="5"/>
    </row>
    <row r="67" ht="14.25" customHeight="1">
      <c r="Y67" s="117"/>
      <c r="AJ67" s="5"/>
      <c r="AK67" s="5"/>
    </row>
    <row r="68" ht="14.25" customHeight="1">
      <c r="Y68" s="117"/>
      <c r="AJ68" s="5"/>
      <c r="AK68" s="5"/>
    </row>
    <row r="69" ht="14.25" customHeight="1">
      <c r="Y69" s="117"/>
      <c r="AJ69" s="5"/>
      <c r="AK69" s="5"/>
    </row>
    <row r="70" ht="14.25" customHeight="1">
      <c r="Y70" s="117"/>
      <c r="AJ70" s="5"/>
      <c r="AK70" s="5"/>
    </row>
    <row r="71" ht="14.25" customHeight="1">
      <c r="Y71" s="117"/>
      <c r="AJ71" s="5"/>
      <c r="AK71" s="5"/>
    </row>
    <row r="72" ht="14.25" customHeight="1">
      <c r="Y72" s="117"/>
      <c r="AJ72" s="5"/>
      <c r="AK72" s="5"/>
    </row>
    <row r="73" ht="14.25" customHeight="1">
      <c r="Y73" s="117"/>
      <c r="AJ73" s="5"/>
      <c r="AK73" s="5"/>
    </row>
    <row r="74" ht="14.25" customHeight="1">
      <c r="Y74" s="117"/>
      <c r="AJ74" s="5"/>
      <c r="AK74" s="5"/>
    </row>
    <row r="75" ht="14.25" customHeight="1">
      <c r="Y75" s="117"/>
      <c r="AJ75" s="5"/>
      <c r="AK75" s="5"/>
    </row>
    <row r="76" ht="14.25" customHeight="1">
      <c r="Y76" s="117"/>
      <c r="AJ76" s="5"/>
      <c r="AK76" s="5"/>
    </row>
    <row r="77" ht="14.25" customHeight="1">
      <c r="Y77" s="117"/>
      <c r="AJ77" s="5"/>
      <c r="AK77" s="5"/>
    </row>
    <row r="78" ht="14.25" customHeight="1">
      <c r="Y78" s="117"/>
      <c r="AJ78" s="5"/>
      <c r="AK78" s="5"/>
    </row>
    <row r="79" ht="14.25" customHeight="1">
      <c r="Y79" s="117"/>
      <c r="AJ79" s="5"/>
      <c r="AK79" s="5"/>
    </row>
    <row r="80" ht="14.25" customHeight="1">
      <c r="Y80" s="117"/>
      <c r="AJ80" s="5"/>
      <c r="AK80" s="5"/>
    </row>
    <row r="81" ht="14.25" customHeight="1">
      <c r="Y81" s="117"/>
      <c r="AJ81" s="5"/>
      <c r="AK81" s="5"/>
    </row>
    <row r="82" ht="14.25" customHeight="1">
      <c r="Y82" s="117"/>
      <c r="AJ82" s="5"/>
      <c r="AK82" s="5"/>
    </row>
    <row r="83" ht="14.25" customHeight="1">
      <c r="Y83" s="117"/>
      <c r="AJ83" s="5"/>
      <c r="AK83" s="5"/>
    </row>
    <row r="84" ht="14.25" customHeight="1">
      <c r="Y84" s="117"/>
      <c r="AJ84" s="5"/>
      <c r="AK84" s="5"/>
    </row>
    <row r="85" ht="14.25" customHeight="1">
      <c r="Y85" s="117"/>
      <c r="AJ85" s="5"/>
      <c r="AK85" s="5"/>
    </row>
    <row r="86" ht="14.25" customHeight="1">
      <c r="Y86" s="117"/>
      <c r="AJ86" s="5"/>
      <c r="AK86" s="5"/>
    </row>
    <row r="87" ht="14.25" customHeight="1">
      <c r="Y87" s="117"/>
      <c r="AJ87" s="5"/>
      <c r="AK87" s="5"/>
    </row>
    <row r="88" ht="14.25" customHeight="1">
      <c r="Y88" s="117"/>
      <c r="AJ88" s="5"/>
      <c r="AK88" s="5"/>
    </row>
    <row r="89" ht="14.25" customHeight="1">
      <c r="Y89" s="117"/>
      <c r="AJ89" s="5"/>
      <c r="AK89" s="5"/>
    </row>
    <row r="90" ht="14.25" customHeight="1">
      <c r="Y90" s="117"/>
      <c r="AJ90" s="5"/>
      <c r="AK90" s="5"/>
    </row>
    <row r="91" ht="14.25" customHeight="1">
      <c r="Y91" s="117"/>
      <c r="AJ91" s="5"/>
      <c r="AK91" s="5"/>
    </row>
    <row r="92" ht="14.25" customHeight="1">
      <c r="Y92" s="117"/>
      <c r="AJ92" s="5"/>
      <c r="AK92" s="5"/>
    </row>
    <row r="93" ht="14.25" customHeight="1">
      <c r="Y93" s="117"/>
      <c r="AJ93" s="5"/>
      <c r="AK93" s="5"/>
    </row>
    <row r="94" ht="14.25" customHeight="1">
      <c r="Y94" s="117"/>
      <c r="AJ94" s="5"/>
      <c r="AK94" s="5"/>
    </row>
    <row r="95" ht="14.25" customHeight="1">
      <c r="Y95" s="117"/>
      <c r="AJ95" s="5"/>
      <c r="AK95" s="5"/>
    </row>
    <row r="96" ht="14.25" customHeight="1">
      <c r="Y96" s="117"/>
      <c r="AJ96" s="5"/>
      <c r="AK96" s="5"/>
    </row>
    <row r="97" ht="14.25" customHeight="1">
      <c r="Y97" s="117"/>
      <c r="AJ97" s="5"/>
      <c r="AK97" s="5"/>
    </row>
    <row r="98" ht="14.25" customHeight="1">
      <c r="Y98" s="117"/>
      <c r="AJ98" s="5"/>
      <c r="AK98" s="5"/>
    </row>
    <row r="99" ht="14.25" customHeight="1">
      <c r="Y99" s="117"/>
      <c r="AJ99" s="5"/>
      <c r="AK99" s="5"/>
    </row>
    <row r="100" ht="14.25" customHeight="1">
      <c r="Y100" s="117"/>
      <c r="AJ100" s="5"/>
      <c r="AK100" s="5"/>
    </row>
    <row r="101" ht="14.25" customHeight="1">
      <c r="Y101" s="117"/>
      <c r="AJ101" s="5"/>
      <c r="AK101" s="5"/>
    </row>
    <row r="102" ht="14.25" customHeight="1">
      <c r="Y102" s="117"/>
      <c r="AJ102" s="5"/>
      <c r="AK102" s="5"/>
    </row>
    <row r="103" ht="14.25" customHeight="1">
      <c r="Y103" s="117"/>
      <c r="AJ103" s="5"/>
      <c r="AK103" s="5"/>
    </row>
    <row r="104" ht="14.25" customHeight="1">
      <c r="Y104" s="117"/>
      <c r="AJ104" s="5"/>
      <c r="AK104" s="5"/>
    </row>
    <row r="105" ht="14.25" customHeight="1">
      <c r="Y105" s="117"/>
      <c r="AJ105" s="5"/>
      <c r="AK105" s="5"/>
    </row>
    <row r="106" ht="14.25" customHeight="1">
      <c r="Y106" s="117"/>
      <c r="AJ106" s="5"/>
      <c r="AK106" s="5"/>
    </row>
    <row r="107" ht="14.25" customHeight="1">
      <c r="Y107" s="117"/>
      <c r="AJ107" s="5"/>
      <c r="AK107" s="5"/>
    </row>
    <row r="108" ht="14.25" customHeight="1">
      <c r="Y108" s="117"/>
      <c r="AJ108" s="5"/>
      <c r="AK108" s="5"/>
    </row>
    <row r="109" ht="14.25" customHeight="1">
      <c r="Y109" s="117"/>
      <c r="AJ109" s="5"/>
      <c r="AK109" s="5"/>
    </row>
    <row r="110" ht="14.25" customHeight="1">
      <c r="Y110" s="117"/>
      <c r="AJ110" s="5"/>
      <c r="AK110" s="5"/>
    </row>
    <row r="111" ht="14.25" customHeight="1">
      <c r="Y111" s="117"/>
      <c r="AJ111" s="5"/>
      <c r="AK111" s="5"/>
    </row>
    <row r="112" ht="14.25" customHeight="1">
      <c r="Y112" s="117"/>
      <c r="AJ112" s="5"/>
      <c r="AK112" s="5"/>
    </row>
    <row r="113" ht="14.25" customHeight="1">
      <c r="Y113" s="117"/>
      <c r="AJ113" s="5"/>
      <c r="AK113" s="5"/>
    </row>
    <row r="114" ht="14.25" customHeight="1">
      <c r="Y114" s="117"/>
      <c r="AJ114" s="5"/>
      <c r="AK114" s="5"/>
    </row>
    <row r="115" ht="14.25" customHeight="1">
      <c r="Y115" s="117"/>
      <c r="AJ115" s="5"/>
      <c r="AK115" s="5"/>
    </row>
    <row r="116" ht="14.25" customHeight="1">
      <c r="Y116" s="117"/>
      <c r="AJ116" s="5"/>
      <c r="AK116" s="5"/>
    </row>
    <row r="117" ht="14.25" customHeight="1">
      <c r="Y117" s="117"/>
      <c r="AJ117" s="5"/>
      <c r="AK117" s="5"/>
    </row>
    <row r="118" ht="14.25" customHeight="1">
      <c r="Y118" s="117"/>
      <c r="AJ118" s="5"/>
      <c r="AK118" s="5"/>
    </row>
    <row r="119" ht="14.25" customHeight="1">
      <c r="Y119" s="117"/>
      <c r="AJ119" s="5"/>
      <c r="AK119" s="5"/>
    </row>
    <row r="120" ht="14.25" customHeight="1">
      <c r="Y120" s="117"/>
      <c r="AJ120" s="5"/>
      <c r="AK120" s="5"/>
    </row>
    <row r="121" ht="14.25" customHeight="1">
      <c r="Y121" s="117"/>
      <c r="AJ121" s="5"/>
      <c r="AK121" s="5"/>
    </row>
    <row r="122" ht="14.25" customHeight="1">
      <c r="Y122" s="117"/>
      <c r="AJ122" s="5"/>
      <c r="AK122" s="5"/>
    </row>
    <row r="123" ht="14.25" customHeight="1">
      <c r="Y123" s="117"/>
      <c r="AJ123" s="5"/>
      <c r="AK123" s="5"/>
    </row>
    <row r="124" ht="14.25" customHeight="1">
      <c r="Y124" s="117"/>
      <c r="AJ124" s="5"/>
      <c r="AK124" s="5"/>
    </row>
    <row r="125" ht="14.25" customHeight="1">
      <c r="Y125" s="117"/>
      <c r="AJ125" s="5"/>
      <c r="AK125" s="5"/>
    </row>
    <row r="126" ht="14.25" customHeight="1">
      <c r="Y126" s="117"/>
      <c r="AJ126" s="5"/>
      <c r="AK126" s="5"/>
    </row>
    <row r="127" ht="14.25" customHeight="1">
      <c r="Y127" s="117"/>
      <c r="AJ127" s="5"/>
      <c r="AK127" s="5"/>
    </row>
    <row r="128" ht="14.25" customHeight="1">
      <c r="Y128" s="117"/>
      <c r="AJ128" s="5"/>
      <c r="AK128" s="5"/>
    </row>
    <row r="129" ht="14.25" customHeight="1">
      <c r="Y129" s="117"/>
      <c r="AJ129" s="5"/>
      <c r="AK129" s="5"/>
    </row>
    <row r="130" ht="14.25" customHeight="1">
      <c r="Y130" s="117"/>
      <c r="AJ130" s="5"/>
      <c r="AK130" s="5"/>
    </row>
    <row r="131" ht="14.25" customHeight="1">
      <c r="Y131" s="117"/>
      <c r="AJ131" s="5"/>
      <c r="AK131" s="5"/>
    </row>
    <row r="132" ht="14.25" customHeight="1">
      <c r="Y132" s="117"/>
      <c r="AJ132" s="5"/>
      <c r="AK132" s="5"/>
    </row>
    <row r="133" ht="14.25" customHeight="1">
      <c r="Y133" s="117"/>
      <c r="AJ133" s="5"/>
      <c r="AK133" s="5"/>
    </row>
    <row r="134" ht="14.25" customHeight="1">
      <c r="Y134" s="117"/>
      <c r="AJ134" s="5"/>
      <c r="AK134" s="5"/>
    </row>
    <row r="135" ht="14.25" customHeight="1">
      <c r="Y135" s="117"/>
      <c r="AJ135" s="5"/>
      <c r="AK135" s="5"/>
    </row>
    <row r="136" ht="14.25" customHeight="1">
      <c r="Y136" s="117"/>
      <c r="AJ136" s="5"/>
      <c r="AK136" s="5"/>
    </row>
    <row r="137" ht="14.25" customHeight="1">
      <c r="Y137" s="117"/>
      <c r="AJ137" s="5"/>
      <c r="AK137" s="5"/>
    </row>
    <row r="138" ht="14.25" customHeight="1">
      <c r="Y138" s="117"/>
      <c r="AJ138" s="5"/>
      <c r="AK138" s="5"/>
    </row>
    <row r="139" ht="14.25" customHeight="1">
      <c r="Y139" s="117"/>
      <c r="AJ139" s="5"/>
      <c r="AK139" s="5"/>
    </row>
    <row r="140" ht="14.25" customHeight="1">
      <c r="Y140" s="117"/>
      <c r="AJ140" s="5"/>
      <c r="AK140" s="5"/>
    </row>
    <row r="141" ht="14.25" customHeight="1">
      <c r="Y141" s="117"/>
      <c r="AJ141" s="5"/>
      <c r="AK141" s="5"/>
    </row>
    <row r="142" ht="14.25" customHeight="1">
      <c r="Y142" s="117"/>
      <c r="AJ142" s="5"/>
      <c r="AK142" s="5"/>
    </row>
    <row r="143" ht="14.25" customHeight="1">
      <c r="Y143" s="117"/>
      <c r="AJ143" s="5"/>
      <c r="AK143" s="5"/>
    </row>
    <row r="144" ht="14.25" customHeight="1">
      <c r="Y144" s="117"/>
      <c r="AJ144" s="5"/>
      <c r="AK144" s="5"/>
    </row>
    <row r="145" ht="14.25" customHeight="1">
      <c r="Y145" s="117"/>
      <c r="AJ145" s="5"/>
      <c r="AK145" s="5"/>
    </row>
    <row r="146" ht="14.25" customHeight="1">
      <c r="Y146" s="117"/>
      <c r="AJ146" s="5"/>
      <c r="AK146" s="5"/>
    </row>
    <row r="147" ht="14.25" customHeight="1">
      <c r="Y147" s="117"/>
      <c r="AJ147" s="5"/>
      <c r="AK147" s="5"/>
    </row>
    <row r="148" ht="14.25" customHeight="1">
      <c r="Y148" s="117"/>
      <c r="AJ148" s="5"/>
      <c r="AK148" s="5"/>
    </row>
    <row r="149" ht="14.25" customHeight="1">
      <c r="Y149" s="117"/>
      <c r="AJ149" s="5"/>
      <c r="AK149" s="5"/>
    </row>
    <row r="150" ht="14.25" customHeight="1">
      <c r="Y150" s="117"/>
      <c r="AJ150" s="5"/>
      <c r="AK150" s="5"/>
    </row>
    <row r="151" ht="14.25" customHeight="1">
      <c r="Y151" s="117"/>
      <c r="AJ151" s="5"/>
      <c r="AK151" s="5"/>
    </row>
    <row r="152" ht="14.25" customHeight="1">
      <c r="Y152" s="117"/>
      <c r="AJ152" s="5"/>
      <c r="AK152" s="5"/>
    </row>
    <row r="153" ht="14.25" customHeight="1">
      <c r="Y153" s="117"/>
      <c r="AJ153" s="5"/>
      <c r="AK153" s="5"/>
    </row>
    <row r="154" ht="14.25" customHeight="1">
      <c r="Y154" s="117"/>
      <c r="AJ154" s="5"/>
      <c r="AK154" s="5"/>
    </row>
    <row r="155" ht="14.25" customHeight="1">
      <c r="Y155" s="117"/>
      <c r="AJ155" s="5"/>
      <c r="AK155" s="5"/>
    </row>
    <row r="156" ht="14.25" customHeight="1">
      <c r="Y156" s="117"/>
      <c r="AJ156" s="5"/>
      <c r="AK156" s="5"/>
    </row>
    <row r="157" ht="14.25" customHeight="1">
      <c r="Y157" s="117"/>
      <c r="AJ157" s="5"/>
      <c r="AK157" s="5"/>
    </row>
    <row r="158" ht="14.25" customHeight="1">
      <c r="Y158" s="117"/>
      <c r="AJ158" s="5"/>
      <c r="AK158" s="5"/>
    </row>
    <row r="159" ht="14.25" customHeight="1">
      <c r="Y159" s="117"/>
      <c r="AJ159" s="5"/>
      <c r="AK159" s="5"/>
    </row>
    <row r="160" ht="14.25" customHeight="1">
      <c r="Y160" s="117"/>
      <c r="AJ160" s="5"/>
      <c r="AK160" s="5"/>
    </row>
    <row r="161" ht="14.25" customHeight="1">
      <c r="Y161" s="117"/>
      <c r="AJ161" s="5"/>
      <c r="AK161" s="5"/>
    </row>
    <row r="162" ht="14.25" customHeight="1">
      <c r="Y162" s="117"/>
      <c r="AJ162" s="5"/>
      <c r="AK162" s="5"/>
    </row>
    <row r="163" ht="14.25" customHeight="1">
      <c r="Y163" s="117"/>
      <c r="AJ163" s="5"/>
      <c r="AK163" s="5"/>
    </row>
    <row r="164" ht="14.25" customHeight="1">
      <c r="Y164" s="117"/>
      <c r="AJ164" s="5"/>
      <c r="AK164" s="5"/>
    </row>
    <row r="165" ht="14.25" customHeight="1">
      <c r="Y165" s="117"/>
      <c r="AJ165" s="5"/>
      <c r="AK165" s="5"/>
    </row>
    <row r="166" ht="14.25" customHeight="1">
      <c r="Y166" s="117"/>
      <c r="AJ166" s="5"/>
      <c r="AK166" s="5"/>
    </row>
    <row r="167" ht="14.25" customHeight="1">
      <c r="Y167" s="117"/>
      <c r="AJ167" s="5"/>
      <c r="AK167" s="5"/>
    </row>
    <row r="168" ht="14.25" customHeight="1">
      <c r="Y168" s="117"/>
      <c r="AJ168" s="5"/>
      <c r="AK168" s="5"/>
    </row>
    <row r="169" ht="14.25" customHeight="1">
      <c r="Y169" s="117"/>
      <c r="AJ169" s="5"/>
      <c r="AK169" s="5"/>
    </row>
    <row r="170" ht="14.25" customHeight="1">
      <c r="Y170" s="117"/>
      <c r="AJ170" s="5"/>
      <c r="AK170" s="5"/>
    </row>
    <row r="171" ht="14.25" customHeight="1">
      <c r="Y171" s="117"/>
      <c r="AJ171" s="5"/>
      <c r="AK171" s="5"/>
    </row>
    <row r="172" ht="14.25" customHeight="1">
      <c r="Y172" s="117"/>
      <c r="AJ172" s="5"/>
      <c r="AK172" s="5"/>
    </row>
    <row r="173" ht="14.25" customHeight="1">
      <c r="Y173" s="117"/>
      <c r="AJ173" s="5"/>
      <c r="AK173" s="5"/>
    </row>
    <row r="174" ht="14.25" customHeight="1">
      <c r="Y174" s="117"/>
      <c r="AJ174" s="5"/>
      <c r="AK174" s="5"/>
    </row>
    <row r="175" ht="14.25" customHeight="1">
      <c r="Y175" s="117"/>
      <c r="AJ175" s="5"/>
      <c r="AK175" s="5"/>
    </row>
    <row r="176" ht="14.25" customHeight="1">
      <c r="Y176" s="117"/>
      <c r="AJ176" s="5"/>
      <c r="AK176" s="5"/>
    </row>
    <row r="177" ht="14.25" customHeight="1">
      <c r="Y177" s="117"/>
      <c r="AJ177" s="5"/>
      <c r="AK177" s="5"/>
    </row>
    <row r="178" ht="14.25" customHeight="1">
      <c r="Y178" s="117"/>
      <c r="AJ178" s="5"/>
      <c r="AK178" s="5"/>
    </row>
    <row r="179" ht="14.25" customHeight="1">
      <c r="Y179" s="117"/>
      <c r="AJ179" s="5"/>
      <c r="AK179" s="5"/>
    </row>
    <row r="180" ht="14.25" customHeight="1">
      <c r="Y180" s="117"/>
      <c r="AJ180" s="5"/>
      <c r="AK180" s="5"/>
    </row>
    <row r="181" ht="14.25" customHeight="1">
      <c r="Y181" s="117"/>
      <c r="AJ181" s="5"/>
      <c r="AK181" s="5"/>
    </row>
    <row r="182" ht="14.25" customHeight="1">
      <c r="Y182" s="117"/>
      <c r="AJ182" s="5"/>
      <c r="AK182" s="5"/>
    </row>
    <row r="183" ht="14.25" customHeight="1">
      <c r="Y183" s="117"/>
      <c r="AJ183" s="5"/>
      <c r="AK183" s="5"/>
    </row>
    <row r="184" ht="14.25" customHeight="1">
      <c r="Y184" s="117"/>
      <c r="AJ184" s="5"/>
      <c r="AK184" s="5"/>
    </row>
    <row r="185" ht="14.25" customHeight="1">
      <c r="Y185" s="117"/>
      <c r="AJ185" s="5"/>
      <c r="AK185" s="5"/>
    </row>
    <row r="186" ht="14.25" customHeight="1">
      <c r="Y186" s="117"/>
      <c r="AJ186" s="5"/>
      <c r="AK186" s="5"/>
    </row>
    <row r="187" ht="14.25" customHeight="1">
      <c r="Y187" s="117"/>
      <c r="AJ187" s="5"/>
      <c r="AK187" s="5"/>
    </row>
    <row r="188" ht="14.25" customHeight="1">
      <c r="Y188" s="117"/>
      <c r="AJ188" s="5"/>
      <c r="AK188" s="5"/>
    </row>
    <row r="189" ht="14.25" customHeight="1">
      <c r="Y189" s="117"/>
      <c r="AJ189" s="5"/>
      <c r="AK189" s="5"/>
    </row>
    <row r="190" ht="14.25" customHeight="1">
      <c r="Y190" s="117"/>
      <c r="AJ190" s="5"/>
      <c r="AK190" s="5"/>
    </row>
    <row r="191" ht="14.25" customHeight="1">
      <c r="Y191" s="117"/>
      <c r="AJ191" s="5"/>
      <c r="AK191" s="5"/>
    </row>
    <row r="192" ht="14.25" customHeight="1">
      <c r="Y192" s="117"/>
      <c r="AJ192" s="5"/>
      <c r="AK192" s="5"/>
    </row>
    <row r="193" ht="14.25" customHeight="1">
      <c r="Y193" s="117"/>
      <c r="AJ193" s="5"/>
      <c r="AK193" s="5"/>
    </row>
    <row r="194" ht="14.25" customHeight="1">
      <c r="Y194" s="117"/>
      <c r="AJ194" s="5"/>
      <c r="AK194" s="5"/>
    </row>
    <row r="195" ht="14.25" customHeight="1">
      <c r="Y195" s="117"/>
      <c r="AJ195" s="5"/>
      <c r="AK195" s="5"/>
    </row>
    <row r="196" ht="14.25" customHeight="1">
      <c r="Y196" s="117"/>
      <c r="AJ196" s="5"/>
      <c r="AK196" s="5"/>
    </row>
    <row r="197" ht="14.25" customHeight="1">
      <c r="Y197" s="117"/>
      <c r="AJ197" s="5"/>
      <c r="AK197" s="5"/>
    </row>
    <row r="198" ht="14.25" customHeight="1">
      <c r="Y198" s="117"/>
      <c r="AJ198" s="5"/>
      <c r="AK198" s="5"/>
    </row>
    <row r="199" ht="14.25" customHeight="1">
      <c r="Y199" s="117"/>
      <c r="AJ199" s="5"/>
      <c r="AK199" s="5"/>
    </row>
    <row r="200" ht="14.25" customHeight="1">
      <c r="Y200" s="117"/>
      <c r="AJ200" s="5"/>
      <c r="AK200" s="5"/>
    </row>
    <row r="201" ht="14.25" customHeight="1">
      <c r="Y201" s="117"/>
      <c r="AJ201" s="5"/>
      <c r="AK201" s="5"/>
    </row>
    <row r="202" ht="14.25" customHeight="1">
      <c r="Y202" s="117"/>
      <c r="AJ202" s="5"/>
      <c r="AK202" s="5"/>
    </row>
    <row r="203" ht="14.25" customHeight="1">
      <c r="Y203" s="117"/>
      <c r="AJ203" s="5"/>
      <c r="AK203" s="5"/>
    </row>
    <row r="204" ht="14.25" customHeight="1">
      <c r="Y204" s="117"/>
      <c r="AJ204" s="5"/>
      <c r="AK204" s="5"/>
    </row>
    <row r="205" ht="14.25" customHeight="1">
      <c r="Y205" s="117"/>
      <c r="AJ205" s="5"/>
      <c r="AK205" s="5"/>
    </row>
    <row r="206" ht="14.25" customHeight="1">
      <c r="Y206" s="117"/>
      <c r="AJ206" s="5"/>
      <c r="AK206" s="5"/>
    </row>
    <row r="207" ht="14.25" customHeight="1">
      <c r="Y207" s="117"/>
      <c r="AJ207" s="5"/>
      <c r="AK207" s="5"/>
    </row>
    <row r="208" ht="14.25" customHeight="1">
      <c r="Y208" s="117"/>
      <c r="AJ208" s="5"/>
      <c r="AK208" s="5"/>
    </row>
    <row r="209" ht="14.25" customHeight="1">
      <c r="Y209" s="117"/>
      <c r="AJ209" s="5"/>
      <c r="AK209" s="5"/>
    </row>
    <row r="210" ht="14.25" customHeight="1">
      <c r="Y210" s="117"/>
      <c r="AJ210" s="5"/>
      <c r="AK210" s="5"/>
    </row>
    <row r="211" ht="14.25" customHeight="1">
      <c r="Y211" s="117"/>
      <c r="AJ211" s="5"/>
      <c r="AK211" s="5"/>
    </row>
    <row r="212" ht="14.25" customHeight="1">
      <c r="Y212" s="117"/>
      <c r="AJ212" s="5"/>
      <c r="AK212" s="5"/>
    </row>
    <row r="213" ht="14.25" customHeight="1">
      <c r="Y213" s="117"/>
      <c r="AJ213" s="5"/>
      <c r="AK213" s="5"/>
    </row>
    <row r="214" ht="14.25" customHeight="1">
      <c r="Y214" s="117"/>
      <c r="AJ214" s="5"/>
      <c r="AK214" s="5"/>
    </row>
    <row r="215" ht="14.25" customHeight="1">
      <c r="Y215" s="117"/>
      <c r="AJ215" s="5"/>
      <c r="AK215" s="5"/>
    </row>
    <row r="216" ht="14.25" customHeight="1">
      <c r="Y216" s="117"/>
      <c r="AJ216" s="5"/>
      <c r="AK216" s="5"/>
    </row>
    <row r="217" ht="14.25" customHeight="1">
      <c r="Y217" s="117"/>
      <c r="AJ217" s="5"/>
      <c r="AK217" s="5"/>
    </row>
    <row r="218" ht="14.25" customHeight="1">
      <c r="Y218" s="117"/>
      <c r="AJ218" s="5"/>
      <c r="AK218" s="5"/>
    </row>
    <row r="219" ht="14.25" customHeight="1">
      <c r="Y219" s="117"/>
      <c r="AJ219" s="5"/>
      <c r="AK219" s="5"/>
    </row>
    <row r="220" ht="14.25" customHeight="1">
      <c r="Y220" s="117"/>
      <c r="AJ220" s="5"/>
      <c r="AK220" s="5"/>
    </row>
    <row r="221" ht="14.25" customHeight="1">
      <c r="Y221" s="117"/>
      <c r="AJ221" s="5"/>
      <c r="AK221" s="5"/>
    </row>
    <row r="222" ht="14.25" customHeight="1">
      <c r="Y222" s="117"/>
      <c r="AJ222" s="5"/>
      <c r="AK222" s="5"/>
    </row>
    <row r="223" ht="14.25" customHeight="1">
      <c r="Y223" s="117"/>
      <c r="AJ223" s="5"/>
      <c r="AK223" s="5"/>
    </row>
    <row r="224" ht="14.25" customHeight="1">
      <c r="Y224" s="117"/>
      <c r="AJ224" s="5"/>
      <c r="AK224" s="5"/>
    </row>
    <row r="225" ht="14.25" customHeight="1">
      <c r="Y225" s="117"/>
      <c r="AJ225" s="5"/>
      <c r="AK225" s="5"/>
    </row>
    <row r="226" ht="14.25" customHeight="1">
      <c r="Y226" s="117"/>
      <c r="AJ226" s="5"/>
      <c r="AK226" s="5"/>
    </row>
    <row r="227" ht="14.25" customHeight="1">
      <c r="Y227" s="117"/>
      <c r="AJ227" s="5"/>
      <c r="AK227" s="5"/>
    </row>
    <row r="228" ht="14.25" customHeight="1">
      <c r="Y228" s="117"/>
      <c r="AJ228" s="5"/>
      <c r="AK228" s="5"/>
    </row>
    <row r="229" ht="14.25" customHeight="1">
      <c r="Y229" s="117"/>
      <c r="AJ229" s="5"/>
      <c r="AK229" s="5"/>
    </row>
    <row r="230" ht="14.25" customHeight="1">
      <c r="Y230" s="117"/>
      <c r="AJ230" s="5"/>
      <c r="AK230" s="5"/>
    </row>
    <row r="231" ht="14.25" customHeight="1">
      <c r="Y231" s="117"/>
      <c r="AJ231" s="5"/>
      <c r="AK231" s="5"/>
    </row>
    <row r="232" ht="14.25" customHeight="1">
      <c r="Y232" s="117"/>
      <c r="AJ232" s="5"/>
      <c r="AK232" s="5"/>
    </row>
    <row r="233" ht="14.25" customHeight="1">
      <c r="Y233" s="117"/>
      <c r="AJ233" s="5"/>
      <c r="AK233" s="5"/>
    </row>
    <row r="234" ht="14.25" customHeight="1">
      <c r="Y234" s="117"/>
      <c r="AJ234" s="5"/>
      <c r="AK234" s="5"/>
    </row>
    <row r="235" ht="14.25" customHeight="1">
      <c r="Y235" s="117"/>
      <c r="AJ235" s="5"/>
      <c r="AK235" s="5"/>
    </row>
    <row r="236" ht="14.25" customHeight="1">
      <c r="Y236" s="117"/>
      <c r="AJ236" s="5"/>
      <c r="AK236" s="5"/>
    </row>
    <row r="237" ht="14.25" customHeight="1">
      <c r="Y237" s="117"/>
      <c r="AJ237" s="5"/>
      <c r="AK237" s="5"/>
    </row>
    <row r="238" ht="14.25" customHeight="1">
      <c r="Y238" s="117"/>
      <c r="AJ238" s="5"/>
      <c r="AK238" s="5"/>
    </row>
    <row r="239" ht="14.25" customHeight="1">
      <c r="Y239" s="117"/>
      <c r="AJ239" s="5"/>
      <c r="AK239" s="5"/>
    </row>
    <row r="240" ht="14.25" customHeight="1">
      <c r="Y240" s="117"/>
      <c r="AJ240" s="5"/>
      <c r="AK240" s="5"/>
    </row>
    <row r="241" ht="14.25" customHeight="1">
      <c r="Y241" s="117"/>
      <c r="AJ241" s="5"/>
      <c r="AK241" s="5"/>
    </row>
    <row r="242" ht="14.25" customHeight="1">
      <c r="Y242" s="117"/>
      <c r="AJ242" s="5"/>
      <c r="AK242" s="5"/>
    </row>
    <row r="243" ht="14.25" customHeight="1">
      <c r="Y243" s="117"/>
      <c r="AJ243" s="5"/>
      <c r="AK243" s="5"/>
    </row>
    <row r="244" ht="14.25" customHeight="1">
      <c r="Y244" s="117"/>
      <c r="AJ244" s="5"/>
      <c r="AK244" s="5"/>
    </row>
    <row r="245" ht="14.25" customHeight="1">
      <c r="Y245" s="117"/>
      <c r="AJ245" s="5"/>
      <c r="AK245" s="5"/>
    </row>
    <row r="246" ht="14.25" customHeight="1">
      <c r="Y246" s="117"/>
      <c r="AJ246" s="5"/>
      <c r="AK246" s="5"/>
    </row>
    <row r="247" ht="14.25" customHeight="1">
      <c r="Y247" s="117"/>
      <c r="AJ247" s="5"/>
      <c r="AK247" s="5"/>
    </row>
    <row r="248" ht="14.25" customHeight="1">
      <c r="Y248" s="117"/>
      <c r="AJ248" s="5"/>
      <c r="AK248" s="5"/>
    </row>
    <row r="249" ht="14.25" customHeight="1">
      <c r="Y249" s="117"/>
      <c r="AJ249" s="5"/>
      <c r="AK249" s="5"/>
    </row>
    <row r="250" ht="14.25" customHeight="1">
      <c r="Y250" s="117"/>
      <c r="AJ250" s="5"/>
      <c r="AK250" s="5"/>
    </row>
    <row r="251" ht="14.25" customHeight="1">
      <c r="Y251" s="117"/>
      <c r="AJ251" s="5"/>
      <c r="AK251" s="5"/>
    </row>
    <row r="252" ht="14.25" customHeight="1">
      <c r="Y252" s="117"/>
      <c r="AJ252" s="5"/>
      <c r="AK252" s="5"/>
    </row>
    <row r="253" ht="14.25" customHeight="1">
      <c r="Y253" s="117"/>
      <c r="AJ253" s="5"/>
      <c r="AK253" s="5"/>
    </row>
    <row r="254" ht="14.25" customHeight="1">
      <c r="Y254" s="117"/>
      <c r="AJ254" s="5"/>
      <c r="AK254" s="5"/>
    </row>
    <row r="255" ht="14.25" customHeight="1">
      <c r="Y255" s="117"/>
      <c r="AJ255" s="5"/>
      <c r="AK255" s="5"/>
    </row>
    <row r="256" ht="14.25" customHeight="1">
      <c r="Y256" s="117"/>
      <c r="AJ256" s="5"/>
      <c r="AK256" s="5"/>
    </row>
    <row r="257" ht="14.25" customHeight="1">
      <c r="Y257" s="117"/>
      <c r="AJ257" s="5"/>
      <c r="AK257" s="5"/>
    </row>
    <row r="258" ht="14.25" customHeight="1">
      <c r="Y258" s="117"/>
      <c r="AJ258" s="5"/>
      <c r="AK258" s="5"/>
    </row>
    <row r="259" ht="14.25" customHeight="1">
      <c r="Y259" s="117"/>
      <c r="AJ259" s="5"/>
      <c r="AK259" s="5"/>
    </row>
    <row r="260" ht="14.25" customHeight="1">
      <c r="Y260" s="117"/>
      <c r="AJ260" s="5"/>
      <c r="AK260" s="5"/>
    </row>
    <row r="261" ht="14.25" customHeight="1">
      <c r="Y261" s="117"/>
      <c r="AJ261" s="5"/>
      <c r="AK261" s="5"/>
    </row>
    <row r="262" ht="14.25" customHeight="1">
      <c r="Y262" s="117"/>
      <c r="AJ262" s="5"/>
      <c r="AK262" s="5"/>
    </row>
    <row r="263" ht="14.25" customHeight="1">
      <c r="Y263" s="117"/>
      <c r="AJ263" s="5"/>
      <c r="AK263" s="5"/>
    </row>
    <row r="264" ht="14.25" customHeight="1">
      <c r="Y264" s="117"/>
      <c r="AJ264" s="5"/>
      <c r="AK264" s="5"/>
    </row>
    <row r="265" ht="14.25" customHeight="1">
      <c r="Y265" s="117"/>
      <c r="AJ265" s="5"/>
      <c r="AK265" s="5"/>
    </row>
    <row r="266" ht="14.25" customHeight="1">
      <c r="Y266" s="117"/>
      <c r="AJ266" s="5"/>
      <c r="AK266" s="5"/>
    </row>
    <row r="267" ht="14.25" customHeight="1">
      <c r="Y267" s="117"/>
      <c r="AJ267" s="5"/>
      <c r="AK267" s="5"/>
    </row>
    <row r="268" ht="14.25" customHeight="1">
      <c r="Y268" s="117"/>
      <c r="AJ268" s="5"/>
      <c r="AK268" s="5"/>
    </row>
    <row r="269" ht="14.25" customHeight="1">
      <c r="Y269" s="117"/>
      <c r="AJ269" s="5"/>
      <c r="AK269" s="5"/>
    </row>
    <row r="270" ht="14.25" customHeight="1">
      <c r="Y270" s="117"/>
      <c r="AJ270" s="5"/>
      <c r="AK270" s="5"/>
    </row>
    <row r="271" ht="14.25" customHeight="1">
      <c r="Y271" s="117"/>
      <c r="AJ271" s="5"/>
      <c r="AK271" s="5"/>
    </row>
    <row r="272" ht="14.25" customHeight="1">
      <c r="Y272" s="117"/>
      <c r="AJ272" s="5"/>
      <c r="AK272" s="5"/>
    </row>
    <row r="273" ht="14.25" customHeight="1">
      <c r="Y273" s="117"/>
      <c r="AJ273" s="5"/>
      <c r="AK273" s="5"/>
    </row>
    <row r="274" ht="14.25" customHeight="1">
      <c r="Y274" s="117"/>
      <c r="AJ274" s="5"/>
      <c r="AK274" s="5"/>
    </row>
    <row r="275" ht="14.25" customHeight="1">
      <c r="Y275" s="117"/>
      <c r="AJ275" s="5"/>
      <c r="AK275" s="5"/>
    </row>
    <row r="276" ht="14.25" customHeight="1">
      <c r="Y276" s="117"/>
      <c r="AJ276" s="5"/>
      <c r="AK276" s="5"/>
    </row>
    <row r="277" ht="14.25" customHeight="1">
      <c r="Y277" s="117"/>
      <c r="AJ277" s="5"/>
      <c r="AK277" s="5"/>
    </row>
    <row r="278" ht="14.25" customHeight="1">
      <c r="Y278" s="117"/>
      <c r="AJ278" s="5"/>
      <c r="AK278" s="5"/>
    </row>
    <row r="279" ht="14.25" customHeight="1">
      <c r="Y279" s="117"/>
      <c r="AJ279" s="5"/>
      <c r="AK279" s="5"/>
    </row>
    <row r="280" ht="14.25" customHeight="1">
      <c r="Y280" s="117"/>
      <c r="AJ280" s="5"/>
      <c r="AK280" s="5"/>
    </row>
    <row r="281" ht="14.25" customHeight="1">
      <c r="Y281" s="117"/>
      <c r="AJ281" s="5"/>
      <c r="AK281" s="5"/>
    </row>
    <row r="282" ht="14.25" customHeight="1">
      <c r="Y282" s="117"/>
      <c r="AJ282" s="5"/>
      <c r="AK282" s="5"/>
    </row>
    <row r="283" ht="14.25" customHeight="1">
      <c r="Y283" s="117"/>
      <c r="AJ283" s="5"/>
      <c r="AK283" s="5"/>
    </row>
    <row r="284" ht="14.25" customHeight="1">
      <c r="Y284" s="117"/>
      <c r="AJ284" s="5"/>
      <c r="AK284" s="5"/>
    </row>
    <row r="285" ht="14.25" customHeight="1">
      <c r="Y285" s="117"/>
      <c r="AJ285" s="5"/>
      <c r="AK285" s="5"/>
    </row>
    <row r="286" ht="14.25" customHeight="1">
      <c r="Y286" s="117"/>
      <c r="AJ286" s="5"/>
      <c r="AK286" s="5"/>
    </row>
    <row r="287" ht="14.25" customHeight="1">
      <c r="Y287" s="117"/>
      <c r="AJ287" s="5"/>
      <c r="AK287" s="5"/>
    </row>
    <row r="288" ht="14.25" customHeight="1">
      <c r="Y288" s="117"/>
      <c r="AJ288" s="5"/>
      <c r="AK288" s="5"/>
    </row>
    <row r="289" ht="14.25" customHeight="1">
      <c r="Y289" s="117"/>
      <c r="AJ289" s="5"/>
      <c r="AK289" s="5"/>
    </row>
    <row r="290" ht="14.25" customHeight="1">
      <c r="Y290" s="117"/>
      <c r="AJ290" s="5"/>
      <c r="AK290" s="5"/>
    </row>
    <row r="291" ht="14.25" customHeight="1">
      <c r="Y291" s="117"/>
      <c r="AJ291" s="5"/>
      <c r="AK291" s="5"/>
    </row>
    <row r="292" ht="14.25" customHeight="1">
      <c r="Y292" s="117"/>
      <c r="AJ292" s="5"/>
      <c r="AK292" s="5"/>
    </row>
    <row r="293" ht="14.25" customHeight="1">
      <c r="Y293" s="117"/>
      <c r="AJ293" s="5"/>
      <c r="AK293" s="5"/>
    </row>
    <row r="294" ht="14.25" customHeight="1">
      <c r="Y294" s="117"/>
      <c r="AJ294" s="5"/>
      <c r="AK294" s="5"/>
    </row>
    <row r="295" ht="14.25" customHeight="1">
      <c r="Y295" s="117"/>
      <c r="AJ295" s="5"/>
      <c r="AK295" s="5"/>
    </row>
    <row r="296" ht="14.25" customHeight="1">
      <c r="Y296" s="117"/>
      <c r="AJ296" s="5"/>
      <c r="AK296" s="5"/>
    </row>
    <row r="297" ht="14.25" customHeight="1">
      <c r="Y297" s="117"/>
      <c r="AJ297" s="5"/>
      <c r="AK297" s="5"/>
    </row>
    <row r="298" ht="14.25" customHeight="1">
      <c r="Y298" s="117"/>
      <c r="AJ298" s="5"/>
      <c r="AK298" s="5"/>
    </row>
    <row r="299" ht="14.25" customHeight="1">
      <c r="Y299" s="117"/>
      <c r="AJ299" s="5"/>
      <c r="AK299" s="5"/>
    </row>
    <row r="300" ht="14.25" customHeight="1">
      <c r="Y300" s="117"/>
      <c r="AJ300" s="5"/>
      <c r="AK300" s="5"/>
    </row>
    <row r="301" ht="14.25" customHeight="1">
      <c r="Y301" s="117"/>
      <c r="AJ301" s="5"/>
      <c r="AK301" s="5"/>
    </row>
    <row r="302" ht="14.25" customHeight="1">
      <c r="Y302" s="117"/>
      <c r="AJ302" s="5"/>
      <c r="AK302" s="5"/>
    </row>
    <row r="303" ht="14.25" customHeight="1">
      <c r="Y303" s="117"/>
      <c r="AJ303" s="5"/>
      <c r="AK303" s="5"/>
    </row>
    <row r="304" ht="14.25" customHeight="1">
      <c r="Y304" s="117"/>
      <c r="AJ304" s="5"/>
      <c r="AK304" s="5"/>
    </row>
    <row r="305" ht="14.25" customHeight="1">
      <c r="Y305" s="117"/>
      <c r="AJ305" s="5"/>
      <c r="AK305" s="5"/>
    </row>
    <row r="306" ht="14.25" customHeight="1">
      <c r="Y306" s="117"/>
      <c r="AJ306" s="5"/>
      <c r="AK306" s="5"/>
    </row>
    <row r="307" ht="14.25" customHeight="1">
      <c r="Y307" s="117"/>
      <c r="AJ307" s="5"/>
      <c r="AK307" s="5"/>
    </row>
    <row r="308" ht="14.25" customHeight="1">
      <c r="Y308" s="117"/>
      <c r="AJ308" s="5"/>
      <c r="AK308" s="5"/>
    </row>
    <row r="309" ht="14.25" customHeight="1">
      <c r="Y309" s="117"/>
      <c r="AJ309" s="5"/>
      <c r="AK309" s="5"/>
    </row>
    <row r="310" ht="14.25" customHeight="1">
      <c r="Y310" s="117"/>
      <c r="AJ310" s="5"/>
      <c r="AK310" s="5"/>
    </row>
    <row r="311" ht="14.25" customHeight="1">
      <c r="Y311" s="117"/>
      <c r="AJ311" s="5"/>
      <c r="AK311" s="5"/>
    </row>
    <row r="312" ht="14.25" customHeight="1">
      <c r="Y312" s="117"/>
      <c r="AJ312" s="5"/>
      <c r="AK312" s="5"/>
    </row>
    <row r="313" ht="14.25" customHeight="1">
      <c r="Y313" s="117"/>
      <c r="AJ313" s="5"/>
      <c r="AK313" s="5"/>
    </row>
    <row r="314" ht="14.25" customHeight="1">
      <c r="Y314" s="117"/>
      <c r="AJ314" s="5"/>
      <c r="AK314" s="5"/>
    </row>
    <row r="315" ht="14.25" customHeight="1">
      <c r="Y315" s="117"/>
      <c r="AJ315" s="5"/>
      <c r="AK315" s="5"/>
    </row>
    <row r="316" ht="14.25" customHeight="1">
      <c r="Y316" s="117"/>
      <c r="AJ316" s="5"/>
      <c r="AK316" s="5"/>
    </row>
    <row r="317" ht="14.25" customHeight="1">
      <c r="Y317" s="117"/>
      <c r="AJ317" s="5"/>
      <c r="AK317" s="5"/>
    </row>
    <row r="318" ht="14.25" customHeight="1">
      <c r="Y318" s="117"/>
      <c r="AJ318" s="5"/>
      <c r="AK318" s="5"/>
    </row>
    <row r="319" ht="14.25" customHeight="1">
      <c r="Y319" s="117"/>
      <c r="AJ319" s="5"/>
      <c r="AK319" s="5"/>
    </row>
    <row r="320" ht="14.25" customHeight="1">
      <c r="Y320" s="117"/>
      <c r="AJ320" s="5"/>
      <c r="AK320" s="5"/>
    </row>
    <row r="321" ht="14.25" customHeight="1">
      <c r="Y321" s="117"/>
      <c r="AJ321" s="5"/>
      <c r="AK321" s="5"/>
    </row>
    <row r="322" ht="14.25" customHeight="1">
      <c r="Y322" s="117"/>
      <c r="AJ322" s="5"/>
      <c r="AK322" s="5"/>
    </row>
    <row r="323" ht="14.25" customHeight="1">
      <c r="Y323" s="117"/>
      <c r="AJ323" s="5"/>
      <c r="AK323" s="5"/>
    </row>
    <row r="324" ht="14.25" customHeight="1">
      <c r="Y324" s="117"/>
      <c r="AJ324" s="5"/>
      <c r="AK324" s="5"/>
    </row>
    <row r="325" ht="14.25" customHeight="1">
      <c r="Y325" s="117"/>
      <c r="AJ325" s="5"/>
      <c r="AK325" s="5"/>
    </row>
    <row r="326" ht="14.25" customHeight="1">
      <c r="Y326" s="117"/>
      <c r="AJ326" s="5"/>
      <c r="AK326" s="5"/>
    </row>
    <row r="327" ht="14.25" customHeight="1">
      <c r="Y327" s="117"/>
      <c r="AJ327" s="5"/>
      <c r="AK327" s="5"/>
    </row>
    <row r="328" ht="14.25" customHeight="1">
      <c r="Y328" s="117"/>
      <c r="AJ328" s="5"/>
      <c r="AK328" s="5"/>
    </row>
    <row r="329" ht="14.25" customHeight="1">
      <c r="Y329" s="117"/>
      <c r="AJ329" s="5"/>
      <c r="AK329" s="5"/>
    </row>
    <row r="330" ht="14.25" customHeight="1">
      <c r="Y330" s="117"/>
      <c r="AJ330" s="5"/>
      <c r="AK330" s="5"/>
    </row>
    <row r="331" ht="14.25" customHeight="1">
      <c r="Y331" s="117"/>
      <c r="AJ331" s="5"/>
      <c r="AK331" s="5"/>
    </row>
    <row r="332" ht="14.25" customHeight="1">
      <c r="Y332" s="117"/>
      <c r="AJ332" s="5"/>
      <c r="AK332" s="5"/>
    </row>
    <row r="333" ht="14.25" customHeight="1">
      <c r="Y333" s="117"/>
      <c r="AJ333" s="5"/>
      <c r="AK333" s="5"/>
    </row>
    <row r="334" ht="14.25" customHeight="1">
      <c r="Y334" s="117"/>
      <c r="AJ334" s="5"/>
      <c r="AK334" s="5"/>
    </row>
    <row r="335" ht="14.25" customHeight="1">
      <c r="Y335" s="117"/>
      <c r="AJ335" s="5"/>
      <c r="AK335" s="5"/>
    </row>
    <row r="336" ht="14.25" customHeight="1">
      <c r="Y336" s="117"/>
      <c r="AJ336" s="5"/>
      <c r="AK336" s="5"/>
    </row>
    <row r="337" ht="14.25" customHeight="1">
      <c r="Y337" s="117"/>
      <c r="AJ337" s="5"/>
      <c r="AK337" s="5"/>
    </row>
    <row r="338" ht="14.25" customHeight="1">
      <c r="Y338" s="117"/>
      <c r="AJ338" s="5"/>
      <c r="AK338" s="5"/>
    </row>
    <row r="339" ht="14.25" customHeight="1">
      <c r="Y339" s="117"/>
      <c r="AJ339" s="5"/>
      <c r="AK339" s="5"/>
    </row>
    <row r="340" ht="14.25" customHeight="1">
      <c r="Y340" s="117"/>
      <c r="AJ340" s="5"/>
      <c r="AK340" s="5"/>
    </row>
    <row r="341" ht="14.25" customHeight="1">
      <c r="Y341" s="117"/>
      <c r="AJ341" s="5"/>
      <c r="AK341" s="5"/>
    </row>
    <row r="342" ht="14.25" customHeight="1">
      <c r="Y342" s="117"/>
      <c r="AJ342" s="5"/>
      <c r="AK342" s="5"/>
    </row>
    <row r="343" ht="14.25" customHeight="1">
      <c r="Y343" s="117"/>
      <c r="AJ343" s="5"/>
      <c r="AK343" s="5"/>
    </row>
    <row r="344" ht="14.25" customHeight="1">
      <c r="Y344" s="117"/>
      <c r="AJ344" s="5"/>
      <c r="AK344" s="5"/>
    </row>
    <row r="345" ht="14.25" customHeight="1">
      <c r="Y345" s="117"/>
      <c r="AJ345" s="5"/>
      <c r="AK345" s="5"/>
    </row>
    <row r="346" ht="14.25" customHeight="1">
      <c r="Y346" s="117"/>
      <c r="AJ346" s="5"/>
      <c r="AK346" s="5"/>
    </row>
    <row r="347" ht="14.25" customHeight="1">
      <c r="Y347" s="117"/>
      <c r="AJ347" s="5"/>
      <c r="AK347" s="5"/>
    </row>
    <row r="348" ht="14.25" customHeight="1">
      <c r="Y348" s="117"/>
      <c r="AJ348" s="5"/>
      <c r="AK348" s="5"/>
    </row>
    <row r="349" ht="14.25" customHeight="1">
      <c r="Y349" s="117"/>
      <c r="AJ349" s="5"/>
      <c r="AK349" s="5"/>
    </row>
    <row r="350" ht="14.25" customHeight="1">
      <c r="Y350" s="117"/>
      <c r="AJ350" s="5"/>
      <c r="AK350" s="5"/>
    </row>
    <row r="351" ht="14.25" customHeight="1">
      <c r="Y351" s="117"/>
      <c r="AJ351" s="5"/>
      <c r="AK351" s="5"/>
    </row>
    <row r="352" ht="14.25" customHeight="1">
      <c r="Y352" s="117"/>
      <c r="AJ352" s="5"/>
      <c r="AK352" s="5"/>
    </row>
    <row r="353" ht="14.25" customHeight="1">
      <c r="Y353" s="117"/>
      <c r="AJ353" s="5"/>
      <c r="AK353" s="5"/>
    </row>
    <row r="354" ht="14.25" customHeight="1">
      <c r="Y354" s="117"/>
      <c r="AJ354" s="5"/>
      <c r="AK354" s="5"/>
    </row>
    <row r="355" ht="14.25" customHeight="1">
      <c r="Y355" s="117"/>
      <c r="AJ355" s="5"/>
      <c r="AK355" s="5"/>
    </row>
    <row r="356" ht="14.25" customHeight="1">
      <c r="Y356" s="117"/>
      <c r="AJ356" s="5"/>
      <c r="AK356" s="5"/>
    </row>
    <row r="357" ht="14.25" customHeight="1">
      <c r="Y357" s="117"/>
      <c r="AJ357" s="5"/>
      <c r="AK357" s="5"/>
    </row>
    <row r="358" ht="14.25" customHeight="1">
      <c r="Y358" s="117"/>
      <c r="AJ358" s="5"/>
      <c r="AK358" s="5"/>
    </row>
    <row r="359" ht="14.25" customHeight="1">
      <c r="Y359" s="117"/>
      <c r="AJ359" s="5"/>
      <c r="AK359" s="5"/>
    </row>
    <row r="360" ht="14.25" customHeight="1">
      <c r="Y360" s="117"/>
      <c r="AJ360" s="5"/>
      <c r="AK360" s="5"/>
    </row>
    <row r="361" ht="14.25" customHeight="1">
      <c r="Y361" s="117"/>
      <c r="AJ361" s="5"/>
      <c r="AK361" s="5"/>
    </row>
    <row r="362" ht="14.25" customHeight="1">
      <c r="Y362" s="117"/>
      <c r="AJ362" s="5"/>
      <c r="AK362" s="5"/>
    </row>
    <row r="363" ht="14.25" customHeight="1">
      <c r="Y363" s="117"/>
      <c r="AJ363" s="5"/>
      <c r="AK363" s="5"/>
    </row>
    <row r="364" ht="14.25" customHeight="1">
      <c r="Y364" s="117"/>
      <c r="AJ364" s="5"/>
      <c r="AK364" s="5"/>
    </row>
    <row r="365" ht="14.25" customHeight="1">
      <c r="Y365" s="117"/>
      <c r="AJ365" s="5"/>
      <c r="AK365" s="5"/>
    </row>
    <row r="366" ht="14.25" customHeight="1">
      <c r="Y366" s="117"/>
      <c r="AJ366" s="5"/>
      <c r="AK366" s="5"/>
    </row>
    <row r="367" ht="14.25" customHeight="1">
      <c r="Y367" s="117"/>
      <c r="AJ367" s="5"/>
      <c r="AK367" s="5"/>
    </row>
    <row r="368" ht="14.25" customHeight="1">
      <c r="Y368" s="117"/>
      <c r="AJ368" s="5"/>
      <c r="AK368" s="5"/>
    </row>
    <row r="369" ht="14.25" customHeight="1">
      <c r="Y369" s="117"/>
      <c r="AJ369" s="5"/>
      <c r="AK369" s="5"/>
    </row>
    <row r="370" ht="14.25" customHeight="1">
      <c r="Y370" s="117"/>
      <c r="AJ370" s="5"/>
      <c r="AK370" s="5"/>
    </row>
    <row r="371" ht="14.25" customHeight="1">
      <c r="Y371" s="117"/>
      <c r="AJ371" s="5"/>
      <c r="AK371" s="5"/>
    </row>
    <row r="372" ht="14.25" customHeight="1">
      <c r="Y372" s="117"/>
      <c r="AJ372" s="5"/>
      <c r="AK372" s="5"/>
    </row>
    <row r="373" ht="14.25" customHeight="1">
      <c r="Y373" s="117"/>
      <c r="AJ373" s="5"/>
      <c r="AK373" s="5"/>
    </row>
    <row r="374" ht="14.25" customHeight="1">
      <c r="Y374" s="117"/>
      <c r="AJ374" s="5"/>
      <c r="AK374" s="5"/>
    </row>
    <row r="375" ht="14.25" customHeight="1">
      <c r="Y375" s="117"/>
      <c r="AJ375" s="5"/>
      <c r="AK375" s="5"/>
    </row>
    <row r="376" ht="14.25" customHeight="1">
      <c r="Y376" s="117"/>
      <c r="AJ376" s="5"/>
      <c r="AK376" s="5"/>
    </row>
    <row r="377" ht="14.25" customHeight="1">
      <c r="Y377" s="117"/>
      <c r="AJ377" s="5"/>
      <c r="AK377" s="5"/>
    </row>
    <row r="378" ht="14.25" customHeight="1">
      <c r="Y378" s="117"/>
      <c r="AJ378" s="5"/>
      <c r="AK378" s="5"/>
    </row>
    <row r="379" ht="14.25" customHeight="1">
      <c r="Y379" s="117"/>
      <c r="AJ379" s="5"/>
      <c r="AK379" s="5"/>
    </row>
    <row r="380" ht="14.25" customHeight="1">
      <c r="Y380" s="117"/>
      <c r="AJ380" s="5"/>
      <c r="AK380" s="5"/>
    </row>
    <row r="381" ht="14.25" customHeight="1">
      <c r="Y381" s="117"/>
      <c r="AJ381" s="5"/>
      <c r="AK381" s="5"/>
    </row>
    <row r="382" ht="14.25" customHeight="1">
      <c r="Y382" s="117"/>
      <c r="AJ382" s="5"/>
      <c r="AK382" s="5"/>
    </row>
    <row r="383" ht="14.25" customHeight="1">
      <c r="Y383" s="117"/>
      <c r="AJ383" s="5"/>
      <c r="AK383" s="5"/>
    </row>
    <row r="384" ht="14.25" customHeight="1">
      <c r="Y384" s="117"/>
      <c r="AJ384" s="5"/>
      <c r="AK384" s="5"/>
    </row>
    <row r="385" ht="14.25" customHeight="1">
      <c r="Y385" s="117"/>
      <c r="AJ385" s="5"/>
      <c r="AK385" s="5"/>
    </row>
    <row r="386" ht="14.25" customHeight="1">
      <c r="Y386" s="117"/>
      <c r="AJ386" s="5"/>
      <c r="AK386" s="5"/>
    </row>
    <row r="387" ht="14.25" customHeight="1">
      <c r="Y387" s="117"/>
      <c r="AJ387" s="5"/>
      <c r="AK387" s="5"/>
    </row>
    <row r="388" ht="14.25" customHeight="1">
      <c r="Y388" s="117"/>
      <c r="AJ388" s="5"/>
      <c r="AK388" s="5"/>
    </row>
    <row r="389" ht="14.25" customHeight="1">
      <c r="Y389" s="117"/>
      <c r="AJ389" s="5"/>
      <c r="AK389" s="5"/>
    </row>
    <row r="390" ht="14.25" customHeight="1">
      <c r="Y390" s="117"/>
      <c r="AJ390" s="5"/>
      <c r="AK390" s="5"/>
    </row>
    <row r="391" ht="14.25" customHeight="1">
      <c r="Y391" s="117"/>
      <c r="AJ391" s="5"/>
      <c r="AK391" s="5"/>
    </row>
    <row r="392" ht="14.25" customHeight="1">
      <c r="Y392" s="117"/>
      <c r="AJ392" s="5"/>
      <c r="AK392" s="5"/>
    </row>
    <row r="393" ht="14.25" customHeight="1">
      <c r="Y393" s="117"/>
      <c r="AJ393" s="5"/>
      <c r="AK393" s="5"/>
    </row>
    <row r="394" ht="14.25" customHeight="1">
      <c r="Y394" s="117"/>
      <c r="AJ394" s="5"/>
      <c r="AK394" s="5"/>
    </row>
    <row r="395" ht="14.25" customHeight="1">
      <c r="Y395" s="117"/>
      <c r="AJ395" s="5"/>
      <c r="AK395" s="5"/>
    </row>
    <row r="396" ht="14.25" customHeight="1">
      <c r="Y396" s="117"/>
      <c r="AJ396" s="5"/>
      <c r="AK396" s="5"/>
    </row>
    <row r="397" ht="14.25" customHeight="1">
      <c r="Y397" s="117"/>
      <c r="AJ397" s="5"/>
      <c r="AK397" s="5"/>
    </row>
    <row r="398" ht="14.25" customHeight="1">
      <c r="Y398" s="117"/>
      <c r="AJ398" s="5"/>
      <c r="AK398" s="5"/>
    </row>
    <row r="399" ht="14.25" customHeight="1">
      <c r="Y399" s="117"/>
      <c r="AJ399" s="5"/>
      <c r="AK399" s="5"/>
    </row>
    <row r="400" ht="14.25" customHeight="1">
      <c r="Y400" s="117"/>
      <c r="AJ400" s="5"/>
      <c r="AK400" s="5"/>
    </row>
    <row r="401" ht="14.25" customHeight="1">
      <c r="Y401" s="117"/>
      <c r="AJ401" s="5"/>
      <c r="AK401" s="5"/>
    </row>
    <row r="402" ht="14.25" customHeight="1">
      <c r="Y402" s="117"/>
      <c r="AJ402" s="5"/>
      <c r="AK402" s="5"/>
    </row>
    <row r="403" ht="14.25" customHeight="1">
      <c r="Y403" s="117"/>
      <c r="AJ403" s="5"/>
      <c r="AK403" s="5"/>
    </row>
    <row r="404" ht="14.25" customHeight="1">
      <c r="Y404" s="117"/>
      <c r="AJ404" s="5"/>
      <c r="AK404" s="5"/>
    </row>
    <row r="405" ht="14.25" customHeight="1">
      <c r="Y405" s="117"/>
      <c r="AJ405" s="5"/>
      <c r="AK405" s="5"/>
    </row>
    <row r="406" ht="14.25" customHeight="1">
      <c r="Y406" s="117"/>
      <c r="AJ406" s="5"/>
      <c r="AK406" s="5"/>
    </row>
    <row r="407" ht="14.25" customHeight="1">
      <c r="Y407" s="117"/>
      <c r="AJ407" s="5"/>
      <c r="AK407" s="5"/>
    </row>
    <row r="408" ht="14.25" customHeight="1">
      <c r="Y408" s="117"/>
      <c r="AJ408" s="5"/>
      <c r="AK408" s="5"/>
    </row>
    <row r="409" ht="14.25" customHeight="1">
      <c r="Y409" s="117"/>
      <c r="AJ409" s="5"/>
      <c r="AK409" s="5"/>
    </row>
    <row r="410" ht="14.25" customHeight="1">
      <c r="Y410" s="117"/>
      <c r="AJ410" s="5"/>
      <c r="AK410" s="5"/>
    </row>
    <row r="411" ht="14.25" customHeight="1">
      <c r="Y411" s="117"/>
      <c r="AJ411" s="5"/>
      <c r="AK411" s="5"/>
    </row>
    <row r="412" ht="14.25" customHeight="1">
      <c r="Y412" s="117"/>
      <c r="AJ412" s="5"/>
      <c r="AK412" s="5"/>
    </row>
    <row r="413" ht="14.25" customHeight="1">
      <c r="Y413" s="117"/>
      <c r="AJ413" s="5"/>
      <c r="AK413" s="5"/>
    </row>
    <row r="414" ht="14.25" customHeight="1">
      <c r="Y414" s="117"/>
      <c r="AJ414" s="5"/>
      <c r="AK414" s="5"/>
    </row>
    <row r="415" ht="14.25" customHeight="1">
      <c r="Y415" s="117"/>
      <c r="AJ415" s="5"/>
      <c r="AK415" s="5"/>
    </row>
    <row r="416" ht="14.25" customHeight="1">
      <c r="Y416" s="117"/>
      <c r="AJ416" s="5"/>
      <c r="AK416" s="5"/>
    </row>
    <row r="417" ht="14.25" customHeight="1">
      <c r="Y417" s="117"/>
      <c r="AJ417" s="5"/>
      <c r="AK417" s="5"/>
    </row>
    <row r="418" ht="14.25" customHeight="1">
      <c r="Y418" s="117"/>
      <c r="AJ418" s="5"/>
      <c r="AK418" s="5"/>
    </row>
    <row r="419" ht="14.25" customHeight="1">
      <c r="Y419" s="117"/>
      <c r="AJ419" s="5"/>
      <c r="AK419" s="5"/>
    </row>
    <row r="420" ht="14.25" customHeight="1">
      <c r="Y420" s="117"/>
      <c r="AJ420" s="5"/>
      <c r="AK420" s="5"/>
    </row>
    <row r="421" ht="14.25" customHeight="1">
      <c r="Y421" s="117"/>
      <c r="AJ421" s="5"/>
      <c r="AK421" s="5"/>
    </row>
    <row r="422" ht="14.25" customHeight="1">
      <c r="Y422" s="117"/>
      <c r="AJ422" s="5"/>
      <c r="AK422" s="5"/>
    </row>
    <row r="423" ht="14.25" customHeight="1">
      <c r="Y423" s="117"/>
      <c r="AJ423" s="5"/>
      <c r="AK423" s="5"/>
    </row>
    <row r="424" ht="14.25" customHeight="1">
      <c r="Y424" s="117"/>
      <c r="AJ424" s="5"/>
      <c r="AK424" s="5"/>
    </row>
    <row r="425" ht="14.25" customHeight="1">
      <c r="Y425" s="117"/>
      <c r="AJ425" s="5"/>
      <c r="AK425" s="5"/>
    </row>
    <row r="426" ht="14.25" customHeight="1">
      <c r="Y426" s="117"/>
      <c r="AJ426" s="5"/>
      <c r="AK426" s="5"/>
    </row>
    <row r="427" ht="14.25" customHeight="1">
      <c r="Y427" s="117"/>
      <c r="AJ427" s="5"/>
      <c r="AK427" s="5"/>
    </row>
    <row r="428" ht="14.25" customHeight="1">
      <c r="Y428" s="117"/>
      <c r="AJ428" s="5"/>
      <c r="AK428" s="5"/>
    </row>
    <row r="429" ht="14.25" customHeight="1">
      <c r="Y429" s="117"/>
      <c r="AJ429" s="5"/>
      <c r="AK429" s="5"/>
    </row>
    <row r="430" ht="14.25" customHeight="1">
      <c r="Y430" s="117"/>
      <c r="AJ430" s="5"/>
      <c r="AK430" s="5"/>
    </row>
    <row r="431" ht="14.25" customHeight="1">
      <c r="Y431" s="117"/>
      <c r="AJ431" s="5"/>
      <c r="AK431" s="5"/>
    </row>
    <row r="432" ht="14.25" customHeight="1">
      <c r="Y432" s="117"/>
      <c r="AJ432" s="5"/>
      <c r="AK432" s="5"/>
    </row>
    <row r="433" ht="14.25" customHeight="1">
      <c r="Y433" s="117"/>
      <c r="AJ433" s="5"/>
      <c r="AK433" s="5"/>
    </row>
    <row r="434" ht="14.25" customHeight="1">
      <c r="Y434" s="117"/>
      <c r="AJ434" s="5"/>
      <c r="AK434" s="5"/>
    </row>
    <row r="435" ht="14.25" customHeight="1">
      <c r="Y435" s="117"/>
      <c r="AJ435" s="5"/>
      <c r="AK435" s="5"/>
    </row>
    <row r="436" ht="14.25" customHeight="1">
      <c r="Y436" s="117"/>
      <c r="AJ436" s="5"/>
      <c r="AK436" s="5"/>
    </row>
    <row r="437" ht="14.25" customHeight="1">
      <c r="Y437" s="117"/>
      <c r="AJ437" s="5"/>
      <c r="AK437" s="5"/>
    </row>
    <row r="438" ht="14.25" customHeight="1">
      <c r="Y438" s="117"/>
      <c r="AJ438" s="5"/>
      <c r="AK438" s="5"/>
    </row>
    <row r="439" ht="14.25" customHeight="1">
      <c r="Y439" s="117"/>
      <c r="AJ439" s="5"/>
      <c r="AK439" s="5"/>
    </row>
    <row r="440" ht="14.25" customHeight="1">
      <c r="Y440" s="117"/>
      <c r="AJ440" s="5"/>
      <c r="AK440" s="5"/>
    </row>
    <row r="441" ht="14.25" customHeight="1">
      <c r="Y441" s="117"/>
      <c r="AJ441" s="5"/>
      <c r="AK441" s="5"/>
    </row>
    <row r="442" ht="14.25" customHeight="1">
      <c r="Y442" s="117"/>
      <c r="AJ442" s="5"/>
      <c r="AK442" s="5"/>
    </row>
    <row r="443" ht="14.25" customHeight="1">
      <c r="Y443" s="117"/>
      <c r="AJ443" s="5"/>
      <c r="AK443" s="5"/>
    </row>
    <row r="444" ht="14.25" customHeight="1">
      <c r="Y444" s="117"/>
      <c r="AJ444" s="5"/>
      <c r="AK444" s="5"/>
    </row>
    <row r="445" ht="14.25" customHeight="1">
      <c r="Y445" s="117"/>
      <c r="AJ445" s="5"/>
      <c r="AK445" s="5"/>
    </row>
    <row r="446" ht="14.25" customHeight="1">
      <c r="Y446" s="117"/>
      <c r="AJ446" s="5"/>
      <c r="AK446" s="5"/>
    </row>
    <row r="447" ht="14.25" customHeight="1">
      <c r="Y447" s="117"/>
      <c r="AJ447" s="5"/>
      <c r="AK447" s="5"/>
    </row>
    <row r="448" ht="14.25" customHeight="1">
      <c r="Y448" s="117"/>
      <c r="AJ448" s="5"/>
      <c r="AK448" s="5"/>
    </row>
    <row r="449" ht="14.25" customHeight="1">
      <c r="Y449" s="117"/>
      <c r="AJ449" s="5"/>
      <c r="AK449" s="5"/>
    </row>
    <row r="450" ht="14.25" customHeight="1">
      <c r="Y450" s="117"/>
      <c r="AJ450" s="5"/>
      <c r="AK450" s="5"/>
    </row>
    <row r="451" ht="14.25" customHeight="1">
      <c r="Y451" s="117"/>
      <c r="AJ451" s="5"/>
      <c r="AK451" s="5"/>
    </row>
    <row r="452" ht="14.25" customHeight="1">
      <c r="Y452" s="117"/>
      <c r="AJ452" s="5"/>
      <c r="AK452" s="5"/>
    </row>
    <row r="453" ht="14.25" customHeight="1">
      <c r="Y453" s="117"/>
      <c r="AJ453" s="5"/>
      <c r="AK453" s="5"/>
    </row>
    <row r="454" ht="14.25" customHeight="1">
      <c r="Y454" s="117"/>
      <c r="AJ454" s="5"/>
      <c r="AK454" s="5"/>
    </row>
    <row r="455" ht="14.25" customHeight="1">
      <c r="Y455" s="117"/>
      <c r="AJ455" s="5"/>
      <c r="AK455" s="5"/>
    </row>
    <row r="456" ht="14.25" customHeight="1">
      <c r="Y456" s="117"/>
      <c r="AJ456" s="5"/>
      <c r="AK456" s="5"/>
    </row>
    <row r="457" ht="14.25" customHeight="1">
      <c r="Y457" s="117"/>
      <c r="AJ457" s="5"/>
      <c r="AK457" s="5"/>
    </row>
    <row r="458" ht="14.25" customHeight="1">
      <c r="Y458" s="117"/>
      <c r="AJ458" s="5"/>
      <c r="AK458" s="5"/>
    </row>
    <row r="459" ht="14.25" customHeight="1">
      <c r="Y459" s="117"/>
      <c r="AJ459" s="5"/>
      <c r="AK459" s="5"/>
    </row>
    <row r="460" ht="14.25" customHeight="1">
      <c r="Y460" s="117"/>
      <c r="AJ460" s="5"/>
      <c r="AK460" s="5"/>
    </row>
    <row r="461" ht="14.25" customHeight="1">
      <c r="Y461" s="117"/>
      <c r="AJ461" s="5"/>
      <c r="AK461" s="5"/>
    </row>
    <row r="462" ht="14.25" customHeight="1">
      <c r="Y462" s="117"/>
      <c r="AJ462" s="5"/>
      <c r="AK462" s="5"/>
    </row>
    <row r="463" ht="14.25" customHeight="1">
      <c r="Y463" s="117"/>
      <c r="AJ463" s="5"/>
      <c r="AK463" s="5"/>
    </row>
    <row r="464" ht="14.25" customHeight="1">
      <c r="Y464" s="117"/>
      <c r="AJ464" s="5"/>
      <c r="AK464" s="5"/>
    </row>
    <row r="465" ht="14.25" customHeight="1">
      <c r="Y465" s="117"/>
      <c r="AJ465" s="5"/>
      <c r="AK465" s="5"/>
    </row>
    <row r="466" ht="14.25" customHeight="1">
      <c r="Y466" s="117"/>
      <c r="AJ466" s="5"/>
      <c r="AK466" s="5"/>
    </row>
    <row r="467" ht="14.25" customHeight="1">
      <c r="Y467" s="117"/>
      <c r="AJ467" s="5"/>
      <c r="AK467" s="5"/>
    </row>
    <row r="468" ht="14.25" customHeight="1">
      <c r="Y468" s="117"/>
      <c r="AJ468" s="5"/>
      <c r="AK468" s="5"/>
    </row>
    <row r="469" ht="14.25" customHeight="1">
      <c r="Y469" s="117"/>
      <c r="AJ469" s="5"/>
      <c r="AK469" s="5"/>
    </row>
    <row r="470" ht="14.25" customHeight="1">
      <c r="Y470" s="117"/>
      <c r="AJ470" s="5"/>
      <c r="AK470" s="5"/>
    </row>
    <row r="471" ht="14.25" customHeight="1">
      <c r="Y471" s="117"/>
      <c r="AJ471" s="5"/>
      <c r="AK471" s="5"/>
    </row>
    <row r="472" ht="14.25" customHeight="1">
      <c r="Y472" s="117"/>
      <c r="AJ472" s="5"/>
      <c r="AK472" s="5"/>
    </row>
    <row r="473" ht="14.25" customHeight="1">
      <c r="Y473" s="117"/>
      <c r="AJ473" s="5"/>
      <c r="AK473" s="5"/>
    </row>
    <row r="474" ht="14.25" customHeight="1">
      <c r="Y474" s="117"/>
      <c r="AJ474" s="5"/>
      <c r="AK474" s="5"/>
    </row>
    <row r="475" ht="14.25" customHeight="1">
      <c r="Y475" s="117"/>
      <c r="AJ475" s="5"/>
      <c r="AK475" s="5"/>
    </row>
    <row r="476" ht="14.25" customHeight="1">
      <c r="Y476" s="117"/>
      <c r="AJ476" s="5"/>
      <c r="AK476" s="5"/>
    </row>
    <row r="477" ht="14.25" customHeight="1">
      <c r="Y477" s="117"/>
      <c r="AJ477" s="5"/>
      <c r="AK477" s="5"/>
    </row>
    <row r="478" ht="14.25" customHeight="1">
      <c r="Y478" s="117"/>
      <c r="AJ478" s="5"/>
      <c r="AK478" s="5"/>
    </row>
    <row r="479" ht="14.25" customHeight="1">
      <c r="Y479" s="117"/>
      <c r="AJ479" s="5"/>
      <c r="AK479" s="5"/>
    </row>
    <row r="480" ht="14.25" customHeight="1">
      <c r="Y480" s="117"/>
      <c r="AJ480" s="5"/>
      <c r="AK480" s="5"/>
    </row>
    <row r="481" ht="14.25" customHeight="1">
      <c r="Y481" s="117"/>
      <c r="AJ481" s="5"/>
      <c r="AK481" s="5"/>
    </row>
    <row r="482" ht="14.25" customHeight="1">
      <c r="Y482" s="117"/>
      <c r="AJ482" s="5"/>
      <c r="AK482" s="5"/>
    </row>
    <row r="483" ht="14.25" customHeight="1">
      <c r="Y483" s="117"/>
      <c r="AJ483" s="5"/>
      <c r="AK483" s="5"/>
    </row>
    <row r="484" ht="14.25" customHeight="1">
      <c r="Y484" s="117"/>
      <c r="AJ484" s="5"/>
      <c r="AK484" s="5"/>
    </row>
    <row r="485" ht="14.25" customHeight="1">
      <c r="Y485" s="117"/>
      <c r="AJ485" s="5"/>
      <c r="AK485" s="5"/>
    </row>
    <row r="486" ht="14.25" customHeight="1">
      <c r="Y486" s="117"/>
      <c r="AJ486" s="5"/>
      <c r="AK486" s="5"/>
    </row>
    <row r="487" ht="14.25" customHeight="1">
      <c r="Y487" s="117"/>
      <c r="AJ487" s="5"/>
      <c r="AK487" s="5"/>
    </row>
    <row r="488" ht="14.25" customHeight="1">
      <c r="Y488" s="117"/>
      <c r="AJ488" s="5"/>
      <c r="AK488" s="5"/>
    </row>
    <row r="489" ht="14.25" customHeight="1">
      <c r="Y489" s="117"/>
      <c r="AJ489" s="5"/>
      <c r="AK489" s="5"/>
    </row>
    <row r="490" ht="14.25" customHeight="1">
      <c r="Y490" s="117"/>
      <c r="AJ490" s="5"/>
      <c r="AK490" s="5"/>
    </row>
    <row r="491" ht="14.25" customHeight="1">
      <c r="Y491" s="117"/>
      <c r="AJ491" s="5"/>
      <c r="AK491" s="5"/>
    </row>
    <row r="492" ht="14.25" customHeight="1">
      <c r="Y492" s="117"/>
      <c r="AJ492" s="5"/>
      <c r="AK492" s="5"/>
    </row>
    <row r="493" ht="14.25" customHeight="1">
      <c r="Y493" s="117"/>
      <c r="AJ493" s="5"/>
      <c r="AK493" s="5"/>
    </row>
    <row r="494" ht="14.25" customHeight="1">
      <c r="Y494" s="117"/>
      <c r="AJ494" s="5"/>
      <c r="AK494" s="5"/>
    </row>
    <row r="495" ht="14.25" customHeight="1">
      <c r="Y495" s="117"/>
      <c r="AJ495" s="5"/>
      <c r="AK495" s="5"/>
    </row>
    <row r="496" ht="14.25" customHeight="1">
      <c r="Y496" s="117"/>
      <c r="AJ496" s="5"/>
      <c r="AK496" s="5"/>
    </row>
    <row r="497" ht="14.25" customHeight="1">
      <c r="Y497" s="117"/>
      <c r="AJ497" s="5"/>
      <c r="AK497" s="5"/>
    </row>
    <row r="498" ht="14.25" customHeight="1">
      <c r="Y498" s="117"/>
      <c r="AJ498" s="5"/>
      <c r="AK498" s="5"/>
    </row>
    <row r="499" ht="14.25" customHeight="1">
      <c r="Y499" s="117"/>
      <c r="AJ499" s="5"/>
      <c r="AK499" s="5"/>
    </row>
    <row r="500" ht="14.25" customHeight="1">
      <c r="Y500" s="117"/>
      <c r="AJ500" s="5"/>
      <c r="AK500" s="5"/>
    </row>
    <row r="501" ht="14.25" customHeight="1">
      <c r="Y501" s="117"/>
      <c r="AJ501" s="5"/>
      <c r="AK501" s="5"/>
    </row>
    <row r="502" ht="14.25" customHeight="1">
      <c r="Y502" s="117"/>
      <c r="AJ502" s="5"/>
      <c r="AK502" s="5"/>
    </row>
    <row r="503" ht="14.25" customHeight="1">
      <c r="Y503" s="117"/>
      <c r="AJ503" s="5"/>
      <c r="AK503" s="5"/>
    </row>
    <row r="504" ht="14.25" customHeight="1">
      <c r="Y504" s="117"/>
      <c r="AJ504" s="5"/>
      <c r="AK504" s="5"/>
    </row>
    <row r="505" ht="14.25" customHeight="1">
      <c r="Y505" s="117"/>
      <c r="AJ505" s="5"/>
      <c r="AK505" s="5"/>
    </row>
    <row r="506" ht="14.25" customHeight="1">
      <c r="Y506" s="117"/>
      <c r="AJ506" s="5"/>
      <c r="AK506" s="5"/>
    </row>
    <row r="507" ht="14.25" customHeight="1">
      <c r="Y507" s="117"/>
      <c r="AJ507" s="5"/>
      <c r="AK507" s="5"/>
    </row>
    <row r="508" ht="14.25" customHeight="1">
      <c r="Y508" s="117"/>
      <c r="AJ508" s="5"/>
      <c r="AK508" s="5"/>
    </row>
    <row r="509" ht="14.25" customHeight="1">
      <c r="Y509" s="117"/>
      <c r="AJ509" s="5"/>
      <c r="AK509" s="5"/>
    </row>
    <row r="510" ht="14.25" customHeight="1">
      <c r="Y510" s="117"/>
      <c r="AJ510" s="5"/>
      <c r="AK510" s="5"/>
    </row>
    <row r="511" ht="14.25" customHeight="1">
      <c r="Y511" s="117"/>
      <c r="AJ511" s="5"/>
      <c r="AK511" s="5"/>
    </row>
    <row r="512" ht="14.25" customHeight="1">
      <c r="Y512" s="117"/>
      <c r="AJ512" s="5"/>
      <c r="AK512" s="5"/>
    </row>
    <row r="513" ht="14.25" customHeight="1">
      <c r="Y513" s="117"/>
      <c r="AJ513" s="5"/>
      <c r="AK513" s="5"/>
    </row>
    <row r="514" ht="14.25" customHeight="1">
      <c r="Y514" s="117"/>
      <c r="AJ514" s="5"/>
      <c r="AK514" s="5"/>
    </row>
    <row r="515" ht="14.25" customHeight="1">
      <c r="Y515" s="117"/>
      <c r="AJ515" s="5"/>
      <c r="AK515" s="5"/>
    </row>
    <row r="516" ht="14.25" customHeight="1">
      <c r="Y516" s="117"/>
      <c r="AJ516" s="5"/>
      <c r="AK516" s="5"/>
    </row>
    <row r="517" ht="14.25" customHeight="1">
      <c r="Y517" s="117"/>
      <c r="AJ517" s="5"/>
      <c r="AK517" s="5"/>
    </row>
    <row r="518" ht="14.25" customHeight="1">
      <c r="Y518" s="117"/>
      <c r="AJ518" s="5"/>
      <c r="AK518" s="5"/>
    </row>
    <row r="519" ht="14.25" customHeight="1">
      <c r="Y519" s="117"/>
      <c r="AJ519" s="5"/>
      <c r="AK519" s="5"/>
    </row>
    <row r="520" ht="14.25" customHeight="1">
      <c r="Y520" s="117"/>
      <c r="AJ520" s="5"/>
      <c r="AK520" s="5"/>
    </row>
    <row r="521" ht="14.25" customHeight="1">
      <c r="Y521" s="117"/>
      <c r="AJ521" s="5"/>
      <c r="AK521" s="5"/>
    </row>
    <row r="522" ht="14.25" customHeight="1">
      <c r="Y522" s="117"/>
      <c r="AJ522" s="5"/>
      <c r="AK522" s="5"/>
    </row>
    <row r="523" ht="14.25" customHeight="1">
      <c r="Y523" s="117"/>
      <c r="AJ523" s="5"/>
      <c r="AK523" s="5"/>
    </row>
    <row r="524" ht="14.25" customHeight="1">
      <c r="Y524" s="117"/>
      <c r="AJ524" s="5"/>
      <c r="AK524" s="5"/>
    </row>
    <row r="525" ht="14.25" customHeight="1">
      <c r="Y525" s="117"/>
      <c r="AJ525" s="5"/>
      <c r="AK525" s="5"/>
    </row>
    <row r="526" ht="14.25" customHeight="1">
      <c r="Y526" s="117"/>
      <c r="AJ526" s="5"/>
      <c r="AK526" s="5"/>
    </row>
    <row r="527" ht="14.25" customHeight="1">
      <c r="Y527" s="117"/>
      <c r="AJ527" s="5"/>
      <c r="AK527" s="5"/>
    </row>
    <row r="528" ht="14.25" customHeight="1">
      <c r="Y528" s="117"/>
      <c r="AJ528" s="5"/>
      <c r="AK528" s="5"/>
    </row>
    <row r="529" ht="14.25" customHeight="1">
      <c r="Y529" s="117"/>
      <c r="AJ529" s="5"/>
      <c r="AK529" s="5"/>
    </row>
    <row r="530" ht="14.25" customHeight="1">
      <c r="Y530" s="117"/>
      <c r="AJ530" s="5"/>
      <c r="AK530" s="5"/>
    </row>
    <row r="531" ht="14.25" customHeight="1">
      <c r="Y531" s="117"/>
      <c r="AJ531" s="5"/>
      <c r="AK531" s="5"/>
    </row>
    <row r="532" ht="14.25" customHeight="1">
      <c r="Y532" s="117"/>
      <c r="AJ532" s="5"/>
      <c r="AK532" s="5"/>
    </row>
    <row r="533" ht="14.25" customHeight="1">
      <c r="Y533" s="117"/>
      <c r="AJ533" s="5"/>
      <c r="AK533" s="5"/>
    </row>
    <row r="534" ht="14.25" customHeight="1">
      <c r="Y534" s="117"/>
      <c r="AJ534" s="5"/>
      <c r="AK534" s="5"/>
    </row>
    <row r="535" ht="14.25" customHeight="1">
      <c r="Y535" s="117"/>
      <c r="AJ535" s="5"/>
      <c r="AK535" s="5"/>
    </row>
    <row r="536" ht="14.25" customHeight="1">
      <c r="Y536" s="117"/>
      <c r="AJ536" s="5"/>
      <c r="AK536" s="5"/>
    </row>
    <row r="537" ht="14.25" customHeight="1">
      <c r="Y537" s="117"/>
      <c r="AJ537" s="5"/>
      <c r="AK537" s="5"/>
    </row>
    <row r="538" ht="14.25" customHeight="1">
      <c r="Y538" s="117"/>
      <c r="AJ538" s="5"/>
      <c r="AK538" s="5"/>
    </row>
    <row r="539" ht="14.25" customHeight="1">
      <c r="Y539" s="117"/>
      <c r="AJ539" s="5"/>
      <c r="AK539" s="5"/>
    </row>
    <row r="540" ht="14.25" customHeight="1">
      <c r="Y540" s="117"/>
      <c r="AJ540" s="5"/>
      <c r="AK540" s="5"/>
    </row>
    <row r="541" ht="14.25" customHeight="1">
      <c r="Y541" s="117"/>
      <c r="AJ541" s="5"/>
      <c r="AK541" s="5"/>
    </row>
    <row r="542" ht="14.25" customHeight="1">
      <c r="Y542" s="117"/>
      <c r="AJ542" s="5"/>
      <c r="AK542" s="5"/>
    </row>
    <row r="543" ht="14.25" customHeight="1">
      <c r="Y543" s="117"/>
      <c r="AJ543" s="5"/>
      <c r="AK543" s="5"/>
    </row>
    <row r="544" ht="14.25" customHeight="1">
      <c r="Y544" s="117"/>
      <c r="AJ544" s="5"/>
      <c r="AK544" s="5"/>
    </row>
    <row r="545" ht="14.25" customHeight="1">
      <c r="Y545" s="117"/>
      <c r="AJ545" s="5"/>
      <c r="AK545" s="5"/>
    </row>
    <row r="546" ht="14.25" customHeight="1">
      <c r="Y546" s="117"/>
      <c r="AJ546" s="5"/>
      <c r="AK546" s="5"/>
    </row>
    <row r="547" ht="14.25" customHeight="1">
      <c r="Y547" s="117"/>
      <c r="AJ547" s="5"/>
      <c r="AK547" s="5"/>
    </row>
    <row r="548" ht="14.25" customHeight="1">
      <c r="Y548" s="117"/>
      <c r="AJ548" s="5"/>
      <c r="AK548" s="5"/>
    </row>
    <row r="549" ht="14.25" customHeight="1">
      <c r="Y549" s="117"/>
      <c r="AJ549" s="5"/>
      <c r="AK549" s="5"/>
    </row>
    <row r="550" ht="14.25" customHeight="1">
      <c r="Y550" s="117"/>
      <c r="AJ550" s="5"/>
      <c r="AK550" s="5"/>
    </row>
    <row r="551" ht="14.25" customHeight="1">
      <c r="Y551" s="117"/>
      <c r="AJ551" s="5"/>
      <c r="AK551" s="5"/>
    </row>
    <row r="552" ht="14.25" customHeight="1">
      <c r="Y552" s="117"/>
      <c r="AJ552" s="5"/>
      <c r="AK552" s="5"/>
    </row>
    <row r="553" ht="14.25" customHeight="1">
      <c r="Y553" s="117"/>
      <c r="AJ553" s="5"/>
      <c r="AK553" s="5"/>
    </row>
    <row r="554" ht="14.25" customHeight="1">
      <c r="Y554" s="117"/>
      <c r="AJ554" s="5"/>
      <c r="AK554" s="5"/>
    </row>
    <row r="555" ht="14.25" customHeight="1">
      <c r="Y555" s="117"/>
      <c r="AJ555" s="5"/>
      <c r="AK555" s="5"/>
    </row>
    <row r="556" ht="14.25" customHeight="1">
      <c r="Y556" s="117"/>
      <c r="AJ556" s="5"/>
      <c r="AK556" s="5"/>
    </row>
    <row r="557" ht="14.25" customHeight="1">
      <c r="Y557" s="117"/>
      <c r="AJ557" s="5"/>
      <c r="AK557" s="5"/>
    </row>
    <row r="558" ht="14.25" customHeight="1">
      <c r="Y558" s="117"/>
      <c r="AJ558" s="5"/>
      <c r="AK558" s="5"/>
    </row>
    <row r="559" ht="14.25" customHeight="1">
      <c r="Y559" s="117"/>
      <c r="AJ559" s="5"/>
      <c r="AK559" s="5"/>
    </row>
    <row r="560" ht="14.25" customHeight="1">
      <c r="Y560" s="117"/>
      <c r="AJ560" s="5"/>
      <c r="AK560" s="5"/>
    </row>
    <row r="561" ht="14.25" customHeight="1">
      <c r="Y561" s="117"/>
      <c r="AJ561" s="5"/>
      <c r="AK561" s="5"/>
    </row>
    <row r="562" ht="14.25" customHeight="1">
      <c r="Y562" s="117"/>
      <c r="AJ562" s="5"/>
      <c r="AK562" s="5"/>
    </row>
    <row r="563" ht="14.25" customHeight="1">
      <c r="Y563" s="117"/>
      <c r="AJ563" s="5"/>
      <c r="AK563" s="5"/>
    </row>
    <row r="564" ht="14.25" customHeight="1">
      <c r="Y564" s="117"/>
      <c r="AJ564" s="5"/>
      <c r="AK564" s="5"/>
    </row>
    <row r="565" ht="14.25" customHeight="1">
      <c r="Y565" s="117"/>
      <c r="AJ565" s="5"/>
      <c r="AK565" s="5"/>
    </row>
    <row r="566" ht="14.25" customHeight="1">
      <c r="Y566" s="117"/>
      <c r="AJ566" s="5"/>
      <c r="AK566" s="5"/>
    </row>
    <row r="567" ht="14.25" customHeight="1">
      <c r="Y567" s="117"/>
      <c r="AJ567" s="5"/>
      <c r="AK567" s="5"/>
    </row>
    <row r="568" ht="14.25" customHeight="1">
      <c r="Y568" s="117"/>
      <c r="AJ568" s="5"/>
      <c r="AK568" s="5"/>
    </row>
    <row r="569" ht="14.25" customHeight="1">
      <c r="Y569" s="117"/>
      <c r="AJ569" s="5"/>
      <c r="AK569" s="5"/>
    </row>
    <row r="570" ht="14.25" customHeight="1">
      <c r="Y570" s="117"/>
      <c r="AJ570" s="5"/>
      <c r="AK570" s="5"/>
    </row>
    <row r="571" ht="14.25" customHeight="1">
      <c r="Y571" s="117"/>
      <c r="AJ571" s="5"/>
      <c r="AK571" s="5"/>
    </row>
    <row r="572" ht="14.25" customHeight="1">
      <c r="Y572" s="117"/>
      <c r="AJ572" s="5"/>
      <c r="AK572" s="5"/>
    </row>
    <row r="573" ht="14.25" customHeight="1">
      <c r="Y573" s="117"/>
      <c r="AJ573" s="5"/>
      <c r="AK573" s="5"/>
    </row>
    <row r="574" ht="14.25" customHeight="1">
      <c r="Y574" s="117"/>
      <c r="AJ574" s="5"/>
      <c r="AK574" s="5"/>
    </row>
    <row r="575" ht="14.25" customHeight="1">
      <c r="Y575" s="117"/>
      <c r="AJ575" s="5"/>
      <c r="AK575" s="5"/>
    </row>
    <row r="576" ht="14.25" customHeight="1">
      <c r="Y576" s="117"/>
      <c r="AJ576" s="5"/>
      <c r="AK576" s="5"/>
    </row>
    <row r="577" ht="14.25" customHeight="1">
      <c r="Y577" s="117"/>
      <c r="AJ577" s="5"/>
      <c r="AK577" s="5"/>
    </row>
    <row r="578" ht="14.25" customHeight="1">
      <c r="Y578" s="117"/>
      <c r="AJ578" s="5"/>
      <c r="AK578" s="5"/>
    </row>
    <row r="579" ht="14.25" customHeight="1">
      <c r="Y579" s="117"/>
      <c r="AJ579" s="5"/>
      <c r="AK579" s="5"/>
    </row>
    <row r="580" ht="14.25" customHeight="1">
      <c r="Y580" s="117"/>
      <c r="AJ580" s="5"/>
      <c r="AK580" s="5"/>
    </row>
    <row r="581" ht="14.25" customHeight="1">
      <c r="Y581" s="117"/>
      <c r="AJ581" s="5"/>
      <c r="AK581" s="5"/>
    </row>
    <row r="582" ht="14.25" customHeight="1">
      <c r="Y582" s="117"/>
      <c r="AJ582" s="5"/>
      <c r="AK582" s="5"/>
    </row>
    <row r="583" ht="14.25" customHeight="1">
      <c r="Y583" s="117"/>
      <c r="AJ583" s="5"/>
      <c r="AK583" s="5"/>
    </row>
    <row r="584" ht="14.25" customHeight="1">
      <c r="Y584" s="117"/>
      <c r="AJ584" s="5"/>
      <c r="AK584" s="5"/>
    </row>
    <row r="585" ht="14.25" customHeight="1">
      <c r="Y585" s="117"/>
      <c r="AJ585" s="5"/>
      <c r="AK585" s="5"/>
    </row>
    <row r="586" ht="14.25" customHeight="1">
      <c r="Y586" s="117"/>
      <c r="AJ586" s="5"/>
      <c r="AK586" s="5"/>
    </row>
    <row r="587" ht="14.25" customHeight="1">
      <c r="Y587" s="117"/>
      <c r="AJ587" s="5"/>
      <c r="AK587" s="5"/>
    </row>
    <row r="588" ht="14.25" customHeight="1">
      <c r="Y588" s="117"/>
      <c r="AJ588" s="5"/>
      <c r="AK588" s="5"/>
    </row>
    <row r="589" ht="14.25" customHeight="1">
      <c r="Y589" s="117"/>
      <c r="AJ589" s="5"/>
      <c r="AK589" s="5"/>
    </row>
    <row r="590" ht="14.25" customHeight="1">
      <c r="Y590" s="117"/>
      <c r="AJ590" s="5"/>
      <c r="AK590" s="5"/>
    </row>
    <row r="591" ht="14.25" customHeight="1">
      <c r="Y591" s="117"/>
      <c r="AJ591" s="5"/>
      <c r="AK591" s="5"/>
    </row>
    <row r="592" ht="14.25" customHeight="1">
      <c r="Y592" s="117"/>
      <c r="AJ592" s="5"/>
      <c r="AK592" s="5"/>
    </row>
    <row r="593" ht="14.25" customHeight="1">
      <c r="Y593" s="117"/>
      <c r="AJ593" s="5"/>
      <c r="AK593" s="5"/>
    </row>
    <row r="594" ht="14.25" customHeight="1">
      <c r="Y594" s="117"/>
      <c r="AJ594" s="5"/>
      <c r="AK594" s="5"/>
    </row>
    <row r="595" ht="14.25" customHeight="1">
      <c r="Y595" s="117"/>
      <c r="AJ595" s="5"/>
      <c r="AK595" s="5"/>
    </row>
    <row r="596" ht="14.25" customHeight="1">
      <c r="Y596" s="117"/>
      <c r="AJ596" s="5"/>
      <c r="AK596" s="5"/>
    </row>
    <row r="597" ht="14.25" customHeight="1">
      <c r="Y597" s="117"/>
      <c r="AJ597" s="5"/>
      <c r="AK597" s="5"/>
    </row>
    <row r="598" ht="14.25" customHeight="1">
      <c r="Y598" s="117"/>
      <c r="AJ598" s="5"/>
      <c r="AK598" s="5"/>
    </row>
    <row r="599" ht="14.25" customHeight="1">
      <c r="Y599" s="117"/>
      <c r="AJ599" s="5"/>
      <c r="AK599" s="5"/>
    </row>
    <row r="600" ht="14.25" customHeight="1">
      <c r="Y600" s="117"/>
      <c r="AJ600" s="5"/>
      <c r="AK600" s="5"/>
    </row>
    <row r="601" ht="14.25" customHeight="1">
      <c r="Y601" s="117"/>
      <c r="AJ601" s="5"/>
      <c r="AK601" s="5"/>
    </row>
    <row r="602" ht="14.25" customHeight="1">
      <c r="Y602" s="117"/>
      <c r="AJ602" s="5"/>
      <c r="AK602" s="5"/>
    </row>
    <row r="603" ht="14.25" customHeight="1">
      <c r="Y603" s="117"/>
      <c r="AJ603" s="5"/>
      <c r="AK603" s="5"/>
    </row>
    <row r="604" ht="14.25" customHeight="1">
      <c r="Y604" s="117"/>
      <c r="AJ604" s="5"/>
      <c r="AK604" s="5"/>
    </row>
    <row r="605" ht="14.25" customHeight="1">
      <c r="Y605" s="117"/>
      <c r="AJ605" s="5"/>
      <c r="AK605" s="5"/>
    </row>
    <row r="606" ht="14.25" customHeight="1">
      <c r="Y606" s="117"/>
      <c r="AJ606" s="5"/>
      <c r="AK606" s="5"/>
    </row>
    <row r="607" ht="14.25" customHeight="1">
      <c r="Y607" s="117"/>
      <c r="AJ607" s="5"/>
      <c r="AK607" s="5"/>
    </row>
    <row r="608" ht="14.25" customHeight="1">
      <c r="Y608" s="117"/>
      <c r="AJ608" s="5"/>
      <c r="AK608" s="5"/>
    </row>
    <row r="609" ht="14.25" customHeight="1">
      <c r="Y609" s="117"/>
      <c r="AJ609" s="5"/>
      <c r="AK609" s="5"/>
    </row>
    <row r="610" ht="14.25" customHeight="1">
      <c r="Y610" s="117"/>
      <c r="AJ610" s="5"/>
      <c r="AK610" s="5"/>
    </row>
    <row r="611" ht="14.25" customHeight="1">
      <c r="Y611" s="117"/>
      <c r="AJ611" s="5"/>
      <c r="AK611" s="5"/>
    </row>
    <row r="612" ht="14.25" customHeight="1">
      <c r="Y612" s="117"/>
      <c r="AJ612" s="5"/>
      <c r="AK612" s="5"/>
    </row>
    <row r="613" ht="14.25" customHeight="1">
      <c r="Y613" s="117"/>
      <c r="AJ613" s="5"/>
      <c r="AK613" s="5"/>
    </row>
    <row r="614" ht="14.25" customHeight="1">
      <c r="Y614" s="117"/>
      <c r="AJ614" s="5"/>
      <c r="AK614" s="5"/>
    </row>
    <row r="615" ht="14.25" customHeight="1">
      <c r="Y615" s="117"/>
      <c r="AJ615" s="5"/>
      <c r="AK615" s="5"/>
    </row>
    <row r="616" ht="14.25" customHeight="1">
      <c r="Y616" s="117"/>
      <c r="AJ616" s="5"/>
      <c r="AK616" s="5"/>
    </row>
    <row r="617" ht="14.25" customHeight="1">
      <c r="Y617" s="117"/>
      <c r="AJ617" s="5"/>
      <c r="AK617" s="5"/>
    </row>
    <row r="618" ht="14.25" customHeight="1">
      <c r="Y618" s="117"/>
      <c r="AJ618" s="5"/>
      <c r="AK618" s="5"/>
    </row>
    <row r="619" ht="14.25" customHeight="1">
      <c r="Y619" s="117"/>
      <c r="AJ619" s="5"/>
      <c r="AK619" s="5"/>
    </row>
    <row r="620" ht="14.25" customHeight="1">
      <c r="Y620" s="117"/>
      <c r="AJ620" s="5"/>
      <c r="AK620" s="5"/>
    </row>
    <row r="621" ht="14.25" customHeight="1">
      <c r="Y621" s="117"/>
      <c r="AJ621" s="5"/>
      <c r="AK621" s="5"/>
    </row>
    <row r="622" ht="14.25" customHeight="1">
      <c r="Y622" s="117"/>
      <c r="AJ622" s="5"/>
      <c r="AK622" s="5"/>
    </row>
    <row r="623" ht="14.25" customHeight="1">
      <c r="Y623" s="117"/>
      <c r="AJ623" s="5"/>
      <c r="AK623" s="5"/>
    </row>
    <row r="624" ht="14.25" customHeight="1">
      <c r="Y624" s="117"/>
      <c r="AJ624" s="5"/>
      <c r="AK624" s="5"/>
    </row>
    <row r="625" ht="14.25" customHeight="1">
      <c r="Y625" s="117"/>
      <c r="AJ625" s="5"/>
      <c r="AK625" s="5"/>
    </row>
    <row r="626" ht="14.25" customHeight="1">
      <c r="Y626" s="117"/>
      <c r="AJ626" s="5"/>
      <c r="AK626" s="5"/>
    </row>
    <row r="627" ht="14.25" customHeight="1">
      <c r="Y627" s="117"/>
      <c r="AJ627" s="5"/>
      <c r="AK627" s="5"/>
    </row>
    <row r="628" ht="14.25" customHeight="1">
      <c r="Y628" s="117"/>
      <c r="AJ628" s="5"/>
      <c r="AK628" s="5"/>
    </row>
    <row r="629" ht="14.25" customHeight="1">
      <c r="Y629" s="117"/>
      <c r="AJ629" s="5"/>
      <c r="AK629" s="5"/>
    </row>
    <row r="630" ht="14.25" customHeight="1">
      <c r="Y630" s="117"/>
      <c r="AJ630" s="5"/>
      <c r="AK630" s="5"/>
    </row>
    <row r="631" ht="14.25" customHeight="1">
      <c r="Y631" s="117"/>
      <c r="AJ631" s="5"/>
      <c r="AK631" s="5"/>
    </row>
    <row r="632" ht="14.25" customHeight="1">
      <c r="Y632" s="117"/>
      <c r="AJ632" s="5"/>
      <c r="AK632" s="5"/>
    </row>
    <row r="633" ht="14.25" customHeight="1">
      <c r="Y633" s="117"/>
      <c r="AJ633" s="5"/>
      <c r="AK633" s="5"/>
    </row>
    <row r="634" ht="14.25" customHeight="1">
      <c r="Y634" s="117"/>
      <c r="AJ634" s="5"/>
      <c r="AK634" s="5"/>
    </row>
    <row r="635" ht="14.25" customHeight="1">
      <c r="Y635" s="117"/>
      <c r="AJ635" s="5"/>
      <c r="AK635" s="5"/>
    </row>
    <row r="636" ht="14.25" customHeight="1">
      <c r="Y636" s="117"/>
      <c r="AJ636" s="5"/>
      <c r="AK636" s="5"/>
    </row>
    <row r="637" ht="14.25" customHeight="1">
      <c r="Y637" s="117"/>
      <c r="AJ637" s="5"/>
      <c r="AK637" s="5"/>
    </row>
    <row r="638" ht="14.25" customHeight="1">
      <c r="Y638" s="117"/>
      <c r="AJ638" s="5"/>
      <c r="AK638" s="5"/>
    </row>
    <row r="639" ht="14.25" customHeight="1">
      <c r="Y639" s="117"/>
      <c r="AJ639" s="5"/>
      <c r="AK639" s="5"/>
    </row>
    <row r="640" ht="14.25" customHeight="1">
      <c r="Y640" s="117"/>
      <c r="AJ640" s="5"/>
      <c r="AK640" s="5"/>
    </row>
    <row r="641" ht="14.25" customHeight="1">
      <c r="Y641" s="117"/>
      <c r="AJ641" s="5"/>
      <c r="AK641" s="5"/>
    </row>
    <row r="642" ht="14.25" customHeight="1">
      <c r="Y642" s="117"/>
      <c r="AJ642" s="5"/>
      <c r="AK642" s="5"/>
    </row>
    <row r="643" ht="14.25" customHeight="1">
      <c r="Y643" s="117"/>
      <c r="AJ643" s="5"/>
      <c r="AK643" s="5"/>
    </row>
    <row r="644" ht="14.25" customHeight="1">
      <c r="Y644" s="117"/>
      <c r="AJ644" s="5"/>
      <c r="AK644" s="5"/>
    </row>
    <row r="645" ht="14.25" customHeight="1">
      <c r="Y645" s="117"/>
      <c r="AJ645" s="5"/>
      <c r="AK645" s="5"/>
    </row>
    <row r="646" ht="14.25" customHeight="1">
      <c r="Y646" s="117"/>
      <c r="AJ646" s="5"/>
      <c r="AK646" s="5"/>
    </row>
    <row r="647" ht="14.25" customHeight="1">
      <c r="Y647" s="117"/>
      <c r="AJ647" s="5"/>
      <c r="AK647" s="5"/>
    </row>
    <row r="648" ht="14.25" customHeight="1">
      <c r="Y648" s="117"/>
      <c r="AJ648" s="5"/>
      <c r="AK648" s="5"/>
    </row>
    <row r="649" ht="14.25" customHeight="1">
      <c r="Y649" s="117"/>
      <c r="AJ649" s="5"/>
      <c r="AK649" s="5"/>
    </row>
    <row r="650" ht="14.25" customHeight="1">
      <c r="Y650" s="117"/>
      <c r="AJ650" s="5"/>
      <c r="AK650" s="5"/>
    </row>
    <row r="651" ht="14.25" customHeight="1">
      <c r="Y651" s="117"/>
      <c r="AJ651" s="5"/>
      <c r="AK651" s="5"/>
    </row>
    <row r="652" ht="14.25" customHeight="1">
      <c r="Y652" s="117"/>
      <c r="AJ652" s="5"/>
      <c r="AK652" s="5"/>
    </row>
    <row r="653" ht="14.25" customHeight="1">
      <c r="Y653" s="117"/>
      <c r="AJ653" s="5"/>
      <c r="AK653" s="5"/>
    </row>
    <row r="654" ht="14.25" customHeight="1">
      <c r="Y654" s="117"/>
      <c r="AJ654" s="5"/>
      <c r="AK654" s="5"/>
    </row>
    <row r="655" ht="14.25" customHeight="1">
      <c r="Y655" s="117"/>
      <c r="AJ655" s="5"/>
      <c r="AK655" s="5"/>
    </row>
    <row r="656" ht="14.25" customHeight="1">
      <c r="Y656" s="117"/>
      <c r="AJ656" s="5"/>
      <c r="AK656" s="5"/>
    </row>
    <row r="657" ht="14.25" customHeight="1">
      <c r="Y657" s="117"/>
      <c r="AJ657" s="5"/>
      <c r="AK657" s="5"/>
    </row>
    <row r="658" ht="14.25" customHeight="1">
      <c r="Y658" s="117"/>
      <c r="AJ658" s="5"/>
      <c r="AK658" s="5"/>
    </row>
    <row r="659" ht="14.25" customHeight="1">
      <c r="Y659" s="117"/>
      <c r="AJ659" s="5"/>
      <c r="AK659" s="5"/>
    </row>
    <row r="660" ht="14.25" customHeight="1">
      <c r="Y660" s="117"/>
      <c r="AJ660" s="5"/>
      <c r="AK660" s="5"/>
    </row>
    <row r="661" ht="14.25" customHeight="1">
      <c r="Y661" s="117"/>
      <c r="AJ661" s="5"/>
      <c r="AK661" s="5"/>
    </row>
    <row r="662" ht="14.25" customHeight="1">
      <c r="Y662" s="117"/>
      <c r="AJ662" s="5"/>
      <c r="AK662" s="5"/>
    </row>
    <row r="663" ht="14.25" customHeight="1">
      <c r="Y663" s="117"/>
      <c r="AJ663" s="5"/>
      <c r="AK663" s="5"/>
    </row>
    <row r="664" ht="14.25" customHeight="1">
      <c r="Y664" s="117"/>
      <c r="AJ664" s="5"/>
      <c r="AK664" s="5"/>
    </row>
    <row r="665" ht="14.25" customHeight="1">
      <c r="Y665" s="117"/>
      <c r="AJ665" s="5"/>
      <c r="AK665" s="5"/>
    </row>
    <row r="666" ht="14.25" customHeight="1">
      <c r="Y666" s="117"/>
      <c r="AJ666" s="5"/>
      <c r="AK666" s="5"/>
    </row>
    <row r="667" ht="14.25" customHeight="1">
      <c r="Y667" s="117"/>
      <c r="AJ667" s="5"/>
      <c r="AK667" s="5"/>
    </row>
    <row r="668" ht="14.25" customHeight="1">
      <c r="Y668" s="117"/>
      <c r="AJ668" s="5"/>
      <c r="AK668" s="5"/>
    </row>
    <row r="669" ht="14.25" customHeight="1">
      <c r="Y669" s="117"/>
      <c r="AJ669" s="5"/>
      <c r="AK669" s="5"/>
    </row>
    <row r="670" ht="14.25" customHeight="1">
      <c r="Y670" s="117"/>
      <c r="AJ670" s="5"/>
      <c r="AK670" s="5"/>
    </row>
    <row r="671" ht="14.25" customHeight="1">
      <c r="Y671" s="117"/>
      <c r="AJ671" s="5"/>
      <c r="AK671" s="5"/>
    </row>
    <row r="672" ht="14.25" customHeight="1">
      <c r="Y672" s="117"/>
      <c r="AJ672" s="5"/>
      <c r="AK672" s="5"/>
    </row>
    <row r="673" ht="14.25" customHeight="1">
      <c r="Y673" s="117"/>
      <c r="AJ673" s="5"/>
      <c r="AK673" s="5"/>
    </row>
    <row r="674" ht="14.25" customHeight="1">
      <c r="Y674" s="117"/>
      <c r="AJ674" s="5"/>
      <c r="AK674" s="5"/>
    </row>
    <row r="675" ht="14.25" customHeight="1">
      <c r="Y675" s="117"/>
      <c r="AJ675" s="5"/>
      <c r="AK675" s="5"/>
    </row>
    <row r="676" ht="14.25" customHeight="1">
      <c r="Y676" s="117"/>
      <c r="AJ676" s="5"/>
      <c r="AK676" s="5"/>
    </row>
    <row r="677" ht="14.25" customHeight="1">
      <c r="Y677" s="117"/>
      <c r="AJ677" s="5"/>
      <c r="AK677" s="5"/>
    </row>
    <row r="678" ht="14.25" customHeight="1">
      <c r="Y678" s="117"/>
      <c r="AJ678" s="5"/>
      <c r="AK678" s="5"/>
    </row>
    <row r="679" ht="14.25" customHeight="1">
      <c r="Y679" s="117"/>
      <c r="AJ679" s="5"/>
      <c r="AK679" s="5"/>
    </row>
    <row r="680" ht="14.25" customHeight="1">
      <c r="Y680" s="117"/>
      <c r="AJ680" s="5"/>
      <c r="AK680" s="5"/>
    </row>
    <row r="681" ht="14.25" customHeight="1">
      <c r="Y681" s="117"/>
      <c r="AJ681" s="5"/>
      <c r="AK681" s="5"/>
    </row>
    <row r="682" ht="14.25" customHeight="1">
      <c r="Y682" s="117"/>
      <c r="AJ682" s="5"/>
      <c r="AK682" s="5"/>
    </row>
    <row r="683" ht="14.25" customHeight="1">
      <c r="Y683" s="117"/>
      <c r="AJ683" s="5"/>
      <c r="AK683" s="5"/>
    </row>
    <row r="684" ht="14.25" customHeight="1">
      <c r="Y684" s="117"/>
      <c r="AJ684" s="5"/>
      <c r="AK684" s="5"/>
    </row>
    <row r="685" ht="14.25" customHeight="1">
      <c r="Y685" s="117"/>
      <c r="AJ685" s="5"/>
      <c r="AK685" s="5"/>
    </row>
    <row r="686" ht="14.25" customHeight="1">
      <c r="Y686" s="117"/>
      <c r="AJ686" s="5"/>
      <c r="AK686" s="5"/>
    </row>
    <row r="687" ht="14.25" customHeight="1">
      <c r="Y687" s="117"/>
      <c r="AJ687" s="5"/>
      <c r="AK687" s="5"/>
    </row>
    <row r="688" ht="14.25" customHeight="1">
      <c r="Y688" s="117"/>
      <c r="AJ688" s="5"/>
      <c r="AK688" s="5"/>
    </row>
    <row r="689" ht="14.25" customHeight="1">
      <c r="Y689" s="117"/>
      <c r="AJ689" s="5"/>
      <c r="AK689" s="5"/>
    </row>
    <row r="690" ht="14.25" customHeight="1">
      <c r="Y690" s="117"/>
      <c r="AJ690" s="5"/>
      <c r="AK690" s="5"/>
    </row>
    <row r="691" ht="14.25" customHeight="1">
      <c r="Y691" s="117"/>
      <c r="AJ691" s="5"/>
      <c r="AK691" s="5"/>
    </row>
    <row r="692" ht="14.25" customHeight="1">
      <c r="Y692" s="117"/>
      <c r="AJ692" s="5"/>
      <c r="AK692" s="5"/>
    </row>
    <row r="693" ht="14.25" customHeight="1">
      <c r="Y693" s="117"/>
      <c r="AJ693" s="5"/>
      <c r="AK693" s="5"/>
    </row>
    <row r="694" ht="14.25" customHeight="1">
      <c r="Y694" s="117"/>
      <c r="AJ694" s="5"/>
      <c r="AK694" s="5"/>
    </row>
    <row r="695" ht="14.25" customHeight="1">
      <c r="Y695" s="117"/>
      <c r="AJ695" s="5"/>
      <c r="AK695" s="5"/>
    </row>
    <row r="696" ht="14.25" customHeight="1">
      <c r="Y696" s="117"/>
      <c r="AJ696" s="5"/>
      <c r="AK696" s="5"/>
    </row>
    <row r="697" ht="14.25" customHeight="1">
      <c r="Y697" s="117"/>
      <c r="AJ697" s="5"/>
      <c r="AK697" s="5"/>
    </row>
    <row r="698" ht="14.25" customHeight="1">
      <c r="Y698" s="117"/>
      <c r="AJ698" s="5"/>
      <c r="AK698" s="5"/>
    </row>
    <row r="699" ht="14.25" customHeight="1">
      <c r="Y699" s="117"/>
      <c r="AJ699" s="5"/>
      <c r="AK699" s="5"/>
    </row>
    <row r="700" ht="14.25" customHeight="1">
      <c r="Y700" s="117"/>
      <c r="AJ700" s="5"/>
      <c r="AK700" s="5"/>
    </row>
    <row r="701" ht="14.25" customHeight="1">
      <c r="Y701" s="117"/>
      <c r="AJ701" s="5"/>
      <c r="AK701" s="5"/>
    </row>
    <row r="702" ht="14.25" customHeight="1">
      <c r="Y702" s="117"/>
      <c r="AJ702" s="5"/>
      <c r="AK702" s="5"/>
    </row>
    <row r="703" ht="14.25" customHeight="1">
      <c r="Y703" s="117"/>
      <c r="AJ703" s="5"/>
      <c r="AK703" s="5"/>
    </row>
    <row r="704" ht="14.25" customHeight="1">
      <c r="Y704" s="117"/>
      <c r="AJ704" s="5"/>
      <c r="AK704" s="5"/>
    </row>
    <row r="705" ht="14.25" customHeight="1">
      <c r="Y705" s="117"/>
      <c r="AJ705" s="5"/>
      <c r="AK705" s="5"/>
    </row>
    <row r="706" ht="14.25" customHeight="1">
      <c r="Y706" s="117"/>
      <c r="AJ706" s="5"/>
      <c r="AK706" s="5"/>
    </row>
    <row r="707" ht="14.25" customHeight="1">
      <c r="Y707" s="117"/>
      <c r="AJ707" s="5"/>
      <c r="AK707" s="5"/>
    </row>
    <row r="708" ht="14.25" customHeight="1">
      <c r="Y708" s="117"/>
      <c r="AJ708" s="5"/>
      <c r="AK708" s="5"/>
    </row>
    <row r="709" ht="14.25" customHeight="1">
      <c r="Y709" s="117"/>
      <c r="AJ709" s="5"/>
      <c r="AK709" s="5"/>
    </row>
    <row r="710" ht="14.25" customHeight="1">
      <c r="Y710" s="117"/>
      <c r="AJ710" s="5"/>
      <c r="AK710" s="5"/>
    </row>
    <row r="711" ht="14.25" customHeight="1">
      <c r="Y711" s="117"/>
      <c r="AJ711" s="5"/>
      <c r="AK711" s="5"/>
    </row>
    <row r="712" ht="14.25" customHeight="1">
      <c r="Y712" s="117"/>
      <c r="AJ712" s="5"/>
      <c r="AK712" s="5"/>
    </row>
    <row r="713" ht="14.25" customHeight="1">
      <c r="Y713" s="117"/>
      <c r="AJ713" s="5"/>
      <c r="AK713" s="5"/>
    </row>
    <row r="714" ht="14.25" customHeight="1">
      <c r="Y714" s="117"/>
      <c r="AJ714" s="5"/>
      <c r="AK714" s="5"/>
    </row>
    <row r="715" ht="14.25" customHeight="1">
      <c r="Y715" s="117"/>
      <c r="AJ715" s="5"/>
      <c r="AK715" s="5"/>
    </row>
    <row r="716" ht="14.25" customHeight="1">
      <c r="Y716" s="117"/>
      <c r="AJ716" s="5"/>
      <c r="AK716" s="5"/>
    </row>
    <row r="717" ht="14.25" customHeight="1">
      <c r="Y717" s="117"/>
      <c r="AJ717" s="5"/>
      <c r="AK717" s="5"/>
    </row>
    <row r="718" ht="14.25" customHeight="1">
      <c r="Y718" s="117"/>
      <c r="AJ718" s="5"/>
      <c r="AK718" s="5"/>
    </row>
    <row r="719" ht="14.25" customHeight="1">
      <c r="Y719" s="117"/>
      <c r="AJ719" s="5"/>
      <c r="AK719" s="5"/>
    </row>
    <row r="720" ht="14.25" customHeight="1">
      <c r="Y720" s="117"/>
      <c r="AJ720" s="5"/>
      <c r="AK720" s="5"/>
    </row>
    <row r="721" ht="14.25" customHeight="1">
      <c r="Y721" s="117"/>
      <c r="AJ721" s="5"/>
      <c r="AK721" s="5"/>
    </row>
    <row r="722" ht="14.25" customHeight="1">
      <c r="Y722" s="117"/>
      <c r="AJ722" s="5"/>
      <c r="AK722" s="5"/>
    </row>
    <row r="723" ht="14.25" customHeight="1">
      <c r="Y723" s="117"/>
      <c r="AJ723" s="5"/>
      <c r="AK723" s="5"/>
    </row>
    <row r="724" ht="14.25" customHeight="1">
      <c r="Y724" s="117"/>
      <c r="AJ724" s="5"/>
      <c r="AK724" s="5"/>
    </row>
    <row r="725" ht="14.25" customHeight="1">
      <c r="Y725" s="117"/>
      <c r="AJ725" s="5"/>
      <c r="AK725" s="5"/>
    </row>
    <row r="726" ht="14.25" customHeight="1">
      <c r="Y726" s="117"/>
      <c r="AJ726" s="5"/>
      <c r="AK726" s="5"/>
    </row>
    <row r="727" ht="14.25" customHeight="1">
      <c r="Y727" s="117"/>
      <c r="AJ727" s="5"/>
      <c r="AK727" s="5"/>
    </row>
    <row r="728" ht="14.25" customHeight="1">
      <c r="Y728" s="117"/>
      <c r="AJ728" s="5"/>
      <c r="AK728" s="5"/>
    </row>
    <row r="729" ht="14.25" customHeight="1">
      <c r="Y729" s="117"/>
      <c r="AJ729" s="5"/>
      <c r="AK729" s="5"/>
    </row>
    <row r="730" ht="14.25" customHeight="1">
      <c r="Y730" s="117"/>
      <c r="AJ730" s="5"/>
      <c r="AK730" s="5"/>
    </row>
    <row r="731" ht="14.25" customHeight="1">
      <c r="Y731" s="117"/>
      <c r="AJ731" s="5"/>
      <c r="AK731" s="5"/>
    </row>
    <row r="732" ht="14.25" customHeight="1">
      <c r="Y732" s="117"/>
      <c r="AJ732" s="5"/>
      <c r="AK732" s="5"/>
    </row>
    <row r="733" ht="14.25" customHeight="1">
      <c r="Y733" s="117"/>
      <c r="AJ733" s="5"/>
      <c r="AK733" s="5"/>
    </row>
    <row r="734" ht="14.25" customHeight="1">
      <c r="Y734" s="117"/>
      <c r="AJ734" s="5"/>
      <c r="AK734" s="5"/>
    </row>
    <row r="735" ht="14.25" customHeight="1">
      <c r="Y735" s="117"/>
      <c r="AJ735" s="5"/>
      <c r="AK735" s="5"/>
    </row>
    <row r="736" ht="14.25" customHeight="1">
      <c r="Y736" s="117"/>
      <c r="AJ736" s="5"/>
      <c r="AK736" s="5"/>
    </row>
    <row r="737" ht="14.25" customHeight="1">
      <c r="Y737" s="117"/>
      <c r="AJ737" s="5"/>
      <c r="AK737" s="5"/>
    </row>
    <row r="738" ht="14.25" customHeight="1">
      <c r="Y738" s="117"/>
      <c r="AJ738" s="5"/>
      <c r="AK738" s="5"/>
    </row>
    <row r="739" ht="14.25" customHeight="1">
      <c r="Y739" s="117"/>
      <c r="AJ739" s="5"/>
      <c r="AK739" s="5"/>
    </row>
    <row r="740" ht="14.25" customHeight="1">
      <c r="Y740" s="117"/>
      <c r="AJ740" s="5"/>
      <c r="AK740" s="5"/>
    </row>
    <row r="741" ht="14.25" customHeight="1">
      <c r="Y741" s="117"/>
      <c r="AJ741" s="5"/>
      <c r="AK741" s="5"/>
    </row>
    <row r="742" ht="14.25" customHeight="1">
      <c r="Y742" s="117"/>
      <c r="AJ742" s="5"/>
      <c r="AK742" s="5"/>
    </row>
    <row r="743" ht="14.25" customHeight="1">
      <c r="Y743" s="117"/>
      <c r="AJ743" s="5"/>
      <c r="AK743" s="5"/>
    </row>
    <row r="744" ht="14.25" customHeight="1">
      <c r="Y744" s="117"/>
      <c r="AJ744" s="5"/>
      <c r="AK744" s="5"/>
    </row>
    <row r="745" ht="14.25" customHeight="1">
      <c r="Y745" s="117"/>
      <c r="AJ745" s="5"/>
      <c r="AK745" s="5"/>
    </row>
    <row r="746" ht="14.25" customHeight="1">
      <c r="Y746" s="117"/>
      <c r="AJ746" s="5"/>
      <c r="AK746" s="5"/>
    </row>
    <row r="747" ht="14.25" customHeight="1">
      <c r="Y747" s="117"/>
      <c r="AJ747" s="5"/>
      <c r="AK747" s="5"/>
    </row>
    <row r="748" ht="14.25" customHeight="1">
      <c r="Y748" s="117"/>
      <c r="AJ748" s="5"/>
      <c r="AK748" s="5"/>
    </row>
    <row r="749" ht="14.25" customHeight="1">
      <c r="Y749" s="117"/>
      <c r="AJ749" s="5"/>
      <c r="AK749" s="5"/>
    </row>
    <row r="750" ht="14.25" customHeight="1">
      <c r="Y750" s="117"/>
      <c r="AJ750" s="5"/>
      <c r="AK750" s="5"/>
    </row>
    <row r="751" ht="14.25" customHeight="1">
      <c r="Y751" s="117"/>
      <c r="AJ751" s="5"/>
      <c r="AK751" s="5"/>
    </row>
    <row r="752" ht="14.25" customHeight="1">
      <c r="Y752" s="117"/>
      <c r="AJ752" s="5"/>
      <c r="AK752" s="5"/>
    </row>
    <row r="753" ht="14.25" customHeight="1">
      <c r="Y753" s="117"/>
      <c r="AJ753" s="5"/>
      <c r="AK753" s="5"/>
    </row>
    <row r="754" ht="14.25" customHeight="1">
      <c r="Y754" s="117"/>
      <c r="AJ754" s="5"/>
      <c r="AK754" s="5"/>
    </row>
    <row r="755" ht="14.25" customHeight="1">
      <c r="Y755" s="117"/>
      <c r="AJ755" s="5"/>
      <c r="AK755" s="5"/>
    </row>
    <row r="756" ht="14.25" customHeight="1">
      <c r="Y756" s="117"/>
      <c r="AJ756" s="5"/>
      <c r="AK756" s="5"/>
    </row>
    <row r="757" ht="14.25" customHeight="1">
      <c r="Y757" s="117"/>
      <c r="AJ757" s="5"/>
      <c r="AK757" s="5"/>
    </row>
    <row r="758" ht="14.25" customHeight="1">
      <c r="Y758" s="117"/>
      <c r="AJ758" s="5"/>
      <c r="AK758" s="5"/>
    </row>
    <row r="759" ht="14.25" customHeight="1">
      <c r="Y759" s="117"/>
      <c r="AJ759" s="5"/>
      <c r="AK759" s="5"/>
    </row>
    <row r="760" ht="14.25" customHeight="1">
      <c r="Y760" s="117"/>
      <c r="AJ760" s="5"/>
      <c r="AK760" s="5"/>
    </row>
    <row r="761" ht="14.25" customHeight="1">
      <c r="Y761" s="117"/>
      <c r="AJ761" s="5"/>
      <c r="AK761" s="5"/>
    </row>
    <row r="762" ht="14.25" customHeight="1">
      <c r="Y762" s="117"/>
      <c r="AJ762" s="5"/>
      <c r="AK762" s="5"/>
    </row>
    <row r="763" ht="14.25" customHeight="1">
      <c r="Y763" s="117"/>
      <c r="AJ763" s="5"/>
      <c r="AK763" s="5"/>
    </row>
    <row r="764" ht="14.25" customHeight="1">
      <c r="Y764" s="117"/>
      <c r="AJ764" s="5"/>
      <c r="AK764" s="5"/>
    </row>
    <row r="765" ht="14.25" customHeight="1">
      <c r="Y765" s="117"/>
      <c r="AJ765" s="5"/>
      <c r="AK765" s="5"/>
    </row>
    <row r="766" ht="14.25" customHeight="1">
      <c r="Y766" s="117"/>
      <c r="AJ766" s="5"/>
      <c r="AK766" s="5"/>
    </row>
    <row r="767" ht="14.25" customHeight="1">
      <c r="Y767" s="117"/>
      <c r="AJ767" s="5"/>
      <c r="AK767" s="5"/>
    </row>
    <row r="768" ht="14.25" customHeight="1">
      <c r="Y768" s="117"/>
      <c r="AJ768" s="5"/>
      <c r="AK768" s="5"/>
    </row>
    <row r="769" ht="14.25" customHeight="1">
      <c r="Y769" s="117"/>
      <c r="AJ769" s="5"/>
      <c r="AK769" s="5"/>
    </row>
    <row r="770" ht="14.25" customHeight="1">
      <c r="Y770" s="117"/>
      <c r="AJ770" s="5"/>
      <c r="AK770" s="5"/>
    </row>
    <row r="771" ht="14.25" customHeight="1">
      <c r="Y771" s="117"/>
      <c r="AJ771" s="5"/>
      <c r="AK771" s="5"/>
    </row>
    <row r="772" ht="14.25" customHeight="1">
      <c r="Y772" s="117"/>
      <c r="AJ772" s="5"/>
      <c r="AK772" s="5"/>
    </row>
    <row r="773" ht="14.25" customHeight="1">
      <c r="Y773" s="117"/>
      <c r="AJ773" s="5"/>
      <c r="AK773" s="5"/>
    </row>
    <row r="774" ht="14.25" customHeight="1">
      <c r="Y774" s="117"/>
      <c r="AJ774" s="5"/>
      <c r="AK774" s="5"/>
    </row>
    <row r="775" ht="14.25" customHeight="1">
      <c r="Y775" s="117"/>
      <c r="AJ775" s="5"/>
      <c r="AK775" s="5"/>
    </row>
    <row r="776" ht="14.25" customHeight="1">
      <c r="Y776" s="117"/>
      <c r="AJ776" s="5"/>
      <c r="AK776" s="5"/>
    </row>
    <row r="777" ht="14.25" customHeight="1">
      <c r="Y777" s="117"/>
      <c r="AJ777" s="5"/>
      <c r="AK777" s="5"/>
    </row>
    <row r="778" ht="14.25" customHeight="1">
      <c r="Y778" s="117"/>
      <c r="AJ778" s="5"/>
      <c r="AK778" s="5"/>
    </row>
    <row r="779" ht="14.25" customHeight="1">
      <c r="Y779" s="117"/>
      <c r="AJ779" s="5"/>
      <c r="AK779" s="5"/>
    </row>
    <row r="780" ht="14.25" customHeight="1">
      <c r="Y780" s="117"/>
      <c r="AJ780" s="5"/>
      <c r="AK780" s="5"/>
    </row>
    <row r="781" ht="14.25" customHeight="1">
      <c r="Y781" s="117"/>
      <c r="AJ781" s="5"/>
      <c r="AK781" s="5"/>
    </row>
    <row r="782" ht="14.25" customHeight="1">
      <c r="Y782" s="117"/>
      <c r="AJ782" s="5"/>
      <c r="AK782" s="5"/>
    </row>
    <row r="783" ht="14.25" customHeight="1">
      <c r="Y783" s="117"/>
      <c r="AJ783" s="5"/>
      <c r="AK783" s="5"/>
    </row>
    <row r="784" ht="14.25" customHeight="1">
      <c r="Y784" s="117"/>
      <c r="AJ784" s="5"/>
      <c r="AK784" s="5"/>
    </row>
    <row r="785" ht="14.25" customHeight="1">
      <c r="Y785" s="117"/>
      <c r="AJ785" s="5"/>
      <c r="AK785" s="5"/>
    </row>
    <row r="786" ht="14.25" customHeight="1">
      <c r="Y786" s="117"/>
      <c r="AJ786" s="5"/>
      <c r="AK786" s="5"/>
    </row>
    <row r="787" ht="14.25" customHeight="1">
      <c r="Y787" s="117"/>
      <c r="AJ787" s="5"/>
      <c r="AK787" s="5"/>
    </row>
    <row r="788" ht="14.25" customHeight="1">
      <c r="Y788" s="117"/>
      <c r="AJ788" s="5"/>
      <c r="AK788" s="5"/>
    </row>
    <row r="789" ht="14.25" customHeight="1">
      <c r="Y789" s="117"/>
      <c r="AJ789" s="5"/>
      <c r="AK789" s="5"/>
    </row>
    <row r="790" ht="14.25" customHeight="1">
      <c r="Y790" s="117"/>
      <c r="AJ790" s="5"/>
      <c r="AK790" s="5"/>
    </row>
    <row r="791" ht="14.25" customHeight="1">
      <c r="Y791" s="117"/>
      <c r="AJ791" s="5"/>
      <c r="AK791" s="5"/>
    </row>
    <row r="792" ht="14.25" customHeight="1">
      <c r="Y792" s="117"/>
      <c r="AJ792" s="5"/>
      <c r="AK792" s="5"/>
    </row>
    <row r="793" ht="14.25" customHeight="1">
      <c r="Y793" s="117"/>
      <c r="AJ793" s="5"/>
      <c r="AK793" s="5"/>
    </row>
    <row r="794" ht="14.25" customHeight="1">
      <c r="Y794" s="117"/>
      <c r="AJ794" s="5"/>
      <c r="AK794" s="5"/>
    </row>
    <row r="795" ht="14.25" customHeight="1">
      <c r="Y795" s="117"/>
      <c r="AJ795" s="5"/>
      <c r="AK795" s="5"/>
    </row>
    <row r="796" ht="14.25" customHeight="1">
      <c r="Y796" s="117"/>
      <c r="AJ796" s="5"/>
      <c r="AK796" s="5"/>
    </row>
    <row r="797" ht="14.25" customHeight="1">
      <c r="Y797" s="117"/>
      <c r="AJ797" s="5"/>
      <c r="AK797" s="5"/>
    </row>
    <row r="798" ht="14.25" customHeight="1">
      <c r="Y798" s="117"/>
      <c r="AJ798" s="5"/>
      <c r="AK798" s="5"/>
    </row>
    <row r="799" ht="14.25" customHeight="1">
      <c r="Y799" s="117"/>
      <c r="AJ799" s="5"/>
      <c r="AK799" s="5"/>
    </row>
    <row r="800" ht="14.25" customHeight="1">
      <c r="Y800" s="117"/>
      <c r="AJ800" s="5"/>
      <c r="AK800" s="5"/>
    </row>
    <row r="801" ht="14.25" customHeight="1">
      <c r="Y801" s="117"/>
      <c r="AJ801" s="5"/>
      <c r="AK801" s="5"/>
    </row>
    <row r="802" ht="14.25" customHeight="1">
      <c r="Y802" s="117"/>
      <c r="AJ802" s="5"/>
      <c r="AK802" s="5"/>
    </row>
    <row r="803" ht="14.25" customHeight="1">
      <c r="Y803" s="117"/>
      <c r="AJ803" s="5"/>
      <c r="AK803" s="5"/>
    </row>
    <row r="804" ht="14.25" customHeight="1">
      <c r="Y804" s="117"/>
      <c r="AJ804" s="5"/>
      <c r="AK804" s="5"/>
    </row>
    <row r="805" ht="14.25" customHeight="1">
      <c r="Y805" s="117"/>
      <c r="AJ805" s="5"/>
      <c r="AK805" s="5"/>
    </row>
    <row r="806" ht="14.25" customHeight="1">
      <c r="Y806" s="117"/>
      <c r="AJ806" s="5"/>
      <c r="AK806" s="5"/>
    </row>
    <row r="807" ht="14.25" customHeight="1">
      <c r="Y807" s="117"/>
      <c r="AJ807" s="5"/>
      <c r="AK807" s="5"/>
    </row>
    <row r="808" ht="14.25" customHeight="1">
      <c r="Y808" s="117"/>
      <c r="AJ808" s="5"/>
      <c r="AK808" s="5"/>
    </row>
    <row r="809" ht="14.25" customHeight="1">
      <c r="Y809" s="117"/>
      <c r="AJ809" s="5"/>
      <c r="AK809" s="5"/>
    </row>
    <row r="810" ht="14.25" customHeight="1">
      <c r="Y810" s="117"/>
      <c r="AJ810" s="5"/>
      <c r="AK810" s="5"/>
    </row>
    <row r="811" ht="14.25" customHeight="1">
      <c r="Y811" s="117"/>
      <c r="AJ811" s="5"/>
      <c r="AK811" s="5"/>
    </row>
    <row r="812" ht="14.25" customHeight="1">
      <c r="Y812" s="117"/>
      <c r="AJ812" s="5"/>
      <c r="AK812" s="5"/>
    </row>
    <row r="813" ht="14.25" customHeight="1">
      <c r="Y813" s="117"/>
      <c r="AJ813" s="5"/>
      <c r="AK813" s="5"/>
    </row>
    <row r="814" ht="14.25" customHeight="1">
      <c r="Y814" s="117"/>
      <c r="AJ814" s="5"/>
      <c r="AK814" s="5"/>
    </row>
    <row r="815" ht="14.25" customHeight="1">
      <c r="Y815" s="117"/>
      <c r="AJ815" s="5"/>
      <c r="AK815" s="5"/>
    </row>
    <row r="816" ht="14.25" customHeight="1">
      <c r="Y816" s="117"/>
      <c r="AJ816" s="5"/>
      <c r="AK816" s="5"/>
    </row>
    <row r="817" ht="14.25" customHeight="1">
      <c r="Y817" s="117"/>
      <c r="AJ817" s="5"/>
      <c r="AK817" s="5"/>
    </row>
    <row r="818" ht="14.25" customHeight="1">
      <c r="Y818" s="117"/>
      <c r="AJ818" s="5"/>
      <c r="AK818" s="5"/>
    </row>
    <row r="819" ht="14.25" customHeight="1">
      <c r="Y819" s="117"/>
      <c r="AJ819" s="5"/>
      <c r="AK819" s="5"/>
    </row>
    <row r="820" ht="14.25" customHeight="1">
      <c r="Y820" s="117"/>
      <c r="AJ820" s="5"/>
      <c r="AK820" s="5"/>
    </row>
    <row r="821" ht="14.25" customHeight="1">
      <c r="Y821" s="117"/>
      <c r="AJ821" s="5"/>
      <c r="AK821" s="5"/>
    </row>
    <row r="822" ht="14.25" customHeight="1">
      <c r="Y822" s="117"/>
      <c r="AJ822" s="5"/>
      <c r="AK822" s="5"/>
    </row>
    <row r="823" ht="14.25" customHeight="1">
      <c r="Y823" s="117"/>
      <c r="AJ823" s="5"/>
      <c r="AK823" s="5"/>
    </row>
    <row r="824" ht="14.25" customHeight="1">
      <c r="Y824" s="117"/>
      <c r="AJ824" s="5"/>
      <c r="AK824" s="5"/>
    </row>
    <row r="825" ht="14.25" customHeight="1">
      <c r="Y825" s="117"/>
      <c r="AJ825" s="5"/>
      <c r="AK825" s="5"/>
    </row>
    <row r="826" ht="14.25" customHeight="1">
      <c r="Y826" s="117"/>
      <c r="AJ826" s="5"/>
      <c r="AK826" s="5"/>
    </row>
    <row r="827" ht="14.25" customHeight="1">
      <c r="Y827" s="117"/>
      <c r="AJ827" s="5"/>
      <c r="AK827" s="5"/>
    </row>
    <row r="828" ht="14.25" customHeight="1">
      <c r="Y828" s="117"/>
      <c r="AJ828" s="5"/>
      <c r="AK828" s="5"/>
    </row>
    <row r="829" ht="14.25" customHeight="1">
      <c r="Y829" s="117"/>
      <c r="AJ829" s="5"/>
      <c r="AK829" s="5"/>
    </row>
    <row r="830" ht="14.25" customHeight="1">
      <c r="Y830" s="117"/>
      <c r="AJ830" s="5"/>
      <c r="AK830" s="5"/>
    </row>
    <row r="831" ht="14.25" customHeight="1">
      <c r="Y831" s="117"/>
      <c r="AJ831" s="5"/>
      <c r="AK831" s="5"/>
    </row>
    <row r="832" ht="14.25" customHeight="1">
      <c r="Y832" s="117"/>
      <c r="AJ832" s="5"/>
      <c r="AK832" s="5"/>
    </row>
    <row r="833" ht="14.25" customHeight="1">
      <c r="Y833" s="117"/>
      <c r="AJ833" s="5"/>
      <c r="AK833" s="5"/>
    </row>
    <row r="834" ht="14.25" customHeight="1">
      <c r="Y834" s="117"/>
      <c r="AJ834" s="5"/>
      <c r="AK834" s="5"/>
    </row>
    <row r="835" ht="14.25" customHeight="1">
      <c r="Y835" s="117"/>
      <c r="AJ835" s="5"/>
      <c r="AK835" s="5"/>
    </row>
    <row r="836" ht="14.25" customHeight="1">
      <c r="Y836" s="117"/>
      <c r="AJ836" s="5"/>
      <c r="AK836" s="5"/>
    </row>
    <row r="837" ht="14.25" customHeight="1">
      <c r="Y837" s="117"/>
      <c r="AJ837" s="5"/>
      <c r="AK837" s="5"/>
    </row>
    <row r="838" ht="14.25" customHeight="1">
      <c r="Y838" s="117"/>
      <c r="AJ838" s="5"/>
      <c r="AK838" s="5"/>
    </row>
    <row r="839" ht="14.25" customHeight="1">
      <c r="Y839" s="117"/>
      <c r="AJ839" s="5"/>
      <c r="AK839" s="5"/>
    </row>
    <row r="840" ht="14.25" customHeight="1">
      <c r="Y840" s="117"/>
      <c r="AJ840" s="5"/>
      <c r="AK840" s="5"/>
    </row>
    <row r="841" ht="14.25" customHeight="1">
      <c r="Y841" s="117"/>
      <c r="AJ841" s="5"/>
      <c r="AK841" s="5"/>
    </row>
    <row r="842" ht="14.25" customHeight="1">
      <c r="Y842" s="117"/>
      <c r="AJ842" s="5"/>
      <c r="AK842" s="5"/>
    </row>
    <row r="843" ht="14.25" customHeight="1">
      <c r="Y843" s="117"/>
      <c r="AJ843" s="5"/>
      <c r="AK843" s="5"/>
    </row>
    <row r="844" ht="14.25" customHeight="1">
      <c r="Y844" s="117"/>
      <c r="AJ844" s="5"/>
      <c r="AK844" s="5"/>
    </row>
    <row r="845" ht="14.25" customHeight="1">
      <c r="Y845" s="117"/>
      <c r="AJ845" s="5"/>
      <c r="AK845" s="5"/>
    </row>
    <row r="846" ht="14.25" customHeight="1">
      <c r="Y846" s="117"/>
      <c r="AJ846" s="5"/>
      <c r="AK846" s="5"/>
    </row>
    <row r="847" ht="14.25" customHeight="1">
      <c r="Y847" s="117"/>
      <c r="AJ847" s="5"/>
      <c r="AK847" s="5"/>
    </row>
    <row r="848" ht="14.25" customHeight="1">
      <c r="Y848" s="117"/>
      <c r="AJ848" s="5"/>
      <c r="AK848" s="5"/>
    </row>
    <row r="849" ht="14.25" customHeight="1">
      <c r="Y849" s="117"/>
      <c r="AJ849" s="5"/>
      <c r="AK849" s="5"/>
    </row>
    <row r="850" ht="14.25" customHeight="1">
      <c r="Y850" s="117"/>
      <c r="AJ850" s="5"/>
      <c r="AK850" s="5"/>
    </row>
    <row r="851" ht="14.25" customHeight="1">
      <c r="Y851" s="117"/>
      <c r="AJ851" s="5"/>
      <c r="AK851" s="5"/>
    </row>
    <row r="852" ht="14.25" customHeight="1">
      <c r="Y852" s="117"/>
      <c r="AJ852" s="5"/>
      <c r="AK852" s="5"/>
    </row>
    <row r="853" ht="14.25" customHeight="1">
      <c r="Y853" s="117"/>
      <c r="AJ853" s="5"/>
      <c r="AK853" s="5"/>
    </row>
    <row r="854" ht="14.25" customHeight="1">
      <c r="Y854" s="117"/>
      <c r="AJ854" s="5"/>
      <c r="AK854" s="5"/>
    </row>
    <row r="855" ht="14.25" customHeight="1">
      <c r="Y855" s="117"/>
      <c r="AJ855" s="5"/>
      <c r="AK855" s="5"/>
    </row>
    <row r="856" ht="14.25" customHeight="1">
      <c r="Y856" s="117"/>
      <c r="AJ856" s="5"/>
      <c r="AK856" s="5"/>
    </row>
    <row r="857" ht="14.25" customHeight="1">
      <c r="Y857" s="117"/>
      <c r="AJ857" s="5"/>
      <c r="AK857" s="5"/>
    </row>
    <row r="858" ht="14.25" customHeight="1">
      <c r="Y858" s="117"/>
      <c r="AJ858" s="5"/>
      <c r="AK858" s="5"/>
    </row>
    <row r="859" ht="14.25" customHeight="1">
      <c r="Y859" s="117"/>
      <c r="AJ859" s="5"/>
      <c r="AK859" s="5"/>
    </row>
    <row r="860" ht="14.25" customHeight="1">
      <c r="Y860" s="117"/>
      <c r="AJ860" s="5"/>
      <c r="AK860" s="5"/>
    </row>
    <row r="861" ht="14.25" customHeight="1">
      <c r="Y861" s="117"/>
      <c r="AJ861" s="5"/>
      <c r="AK861" s="5"/>
    </row>
    <row r="862" ht="14.25" customHeight="1">
      <c r="Y862" s="117"/>
      <c r="AJ862" s="5"/>
      <c r="AK862" s="5"/>
    </row>
    <row r="863" ht="14.25" customHeight="1">
      <c r="Y863" s="117"/>
      <c r="AJ863" s="5"/>
      <c r="AK863" s="5"/>
    </row>
    <row r="864" ht="14.25" customHeight="1">
      <c r="Y864" s="117"/>
      <c r="AJ864" s="5"/>
      <c r="AK864" s="5"/>
    </row>
    <row r="865" ht="14.25" customHeight="1">
      <c r="Y865" s="117"/>
      <c r="AJ865" s="5"/>
      <c r="AK865" s="5"/>
    </row>
    <row r="866" ht="14.25" customHeight="1">
      <c r="Y866" s="117"/>
      <c r="AJ866" s="5"/>
      <c r="AK866" s="5"/>
    </row>
    <row r="867" ht="14.25" customHeight="1">
      <c r="Y867" s="117"/>
      <c r="AJ867" s="5"/>
      <c r="AK867" s="5"/>
    </row>
    <row r="868" ht="14.25" customHeight="1">
      <c r="Y868" s="117"/>
      <c r="AJ868" s="5"/>
      <c r="AK868" s="5"/>
    </row>
    <row r="869" ht="14.25" customHeight="1">
      <c r="Y869" s="117"/>
      <c r="AJ869" s="5"/>
      <c r="AK869" s="5"/>
    </row>
    <row r="870" ht="14.25" customHeight="1">
      <c r="Y870" s="117"/>
      <c r="AJ870" s="5"/>
      <c r="AK870" s="5"/>
    </row>
    <row r="871" ht="14.25" customHeight="1">
      <c r="Y871" s="117"/>
      <c r="AJ871" s="5"/>
      <c r="AK871" s="5"/>
    </row>
    <row r="872" ht="14.25" customHeight="1">
      <c r="Y872" s="117"/>
      <c r="AJ872" s="5"/>
      <c r="AK872" s="5"/>
    </row>
    <row r="873" ht="14.25" customHeight="1">
      <c r="Y873" s="117"/>
      <c r="AJ873" s="5"/>
      <c r="AK873" s="5"/>
    </row>
    <row r="874" ht="14.25" customHeight="1">
      <c r="Y874" s="117"/>
      <c r="AJ874" s="5"/>
      <c r="AK874" s="5"/>
    </row>
    <row r="875" ht="14.25" customHeight="1">
      <c r="Y875" s="117"/>
      <c r="AJ875" s="5"/>
      <c r="AK875" s="5"/>
    </row>
    <row r="876" ht="14.25" customHeight="1">
      <c r="Y876" s="117"/>
      <c r="AJ876" s="5"/>
      <c r="AK876" s="5"/>
    </row>
    <row r="877" ht="14.25" customHeight="1">
      <c r="Y877" s="117"/>
      <c r="AJ877" s="5"/>
      <c r="AK877" s="5"/>
    </row>
    <row r="878" ht="14.25" customHeight="1">
      <c r="Y878" s="117"/>
      <c r="AJ878" s="5"/>
      <c r="AK878" s="5"/>
    </row>
    <row r="879" ht="14.25" customHeight="1">
      <c r="Y879" s="117"/>
      <c r="AJ879" s="5"/>
      <c r="AK879" s="5"/>
    </row>
    <row r="880" ht="14.25" customHeight="1">
      <c r="Y880" s="117"/>
      <c r="AJ880" s="5"/>
      <c r="AK880" s="5"/>
    </row>
    <row r="881" ht="14.25" customHeight="1">
      <c r="Y881" s="117"/>
      <c r="AJ881" s="5"/>
      <c r="AK881" s="5"/>
    </row>
    <row r="882" ht="14.25" customHeight="1">
      <c r="Y882" s="117"/>
      <c r="AJ882" s="5"/>
      <c r="AK882" s="5"/>
    </row>
    <row r="883" ht="14.25" customHeight="1">
      <c r="Y883" s="117"/>
      <c r="AJ883" s="5"/>
      <c r="AK883" s="5"/>
    </row>
    <row r="884" ht="14.25" customHeight="1">
      <c r="Y884" s="117"/>
      <c r="AJ884" s="5"/>
      <c r="AK884" s="5"/>
    </row>
    <row r="885" ht="14.25" customHeight="1">
      <c r="Y885" s="117"/>
      <c r="AJ885" s="5"/>
      <c r="AK885" s="5"/>
    </row>
    <row r="886" ht="14.25" customHeight="1">
      <c r="Y886" s="117"/>
      <c r="AJ886" s="5"/>
      <c r="AK886" s="5"/>
    </row>
    <row r="887" ht="14.25" customHeight="1">
      <c r="Y887" s="117"/>
      <c r="AJ887" s="5"/>
      <c r="AK887" s="5"/>
    </row>
    <row r="888" ht="14.25" customHeight="1">
      <c r="Y888" s="117"/>
      <c r="AJ888" s="5"/>
      <c r="AK888" s="5"/>
    </row>
    <row r="889" ht="14.25" customHeight="1">
      <c r="Y889" s="117"/>
      <c r="AJ889" s="5"/>
      <c r="AK889" s="5"/>
    </row>
    <row r="890" ht="14.25" customHeight="1">
      <c r="Y890" s="117"/>
      <c r="AJ890" s="5"/>
      <c r="AK890" s="5"/>
    </row>
    <row r="891" ht="14.25" customHeight="1">
      <c r="Y891" s="117"/>
      <c r="AJ891" s="5"/>
      <c r="AK891" s="5"/>
    </row>
    <row r="892" ht="14.25" customHeight="1">
      <c r="Y892" s="117"/>
      <c r="AJ892" s="5"/>
      <c r="AK892" s="5"/>
    </row>
    <row r="893" ht="14.25" customHeight="1">
      <c r="Y893" s="117"/>
      <c r="AJ893" s="5"/>
      <c r="AK893" s="5"/>
    </row>
    <row r="894" ht="14.25" customHeight="1">
      <c r="Y894" s="117"/>
      <c r="AJ894" s="5"/>
      <c r="AK894" s="5"/>
    </row>
    <row r="895" ht="14.25" customHeight="1">
      <c r="Y895" s="117"/>
      <c r="AJ895" s="5"/>
      <c r="AK895" s="5"/>
    </row>
    <row r="896" ht="14.25" customHeight="1">
      <c r="Y896" s="117"/>
      <c r="AJ896" s="5"/>
      <c r="AK896" s="5"/>
    </row>
    <row r="897" ht="14.25" customHeight="1">
      <c r="Y897" s="117"/>
      <c r="AJ897" s="5"/>
      <c r="AK897" s="5"/>
    </row>
    <row r="898" ht="14.25" customHeight="1">
      <c r="Y898" s="117"/>
      <c r="AJ898" s="5"/>
      <c r="AK898" s="5"/>
    </row>
    <row r="899" ht="14.25" customHeight="1">
      <c r="Y899" s="117"/>
      <c r="AJ899" s="5"/>
      <c r="AK899" s="5"/>
    </row>
    <row r="900" ht="14.25" customHeight="1">
      <c r="Y900" s="117"/>
      <c r="AJ900" s="5"/>
      <c r="AK900" s="5"/>
    </row>
    <row r="901" ht="14.25" customHeight="1">
      <c r="Y901" s="117"/>
      <c r="AJ901" s="5"/>
      <c r="AK901" s="5"/>
    </row>
    <row r="902" ht="14.25" customHeight="1">
      <c r="Y902" s="117"/>
      <c r="AJ902" s="5"/>
      <c r="AK902" s="5"/>
    </row>
    <row r="903" ht="14.25" customHeight="1">
      <c r="Y903" s="117"/>
      <c r="AJ903" s="5"/>
      <c r="AK903" s="5"/>
    </row>
    <row r="904" ht="14.25" customHeight="1">
      <c r="Y904" s="117"/>
      <c r="AJ904" s="5"/>
      <c r="AK904" s="5"/>
    </row>
    <row r="905" ht="14.25" customHeight="1">
      <c r="Y905" s="117"/>
      <c r="AJ905" s="5"/>
      <c r="AK905" s="5"/>
    </row>
    <row r="906" ht="14.25" customHeight="1">
      <c r="Y906" s="117"/>
      <c r="AJ906" s="5"/>
      <c r="AK906" s="5"/>
    </row>
    <row r="907" ht="14.25" customHeight="1">
      <c r="Y907" s="117"/>
      <c r="AJ907" s="5"/>
      <c r="AK907" s="5"/>
    </row>
    <row r="908" ht="14.25" customHeight="1">
      <c r="Y908" s="117"/>
      <c r="AJ908" s="5"/>
      <c r="AK908" s="5"/>
    </row>
    <row r="909" ht="14.25" customHeight="1">
      <c r="Y909" s="117"/>
      <c r="AJ909" s="5"/>
      <c r="AK909" s="5"/>
    </row>
    <row r="910" ht="14.25" customHeight="1">
      <c r="Y910" s="117"/>
      <c r="AJ910" s="5"/>
      <c r="AK910" s="5"/>
    </row>
    <row r="911" ht="14.25" customHeight="1">
      <c r="Y911" s="117"/>
      <c r="AJ911" s="5"/>
      <c r="AK911" s="5"/>
    </row>
    <row r="912" ht="14.25" customHeight="1">
      <c r="Y912" s="117"/>
      <c r="AJ912" s="5"/>
      <c r="AK912" s="5"/>
    </row>
    <row r="913" ht="14.25" customHeight="1">
      <c r="Y913" s="117"/>
      <c r="AJ913" s="5"/>
      <c r="AK913" s="5"/>
    </row>
    <row r="914" ht="14.25" customHeight="1">
      <c r="Y914" s="117"/>
      <c r="AJ914" s="5"/>
      <c r="AK914" s="5"/>
    </row>
    <row r="915" ht="14.25" customHeight="1">
      <c r="Y915" s="117"/>
      <c r="AJ915" s="5"/>
      <c r="AK915" s="5"/>
    </row>
    <row r="916" ht="14.25" customHeight="1">
      <c r="Y916" s="117"/>
      <c r="AJ916" s="5"/>
      <c r="AK916" s="5"/>
    </row>
    <row r="917" ht="14.25" customHeight="1">
      <c r="Y917" s="117"/>
      <c r="AJ917" s="5"/>
      <c r="AK917" s="5"/>
    </row>
    <row r="918" ht="14.25" customHeight="1">
      <c r="Y918" s="117"/>
      <c r="AJ918" s="5"/>
      <c r="AK918" s="5"/>
    </row>
    <row r="919" ht="14.25" customHeight="1">
      <c r="Y919" s="117"/>
      <c r="AJ919" s="5"/>
      <c r="AK919" s="5"/>
    </row>
    <row r="920" ht="14.25" customHeight="1">
      <c r="Y920" s="117"/>
      <c r="AJ920" s="5"/>
      <c r="AK920" s="5"/>
    </row>
    <row r="921" ht="14.25" customHeight="1">
      <c r="Y921" s="117"/>
      <c r="AJ921" s="5"/>
      <c r="AK921" s="5"/>
    </row>
    <row r="922" ht="14.25" customHeight="1">
      <c r="Y922" s="117"/>
      <c r="AJ922" s="5"/>
      <c r="AK922" s="5"/>
    </row>
    <row r="923" ht="14.25" customHeight="1">
      <c r="Y923" s="117"/>
      <c r="AJ923" s="5"/>
      <c r="AK923" s="5"/>
    </row>
    <row r="924" ht="14.25" customHeight="1">
      <c r="Y924" s="117"/>
      <c r="AJ924" s="5"/>
      <c r="AK924" s="5"/>
    </row>
    <row r="925" ht="14.25" customHeight="1">
      <c r="Y925" s="117"/>
      <c r="AJ925" s="5"/>
      <c r="AK925" s="5"/>
    </row>
    <row r="926" ht="14.25" customHeight="1">
      <c r="Y926" s="117"/>
      <c r="AJ926" s="5"/>
      <c r="AK926" s="5"/>
    </row>
    <row r="927" ht="14.25" customHeight="1">
      <c r="Y927" s="117"/>
      <c r="AJ927" s="5"/>
      <c r="AK927" s="5"/>
    </row>
    <row r="928" ht="14.25" customHeight="1">
      <c r="Y928" s="117"/>
      <c r="AJ928" s="5"/>
      <c r="AK928" s="5"/>
    </row>
    <row r="929" ht="14.25" customHeight="1">
      <c r="Y929" s="117"/>
      <c r="AJ929" s="5"/>
      <c r="AK929" s="5"/>
    </row>
    <row r="930" ht="14.25" customHeight="1">
      <c r="Y930" s="117"/>
      <c r="AJ930" s="5"/>
      <c r="AK930" s="5"/>
    </row>
    <row r="931" ht="14.25" customHeight="1">
      <c r="Y931" s="117"/>
      <c r="AJ931" s="5"/>
      <c r="AK931" s="5"/>
    </row>
    <row r="932" ht="14.25" customHeight="1">
      <c r="Y932" s="117"/>
      <c r="AJ932" s="5"/>
      <c r="AK932" s="5"/>
    </row>
    <row r="933" ht="14.25" customHeight="1">
      <c r="Y933" s="117"/>
      <c r="AJ933" s="5"/>
      <c r="AK933" s="5"/>
    </row>
    <row r="934" ht="14.25" customHeight="1">
      <c r="Y934" s="117"/>
      <c r="AJ934" s="5"/>
      <c r="AK934" s="5"/>
    </row>
    <row r="935" ht="14.25" customHeight="1">
      <c r="Y935" s="117"/>
      <c r="AJ935" s="5"/>
      <c r="AK935" s="5"/>
    </row>
    <row r="936" ht="14.25" customHeight="1">
      <c r="Y936" s="117"/>
      <c r="AJ936" s="5"/>
      <c r="AK936" s="5"/>
    </row>
    <row r="937" ht="14.25" customHeight="1">
      <c r="Y937" s="117"/>
      <c r="AJ937" s="5"/>
      <c r="AK937" s="5"/>
    </row>
    <row r="938" ht="14.25" customHeight="1">
      <c r="Y938" s="117"/>
      <c r="AJ938" s="5"/>
      <c r="AK938" s="5"/>
    </row>
    <row r="939" ht="14.25" customHeight="1">
      <c r="Y939" s="117"/>
      <c r="AJ939" s="5"/>
      <c r="AK939" s="5"/>
    </row>
    <row r="940" ht="14.25" customHeight="1">
      <c r="Y940" s="117"/>
      <c r="AJ940" s="5"/>
      <c r="AK940" s="5"/>
    </row>
    <row r="941" ht="14.25" customHeight="1">
      <c r="Y941" s="117"/>
      <c r="AJ941" s="5"/>
      <c r="AK941" s="5"/>
    </row>
    <row r="942" ht="14.25" customHeight="1">
      <c r="Y942" s="117"/>
      <c r="AJ942" s="5"/>
      <c r="AK942" s="5"/>
    </row>
    <row r="943" ht="14.25" customHeight="1">
      <c r="Y943" s="117"/>
      <c r="AJ943" s="5"/>
      <c r="AK943" s="5"/>
    </row>
    <row r="944" ht="14.25" customHeight="1">
      <c r="Y944" s="117"/>
      <c r="AJ944" s="5"/>
      <c r="AK944" s="5"/>
    </row>
    <row r="945" ht="14.25" customHeight="1">
      <c r="Y945" s="117"/>
      <c r="AJ945" s="5"/>
      <c r="AK945" s="5"/>
    </row>
    <row r="946" ht="14.25" customHeight="1">
      <c r="Y946" s="117"/>
      <c r="AJ946" s="5"/>
      <c r="AK946" s="5"/>
    </row>
    <row r="947" ht="14.25" customHeight="1">
      <c r="Y947" s="117"/>
      <c r="AJ947" s="5"/>
      <c r="AK947" s="5"/>
    </row>
    <row r="948" ht="14.25" customHeight="1">
      <c r="Y948" s="117"/>
      <c r="AJ948" s="5"/>
      <c r="AK948" s="5"/>
    </row>
    <row r="949" ht="14.25" customHeight="1">
      <c r="Y949" s="117"/>
      <c r="AJ949" s="5"/>
      <c r="AK949" s="5"/>
    </row>
    <row r="950" ht="14.25" customHeight="1">
      <c r="Y950" s="117"/>
      <c r="AJ950" s="5"/>
      <c r="AK950" s="5"/>
    </row>
    <row r="951" ht="14.25" customHeight="1">
      <c r="Y951" s="117"/>
      <c r="AJ951" s="5"/>
      <c r="AK951" s="5"/>
    </row>
    <row r="952" ht="14.25" customHeight="1">
      <c r="Y952" s="117"/>
      <c r="AJ952" s="5"/>
      <c r="AK952" s="5"/>
    </row>
    <row r="953" ht="14.25" customHeight="1">
      <c r="Y953" s="117"/>
      <c r="AJ953" s="5"/>
      <c r="AK953" s="5"/>
    </row>
    <row r="954" ht="14.25" customHeight="1">
      <c r="Y954" s="117"/>
      <c r="AJ954" s="5"/>
      <c r="AK954" s="5"/>
    </row>
    <row r="955" ht="14.25" customHeight="1">
      <c r="Y955" s="117"/>
      <c r="AJ955" s="5"/>
      <c r="AK955" s="5"/>
    </row>
    <row r="956" ht="14.25" customHeight="1">
      <c r="Y956" s="117"/>
      <c r="AJ956" s="5"/>
      <c r="AK956" s="5"/>
    </row>
    <row r="957" ht="14.25" customHeight="1">
      <c r="Y957" s="117"/>
      <c r="AJ957" s="5"/>
      <c r="AK957" s="5"/>
    </row>
    <row r="958" ht="14.25" customHeight="1">
      <c r="Y958" s="117"/>
      <c r="AJ958" s="5"/>
      <c r="AK958" s="5"/>
    </row>
    <row r="959" ht="14.25" customHeight="1">
      <c r="Y959" s="117"/>
      <c r="AJ959" s="5"/>
      <c r="AK959" s="5"/>
    </row>
    <row r="960" ht="14.25" customHeight="1">
      <c r="Y960" s="117"/>
      <c r="AJ960" s="5"/>
      <c r="AK960" s="5"/>
    </row>
    <row r="961" ht="14.25" customHeight="1">
      <c r="Y961" s="117"/>
      <c r="AJ961" s="5"/>
      <c r="AK961" s="5"/>
    </row>
    <row r="962" ht="14.25" customHeight="1">
      <c r="Y962" s="117"/>
      <c r="AJ962" s="5"/>
      <c r="AK962" s="5"/>
    </row>
    <row r="963" ht="14.25" customHeight="1">
      <c r="Y963" s="117"/>
      <c r="AJ963" s="5"/>
      <c r="AK963" s="5"/>
    </row>
    <row r="964" ht="14.25" customHeight="1">
      <c r="Y964" s="117"/>
      <c r="AJ964" s="5"/>
      <c r="AK964" s="5"/>
    </row>
    <row r="965" ht="14.25" customHeight="1">
      <c r="Y965" s="117"/>
      <c r="AJ965" s="5"/>
      <c r="AK965" s="5"/>
    </row>
    <row r="966" ht="14.25" customHeight="1">
      <c r="Y966" s="117"/>
      <c r="AJ966" s="5"/>
      <c r="AK966" s="5"/>
    </row>
    <row r="967" ht="14.25" customHeight="1">
      <c r="Y967" s="117"/>
      <c r="AJ967" s="5"/>
      <c r="AK967" s="5"/>
    </row>
    <row r="968" ht="14.25" customHeight="1">
      <c r="Y968" s="117"/>
      <c r="AJ968" s="5"/>
      <c r="AK968" s="5"/>
    </row>
    <row r="969" ht="14.25" customHeight="1">
      <c r="Y969" s="117"/>
      <c r="AJ969" s="5"/>
      <c r="AK969" s="5"/>
    </row>
    <row r="970" ht="14.25" customHeight="1">
      <c r="Y970" s="117"/>
      <c r="AJ970" s="5"/>
      <c r="AK970" s="5"/>
    </row>
    <row r="971" ht="14.25" customHeight="1">
      <c r="Y971" s="117"/>
      <c r="AJ971" s="5"/>
      <c r="AK971" s="5"/>
    </row>
    <row r="972" ht="14.25" customHeight="1">
      <c r="Y972" s="117"/>
      <c r="AJ972" s="5"/>
      <c r="AK972" s="5"/>
    </row>
    <row r="973" ht="14.25" customHeight="1">
      <c r="Y973" s="117"/>
      <c r="AJ973" s="5"/>
      <c r="AK973" s="5"/>
    </row>
    <row r="974" ht="14.25" customHeight="1">
      <c r="Y974" s="117"/>
      <c r="AJ974" s="5"/>
      <c r="AK974" s="5"/>
    </row>
    <row r="975" ht="14.25" customHeight="1">
      <c r="Y975" s="117"/>
      <c r="AJ975" s="5"/>
      <c r="AK975" s="5"/>
    </row>
    <row r="976" ht="14.25" customHeight="1">
      <c r="Y976" s="117"/>
      <c r="AJ976" s="5"/>
      <c r="AK976" s="5"/>
    </row>
    <row r="977" ht="14.25" customHeight="1">
      <c r="Y977" s="117"/>
      <c r="AJ977" s="5"/>
      <c r="AK977" s="5"/>
    </row>
    <row r="978" ht="14.25" customHeight="1">
      <c r="Y978" s="117"/>
      <c r="AJ978" s="5"/>
      <c r="AK978" s="5"/>
    </row>
    <row r="979" ht="14.25" customHeight="1">
      <c r="Y979" s="117"/>
      <c r="AJ979" s="5"/>
      <c r="AK979" s="5"/>
    </row>
    <row r="980" ht="14.25" customHeight="1">
      <c r="Y980" s="117"/>
      <c r="AJ980" s="5"/>
      <c r="AK980" s="5"/>
    </row>
    <row r="981" ht="14.25" customHeight="1">
      <c r="Y981" s="117"/>
      <c r="AJ981" s="5"/>
      <c r="AK981" s="5"/>
    </row>
    <row r="982" ht="14.25" customHeight="1">
      <c r="Y982" s="117"/>
      <c r="AJ982" s="5"/>
      <c r="AK982" s="5"/>
    </row>
    <row r="983" ht="14.25" customHeight="1">
      <c r="Y983" s="117"/>
      <c r="AJ983" s="5"/>
      <c r="AK983" s="5"/>
    </row>
    <row r="984" ht="14.25" customHeight="1">
      <c r="Y984" s="117"/>
      <c r="AJ984" s="5"/>
      <c r="AK984" s="5"/>
    </row>
    <row r="985" ht="14.25" customHeight="1">
      <c r="Y985" s="117"/>
      <c r="AJ985" s="5"/>
      <c r="AK985" s="5"/>
    </row>
    <row r="986" ht="14.25" customHeight="1">
      <c r="Y986" s="117"/>
      <c r="AJ986" s="5"/>
      <c r="AK986" s="5"/>
    </row>
    <row r="987" ht="14.25" customHeight="1">
      <c r="Y987" s="117"/>
      <c r="AJ987" s="5"/>
      <c r="AK987" s="5"/>
    </row>
    <row r="988" ht="14.25" customHeight="1">
      <c r="Y988" s="117"/>
      <c r="AJ988" s="5"/>
      <c r="AK988" s="5"/>
    </row>
    <row r="989" ht="14.25" customHeight="1">
      <c r="Y989" s="117"/>
      <c r="AJ989" s="5"/>
      <c r="AK989" s="5"/>
    </row>
    <row r="990" ht="14.25" customHeight="1">
      <c r="Y990" s="117"/>
      <c r="AJ990" s="5"/>
      <c r="AK990" s="5"/>
    </row>
    <row r="991" ht="14.25" customHeight="1">
      <c r="Y991" s="117"/>
      <c r="AJ991" s="5"/>
      <c r="AK991" s="5"/>
    </row>
    <row r="992" ht="14.25" customHeight="1">
      <c r="Y992" s="117"/>
      <c r="AJ992" s="5"/>
      <c r="AK992" s="5"/>
    </row>
    <row r="993" ht="14.25" customHeight="1">
      <c r="Y993" s="117"/>
      <c r="AJ993" s="5"/>
      <c r="AK993" s="5"/>
    </row>
    <row r="994" ht="14.25" customHeight="1">
      <c r="Y994" s="117"/>
      <c r="AJ994" s="5"/>
      <c r="AK994" s="5"/>
    </row>
    <row r="995" ht="14.25" customHeight="1">
      <c r="Y995" s="117"/>
      <c r="AJ995" s="5"/>
      <c r="AK995" s="5"/>
    </row>
    <row r="996" ht="14.25" customHeight="1">
      <c r="Y996" s="117"/>
      <c r="AJ996" s="5"/>
      <c r="AK996" s="5"/>
    </row>
    <row r="997" ht="14.25" customHeight="1">
      <c r="Y997" s="117"/>
      <c r="AJ997" s="5"/>
      <c r="AK997" s="5"/>
    </row>
    <row r="998" ht="14.25" customHeight="1">
      <c r="Y998" s="117"/>
      <c r="AJ998" s="5"/>
      <c r="AK998" s="5"/>
    </row>
    <row r="999" ht="14.25" customHeight="1">
      <c r="Y999" s="117"/>
      <c r="AJ999" s="5"/>
      <c r="AK999" s="5"/>
    </row>
    <row r="1000" ht="14.25" customHeight="1">
      <c r="Y1000" s="117"/>
      <c r="AJ1000" s="5"/>
      <c r="AK1000" s="5"/>
    </row>
  </sheetData>
  <mergeCells count="3">
    <mergeCell ref="B1:E1"/>
    <mergeCell ref="B2:E2"/>
    <mergeCell ref="F10:I10"/>
  </mergeCells>
  <printOptions horizontalCentered="1" verticalCentered="1"/>
  <pageMargins bottom="0.0" footer="0.0" header="0.0" left="0.0" right="0.0" top="0.0"/>
  <pageSetup scale="68"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3.5"/>
    <col customWidth="1" hidden="1" min="3" max="3" width="28.38"/>
    <col customWidth="1" min="4" max="4" width="37.38"/>
    <col customWidth="1" min="5" max="5" width="11.5"/>
    <col customWidth="1" min="6" max="6" width="13.63"/>
    <col customWidth="1" min="7" max="7" width="12.5"/>
    <col customWidth="1" min="8" max="8" width="13.63"/>
    <col customWidth="1" min="9" max="9" width="8.63"/>
    <col customWidth="1" min="10" max="10" width="10.0"/>
    <col customWidth="1" min="11" max="11" width="15.38"/>
    <col customWidth="1" min="12" max="12" width="12.5"/>
    <col customWidth="1" min="13" max="13" width="12.38"/>
    <col customWidth="1" min="14" max="14" width="14.0"/>
    <col customWidth="1" min="15" max="15" width="13.88"/>
    <col customWidth="1" min="16" max="16" width="12.0"/>
    <col customWidth="1" min="17" max="17" width="13.63"/>
    <col customWidth="1" min="18" max="18" width="10.0"/>
    <col customWidth="1" min="19" max="19" width="12.63"/>
    <col customWidth="1" min="20" max="20" width="12.5"/>
    <col customWidth="1" min="21" max="21" width="12.63"/>
    <col customWidth="1" min="22" max="22" width="11.5"/>
    <col customWidth="1" min="23" max="23" width="16.13"/>
    <col customWidth="1" min="24" max="24" width="13.13"/>
    <col customWidth="1" min="25" max="25" width="13.88"/>
    <col customWidth="1" hidden="1" min="26" max="26" width="8.38"/>
    <col customWidth="1" min="27" max="27" width="13.63"/>
    <col customWidth="1" min="28" max="28" width="11.38"/>
    <col customWidth="1" min="29" max="29" width="8.63"/>
    <col customWidth="1" min="30" max="30" width="11.5"/>
    <col customWidth="1" min="31" max="31" width="6.88"/>
    <col customWidth="1" min="32" max="33" width="13.63"/>
    <col customWidth="1" min="34" max="34" width="10.63"/>
    <col customWidth="1" min="35" max="35" width="12.5"/>
    <col customWidth="1" min="36" max="36" width="8.5"/>
    <col customWidth="1" min="37" max="37" width="15.38"/>
    <col customWidth="1" min="38" max="38" width="12.5"/>
    <col customWidth="1" min="39" max="39" width="12.0"/>
    <col customWidth="1" min="40" max="40" width="15.38"/>
    <col customWidth="1" min="41" max="41" width="9.63"/>
    <col customWidth="1" min="42" max="46" width="11.5"/>
    <col customWidth="1" min="47" max="47" width="26.63"/>
    <col customWidth="1" min="48" max="48" width="13.75"/>
    <col customWidth="1" min="49" max="49" width="12.5"/>
    <col customWidth="1" min="50" max="51" width="9.63"/>
    <col customWidth="1" min="52" max="52" width="10.5"/>
    <col customWidth="1" min="53" max="53" width="4.5"/>
    <col customWidth="1" min="54" max="57" width="11.5"/>
    <col customWidth="1" min="58" max="58" width="4.5"/>
    <col customWidth="1" min="59" max="63" width="11.5"/>
  </cols>
  <sheetData>
    <row r="1" ht="32.25" customHeight="1">
      <c r="B1" s="1" t="s">
        <v>0</v>
      </c>
      <c r="C1" s="2"/>
      <c r="D1" s="2"/>
      <c r="E1" s="3"/>
      <c r="Q1" s="4"/>
      <c r="R1" s="4"/>
      <c r="S1" s="4"/>
      <c r="Y1" s="117"/>
      <c r="AJ1" s="5"/>
      <c r="AK1" s="5"/>
    </row>
    <row r="2" ht="27.0" customHeight="1">
      <c r="B2" s="6" t="s">
        <v>1</v>
      </c>
      <c r="C2" s="2"/>
      <c r="D2" s="2"/>
      <c r="E2" s="3"/>
      <c r="K2" s="144"/>
      <c r="L2" s="144"/>
      <c r="M2" s="145" t="s">
        <v>5</v>
      </c>
      <c r="N2" s="145" t="s">
        <v>6</v>
      </c>
      <c r="O2" s="145" t="s">
        <v>7</v>
      </c>
      <c r="P2" s="146" t="s">
        <v>8</v>
      </c>
      <c r="Q2" s="4"/>
      <c r="R2" s="4"/>
      <c r="S2" s="4"/>
      <c r="T2" s="4"/>
      <c r="Y2" s="117"/>
      <c r="AJ2" s="5"/>
      <c r="AK2" s="5"/>
      <c r="AW2" s="132">
        <f>35*100/31.69</f>
        <v>110.4449353</v>
      </c>
    </row>
    <row r="3" ht="14.25" customHeight="1">
      <c r="K3" s="147" t="s">
        <v>9</v>
      </c>
      <c r="L3" s="147" t="s">
        <v>10</v>
      </c>
      <c r="M3" s="145">
        <v>16.94</v>
      </c>
      <c r="N3" s="148">
        <v>26804.74</v>
      </c>
      <c r="O3" s="148">
        <f t="shared" ref="O3:O4" si="1">+M3*N3</f>
        <v>454072.2956</v>
      </c>
      <c r="P3" s="145">
        <v>16.85</v>
      </c>
      <c r="Q3" s="4"/>
      <c r="R3" s="4"/>
      <c r="S3" s="12"/>
      <c r="T3" s="13"/>
      <c r="U3" s="14"/>
      <c r="V3" s="13"/>
      <c r="W3" s="13"/>
      <c r="Y3" s="117"/>
      <c r="Z3" s="15"/>
      <c r="AJ3" s="5"/>
      <c r="AK3" s="5"/>
    </row>
    <row r="4" ht="14.25" customHeight="1">
      <c r="K4" s="147" t="s">
        <v>11</v>
      </c>
      <c r="L4" s="147" t="s">
        <v>10</v>
      </c>
      <c r="M4" s="145">
        <v>16.57</v>
      </c>
      <c r="N4" s="148">
        <f>+L25-N3</f>
        <v>20045.26</v>
      </c>
      <c r="O4" s="148">
        <f t="shared" si="1"/>
        <v>332149.9582</v>
      </c>
      <c r="P4" s="144"/>
      <c r="Q4" s="4"/>
      <c r="R4" s="4"/>
      <c r="S4" s="12"/>
      <c r="T4" s="13"/>
      <c r="U4" s="14"/>
      <c r="W4" s="14"/>
      <c r="Y4" s="117"/>
      <c r="AD4" s="149" t="str">
        <f>+#REF!*J13</f>
        <v>#REF!</v>
      </c>
      <c r="AJ4" s="5"/>
      <c r="AK4" s="5"/>
    </row>
    <row r="5" ht="14.25" customHeight="1">
      <c r="B5" s="150">
        <v>1.0</v>
      </c>
      <c r="D5" s="151">
        <v>2.0</v>
      </c>
      <c r="E5" s="152">
        <v>3.0</v>
      </c>
      <c r="K5" s="147" t="s">
        <v>11</v>
      </c>
      <c r="L5" s="147" t="s">
        <v>12</v>
      </c>
      <c r="M5" s="145">
        <v>16.57</v>
      </c>
      <c r="N5" s="148">
        <f>54915.28-N3-N4</f>
        <v>8065.28</v>
      </c>
      <c r="O5" s="148">
        <f>+M5*N5+12760</f>
        <v>146401.6896</v>
      </c>
      <c r="P5" s="144"/>
      <c r="Q5" s="4"/>
      <c r="R5" s="4"/>
      <c r="S5" s="14"/>
      <c r="T5" s="16"/>
      <c r="U5" s="14"/>
      <c r="W5" s="14"/>
      <c r="Y5" s="117"/>
      <c r="AD5" s="149" t="str">
        <f>#REF!*J13</f>
        <v>#REF!</v>
      </c>
      <c r="AF5" s="132">
        <f>+AE13*J13</f>
        <v>78874.6</v>
      </c>
      <c r="AJ5" s="5"/>
      <c r="AK5" s="5"/>
    </row>
    <row r="6" ht="14.25" customHeight="1">
      <c r="K6" s="147" t="s">
        <v>13</v>
      </c>
      <c r="L6" s="147" t="s">
        <v>13</v>
      </c>
      <c r="M6" s="145"/>
      <c r="N6" s="145">
        <f t="shared" ref="N6:O6" si="2">SUM(N3:N5)</f>
        <v>54915.28</v>
      </c>
      <c r="O6" s="145">
        <f t="shared" si="2"/>
        <v>932623.9434</v>
      </c>
      <c r="P6" s="144"/>
      <c r="Q6" s="4"/>
      <c r="R6" s="4"/>
      <c r="S6" s="14"/>
      <c r="T6" s="13"/>
      <c r="U6" s="14"/>
      <c r="W6" s="14"/>
      <c r="Y6" s="117"/>
      <c r="AF6" s="132">
        <f>2.63*30000</f>
        <v>78900</v>
      </c>
      <c r="AJ6" s="5"/>
      <c r="AK6" s="5"/>
      <c r="AO6" s="17" t="s">
        <v>14</v>
      </c>
      <c r="AP6" s="18" t="s">
        <v>15</v>
      </c>
      <c r="AX6" s="17" t="s">
        <v>14</v>
      </c>
      <c r="AY6" s="17"/>
      <c r="AZ6" s="17"/>
      <c r="BB6" s="18" t="s">
        <v>15</v>
      </c>
      <c r="BG6" s="18" t="s">
        <v>15</v>
      </c>
    </row>
    <row r="7" ht="15.0" customHeight="1">
      <c r="L7" s="19"/>
      <c r="N7" s="20"/>
      <c r="P7" s="4"/>
      <c r="Q7" s="153" t="str">
        <f>O5+'[1]Cotizacion-Agencia -Aduanal'!Q43</f>
        <v>#REF!</v>
      </c>
      <c r="R7" s="4"/>
      <c r="U7" s="154" t="str">
        <f>+'[1]Cotizacion-Agencia -Aduanal'!C57</f>
        <v>#REF!</v>
      </c>
      <c r="Y7" s="117"/>
      <c r="AJ7" s="5"/>
      <c r="AK7" s="5"/>
      <c r="AO7" s="17" t="s">
        <v>16</v>
      </c>
      <c r="AP7" s="18" t="s">
        <v>17</v>
      </c>
      <c r="AX7" s="17" t="s">
        <v>16</v>
      </c>
      <c r="AY7" s="17"/>
      <c r="AZ7" s="17"/>
      <c r="BB7" s="18" t="s">
        <v>17</v>
      </c>
      <c r="BG7" s="18" t="s">
        <v>17</v>
      </c>
    </row>
    <row r="8" ht="14.25" customHeight="1">
      <c r="L8" s="10" t="s">
        <v>18</v>
      </c>
      <c r="M8" s="21">
        <f>(M3+M4)/2</f>
        <v>16.755</v>
      </c>
      <c r="N8" s="8">
        <f>+N7*M8</f>
        <v>0</v>
      </c>
      <c r="O8" s="155">
        <v>150000.0</v>
      </c>
      <c r="P8" s="23"/>
      <c r="Q8" s="156">
        <v>120000.0</v>
      </c>
      <c r="R8" s="23"/>
      <c r="S8" s="155">
        <f>(324.83*P3)+50000+89320+167266+50000+20000</f>
        <v>382059.3855</v>
      </c>
      <c r="T8" s="23"/>
      <c r="U8" s="156">
        <v>125500.0</v>
      </c>
      <c r="V8" s="23"/>
      <c r="W8" s="22">
        <v>0.0</v>
      </c>
      <c r="X8" s="23"/>
      <c r="Y8" s="120">
        <f>+O8+Q8+S8+U8+W8</f>
        <v>777559.3855</v>
      </c>
      <c r="Z8" s="24"/>
      <c r="AA8" s="25">
        <f>290+46</f>
        <v>336</v>
      </c>
      <c r="AB8" s="26"/>
      <c r="AC8" s="26"/>
      <c r="AD8" s="25" t="str">
        <f>+AD25</f>
        <v>#REF!</v>
      </c>
      <c r="AE8" s="26"/>
      <c r="AF8" s="25">
        <f t="shared" ref="AF8:AG8" si="3">+AF25</f>
        <v>172918.25</v>
      </c>
      <c r="AG8" s="25" t="str">
        <f t="shared" si="3"/>
        <v>#REF!</v>
      </c>
      <c r="AH8" s="27"/>
      <c r="AI8" s="25" t="str">
        <f>+AA8+AD8+AF8+AG8</f>
        <v>#REF!</v>
      </c>
      <c r="AJ8" s="5"/>
      <c r="AK8" s="5"/>
      <c r="AL8" s="4"/>
      <c r="AV8" s="25">
        <v>358381.194</v>
      </c>
      <c r="AW8" s="4"/>
    </row>
    <row r="9" ht="27.0" customHeight="1">
      <c r="B9" s="121"/>
      <c r="N9" s="11">
        <f>+O3+O4</f>
        <v>786222.2538</v>
      </c>
      <c r="O9" s="28"/>
      <c r="P9" s="28"/>
      <c r="Q9" s="19"/>
      <c r="R9" s="19"/>
      <c r="Y9" s="122">
        <f>+N9+Y8</f>
        <v>1563781.639</v>
      </c>
      <c r="AI9" s="11" t="str">
        <f>+Y9+AI8</f>
        <v>#REF!</v>
      </c>
      <c r="AJ9" s="5"/>
      <c r="AK9" s="5"/>
      <c r="AV9" s="11">
        <v>1949492.5708619999</v>
      </c>
    </row>
    <row r="10" ht="27.0" customHeight="1">
      <c r="A10" s="157"/>
      <c r="B10" s="157"/>
      <c r="C10" s="157"/>
      <c r="D10" s="158" t="s">
        <v>95</v>
      </c>
      <c r="E10" s="157"/>
      <c r="F10" s="159" t="s">
        <v>20</v>
      </c>
      <c r="G10" s="30"/>
      <c r="H10" s="30"/>
      <c r="I10" s="31"/>
      <c r="J10" s="157"/>
      <c r="K10" s="160" t="s">
        <v>21</v>
      </c>
      <c r="L10" s="161"/>
      <c r="M10" s="162">
        <v>1.0</v>
      </c>
      <c r="N10" s="163"/>
      <c r="O10" s="35"/>
      <c r="P10" s="36">
        <v>2.0</v>
      </c>
      <c r="Q10" s="37"/>
      <c r="R10" s="36">
        <v>3.0</v>
      </c>
      <c r="S10" s="38"/>
      <c r="T10" s="36">
        <v>4.0</v>
      </c>
      <c r="U10" s="38"/>
      <c r="V10" s="36">
        <v>5.0</v>
      </c>
      <c r="W10" s="38"/>
      <c r="X10" s="36">
        <v>6.0</v>
      </c>
      <c r="Y10" s="123"/>
      <c r="Z10" s="38"/>
      <c r="AA10" s="164"/>
      <c r="AB10" s="40"/>
      <c r="AC10" s="165"/>
      <c r="AD10" s="41">
        <v>7.0</v>
      </c>
      <c r="AE10" s="38"/>
      <c r="AF10" s="41">
        <v>8.0</v>
      </c>
      <c r="AG10" s="38"/>
      <c r="AH10" s="36">
        <v>9.0</v>
      </c>
      <c r="AI10" s="42"/>
      <c r="AJ10" s="5"/>
      <c r="AK10" s="5"/>
      <c r="AL10" s="43" t="s">
        <v>22</v>
      </c>
      <c r="AV10" s="42"/>
      <c r="AW10" s="43" t="s">
        <v>22</v>
      </c>
    </row>
    <row r="11" ht="53.25" customHeight="1">
      <c r="A11" s="157"/>
      <c r="B11" s="166" t="s">
        <v>23</v>
      </c>
      <c r="C11" s="167" t="s">
        <v>24</v>
      </c>
      <c r="D11" s="168" t="s">
        <v>25</v>
      </c>
      <c r="E11" s="166" t="s">
        <v>26</v>
      </c>
      <c r="F11" s="169" t="s">
        <v>27</v>
      </c>
      <c r="G11" s="169" t="s">
        <v>28</v>
      </c>
      <c r="H11" s="170" t="s">
        <v>29</v>
      </c>
      <c r="I11" s="170" t="s">
        <v>30</v>
      </c>
      <c r="J11" s="171" t="s">
        <v>31</v>
      </c>
      <c r="K11" s="166" t="s">
        <v>32</v>
      </c>
      <c r="L11" s="172" t="s">
        <v>33</v>
      </c>
      <c r="M11" s="173" t="s">
        <v>34</v>
      </c>
      <c r="N11" s="174" t="s">
        <v>35</v>
      </c>
      <c r="O11" s="52" t="s">
        <v>36</v>
      </c>
      <c r="P11" s="53" t="s">
        <v>37</v>
      </c>
      <c r="Q11" s="53" t="s">
        <v>38</v>
      </c>
      <c r="R11" s="53" t="s">
        <v>39</v>
      </c>
      <c r="S11" s="54" t="s">
        <v>40</v>
      </c>
      <c r="T11" s="53" t="s">
        <v>41</v>
      </c>
      <c r="U11" s="53" t="s">
        <v>42</v>
      </c>
      <c r="V11" s="53" t="s">
        <v>43</v>
      </c>
      <c r="W11" s="52" t="s">
        <v>44</v>
      </c>
      <c r="X11" s="55" t="s">
        <v>45</v>
      </c>
      <c r="Y11" s="124" t="s">
        <v>46</v>
      </c>
      <c r="Z11" s="57"/>
      <c r="AA11" s="57" t="s">
        <v>47</v>
      </c>
      <c r="AB11" s="58" t="s">
        <v>48</v>
      </c>
      <c r="AC11" s="59" t="s">
        <v>49</v>
      </c>
      <c r="AD11" s="60" t="s">
        <v>50</v>
      </c>
      <c r="AE11" s="59" t="s">
        <v>51</v>
      </c>
      <c r="AF11" s="60" t="s">
        <v>52</v>
      </c>
      <c r="AG11" s="61" t="s">
        <v>53</v>
      </c>
      <c r="AH11" s="62" t="s">
        <v>54</v>
      </c>
      <c r="AI11" s="63" t="s">
        <v>55</v>
      </c>
      <c r="AJ11" s="64" t="s">
        <v>56</v>
      </c>
      <c r="AK11" s="63" t="s">
        <v>57</v>
      </c>
      <c r="AL11" s="65" t="s">
        <v>96</v>
      </c>
      <c r="AM11" s="66" t="s">
        <v>59</v>
      </c>
      <c r="AN11" s="67" t="s">
        <v>57</v>
      </c>
      <c r="AO11" s="67" t="s">
        <v>60</v>
      </c>
      <c r="AP11" s="7" t="s">
        <v>77</v>
      </c>
      <c r="AQ11" s="7" t="s">
        <v>78</v>
      </c>
      <c r="AR11" s="7" t="s">
        <v>79</v>
      </c>
      <c r="AS11" s="7" t="s">
        <v>80</v>
      </c>
      <c r="AU11" s="44" t="s">
        <v>23</v>
      </c>
      <c r="AV11" s="63" t="s">
        <v>55</v>
      </c>
      <c r="AW11" s="65" t="s">
        <v>81</v>
      </c>
      <c r="AX11" s="67" t="s">
        <v>60</v>
      </c>
      <c r="AY11" s="67" t="s">
        <v>54</v>
      </c>
      <c r="AZ11" s="67" t="s">
        <v>82</v>
      </c>
      <c r="BB11" s="125" t="s">
        <v>83</v>
      </c>
      <c r="BC11" s="126" t="s">
        <v>60</v>
      </c>
      <c r="BD11" s="127" t="s">
        <v>54</v>
      </c>
      <c r="BE11" s="127" t="s">
        <v>82</v>
      </c>
      <c r="BG11" s="128" t="s">
        <v>84</v>
      </c>
      <c r="BH11" s="128" t="s">
        <v>60</v>
      </c>
      <c r="BI11" s="128" t="s">
        <v>54</v>
      </c>
      <c r="BJ11" s="128" t="s">
        <v>82</v>
      </c>
    </row>
    <row r="12" ht="11.25" customHeight="1">
      <c r="A12" s="157"/>
      <c r="B12" s="157"/>
      <c r="C12" s="175"/>
      <c r="D12" s="175"/>
      <c r="E12" s="175"/>
      <c r="F12" s="176"/>
      <c r="G12" s="176"/>
      <c r="H12" s="176"/>
      <c r="I12" s="176"/>
      <c r="J12" s="175"/>
      <c r="K12" s="175"/>
      <c r="L12" s="177"/>
      <c r="M12" s="69"/>
      <c r="N12" s="68"/>
      <c r="O12" s="70"/>
      <c r="P12" s="19"/>
      <c r="Q12" s="19"/>
      <c r="R12" s="19"/>
      <c r="Y12" s="129"/>
      <c r="AA12" s="178" t="str">
        <f>+AA$8*'[1]Factura Com y Packing List'!AK101</f>
        <v>#REF!</v>
      </c>
      <c r="AI12" s="71"/>
      <c r="AJ12" s="5"/>
      <c r="AK12" s="71"/>
      <c r="AV12" s="71"/>
    </row>
    <row r="13" ht="14.25" customHeight="1">
      <c r="A13" s="179">
        <v>1.0</v>
      </c>
      <c r="B13" s="180" t="s">
        <v>61</v>
      </c>
      <c r="C13" s="181" t="str">
        <f t="shared" ref="C13:C16" si="4">+'[1]Orden de Compra'!B6</f>
        <v>#REF!</v>
      </c>
      <c r="D13" s="182" t="s">
        <v>62</v>
      </c>
      <c r="E13" s="183" t="s">
        <v>26</v>
      </c>
      <c r="F13" s="184">
        <v>355725.3</v>
      </c>
      <c r="G13" s="184">
        <v>38647.70000000001</v>
      </c>
      <c r="H13" s="184">
        <f t="shared" ref="H13:H23" si="5">+F13+G13</f>
        <v>394373</v>
      </c>
      <c r="I13" s="184">
        <f t="shared" ref="I13:I23" si="6">+H13/J13</f>
        <v>13.14576667</v>
      </c>
      <c r="J13" s="185">
        <v>30000.0</v>
      </c>
      <c r="K13" s="186">
        <v>0.7</v>
      </c>
      <c r="L13" s="187">
        <f t="shared" ref="L13:L23" si="7">K13*J13</f>
        <v>21000</v>
      </c>
      <c r="M13" s="188">
        <f t="shared" ref="M13:M23" si="8">+N13/J13</f>
        <v>11.75365067</v>
      </c>
      <c r="N13" s="189">
        <f>+L13*$M$8+754.52</f>
        <v>352609.52</v>
      </c>
      <c r="O13" s="83">
        <f t="shared" ref="O13:O23" si="9">($O$8/$J$25)*J13</f>
        <v>79787.23404</v>
      </c>
      <c r="P13" s="84">
        <f t="shared" ref="P13:P23" si="10">+O13/J13</f>
        <v>2.659574468</v>
      </c>
      <c r="Q13" s="83">
        <f t="shared" ref="Q13:Q23" si="11">($Q$8/$J$25)*J13</f>
        <v>63829.78723</v>
      </c>
      <c r="R13" s="84">
        <f t="shared" ref="R13:R23" si="12">+Q13/J13</f>
        <v>2.127659574</v>
      </c>
      <c r="S13" s="83">
        <f t="shared" ref="S13:S23" si="13">($S$8/$J$25)*J13</f>
        <v>203223.0774</v>
      </c>
      <c r="T13" s="84">
        <f t="shared" ref="T13:T23" si="14">+S13/J13</f>
        <v>6.77410258</v>
      </c>
      <c r="U13" s="83">
        <f t="shared" ref="U13:U23" si="15">($U$8/$J$25)*J13</f>
        <v>66755.31915</v>
      </c>
      <c r="V13" s="84">
        <f t="shared" ref="V13:V23" si="16">+U13/J13</f>
        <v>2.225177305</v>
      </c>
      <c r="W13" s="83">
        <f t="shared" ref="W13:W23" si="17">($W$8/$J$25)*J13</f>
        <v>0</v>
      </c>
      <c r="X13" s="84">
        <f t="shared" ref="X13:X23" si="18">+W13/J13</f>
        <v>0</v>
      </c>
      <c r="Y13" s="130">
        <f t="shared" ref="Y13:Y23" si="19">+M13+P13+R13+T13+V13+X13</f>
        <v>25.54016459</v>
      </c>
      <c r="Z13" s="86"/>
      <c r="AA13" s="190">
        <f>+AA$8*1</f>
        <v>336</v>
      </c>
      <c r="AB13" s="191">
        <v>8.0</v>
      </c>
      <c r="AC13" s="86">
        <f>AE13*J13</f>
        <v>78874.6</v>
      </c>
      <c r="AD13" s="86" t="str">
        <f>+#REF!*J13</f>
        <v>#REF!</v>
      </c>
      <c r="AE13" s="86">
        <f t="shared" ref="AE13:AE15" si="20">I13*0.2</f>
        <v>2.629153333</v>
      </c>
      <c r="AF13" s="86">
        <f>AE13*J13</f>
        <v>78874.6</v>
      </c>
      <c r="AG13" s="86" t="str">
        <f t="shared" ref="AG13:AG23" si="21">+AH13*J13</f>
        <v>#REF!</v>
      </c>
      <c r="AH13" s="86" t="str">
        <f>(+I13+#REF!+AE13)*0.16</f>
        <v>#REF!</v>
      </c>
      <c r="AI13" s="88" t="str">
        <f>+Y13+AB13+#REF!+AE13+AH13</f>
        <v>#REF!</v>
      </c>
      <c r="AJ13" s="89" t="str">
        <f t="shared" ref="AJ13:AJ23" si="22">+M13/AI13</f>
        <v>#REF!</v>
      </c>
      <c r="AK13" s="88" t="str">
        <f>+N13+O13+Q13+S13+U13+AA13+AD13+AG13+AC13</f>
        <v>#REF!</v>
      </c>
      <c r="AL13" s="90">
        <v>35.0</v>
      </c>
      <c r="AM13" s="90" t="str">
        <f t="shared" ref="AM13:AM23" si="23">+AL13-AI13</f>
        <v>#REF!</v>
      </c>
      <c r="AN13" s="90" t="str">
        <f t="shared" ref="AN13:AN23" si="24">+AM13*J13</f>
        <v>#REF!</v>
      </c>
      <c r="AO13" s="91" t="str">
        <f t="shared" ref="AO13:AO23" si="25">+AN13/AK13</f>
        <v>#REF!</v>
      </c>
      <c r="AP13" s="131">
        <v>48.0</v>
      </c>
      <c r="AQ13" s="91" t="str">
        <f t="shared" ref="AQ13:AQ23" si="26">(AP13-AI13)/AI13</f>
        <v>#REF!</v>
      </c>
      <c r="AR13" s="132">
        <f t="shared" ref="AR13:AR23" si="27">+AP13*0.16</f>
        <v>7.68</v>
      </c>
      <c r="AS13" s="115">
        <f t="shared" ref="AS13:AS23" si="28">+AP13+AR13</f>
        <v>55.68</v>
      </c>
      <c r="AU13" s="133" t="s">
        <v>61</v>
      </c>
      <c r="AV13" s="134">
        <v>31.689803612984438</v>
      </c>
      <c r="AW13" s="101">
        <v>35.0</v>
      </c>
      <c r="AX13" s="135">
        <v>0.10445619756568189</v>
      </c>
      <c r="AY13" s="136">
        <f t="shared" ref="AY13:AY23" si="29">+AW13*0.16</f>
        <v>5.6</v>
      </c>
      <c r="AZ13" s="137">
        <f t="shared" ref="AZ13:AZ23" si="30">+AW13+AY13</f>
        <v>40.6</v>
      </c>
      <c r="BA13" s="136"/>
      <c r="BB13" s="137">
        <v>48.0</v>
      </c>
      <c r="BC13" s="135">
        <v>0.5146827852329352</v>
      </c>
      <c r="BD13" s="136">
        <f t="shared" ref="BD13:BD23" si="31">+BB13*0.16</f>
        <v>7.68</v>
      </c>
      <c r="BE13" s="137">
        <f t="shared" ref="BE13:BE23" si="32">+BB13+BD13</f>
        <v>55.68</v>
      </c>
      <c r="BF13" s="136"/>
      <c r="BG13" s="137">
        <v>64.0</v>
      </c>
      <c r="BH13" s="135" t="str">
        <f t="shared" ref="BH13:BH23" si="33">(BG13-AI13)/AI13</f>
        <v>#REF!</v>
      </c>
      <c r="BI13" s="136">
        <f t="shared" ref="BI13:BI23" si="34">+BG13*0.16</f>
        <v>10.24</v>
      </c>
      <c r="BJ13" s="137">
        <f t="shared" ref="BJ13:BJ23" si="35">+BG13+BI13</f>
        <v>74.24</v>
      </c>
      <c r="BK13" s="19"/>
    </row>
    <row r="14" ht="14.25" customHeight="1">
      <c r="A14" s="179">
        <v>2.0</v>
      </c>
      <c r="B14" s="185" t="s">
        <v>85</v>
      </c>
      <c r="C14" s="192" t="str">
        <f t="shared" si="4"/>
        <v>#REF!</v>
      </c>
      <c r="D14" s="193" t="s">
        <v>63</v>
      </c>
      <c r="E14" s="183" t="s">
        <v>26</v>
      </c>
      <c r="F14" s="184">
        <v>177862.65</v>
      </c>
      <c r="G14" s="184">
        <v>19324.350000000006</v>
      </c>
      <c r="H14" s="184">
        <f t="shared" si="5"/>
        <v>197187</v>
      </c>
      <c r="I14" s="184">
        <f t="shared" si="6"/>
        <v>13.1458</v>
      </c>
      <c r="J14" s="185">
        <v>15000.0</v>
      </c>
      <c r="K14" s="186">
        <v>0.7</v>
      </c>
      <c r="L14" s="187">
        <f t="shared" si="7"/>
        <v>10500</v>
      </c>
      <c r="M14" s="188">
        <f t="shared" si="8"/>
        <v>11.7285</v>
      </c>
      <c r="N14" s="189">
        <f t="shared" ref="N14:N23" si="36">+L14*$M$8</f>
        <v>175927.5</v>
      </c>
      <c r="O14" s="83">
        <f t="shared" si="9"/>
        <v>39893.61702</v>
      </c>
      <c r="P14" s="84">
        <f t="shared" si="10"/>
        <v>2.659574468</v>
      </c>
      <c r="Q14" s="83">
        <f t="shared" si="11"/>
        <v>31914.89362</v>
      </c>
      <c r="R14" s="84">
        <f t="shared" si="12"/>
        <v>2.127659574</v>
      </c>
      <c r="S14" s="83">
        <f t="shared" si="13"/>
        <v>101611.5387</v>
      </c>
      <c r="T14" s="84">
        <f t="shared" si="14"/>
        <v>6.77410258</v>
      </c>
      <c r="U14" s="83">
        <f t="shared" si="15"/>
        <v>33377.65957</v>
      </c>
      <c r="V14" s="84">
        <f t="shared" si="16"/>
        <v>2.225177305</v>
      </c>
      <c r="W14" s="83">
        <f t="shared" si="17"/>
        <v>0</v>
      </c>
      <c r="X14" s="84">
        <f t="shared" si="18"/>
        <v>0</v>
      </c>
      <c r="Y14" s="130">
        <f t="shared" si="19"/>
        <v>25.51501393</v>
      </c>
      <c r="Z14" s="86"/>
      <c r="AA14" s="86" t="str">
        <f t="shared" ref="AA14:AA15" si="37">+AA$8*'[1]Factura Com y Packing List'!AK110</f>
        <v>#REF!</v>
      </c>
      <c r="AB14" s="87" t="str">
        <f t="shared" ref="AB14:AB23" si="38">+AA14/J14</f>
        <v>#REF!</v>
      </c>
      <c r="AC14" s="86">
        <f t="shared" ref="AC14:AC23" si="39">I14*0.008</f>
        <v>0.1051664</v>
      </c>
      <c r="AD14" s="86">
        <f t="shared" ref="AD14:AD23" si="40">+AC14*J14</f>
        <v>1577.496</v>
      </c>
      <c r="AE14" s="86">
        <f t="shared" si="20"/>
        <v>2.62916</v>
      </c>
      <c r="AF14" s="86">
        <f t="shared" ref="AF14:AF23" si="41">+AE14*J14</f>
        <v>39437.4</v>
      </c>
      <c r="AG14" s="86">
        <f t="shared" si="21"/>
        <v>38112.30336</v>
      </c>
      <c r="AH14" s="86">
        <f t="shared" ref="AH14:AH23" si="42">(+I14+AC14+AE14)*0.16</f>
        <v>2.540820224</v>
      </c>
      <c r="AI14" s="88" t="str">
        <f t="shared" ref="AI14:AI23" si="43">+Y14+AB14+AC14+AE14+AH14</f>
        <v>#REF!</v>
      </c>
      <c r="AJ14" s="89" t="str">
        <f t="shared" si="22"/>
        <v>#REF!</v>
      </c>
      <c r="AK14" s="88" t="str">
        <f t="shared" ref="AK14:AK23" si="44">+N14+O14+Q14+S14+U14+AA14+AD14+AG14+AF14</f>
        <v>#REF!</v>
      </c>
      <c r="AL14" s="90">
        <v>70.0</v>
      </c>
      <c r="AM14" s="90" t="str">
        <f t="shared" si="23"/>
        <v>#REF!</v>
      </c>
      <c r="AN14" s="90" t="str">
        <f t="shared" si="24"/>
        <v>#REF!</v>
      </c>
      <c r="AO14" s="91" t="str">
        <f t="shared" si="25"/>
        <v>#REF!</v>
      </c>
      <c r="AP14" s="131">
        <f>+AL14</f>
        <v>70</v>
      </c>
      <c r="AQ14" s="91" t="str">
        <f t="shared" si="26"/>
        <v>#REF!</v>
      </c>
      <c r="AR14" s="132">
        <f t="shared" si="27"/>
        <v>11.2</v>
      </c>
      <c r="AS14" s="115">
        <f t="shared" si="28"/>
        <v>81.2</v>
      </c>
      <c r="AU14" s="102" t="s">
        <v>85</v>
      </c>
      <c r="AV14" s="134">
        <v>30.49181633435851</v>
      </c>
      <c r="AW14" s="101">
        <v>70.0</v>
      </c>
      <c r="AX14" s="135">
        <v>1.2956979417826033</v>
      </c>
      <c r="AY14" s="136">
        <f t="shared" si="29"/>
        <v>11.2</v>
      </c>
      <c r="AZ14" s="137">
        <f t="shared" si="30"/>
        <v>81.2</v>
      </c>
      <c r="BA14" s="136"/>
      <c r="BB14" s="137">
        <v>70.0</v>
      </c>
      <c r="BC14" s="135">
        <v>1.2956979417826033</v>
      </c>
      <c r="BD14" s="136">
        <f t="shared" si="31"/>
        <v>11.2</v>
      </c>
      <c r="BE14" s="137">
        <f t="shared" si="32"/>
        <v>81.2</v>
      </c>
      <c r="BF14" s="136"/>
      <c r="BG14" s="137">
        <v>70.0</v>
      </c>
      <c r="BH14" s="135" t="str">
        <f t="shared" si="33"/>
        <v>#REF!</v>
      </c>
      <c r="BI14" s="136">
        <f t="shared" si="34"/>
        <v>11.2</v>
      </c>
      <c r="BJ14" s="137">
        <f t="shared" si="35"/>
        <v>81.2</v>
      </c>
      <c r="BK14" s="19"/>
    </row>
    <row r="15" ht="14.25" customHeight="1">
      <c r="A15" s="179">
        <v>3.0</v>
      </c>
      <c r="B15" s="180" t="s">
        <v>86</v>
      </c>
      <c r="C15" s="181" t="str">
        <f t="shared" si="4"/>
        <v>#REF!</v>
      </c>
      <c r="D15" s="182" t="s">
        <v>64</v>
      </c>
      <c r="E15" s="183" t="s">
        <v>26</v>
      </c>
      <c r="F15" s="184">
        <v>113493.31</v>
      </c>
      <c r="G15" s="184">
        <v>12329.690000000002</v>
      </c>
      <c r="H15" s="184">
        <f t="shared" si="5"/>
        <v>125823</v>
      </c>
      <c r="I15" s="184">
        <f t="shared" si="6"/>
        <v>12.5823</v>
      </c>
      <c r="J15" s="185">
        <v>10000.0</v>
      </c>
      <c r="K15" s="186">
        <v>0.4</v>
      </c>
      <c r="L15" s="187">
        <f t="shared" si="7"/>
        <v>4000</v>
      </c>
      <c r="M15" s="188">
        <f t="shared" si="8"/>
        <v>6.702</v>
      </c>
      <c r="N15" s="189">
        <f t="shared" si="36"/>
        <v>67020</v>
      </c>
      <c r="O15" s="83">
        <f t="shared" si="9"/>
        <v>26595.74468</v>
      </c>
      <c r="P15" s="84">
        <f t="shared" si="10"/>
        <v>2.659574468</v>
      </c>
      <c r="Q15" s="83">
        <f t="shared" si="11"/>
        <v>21276.59574</v>
      </c>
      <c r="R15" s="84">
        <f t="shared" si="12"/>
        <v>2.127659574</v>
      </c>
      <c r="S15" s="83">
        <f t="shared" si="13"/>
        <v>67741.0258</v>
      </c>
      <c r="T15" s="84">
        <f t="shared" si="14"/>
        <v>6.77410258</v>
      </c>
      <c r="U15" s="83">
        <f t="shared" si="15"/>
        <v>22251.77305</v>
      </c>
      <c r="V15" s="84">
        <f t="shared" si="16"/>
        <v>2.225177305</v>
      </c>
      <c r="W15" s="83">
        <f t="shared" si="17"/>
        <v>0</v>
      </c>
      <c r="X15" s="84">
        <f t="shared" si="18"/>
        <v>0</v>
      </c>
      <c r="Y15" s="130">
        <f t="shared" si="19"/>
        <v>20.48851393</v>
      </c>
      <c r="Z15" s="86"/>
      <c r="AA15" s="86" t="str">
        <f t="shared" si="37"/>
        <v>#REF!</v>
      </c>
      <c r="AB15" s="87" t="str">
        <f t="shared" si="38"/>
        <v>#REF!</v>
      </c>
      <c r="AC15" s="86">
        <f t="shared" si="39"/>
        <v>0.1006584</v>
      </c>
      <c r="AD15" s="86">
        <f t="shared" si="40"/>
        <v>1006.584</v>
      </c>
      <c r="AE15" s="86">
        <f t="shared" si="20"/>
        <v>2.51646</v>
      </c>
      <c r="AF15" s="86">
        <f t="shared" si="41"/>
        <v>25164.6</v>
      </c>
      <c r="AG15" s="86">
        <f t="shared" si="21"/>
        <v>24319.06944</v>
      </c>
      <c r="AH15" s="86">
        <f t="shared" si="42"/>
        <v>2.431906944</v>
      </c>
      <c r="AI15" s="88" t="str">
        <f t="shared" si="43"/>
        <v>#REF!</v>
      </c>
      <c r="AJ15" s="89" t="str">
        <f t="shared" si="22"/>
        <v>#REF!</v>
      </c>
      <c r="AK15" s="88" t="str">
        <f t="shared" si="44"/>
        <v>#REF!</v>
      </c>
      <c r="AL15" s="90">
        <v>35.13</v>
      </c>
      <c r="AM15" s="90" t="str">
        <f t="shared" si="23"/>
        <v>#REF!</v>
      </c>
      <c r="AN15" s="90" t="str">
        <f t="shared" si="24"/>
        <v>#REF!</v>
      </c>
      <c r="AO15" s="91" t="str">
        <f t="shared" si="25"/>
        <v>#REF!</v>
      </c>
      <c r="AP15" s="131">
        <v>40.0</v>
      </c>
      <c r="AQ15" s="91" t="str">
        <f t="shared" si="26"/>
        <v>#REF!</v>
      </c>
      <c r="AR15" s="132">
        <f t="shared" si="27"/>
        <v>6.4</v>
      </c>
      <c r="AS15" s="115">
        <f t="shared" si="28"/>
        <v>46.4</v>
      </c>
      <c r="AU15" s="133" t="s">
        <v>86</v>
      </c>
      <c r="AV15" s="134">
        <v>25.74164150556393</v>
      </c>
      <c r="AW15" s="101">
        <v>35.13</v>
      </c>
      <c r="AX15" s="135">
        <v>0.36471483345018324</v>
      </c>
      <c r="AY15" s="136">
        <f t="shared" si="29"/>
        <v>5.6208</v>
      </c>
      <c r="AZ15" s="137">
        <f t="shared" si="30"/>
        <v>40.7508</v>
      </c>
      <c r="BA15" s="136"/>
      <c r="BB15" s="137">
        <v>40.0</v>
      </c>
      <c r="BC15" s="135">
        <v>0.5539024576717143</v>
      </c>
      <c r="BD15" s="136">
        <f t="shared" si="31"/>
        <v>6.4</v>
      </c>
      <c r="BE15" s="137">
        <f t="shared" si="32"/>
        <v>46.4</v>
      </c>
      <c r="BF15" s="136"/>
      <c r="BG15" s="137">
        <v>52.0</v>
      </c>
      <c r="BH15" s="135" t="str">
        <f t="shared" si="33"/>
        <v>#REF!</v>
      </c>
      <c r="BI15" s="136">
        <f t="shared" si="34"/>
        <v>8.32</v>
      </c>
      <c r="BJ15" s="137">
        <f t="shared" si="35"/>
        <v>60.32</v>
      </c>
    </row>
    <row r="16" ht="21.75" customHeight="1">
      <c r="A16" s="179">
        <v>4.0</v>
      </c>
      <c r="B16" s="180" t="s">
        <v>87</v>
      </c>
      <c r="C16" s="181" t="str">
        <f t="shared" si="4"/>
        <v>#REF!</v>
      </c>
      <c r="D16" s="194" t="s">
        <v>65</v>
      </c>
      <c r="E16" s="183" t="s">
        <v>26</v>
      </c>
      <c r="F16" s="184">
        <v>54205.759999999995</v>
      </c>
      <c r="G16" s="184">
        <v>5889.240000000005</v>
      </c>
      <c r="H16" s="184">
        <f t="shared" si="5"/>
        <v>60095</v>
      </c>
      <c r="I16" s="184">
        <f t="shared" si="6"/>
        <v>120.19</v>
      </c>
      <c r="J16" s="185">
        <v>500.0</v>
      </c>
      <c r="K16" s="186">
        <v>7.5</v>
      </c>
      <c r="L16" s="187">
        <f t="shared" si="7"/>
        <v>3750</v>
      </c>
      <c r="M16" s="188">
        <f t="shared" si="8"/>
        <v>125.6625</v>
      </c>
      <c r="N16" s="189">
        <f t="shared" si="36"/>
        <v>62831.25</v>
      </c>
      <c r="O16" s="83">
        <f t="shared" si="9"/>
        <v>1329.787234</v>
      </c>
      <c r="P16" s="84">
        <f t="shared" si="10"/>
        <v>2.659574468</v>
      </c>
      <c r="Q16" s="83">
        <f t="shared" si="11"/>
        <v>1063.829787</v>
      </c>
      <c r="R16" s="84">
        <f t="shared" si="12"/>
        <v>2.127659574</v>
      </c>
      <c r="S16" s="83">
        <f t="shared" si="13"/>
        <v>3387.05129</v>
      </c>
      <c r="T16" s="84">
        <f t="shared" si="14"/>
        <v>6.77410258</v>
      </c>
      <c r="U16" s="83">
        <f t="shared" si="15"/>
        <v>1112.588652</v>
      </c>
      <c r="V16" s="84">
        <f t="shared" si="16"/>
        <v>2.225177305</v>
      </c>
      <c r="W16" s="83">
        <f t="shared" si="17"/>
        <v>0</v>
      </c>
      <c r="X16" s="84">
        <f t="shared" si="18"/>
        <v>0</v>
      </c>
      <c r="Y16" s="130">
        <f t="shared" si="19"/>
        <v>139.4490139</v>
      </c>
      <c r="Z16" s="86"/>
      <c r="AA16" s="86" t="str">
        <f t="shared" ref="AA16:AA23" si="45">+AA$8*'[1]Factura Com y Packing List'!AK102</f>
        <v>#REF!</v>
      </c>
      <c r="AB16" s="87" t="str">
        <f t="shared" si="38"/>
        <v>#REF!</v>
      </c>
      <c r="AC16" s="86">
        <f t="shared" si="39"/>
        <v>0.96152</v>
      </c>
      <c r="AD16" s="86">
        <f t="shared" si="40"/>
        <v>480.76</v>
      </c>
      <c r="AE16" s="86">
        <f>I16*0.1</f>
        <v>12.019</v>
      </c>
      <c r="AF16" s="86">
        <f t="shared" si="41"/>
        <v>6009.5</v>
      </c>
      <c r="AG16" s="86">
        <f t="shared" si="21"/>
        <v>10653.6416</v>
      </c>
      <c r="AH16" s="86">
        <f t="shared" si="42"/>
        <v>21.3072832</v>
      </c>
      <c r="AI16" s="88" t="str">
        <f t="shared" si="43"/>
        <v>#REF!</v>
      </c>
      <c r="AJ16" s="89" t="str">
        <f t="shared" si="22"/>
        <v>#REF!</v>
      </c>
      <c r="AK16" s="88" t="str">
        <f t="shared" si="44"/>
        <v>#REF!</v>
      </c>
      <c r="AL16" s="90">
        <v>539.09</v>
      </c>
      <c r="AM16" s="90" t="str">
        <f t="shared" si="23"/>
        <v>#REF!</v>
      </c>
      <c r="AN16" s="90" t="str">
        <f t="shared" si="24"/>
        <v>#REF!</v>
      </c>
      <c r="AO16" s="91" t="str">
        <f t="shared" si="25"/>
        <v>#REF!</v>
      </c>
      <c r="AP16" s="131">
        <v>540.0</v>
      </c>
      <c r="AQ16" s="91" t="str">
        <f t="shared" si="26"/>
        <v>#REF!</v>
      </c>
      <c r="AR16" s="132">
        <f t="shared" si="27"/>
        <v>86.4</v>
      </c>
      <c r="AS16" s="115">
        <f t="shared" si="28"/>
        <v>626.4</v>
      </c>
      <c r="AU16" s="133" t="s">
        <v>87</v>
      </c>
      <c r="AV16" s="134">
        <v>165.09963966790417</v>
      </c>
      <c r="AW16" s="101">
        <v>539.09</v>
      </c>
      <c r="AX16" s="135">
        <v>2.265240318418458</v>
      </c>
      <c r="AY16" s="136">
        <f t="shared" si="29"/>
        <v>86.2544</v>
      </c>
      <c r="AZ16" s="137">
        <f t="shared" si="30"/>
        <v>625.3444</v>
      </c>
      <c r="BA16" s="136"/>
      <c r="BB16" s="137">
        <v>540.0</v>
      </c>
      <c r="BC16" s="135">
        <v>2.2707521414716783</v>
      </c>
      <c r="BD16" s="136">
        <f t="shared" si="31"/>
        <v>86.4</v>
      </c>
      <c r="BE16" s="137">
        <f t="shared" si="32"/>
        <v>626.4</v>
      </c>
      <c r="BF16" s="136"/>
      <c r="BG16" s="137">
        <v>540.0</v>
      </c>
      <c r="BH16" s="135" t="str">
        <f t="shared" si="33"/>
        <v>#REF!</v>
      </c>
      <c r="BI16" s="136">
        <f t="shared" si="34"/>
        <v>86.4</v>
      </c>
      <c r="BJ16" s="137">
        <f t="shared" si="35"/>
        <v>626.4</v>
      </c>
    </row>
    <row r="17" ht="21.0" customHeight="1">
      <c r="A17" s="179">
        <v>5.0</v>
      </c>
      <c r="B17" s="185" t="s">
        <v>88</v>
      </c>
      <c r="C17" s="181" t="str">
        <f>+'[1]Orden de Compra'!B18</f>
        <v>#REF!</v>
      </c>
      <c r="D17" s="194" t="s">
        <v>66</v>
      </c>
      <c r="E17" s="183" t="s">
        <v>26</v>
      </c>
      <c r="F17" s="184">
        <v>29609.896399999998</v>
      </c>
      <c r="G17" s="184">
        <v>3217.103600000002</v>
      </c>
      <c r="H17" s="184">
        <f t="shared" si="5"/>
        <v>32827</v>
      </c>
      <c r="I17" s="184">
        <f t="shared" si="6"/>
        <v>164.135</v>
      </c>
      <c r="J17" s="185">
        <v>200.0</v>
      </c>
      <c r="K17" s="186">
        <v>8.0</v>
      </c>
      <c r="L17" s="187">
        <f t="shared" si="7"/>
        <v>1600</v>
      </c>
      <c r="M17" s="188">
        <f t="shared" si="8"/>
        <v>134.04</v>
      </c>
      <c r="N17" s="189">
        <f t="shared" si="36"/>
        <v>26808</v>
      </c>
      <c r="O17" s="83">
        <f t="shared" si="9"/>
        <v>531.9148936</v>
      </c>
      <c r="P17" s="84">
        <f t="shared" si="10"/>
        <v>2.659574468</v>
      </c>
      <c r="Q17" s="83">
        <f t="shared" si="11"/>
        <v>425.5319149</v>
      </c>
      <c r="R17" s="84">
        <f t="shared" si="12"/>
        <v>2.127659574</v>
      </c>
      <c r="S17" s="83">
        <f t="shared" si="13"/>
        <v>1354.820516</v>
      </c>
      <c r="T17" s="84">
        <f t="shared" si="14"/>
        <v>6.77410258</v>
      </c>
      <c r="U17" s="83">
        <f t="shared" si="15"/>
        <v>445.035461</v>
      </c>
      <c r="V17" s="84">
        <f t="shared" si="16"/>
        <v>2.225177305</v>
      </c>
      <c r="W17" s="83">
        <f t="shared" si="17"/>
        <v>0</v>
      </c>
      <c r="X17" s="84">
        <f t="shared" si="18"/>
        <v>0</v>
      </c>
      <c r="Y17" s="130">
        <f t="shared" si="19"/>
        <v>147.8265139</v>
      </c>
      <c r="Z17" s="86"/>
      <c r="AA17" s="86" t="str">
        <f t="shared" si="45"/>
        <v>#REF!</v>
      </c>
      <c r="AB17" s="87" t="str">
        <f t="shared" si="38"/>
        <v>#REF!</v>
      </c>
      <c r="AC17" s="86">
        <f t="shared" si="39"/>
        <v>1.31308</v>
      </c>
      <c r="AD17" s="86">
        <f t="shared" si="40"/>
        <v>262.616</v>
      </c>
      <c r="AE17" s="86">
        <f>I17*0</f>
        <v>0</v>
      </c>
      <c r="AF17" s="86">
        <f t="shared" si="41"/>
        <v>0</v>
      </c>
      <c r="AG17" s="86">
        <f t="shared" si="21"/>
        <v>5294.33856</v>
      </c>
      <c r="AH17" s="86">
        <f t="shared" si="42"/>
        <v>26.4716928</v>
      </c>
      <c r="AI17" s="88" t="str">
        <f t="shared" si="43"/>
        <v>#REF!</v>
      </c>
      <c r="AJ17" s="89" t="str">
        <f t="shared" si="22"/>
        <v>#REF!</v>
      </c>
      <c r="AK17" s="88" t="str">
        <f t="shared" si="44"/>
        <v>#REF!</v>
      </c>
      <c r="AL17" s="90">
        <v>1116.15</v>
      </c>
      <c r="AM17" s="90" t="str">
        <f t="shared" si="23"/>
        <v>#REF!</v>
      </c>
      <c r="AN17" s="90" t="str">
        <f t="shared" si="24"/>
        <v>#REF!</v>
      </c>
      <c r="AO17" s="91" t="str">
        <f t="shared" si="25"/>
        <v>#REF!</v>
      </c>
      <c r="AP17" s="131">
        <v>1117.0</v>
      </c>
      <c r="AQ17" s="91" t="str">
        <f t="shared" si="26"/>
        <v>#REF!</v>
      </c>
      <c r="AR17" s="132">
        <f t="shared" si="27"/>
        <v>178.72</v>
      </c>
      <c r="AS17" s="115">
        <f t="shared" si="28"/>
        <v>1295.72</v>
      </c>
      <c r="AU17" s="102" t="s">
        <v>88</v>
      </c>
      <c r="AV17" s="134">
        <v>187.76618318410274</v>
      </c>
      <c r="AW17" s="101">
        <v>1116.15</v>
      </c>
      <c r="AX17" s="135">
        <v>4.944361125483534</v>
      </c>
      <c r="AY17" s="136">
        <f t="shared" si="29"/>
        <v>178.584</v>
      </c>
      <c r="AZ17" s="137">
        <f t="shared" si="30"/>
        <v>1294.734</v>
      </c>
      <c r="BA17" s="136"/>
      <c r="BB17" s="137">
        <v>1117.0</v>
      </c>
      <c r="BC17" s="135">
        <v>4.948888032222466</v>
      </c>
      <c r="BD17" s="136">
        <f t="shared" si="31"/>
        <v>178.72</v>
      </c>
      <c r="BE17" s="137">
        <f t="shared" si="32"/>
        <v>1295.72</v>
      </c>
      <c r="BF17" s="136"/>
      <c r="BG17" s="137">
        <v>1117.0</v>
      </c>
      <c r="BH17" s="135" t="str">
        <f t="shared" si="33"/>
        <v>#REF!</v>
      </c>
      <c r="BI17" s="136">
        <f t="shared" si="34"/>
        <v>178.72</v>
      </c>
      <c r="BJ17" s="137">
        <f t="shared" si="35"/>
        <v>1295.72</v>
      </c>
    </row>
    <row r="18" ht="14.25" customHeight="1">
      <c r="A18" s="179">
        <v>6.0</v>
      </c>
      <c r="B18" s="180" t="s">
        <v>89</v>
      </c>
      <c r="C18" s="181" t="str">
        <f>+'[1]Orden de Compra'!B27</f>
        <v>#REF!</v>
      </c>
      <c r="D18" s="195" t="s">
        <v>67</v>
      </c>
      <c r="E18" s="183" t="s">
        <v>26</v>
      </c>
      <c r="F18" s="184">
        <v>24494.2278</v>
      </c>
      <c r="G18" s="184">
        <v>2660.7721999999994</v>
      </c>
      <c r="H18" s="184">
        <f t="shared" si="5"/>
        <v>27155</v>
      </c>
      <c r="I18" s="184">
        <f t="shared" si="6"/>
        <v>135.775</v>
      </c>
      <c r="J18" s="185">
        <v>200.0</v>
      </c>
      <c r="K18" s="186">
        <v>7.0</v>
      </c>
      <c r="L18" s="187">
        <f t="shared" si="7"/>
        <v>1400</v>
      </c>
      <c r="M18" s="188">
        <f t="shared" si="8"/>
        <v>117.285</v>
      </c>
      <c r="N18" s="189">
        <f t="shared" si="36"/>
        <v>23457</v>
      </c>
      <c r="O18" s="83">
        <f t="shared" si="9"/>
        <v>531.9148936</v>
      </c>
      <c r="P18" s="84">
        <f t="shared" si="10"/>
        <v>2.659574468</v>
      </c>
      <c r="Q18" s="83">
        <f t="shared" si="11"/>
        <v>425.5319149</v>
      </c>
      <c r="R18" s="84">
        <f t="shared" si="12"/>
        <v>2.127659574</v>
      </c>
      <c r="S18" s="83">
        <f t="shared" si="13"/>
        <v>1354.820516</v>
      </c>
      <c r="T18" s="84">
        <f t="shared" si="14"/>
        <v>6.77410258</v>
      </c>
      <c r="U18" s="83">
        <f t="shared" si="15"/>
        <v>445.035461</v>
      </c>
      <c r="V18" s="84">
        <f t="shared" si="16"/>
        <v>2.225177305</v>
      </c>
      <c r="W18" s="83">
        <f t="shared" si="17"/>
        <v>0</v>
      </c>
      <c r="X18" s="84">
        <f t="shared" si="18"/>
        <v>0</v>
      </c>
      <c r="Y18" s="130">
        <f t="shared" si="19"/>
        <v>131.0715139</v>
      </c>
      <c r="Z18" s="86"/>
      <c r="AA18" s="86" t="str">
        <f t="shared" si="45"/>
        <v>#REF!</v>
      </c>
      <c r="AB18" s="87" t="str">
        <f t="shared" si="38"/>
        <v>#REF!</v>
      </c>
      <c r="AC18" s="86">
        <f t="shared" si="39"/>
        <v>1.0862</v>
      </c>
      <c r="AD18" s="86">
        <f t="shared" si="40"/>
        <v>217.24</v>
      </c>
      <c r="AE18" s="86">
        <f>I18*0.25</f>
        <v>33.94375</v>
      </c>
      <c r="AF18" s="86">
        <f t="shared" si="41"/>
        <v>6788.75</v>
      </c>
      <c r="AG18" s="86">
        <f t="shared" si="21"/>
        <v>5465.7584</v>
      </c>
      <c r="AH18" s="86">
        <f t="shared" si="42"/>
        <v>27.328792</v>
      </c>
      <c r="AI18" s="88" t="str">
        <f t="shared" si="43"/>
        <v>#REF!</v>
      </c>
      <c r="AJ18" s="89" t="str">
        <f t="shared" si="22"/>
        <v>#REF!</v>
      </c>
      <c r="AK18" s="88" t="str">
        <f t="shared" si="44"/>
        <v>#REF!</v>
      </c>
      <c r="AL18" s="90">
        <v>832.22</v>
      </c>
      <c r="AM18" s="90" t="str">
        <f t="shared" si="23"/>
        <v>#REF!</v>
      </c>
      <c r="AN18" s="90" t="str">
        <f t="shared" si="24"/>
        <v>#REF!</v>
      </c>
      <c r="AO18" s="91" t="str">
        <f t="shared" si="25"/>
        <v>#REF!</v>
      </c>
      <c r="AP18" s="131">
        <v>833.0</v>
      </c>
      <c r="AQ18" s="91" t="str">
        <f t="shared" si="26"/>
        <v>#REF!</v>
      </c>
      <c r="AR18" s="132">
        <f t="shared" si="27"/>
        <v>133.28</v>
      </c>
      <c r="AS18" s="115">
        <f t="shared" si="28"/>
        <v>966.28</v>
      </c>
      <c r="AU18" s="133" t="s">
        <v>89</v>
      </c>
      <c r="AV18" s="134">
        <v>197.02985811823876</v>
      </c>
      <c r="AW18" s="101">
        <v>832.22</v>
      </c>
      <c r="AX18" s="135">
        <v>3.2238268247677464</v>
      </c>
      <c r="AY18" s="136">
        <f t="shared" si="29"/>
        <v>133.1552</v>
      </c>
      <c r="AZ18" s="137">
        <f t="shared" si="30"/>
        <v>965.3752</v>
      </c>
      <c r="BA18" s="136"/>
      <c r="BB18" s="137">
        <v>833.0</v>
      </c>
      <c r="BC18" s="135">
        <v>3.227785615620308</v>
      </c>
      <c r="BD18" s="136">
        <f t="shared" si="31"/>
        <v>133.28</v>
      </c>
      <c r="BE18" s="137">
        <f t="shared" si="32"/>
        <v>966.28</v>
      </c>
      <c r="BF18" s="136"/>
      <c r="BG18" s="137">
        <v>833.0</v>
      </c>
      <c r="BH18" s="135" t="str">
        <f t="shared" si="33"/>
        <v>#REF!</v>
      </c>
      <c r="BI18" s="136">
        <f t="shared" si="34"/>
        <v>133.28</v>
      </c>
      <c r="BJ18" s="137">
        <f t="shared" si="35"/>
        <v>966.28</v>
      </c>
    </row>
    <row r="19" ht="32.25" customHeight="1">
      <c r="A19" s="179">
        <v>7.0</v>
      </c>
      <c r="B19" s="180" t="s">
        <v>90</v>
      </c>
      <c r="C19" s="181" t="str">
        <f>+'[1]Orden de Compra'!B37</f>
        <v>#REF!</v>
      </c>
      <c r="D19" s="195" t="s">
        <v>68</v>
      </c>
      <c r="E19" s="183" t="s">
        <v>26</v>
      </c>
      <c r="F19" s="184">
        <v>15956.8206</v>
      </c>
      <c r="G19" s="184">
        <v>1734.179400000001</v>
      </c>
      <c r="H19" s="184">
        <f t="shared" si="5"/>
        <v>17691</v>
      </c>
      <c r="I19" s="184">
        <f t="shared" si="6"/>
        <v>176.91</v>
      </c>
      <c r="J19" s="185">
        <v>100.0</v>
      </c>
      <c r="K19" s="186">
        <v>9.0</v>
      </c>
      <c r="L19" s="187">
        <f t="shared" si="7"/>
        <v>900</v>
      </c>
      <c r="M19" s="188">
        <f t="shared" si="8"/>
        <v>150.795</v>
      </c>
      <c r="N19" s="189">
        <f t="shared" si="36"/>
        <v>15079.5</v>
      </c>
      <c r="O19" s="83">
        <f t="shared" si="9"/>
        <v>265.9574468</v>
      </c>
      <c r="P19" s="84">
        <f t="shared" si="10"/>
        <v>2.659574468</v>
      </c>
      <c r="Q19" s="83">
        <f t="shared" si="11"/>
        <v>212.7659574</v>
      </c>
      <c r="R19" s="84">
        <f t="shared" si="12"/>
        <v>2.127659574</v>
      </c>
      <c r="S19" s="83">
        <f t="shared" si="13"/>
        <v>677.410258</v>
      </c>
      <c r="T19" s="84">
        <f t="shared" si="14"/>
        <v>6.77410258</v>
      </c>
      <c r="U19" s="83">
        <f t="shared" si="15"/>
        <v>222.5177305</v>
      </c>
      <c r="V19" s="84">
        <f t="shared" si="16"/>
        <v>2.225177305</v>
      </c>
      <c r="W19" s="83">
        <f t="shared" si="17"/>
        <v>0</v>
      </c>
      <c r="X19" s="84">
        <f t="shared" si="18"/>
        <v>0</v>
      </c>
      <c r="Y19" s="130">
        <f t="shared" si="19"/>
        <v>164.5815139</v>
      </c>
      <c r="Z19" s="86"/>
      <c r="AA19" s="86" t="str">
        <f t="shared" si="45"/>
        <v>#REF!</v>
      </c>
      <c r="AB19" s="87" t="str">
        <f t="shared" si="38"/>
        <v>#REF!</v>
      </c>
      <c r="AC19" s="86">
        <f t="shared" si="39"/>
        <v>1.41528</v>
      </c>
      <c r="AD19" s="86">
        <f t="shared" si="40"/>
        <v>141.528</v>
      </c>
      <c r="AE19" s="86">
        <f>I19*0.1</f>
        <v>17.691</v>
      </c>
      <c r="AF19" s="86">
        <f t="shared" si="41"/>
        <v>1769.1</v>
      </c>
      <c r="AG19" s="86">
        <f t="shared" si="21"/>
        <v>3136.26048</v>
      </c>
      <c r="AH19" s="86">
        <f t="shared" si="42"/>
        <v>31.3626048</v>
      </c>
      <c r="AI19" s="88" t="str">
        <f t="shared" si="43"/>
        <v>#REF!</v>
      </c>
      <c r="AJ19" s="89" t="str">
        <f t="shared" si="22"/>
        <v>#REF!</v>
      </c>
      <c r="AK19" s="88" t="str">
        <f t="shared" si="44"/>
        <v>#REF!</v>
      </c>
      <c r="AL19" s="90">
        <v>883.21</v>
      </c>
      <c r="AM19" s="90" t="str">
        <f t="shared" si="23"/>
        <v>#REF!</v>
      </c>
      <c r="AN19" s="90" t="str">
        <f t="shared" si="24"/>
        <v>#REF!</v>
      </c>
      <c r="AO19" s="91" t="str">
        <f t="shared" si="25"/>
        <v>#REF!</v>
      </c>
      <c r="AP19" s="131">
        <v>884.0</v>
      </c>
      <c r="AQ19" s="91" t="str">
        <f t="shared" si="26"/>
        <v>#REF!</v>
      </c>
      <c r="AR19" s="132">
        <f t="shared" si="27"/>
        <v>141.44</v>
      </c>
      <c r="AS19" s="115">
        <f t="shared" si="28"/>
        <v>1025.44</v>
      </c>
      <c r="AU19" s="133" t="s">
        <v>90</v>
      </c>
      <c r="AV19" s="134">
        <v>221.84830979963203</v>
      </c>
      <c r="AW19" s="101">
        <v>883.21</v>
      </c>
      <c r="AX19" s="135">
        <v>2.981143695878024</v>
      </c>
      <c r="AY19" s="136">
        <f t="shared" si="29"/>
        <v>141.3136</v>
      </c>
      <c r="AZ19" s="137">
        <f t="shared" si="30"/>
        <v>1024.5236</v>
      </c>
      <c r="BA19" s="136"/>
      <c r="BB19" s="137">
        <v>884.0</v>
      </c>
      <c r="BC19" s="135">
        <v>2.9847046876237515</v>
      </c>
      <c r="BD19" s="136">
        <f t="shared" si="31"/>
        <v>141.44</v>
      </c>
      <c r="BE19" s="137">
        <f t="shared" si="32"/>
        <v>1025.44</v>
      </c>
      <c r="BF19" s="136"/>
      <c r="BG19" s="137">
        <v>884.0</v>
      </c>
      <c r="BH19" s="135" t="str">
        <f t="shared" si="33"/>
        <v>#REF!</v>
      </c>
      <c r="BI19" s="136">
        <f t="shared" si="34"/>
        <v>141.44</v>
      </c>
      <c r="BJ19" s="137">
        <f t="shared" si="35"/>
        <v>1025.44</v>
      </c>
    </row>
    <row r="20" ht="14.25" customHeight="1">
      <c r="A20" s="179">
        <v>8.0</v>
      </c>
      <c r="B20" s="185" t="s">
        <v>91</v>
      </c>
      <c r="C20" s="181" t="str">
        <f>+'[1]Orden de Compra'!B46</f>
        <v>#REF!</v>
      </c>
      <c r="D20" s="195" t="s">
        <v>69</v>
      </c>
      <c r="E20" s="183" t="s">
        <v>26</v>
      </c>
      <c r="F20" s="184">
        <v>7605.7456999999995</v>
      </c>
      <c r="G20" s="184">
        <v>826.2543000000005</v>
      </c>
      <c r="H20" s="184">
        <f t="shared" si="5"/>
        <v>8432</v>
      </c>
      <c r="I20" s="184">
        <f t="shared" si="6"/>
        <v>84.32</v>
      </c>
      <c r="J20" s="185">
        <v>100.0</v>
      </c>
      <c r="K20" s="196">
        <v>4.0</v>
      </c>
      <c r="L20" s="187">
        <f t="shared" si="7"/>
        <v>400</v>
      </c>
      <c r="M20" s="188">
        <f t="shared" si="8"/>
        <v>67.02</v>
      </c>
      <c r="N20" s="189">
        <f t="shared" si="36"/>
        <v>6702</v>
      </c>
      <c r="O20" s="83">
        <f t="shared" si="9"/>
        <v>265.9574468</v>
      </c>
      <c r="P20" s="84">
        <f t="shared" si="10"/>
        <v>2.659574468</v>
      </c>
      <c r="Q20" s="83">
        <f t="shared" si="11"/>
        <v>212.7659574</v>
      </c>
      <c r="R20" s="84">
        <f t="shared" si="12"/>
        <v>2.127659574</v>
      </c>
      <c r="S20" s="83">
        <f t="shared" si="13"/>
        <v>677.410258</v>
      </c>
      <c r="T20" s="84">
        <f t="shared" si="14"/>
        <v>6.77410258</v>
      </c>
      <c r="U20" s="83">
        <f t="shared" si="15"/>
        <v>222.5177305</v>
      </c>
      <c r="V20" s="84">
        <f t="shared" si="16"/>
        <v>2.225177305</v>
      </c>
      <c r="W20" s="83">
        <f t="shared" si="17"/>
        <v>0</v>
      </c>
      <c r="X20" s="84">
        <f t="shared" si="18"/>
        <v>0</v>
      </c>
      <c r="Y20" s="130">
        <f t="shared" si="19"/>
        <v>80.80651393</v>
      </c>
      <c r="Z20" s="86"/>
      <c r="AA20" s="86" t="str">
        <f t="shared" si="45"/>
        <v>#REF!</v>
      </c>
      <c r="AB20" s="87" t="str">
        <f t="shared" si="38"/>
        <v>#REF!</v>
      </c>
      <c r="AC20" s="86">
        <f t="shared" si="39"/>
        <v>0.67456</v>
      </c>
      <c r="AD20" s="86">
        <f t="shared" si="40"/>
        <v>67.456</v>
      </c>
      <c r="AE20" s="86">
        <f>I20*0.25</f>
        <v>21.08</v>
      </c>
      <c r="AF20" s="86">
        <f t="shared" si="41"/>
        <v>2108</v>
      </c>
      <c r="AG20" s="86">
        <f t="shared" si="21"/>
        <v>1697.19296</v>
      </c>
      <c r="AH20" s="86">
        <f t="shared" si="42"/>
        <v>16.9719296</v>
      </c>
      <c r="AI20" s="88" t="str">
        <f t="shared" si="43"/>
        <v>#REF!</v>
      </c>
      <c r="AJ20" s="89" t="str">
        <f t="shared" si="22"/>
        <v>#REF!</v>
      </c>
      <c r="AK20" s="88" t="str">
        <f t="shared" si="44"/>
        <v>#REF!</v>
      </c>
      <c r="AL20" s="90">
        <v>391.11</v>
      </c>
      <c r="AM20" s="90" t="str">
        <f t="shared" si="23"/>
        <v>#REF!</v>
      </c>
      <c r="AN20" s="90" t="str">
        <f t="shared" si="24"/>
        <v>#REF!</v>
      </c>
      <c r="AO20" s="91" t="str">
        <f t="shared" si="25"/>
        <v>#REF!</v>
      </c>
      <c r="AP20" s="131">
        <v>392.0</v>
      </c>
      <c r="AQ20" s="91" t="str">
        <f t="shared" si="26"/>
        <v>#REF!</v>
      </c>
      <c r="AR20" s="132">
        <f t="shared" si="27"/>
        <v>62.72</v>
      </c>
      <c r="AS20" s="115">
        <f t="shared" si="28"/>
        <v>454.72</v>
      </c>
      <c r="AU20" s="102" t="s">
        <v>91</v>
      </c>
      <c r="AV20" s="134">
        <v>127.47031902218694</v>
      </c>
      <c r="AW20" s="101">
        <v>391.11</v>
      </c>
      <c r="AX20" s="135">
        <v>2.0682436742935044</v>
      </c>
      <c r="AY20" s="136">
        <f t="shared" si="29"/>
        <v>62.5776</v>
      </c>
      <c r="AZ20" s="137">
        <f t="shared" si="30"/>
        <v>453.6876</v>
      </c>
      <c r="BA20" s="136"/>
      <c r="BB20" s="137">
        <v>392.0</v>
      </c>
      <c r="BC20" s="135">
        <v>2.0752256918080683</v>
      </c>
      <c r="BD20" s="136">
        <f t="shared" si="31"/>
        <v>62.72</v>
      </c>
      <c r="BE20" s="137">
        <f t="shared" si="32"/>
        <v>454.72</v>
      </c>
      <c r="BF20" s="136"/>
      <c r="BG20" s="137">
        <v>392.0</v>
      </c>
      <c r="BH20" s="135" t="str">
        <f t="shared" si="33"/>
        <v>#REF!</v>
      </c>
      <c r="BI20" s="136">
        <f t="shared" si="34"/>
        <v>62.72</v>
      </c>
      <c r="BJ20" s="137">
        <f t="shared" si="35"/>
        <v>454.72</v>
      </c>
    </row>
    <row r="21" ht="14.25" customHeight="1">
      <c r="A21" s="179">
        <v>9.0</v>
      </c>
      <c r="B21" s="185" t="s">
        <v>92</v>
      </c>
      <c r="C21" s="181" t="s">
        <v>70</v>
      </c>
      <c r="D21" s="195" t="s">
        <v>71</v>
      </c>
      <c r="E21" s="197" t="s">
        <v>26</v>
      </c>
      <c r="F21" s="184">
        <v>9909.4905</v>
      </c>
      <c r="G21" s="184">
        <v>1076.5095000000001</v>
      </c>
      <c r="H21" s="184">
        <f t="shared" si="5"/>
        <v>10986</v>
      </c>
      <c r="I21" s="184">
        <f t="shared" si="6"/>
        <v>109.86</v>
      </c>
      <c r="J21" s="185">
        <v>100.0</v>
      </c>
      <c r="K21" s="186">
        <v>5.0</v>
      </c>
      <c r="L21" s="187">
        <f t="shared" si="7"/>
        <v>500</v>
      </c>
      <c r="M21" s="188">
        <f t="shared" si="8"/>
        <v>83.775</v>
      </c>
      <c r="N21" s="189">
        <f t="shared" si="36"/>
        <v>8377.5</v>
      </c>
      <c r="O21" s="83">
        <f t="shared" si="9"/>
        <v>265.9574468</v>
      </c>
      <c r="P21" s="84">
        <f t="shared" si="10"/>
        <v>2.659574468</v>
      </c>
      <c r="Q21" s="83">
        <f t="shared" si="11"/>
        <v>212.7659574</v>
      </c>
      <c r="R21" s="84">
        <f t="shared" si="12"/>
        <v>2.127659574</v>
      </c>
      <c r="S21" s="83">
        <f t="shared" si="13"/>
        <v>677.410258</v>
      </c>
      <c r="T21" s="84">
        <f t="shared" si="14"/>
        <v>6.77410258</v>
      </c>
      <c r="U21" s="83">
        <f t="shared" si="15"/>
        <v>222.5177305</v>
      </c>
      <c r="V21" s="84">
        <f t="shared" si="16"/>
        <v>2.225177305</v>
      </c>
      <c r="W21" s="83">
        <f t="shared" si="17"/>
        <v>0</v>
      </c>
      <c r="X21" s="84">
        <f t="shared" si="18"/>
        <v>0</v>
      </c>
      <c r="Y21" s="130">
        <f t="shared" si="19"/>
        <v>97.56151393</v>
      </c>
      <c r="Z21" s="86"/>
      <c r="AA21" s="86" t="str">
        <f t="shared" si="45"/>
        <v>#REF!</v>
      </c>
      <c r="AB21" s="87" t="str">
        <f t="shared" si="38"/>
        <v>#REF!</v>
      </c>
      <c r="AC21" s="86">
        <f t="shared" si="39"/>
        <v>0.87888</v>
      </c>
      <c r="AD21" s="86">
        <f t="shared" si="40"/>
        <v>87.888</v>
      </c>
      <c r="AE21" s="86">
        <f>I21*0.2</f>
        <v>21.972</v>
      </c>
      <c r="AF21" s="86">
        <f t="shared" si="41"/>
        <v>2197.2</v>
      </c>
      <c r="AG21" s="86">
        <f t="shared" si="21"/>
        <v>2123.37408</v>
      </c>
      <c r="AH21" s="86">
        <f t="shared" si="42"/>
        <v>21.2337408</v>
      </c>
      <c r="AI21" s="88" t="str">
        <f t="shared" si="43"/>
        <v>#REF!</v>
      </c>
      <c r="AJ21" s="89" t="str">
        <f t="shared" si="22"/>
        <v>#REF!</v>
      </c>
      <c r="AK21" s="88" t="str">
        <f t="shared" si="44"/>
        <v>#REF!</v>
      </c>
      <c r="AL21" s="90">
        <v>363.5</v>
      </c>
      <c r="AM21" s="90" t="str">
        <f t="shared" si="23"/>
        <v>#REF!</v>
      </c>
      <c r="AN21" s="90" t="str">
        <f t="shared" si="24"/>
        <v>#REF!</v>
      </c>
      <c r="AO21" s="91" t="str">
        <f t="shared" si="25"/>
        <v>#REF!</v>
      </c>
      <c r="AP21" s="131">
        <v>364.0</v>
      </c>
      <c r="AQ21" s="91" t="str">
        <f t="shared" si="26"/>
        <v>#REF!</v>
      </c>
      <c r="AR21" s="132">
        <f t="shared" si="27"/>
        <v>58.24</v>
      </c>
      <c r="AS21" s="115">
        <f t="shared" si="28"/>
        <v>422.24</v>
      </c>
      <c r="AU21" s="102" t="s">
        <v>92</v>
      </c>
      <c r="AV21" s="134">
        <v>155.6244758410221</v>
      </c>
      <c r="AW21" s="101">
        <v>363.5</v>
      </c>
      <c r="AX21" s="135">
        <v>1.3357508389061674</v>
      </c>
      <c r="AY21" s="136">
        <f t="shared" si="29"/>
        <v>58.16</v>
      </c>
      <c r="AZ21" s="137">
        <f t="shared" si="30"/>
        <v>421.66</v>
      </c>
      <c r="BA21" s="136"/>
      <c r="BB21" s="137">
        <v>364.0</v>
      </c>
      <c r="BC21" s="135">
        <v>1.3389637011329987</v>
      </c>
      <c r="BD21" s="136">
        <f t="shared" si="31"/>
        <v>58.24</v>
      </c>
      <c r="BE21" s="137">
        <f t="shared" si="32"/>
        <v>422.24</v>
      </c>
      <c r="BF21" s="136"/>
      <c r="BG21" s="137">
        <v>364.0</v>
      </c>
      <c r="BH21" s="135" t="str">
        <f t="shared" si="33"/>
        <v>#REF!</v>
      </c>
      <c r="BI21" s="136">
        <f t="shared" si="34"/>
        <v>58.24</v>
      </c>
      <c r="BJ21" s="137">
        <f t="shared" si="35"/>
        <v>422.24</v>
      </c>
    </row>
    <row r="22" ht="14.25" customHeight="1">
      <c r="A22" s="179">
        <v>10.0</v>
      </c>
      <c r="B22" s="180" t="s">
        <v>93</v>
      </c>
      <c r="C22" s="181" t="str">
        <f>+'[1]Orden de Compra'!B64</f>
        <v>#REF!</v>
      </c>
      <c r="D22" s="195" t="s">
        <v>72</v>
      </c>
      <c r="E22" s="197" t="s">
        <v>26</v>
      </c>
      <c r="F22" s="184">
        <v>30118.075399999998</v>
      </c>
      <c r="G22" s="184">
        <v>3271.924600000002</v>
      </c>
      <c r="H22" s="184">
        <f t="shared" si="5"/>
        <v>33390</v>
      </c>
      <c r="I22" s="184">
        <f t="shared" si="6"/>
        <v>333.9</v>
      </c>
      <c r="J22" s="185">
        <v>100.0</v>
      </c>
      <c r="K22" s="186">
        <v>17.0</v>
      </c>
      <c r="L22" s="187">
        <f t="shared" si="7"/>
        <v>1700</v>
      </c>
      <c r="M22" s="188">
        <f t="shared" si="8"/>
        <v>284.835</v>
      </c>
      <c r="N22" s="189">
        <f t="shared" si="36"/>
        <v>28483.5</v>
      </c>
      <c r="O22" s="83">
        <f t="shared" si="9"/>
        <v>265.9574468</v>
      </c>
      <c r="P22" s="84">
        <f t="shared" si="10"/>
        <v>2.659574468</v>
      </c>
      <c r="Q22" s="83">
        <f t="shared" si="11"/>
        <v>212.7659574</v>
      </c>
      <c r="R22" s="84">
        <f t="shared" si="12"/>
        <v>2.127659574</v>
      </c>
      <c r="S22" s="83">
        <f t="shared" si="13"/>
        <v>677.410258</v>
      </c>
      <c r="T22" s="84">
        <f t="shared" si="14"/>
        <v>6.77410258</v>
      </c>
      <c r="U22" s="83">
        <f t="shared" si="15"/>
        <v>222.5177305</v>
      </c>
      <c r="V22" s="84">
        <f t="shared" si="16"/>
        <v>2.225177305</v>
      </c>
      <c r="W22" s="83">
        <f t="shared" si="17"/>
        <v>0</v>
      </c>
      <c r="X22" s="84">
        <f t="shared" si="18"/>
        <v>0</v>
      </c>
      <c r="Y22" s="130">
        <f t="shared" si="19"/>
        <v>298.6215139</v>
      </c>
      <c r="Z22" s="86"/>
      <c r="AA22" s="86" t="str">
        <f t="shared" si="45"/>
        <v>#REF!</v>
      </c>
      <c r="AB22" s="87" t="str">
        <f t="shared" si="38"/>
        <v>#REF!</v>
      </c>
      <c r="AC22" s="86">
        <f t="shared" si="39"/>
        <v>2.6712</v>
      </c>
      <c r="AD22" s="86">
        <f t="shared" si="40"/>
        <v>267.12</v>
      </c>
      <c r="AE22" s="86">
        <f>I22*0.25</f>
        <v>83.475</v>
      </c>
      <c r="AF22" s="86">
        <f t="shared" si="41"/>
        <v>8347.5</v>
      </c>
      <c r="AG22" s="86">
        <f t="shared" si="21"/>
        <v>6720.7392</v>
      </c>
      <c r="AH22" s="86">
        <f t="shared" si="42"/>
        <v>67.207392</v>
      </c>
      <c r="AI22" s="88" t="str">
        <f t="shared" si="43"/>
        <v>#REF!</v>
      </c>
      <c r="AJ22" s="89" t="str">
        <f t="shared" si="22"/>
        <v>#REF!</v>
      </c>
      <c r="AK22" s="88" t="str">
        <f t="shared" si="44"/>
        <v>#REF!</v>
      </c>
      <c r="AL22" s="90">
        <v>1711.47</v>
      </c>
      <c r="AM22" s="90" t="str">
        <f t="shared" si="23"/>
        <v>#REF!</v>
      </c>
      <c r="AN22" s="90" t="str">
        <f t="shared" si="24"/>
        <v>#REF!</v>
      </c>
      <c r="AO22" s="91" t="str">
        <f t="shared" si="25"/>
        <v>#REF!</v>
      </c>
      <c r="AP22" s="131">
        <v>915.0</v>
      </c>
      <c r="AQ22" s="91" t="str">
        <f t="shared" si="26"/>
        <v>#REF!</v>
      </c>
      <c r="AR22" s="132">
        <f t="shared" si="27"/>
        <v>146.4</v>
      </c>
      <c r="AS22" s="115">
        <f t="shared" si="28"/>
        <v>1061.4</v>
      </c>
      <c r="AU22" s="133" t="s">
        <v>93</v>
      </c>
      <c r="AV22" s="134">
        <v>464.8615252964579</v>
      </c>
      <c r="AW22" s="101">
        <v>1711.47</v>
      </c>
      <c r="AX22" s="135">
        <v>2.6816770303985416</v>
      </c>
      <c r="AY22" s="136">
        <f t="shared" si="29"/>
        <v>273.8352</v>
      </c>
      <c r="AZ22" s="137">
        <f t="shared" si="30"/>
        <v>1985.3052</v>
      </c>
      <c r="BA22" s="136"/>
      <c r="BB22" s="137">
        <v>915.0</v>
      </c>
      <c r="BC22" s="135">
        <v>0.9683280938694024</v>
      </c>
      <c r="BD22" s="136">
        <f t="shared" si="31"/>
        <v>146.4</v>
      </c>
      <c r="BE22" s="137">
        <f t="shared" si="32"/>
        <v>1061.4</v>
      </c>
      <c r="BF22" s="136"/>
      <c r="BG22" s="137">
        <v>930.0</v>
      </c>
      <c r="BH22" s="135" t="str">
        <f t="shared" si="33"/>
        <v>#REF!</v>
      </c>
      <c r="BI22" s="136">
        <f t="shared" si="34"/>
        <v>148.8</v>
      </c>
      <c r="BJ22" s="137">
        <f t="shared" si="35"/>
        <v>1078.8</v>
      </c>
    </row>
    <row r="23" ht="14.25" customHeight="1">
      <c r="A23" s="179">
        <v>11.0</v>
      </c>
      <c r="B23" s="180" t="s">
        <v>94</v>
      </c>
      <c r="C23" s="181" t="str">
        <f>+'[1]Orden de Compra'!B83</f>
        <v>#REF!</v>
      </c>
      <c r="D23" s="195" t="s">
        <v>73</v>
      </c>
      <c r="E23" s="183" t="s">
        <v>26</v>
      </c>
      <c r="F23" s="184">
        <v>20039.191899999998</v>
      </c>
      <c r="G23" s="184">
        <v>2176.808100000002</v>
      </c>
      <c r="H23" s="184">
        <f t="shared" si="5"/>
        <v>22216</v>
      </c>
      <c r="I23" s="184">
        <f t="shared" si="6"/>
        <v>222.16</v>
      </c>
      <c r="J23" s="185">
        <v>100.0</v>
      </c>
      <c r="K23" s="186">
        <v>11.0</v>
      </c>
      <c r="L23" s="187">
        <f t="shared" si="7"/>
        <v>1100</v>
      </c>
      <c r="M23" s="198">
        <f t="shared" si="8"/>
        <v>184.305</v>
      </c>
      <c r="N23" s="189">
        <f t="shared" si="36"/>
        <v>18430.5</v>
      </c>
      <c r="O23" s="83">
        <f t="shared" si="9"/>
        <v>265.9574468</v>
      </c>
      <c r="P23" s="84">
        <f t="shared" si="10"/>
        <v>2.659574468</v>
      </c>
      <c r="Q23" s="83">
        <f t="shared" si="11"/>
        <v>212.7659574</v>
      </c>
      <c r="R23" s="84">
        <f t="shared" si="12"/>
        <v>2.127659574</v>
      </c>
      <c r="S23" s="83">
        <f t="shared" si="13"/>
        <v>677.410258</v>
      </c>
      <c r="T23" s="84">
        <f t="shared" si="14"/>
        <v>6.77410258</v>
      </c>
      <c r="U23" s="83">
        <f t="shared" si="15"/>
        <v>222.5177305</v>
      </c>
      <c r="V23" s="84">
        <f t="shared" si="16"/>
        <v>2.225177305</v>
      </c>
      <c r="W23" s="83">
        <f t="shared" si="17"/>
        <v>0</v>
      </c>
      <c r="X23" s="84">
        <f t="shared" si="18"/>
        <v>0</v>
      </c>
      <c r="Y23" s="138">
        <f t="shared" si="19"/>
        <v>198.0915139</v>
      </c>
      <c r="Z23" s="86"/>
      <c r="AA23" s="86" t="str">
        <f t="shared" si="45"/>
        <v>#REF!</v>
      </c>
      <c r="AB23" s="87" t="str">
        <f t="shared" si="38"/>
        <v>#REF!</v>
      </c>
      <c r="AC23" s="86">
        <f t="shared" si="39"/>
        <v>1.77728</v>
      </c>
      <c r="AD23" s="86">
        <f t="shared" si="40"/>
        <v>177.728</v>
      </c>
      <c r="AE23" s="86">
        <f>I23*0.1</f>
        <v>22.216</v>
      </c>
      <c r="AF23" s="86">
        <f t="shared" si="41"/>
        <v>2221.6</v>
      </c>
      <c r="AG23" s="86">
        <f t="shared" si="21"/>
        <v>3938.45248</v>
      </c>
      <c r="AH23" s="86">
        <f t="shared" si="42"/>
        <v>39.3845248</v>
      </c>
      <c r="AI23" s="98" t="str">
        <f t="shared" si="43"/>
        <v>#REF!</v>
      </c>
      <c r="AJ23" s="89" t="str">
        <f t="shared" si="22"/>
        <v>#REF!</v>
      </c>
      <c r="AK23" s="98" t="str">
        <f t="shared" si="44"/>
        <v>#REF!</v>
      </c>
      <c r="AL23" s="90">
        <v>1319.5</v>
      </c>
      <c r="AM23" s="90" t="str">
        <f t="shared" si="23"/>
        <v>#REF!</v>
      </c>
      <c r="AN23" s="90" t="str">
        <f t="shared" si="24"/>
        <v>#REF!</v>
      </c>
      <c r="AO23" s="91" t="str">
        <f t="shared" si="25"/>
        <v>#REF!</v>
      </c>
      <c r="AP23" s="131">
        <v>1320.0</v>
      </c>
      <c r="AQ23" s="91" t="str">
        <f t="shared" si="26"/>
        <v>#REF!</v>
      </c>
      <c r="AR23" s="132">
        <f t="shared" si="27"/>
        <v>211.2</v>
      </c>
      <c r="AS23" s="115">
        <f t="shared" si="28"/>
        <v>1531.2</v>
      </c>
      <c r="AU23" s="133" t="s">
        <v>94</v>
      </c>
      <c r="AV23" s="139">
        <v>275.1531251109982</v>
      </c>
      <c r="AW23" s="101">
        <v>1319.5</v>
      </c>
      <c r="AX23" s="135">
        <v>3.7955115882027752</v>
      </c>
      <c r="AY23" s="136">
        <f t="shared" si="29"/>
        <v>211.12</v>
      </c>
      <c r="AZ23" s="137">
        <f t="shared" si="30"/>
        <v>1530.62</v>
      </c>
      <c r="BA23" s="136"/>
      <c r="BB23" s="137">
        <v>1320.0</v>
      </c>
      <c r="BC23" s="135">
        <v>3.7973287581869375</v>
      </c>
      <c r="BD23" s="136">
        <f t="shared" si="31"/>
        <v>211.2</v>
      </c>
      <c r="BE23" s="137">
        <f t="shared" si="32"/>
        <v>1531.2</v>
      </c>
      <c r="BF23" s="136"/>
      <c r="BG23" s="137">
        <v>1320.0</v>
      </c>
      <c r="BH23" s="135" t="str">
        <f t="shared" si="33"/>
        <v>#REF!</v>
      </c>
      <c r="BI23" s="136">
        <f t="shared" si="34"/>
        <v>211.2</v>
      </c>
      <c r="BJ23" s="137">
        <f t="shared" si="35"/>
        <v>1531.2</v>
      </c>
    </row>
    <row r="24" ht="14.25" customHeight="1">
      <c r="A24" s="19"/>
      <c r="B24" s="19"/>
      <c r="C24" s="99"/>
      <c r="D24" s="99"/>
      <c r="E24" s="100"/>
      <c r="F24" s="101"/>
      <c r="G24" s="101"/>
      <c r="H24" s="101"/>
      <c r="I24" s="101"/>
      <c r="J24" s="102"/>
      <c r="K24" s="103"/>
      <c r="L24" s="104"/>
      <c r="M24" s="103"/>
      <c r="N24" s="101"/>
      <c r="O24" s="70"/>
      <c r="P24" s="19"/>
      <c r="Q24" s="19"/>
      <c r="R24" s="19"/>
      <c r="S24" s="19"/>
      <c r="T24" s="19"/>
      <c r="U24" s="19"/>
      <c r="V24" s="19"/>
      <c r="W24" s="19"/>
      <c r="X24" s="19"/>
      <c r="Y24" s="140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05"/>
      <c r="AK24" s="105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</row>
    <row r="25" ht="26.25" customHeight="1">
      <c r="A25" s="106"/>
      <c r="B25" s="199"/>
      <c r="C25" s="199"/>
      <c r="D25" s="200" t="s">
        <v>74</v>
      </c>
      <c r="E25" s="201"/>
      <c r="F25" s="202">
        <f t="shared" ref="F25:H25" si="46">SUM(F13:F24)</f>
        <v>839020.4683</v>
      </c>
      <c r="G25" s="202">
        <f t="shared" si="46"/>
        <v>91154.5317</v>
      </c>
      <c r="H25" s="202">
        <f t="shared" si="46"/>
        <v>930175</v>
      </c>
      <c r="I25" s="202"/>
      <c r="J25" s="203">
        <f>SUM(J13:J24)</f>
        <v>56400</v>
      </c>
      <c r="K25" s="204"/>
      <c r="L25" s="202">
        <f>SUM(L13:L24)</f>
        <v>46850</v>
      </c>
      <c r="M25" s="202"/>
      <c r="N25" s="202">
        <f t="shared" ref="N25:O25" si="47">SUM(N13:N24)</f>
        <v>785726.27</v>
      </c>
      <c r="O25" s="109">
        <f t="shared" si="47"/>
        <v>150000</v>
      </c>
      <c r="P25" s="109"/>
      <c r="Q25" s="109">
        <f>SUM(Q13:Q24)</f>
        <v>120000</v>
      </c>
      <c r="R25" s="109"/>
      <c r="S25" s="109">
        <f>SUM(S13:S24)</f>
        <v>382059.3855</v>
      </c>
      <c r="T25" s="109"/>
      <c r="U25" s="109">
        <f>SUM(U13:U24)</f>
        <v>125500</v>
      </c>
      <c r="V25" s="109"/>
      <c r="W25" s="109">
        <f>SUM(W13:W24)</f>
        <v>0</v>
      </c>
      <c r="X25" s="109"/>
      <c r="Y25" s="141"/>
      <c r="Z25" s="112"/>
      <c r="AA25" s="109" t="str">
        <f>SUM(AA13:AA24)</f>
        <v>#REF!</v>
      </c>
      <c r="AB25" s="112"/>
      <c r="AC25" s="112"/>
      <c r="AD25" s="109" t="str">
        <f>SUM(AD13:AD24)</f>
        <v>#REF!</v>
      </c>
      <c r="AE25" s="112"/>
      <c r="AF25" s="109">
        <f t="shared" ref="AF25:AG25" si="48">SUM(AF13:AF24)</f>
        <v>172918.25</v>
      </c>
      <c r="AG25" s="109" t="str">
        <f t="shared" si="48"/>
        <v>#REF!</v>
      </c>
      <c r="AH25" s="112"/>
      <c r="AI25" s="112"/>
      <c r="AJ25" s="112"/>
      <c r="AK25" s="109" t="str">
        <f>SUM(AK13:AK24)</f>
        <v>#REF!</v>
      </c>
      <c r="AL25" s="112"/>
      <c r="AM25" s="112"/>
      <c r="AN25" s="109" t="str">
        <f>SUM(AN13:AN24)</f>
        <v>#REF!</v>
      </c>
      <c r="AO25" s="109"/>
      <c r="AP25" s="106"/>
      <c r="AQ25" s="106"/>
      <c r="AR25" s="106"/>
      <c r="AS25" s="106"/>
      <c r="AT25" s="106"/>
      <c r="AU25" s="106"/>
      <c r="AV25" s="112"/>
      <c r="AW25" s="112"/>
      <c r="AX25" s="109"/>
      <c r="AY25" s="142"/>
      <c r="AZ25" s="142">
        <f>SUM(AZ13:AZ24)</f>
        <v>8463.8008</v>
      </c>
      <c r="BA25" s="106"/>
      <c r="BB25" s="106"/>
      <c r="BC25" s="106"/>
      <c r="BD25" s="106"/>
      <c r="BE25" s="142">
        <f>SUM(BE13:BE24)</f>
        <v>7566.68</v>
      </c>
      <c r="BF25" s="106"/>
      <c r="BG25" s="106"/>
      <c r="BH25" s="106"/>
      <c r="BI25" s="106"/>
      <c r="BJ25" s="142">
        <f>SUM(BJ13:BJ24)</f>
        <v>7616.56</v>
      </c>
      <c r="BK25" s="106"/>
    </row>
    <row r="26" ht="14.25" customHeight="1">
      <c r="B26" s="205"/>
      <c r="C26" s="205"/>
      <c r="D26" s="205"/>
      <c r="E26" s="205"/>
      <c r="F26" s="205"/>
      <c r="G26" s="206" t="s">
        <v>75</v>
      </c>
      <c r="H26" s="207">
        <f>+N25-F25</f>
        <v>-53294.1983</v>
      </c>
      <c r="I26" s="205"/>
      <c r="J26" s="208"/>
      <c r="K26" s="208"/>
      <c r="L26" s="208"/>
      <c r="M26" s="205"/>
      <c r="N26" s="205"/>
      <c r="O26" s="115"/>
      <c r="P26" s="115"/>
      <c r="Q26" s="115">
        <f>Q25/P3</f>
        <v>7121.661721</v>
      </c>
      <c r="R26" s="115"/>
      <c r="S26" s="115"/>
      <c r="T26" s="115"/>
      <c r="U26" s="115"/>
      <c r="V26" s="115"/>
      <c r="W26" s="115"/>
      <c r="X26" s="115"/>
      <c r="Y26" s="143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6"/>
      <c r="AK26" s="116"/>
      <c r="AL26" s="115"/>
      <c r="AM26" s="115"/>
      <c r="AN26" s="115"/>
      <c r="AO26" s="115"/>
      <c r="AV26" s="115"/>
      <c r="AW26" s="115"/>
      <c r="AX26" s="115"/>
      <c r="AY26" s="115"/>
      <c r="AZ26" s="115"/>
    </row>
    <row r="27" ht="14.25" customHeight="1"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Y27" s="117"/>
      <c r="AJ27" s="5"/>
      <c r="AK27" s="5"/>
    </row>
    <row r="28" ht="14.25" customHeight="1">
      <c r="Y28" s="117"/>
      <c r="AJ28" s="5"/>
      <c r="AK28" s="5"/>
    </row>
    <row r="29" ht="14.25" customHeight="1">
      <c r="Y29" s="117"/>
      <c r="AJ29" s="5"/>
      <c r="AK29" s="5"/>
    </row>
    <row r="30" ht="14.25" customHeight="1">
      <c r="Y30" s="117"/>
      <c r="AJ30" s="5"/>
      <c r="AK30" s="5"/>
    </row>
    <row r="31" ht="14.25" customHeight="1">
      <c r="Y31" s="117"/>
      <c r="AJ31" s="5"/>
      <c r="AK31" s="5"/>
    </row>
    <row r="32" ht="14.25" customHeight="1">
      <c r="Y32" s="117"/>
      <c r="AJ32" s="5"/>
      <c r="AK32" s="5"/>
    </row>
    <row r="33" ht="14.25" customHeight="1">
      <c r="Y33" s="117"/>
      <c r="AJ33" s="5"/>
      <c r="AK33" s="5"/>
    </row>
    <row r="34" ht="14.25" customHeight="1">
      <c r="Y34" s="117"/>
      <c r="AJ34" s="5"/>
      <c r="AK34" s="5"/>
    </row>
    <row r="35" ht="14.25" customHeight="1">
      <c r="Y35" s="117"/>
      <c r="AJ35" s="5"/>
      <c r="AK35" s="5"/>
    </row>
    <row r="36" ht="14.25" customHeight="1">
      <c r="Y36" s="117"/>
      <c r="AJ36" s="5"/>
      <c r="AK36" s="5"/>
    </row>
    <row r="37" ht="14.25" customHeight="1">
      <c r="Y37" s="117"/>
      <c r="AJ37" s="5"/>
      <c r="AK37" s="5"/>
    </row>
    <row r="38" ht="14.25" customHeight="1">
      <c r="Y38" s="117"/>
      <c r="AJ38" s="5"/>
      <c r="AK38" s="5"/>
    </row>
    <row r="39" ht="14.25" customHeight="1">
      <c r="Y39" s="117"/>
      <c r="AJ39" s="5"/>
      <c r="AK39" s="5"/>
    </row>
    <row r="40" ht="14.25" customHeight="1">
      <c r="Y40" s="117"/>
      <c r="AJ40" s="5"/>
      <c r="AK40" s="5"/>
    </row>
    <row r="41" ht="14.25" customHeight="1">
      <c r="Y41" s="117"/>
      <c r="AJ41" s="5"/>
      <c r="AK41" s="5"/>
    </row>
    <row r="42" ht="14.25" customHeight="1">
      <c r="Y42" s="117"/>
      <c r="AJ42" s="5"/>
      <c r="AK42" s="5"/>
    </row>
    <row r="43" ht="14.25" customHeight="1">
      <c r="Y43" s="117"/>
      <c r="AJ43" s="5"/>
      <c r="AK43" s="5"/>
    </row>
    <row r="44" ht="14.25" customHeight="1">
      <c r="Y44" s="117"/>
      <c r="AJ44" s="5"/>
      <c r="AK44" s="5"/>
    </row>
    <row r="45" ht="14.25" customHeight="1">
      <c r="Y45" s="117"/>
      <c r="AJ45" s="5"/>
      <c r="AK45" s="5"/>
    </row>
    <row r="46" ht="14.25" customHeight="1">
      <c r="Y46" s="117"/>
      <c r="AJ46" s="5"/>
      <c r="AK46" s="5"/>
    </row>
    <row r="47" ht="14.25" customHeight="1">
      <c r="Y47" s="117"/>
      <c r="AJ47" s="5"/>
      <c r="AK47" s="5"/>
    </row>
    <row r="48" ht="14.25" customHeight="1">
      <c r="Y48" s="117"/>
      <c r="AJ48" s="5"/>
      <c r="AK48" s="5"/>
    </row>
    <row r="49" ht="14.25" customHeight="1">
      <c r="Y49" s="117"/>
      <c r="AJ49" s="5"/>
      <c r="AK49" s="5"/>
    </row>
    <row r="50" ht="14.25" customHeight="1">
      <c r="Y50" s="117"/>
      <c r="AJ50" s="5"/>
      <c r="AK50" s="5"/>
    </row>
    <row r="51" ht="14.25" customHeight="1">
      <c r="Y51" s="117"/>
      <c r="AJ51" s="5"/>
      <c r="AK51" s="5"/>
    </row>
    <row r="52" ht="14.25" customHeight="1">
      <c r="Y52" s="117"/>
      <c r="AJ52" s="5"/>
      <c r="AK52" s="5"/>
    </row>
    <row r="53" ht="14.25" customHeight="1">
      <c r="Y53" s="117"/>
      <c r="AJ53" s="5"/>
      <c r="AK53" s="5"/>
    </row>
    <row r="54" ht="14.25" customHeight="1">
      <c r="Y54" s="117"/>
      <c r="AJ54" s="5"/>
      <c r="AK54" s="5"/>
    </row>
    <row r="55" ht="14.25" customHeight="1">
      <c r="Y55" s="117"/>
      <c r="AJ55" s="5"/>
      <c r="AK55" s="5"/>
    </row>
    <row r="56" ht="14.25" customHeight="1">
      <c r="Y56" s="117"/>
      <c r="AJ56" s="5"/>
      <c r="AK56" s="5"/>
    </row>
    <row r="57" ht="14.25" customHeight="1">
      <c r="Y57" s="117"/>
      <c r="AJ57" s="5"/>
      <c r="AK57" s="5"/>
    </row>
    <row r="58" ht="14.25" customHeight="1">
      <c r="Y58" s="117"/>
      <c r="AJ58" s="5"/>
      <c r="AK58" s="5"/>
    </row>
    <row r="59" ht="14.25" customHeight="1">
      <c r="Y59" s="117"/>
      <c r="AJ59" s="5"/>
      <c r="AK59" s="5"/>
    </row>
    <row r="60" ht="14.25" customHeight="1">
      <c r="Y60" s="117"/>
      <c r="AJ60" s="5"/>
      <c r="AK60" s="5"/>
    </row>
    <row r="61" ht="14.25" customHeight="1">
      <c r="Y61" s="117"/>
      <c r="AJ61" s="5"/>
      <c r="AK61" s="5"/>
    </row>
    <row r="62" ht="14.25" customHeight="1">
      <c r="Y62" s="117"/>
      <c r="AJ62" s="5"/>
      <c r="AK62" s="5"/>
    </row>
    <row r="63" ht="14.25" customHeight="1">
      <c r="Y63" s="117"/>
      <c r="AJ63" s="5"/>
      <c r="AK63" s="5"/>
    </row>
    <row r="64" ht="14.25" customHeight="1">
      <c r="Y64" s="117"/>
      <c r="AJ64" s="5"/>
      <c r="AK64" s="5"/>
    </row>
    <row r="65" ht="14.25" customHeight="1">
      <c r="Y65" s="117"/>
      <c r="AJ65" s="5"/>
      <c r="AK65" s="5"/>
    </row>
    <row r="66" ht="14.25" customHeight="1">
      <c r="Y66" s="117"/>
      <c r="AJ66" s="5"/>
      <c r="AK66" s="5"/>
    </row>
    <row r="67" ht="14.25" customHeight="1">
      <c r="Y67" s="117"/>
      <c r="AJ67" s="5"/>
      <c r="AK67" s="5"/>
    </row>
    <row r="68" ht="14.25" customHeight="1">
      <c r="Y68" s="117"/>
      <c r="AJ68" s="5"/>
      <c r="AK68" s="5"/>
    </row>
    <row r="69" ht="14.25" customHeight="1">
      <c r="Y69" s="117"/>
      <c r="AJ69" s="5"/>
      <c r="AK69" s="5"/>
    </row>
    <row r="70" ht="14.25" customHeight="1">
      <c r="Y70" s="117"/>
      <c r="AJ70" s="5"/>
      <c r="AK70" s="5"/>
    </row>
    <row r="71" ht="14.25" customHeight="1">
      <c r="Y71" s="117"/>
      <c r="AJ71" s="5"/>
      <c r="AK71" s="5"/>
    </row>
    <row r="72" ht="14.25" customHeight="1">
      <c r="Y72" s="117"/>
      <c r="AJ72" s="5"/>
      <c r="AK72" s="5"/>
    </row>
    <row r="73" ht="14.25" customHeight="1">
      <c r="Y73" s="117"/>
      <c r="AJ73" s="5"/>
      <c r="AK73" s="5"/>
    </row>
    <row r="74" ht="14.25" customHeight="1">
      <c r="Y74" s="117"/>
      <c r="AJ74" s="5"/>
      <c r="AK74" s="5"/>
    </row>
    <row r="75" ht="14.25" customHeight="1">
      <c r="Y75" s="117"/>
      <c r="AJ75" s="5"/>
      <c r="AK75" s="5"/>
    </row>
    <row r="76" ht="14.25" customHeight="1">
      <c r="Y76" s="117"/>
      <c r="AJ76" s="5"/>
      <c r="AK76" s="5"/>
    </row>
    <row r="77" ht="14.25" customHeight="1">
      <c r="Y77" s="117"/>
      <c r="AJ77" s="5"/>
      <c r="AK77" s="5"/>
    </row>
    <row r="78" ht="14.25" customHeight="1">
      <c r="Y78" s="117"/>
      <c r="AJ78" s="5"/>
      <c r="AK78" s="5"/>
    </row>
    <row r="79" ht="14.25" customHeight="1">
      <c r="Y79" s="117"/>
      <c r="AJ79" s="5"/>
      <c r="AK79" s="5"/>
    </row>
    <row r="80" ht="14.25" customHeight="1">
      <c r="Y80" s="117"/>
      <c r="AJ80" s="5"/>
      <c r="AK80" s="5"/>
    </row>
    <row r="81" ht="14.25" customHeight="1">
      <c r="Y81" s="117"/>
      <c r="AJ81" s="5"/>
      <c r="AK81" s="5"/>
    </row>
    <row r="82" ht="14.25" customHeight="1">
      <c r="Y82" s="117"/>
      <c r="AJ82" s="5"/>
      <c r="AK82" s="5"/>
    </row>
    <row r="83" ht="14.25" customHeight="1">
      <c r="Y83" s="117"/>
      <c r="AJ83" s="5"/>
      <c r="AK83" s="5"/>
    </row>
    <row r="84" ht="14.25" customHeight="1">
      <c r="Y84" s="117"/>
      <c r="AJ84" s="5"/>
      <c r="AK84" s="5"/>
    </row>
    <row r="85" ht="14.25" customHeight="1">
      <c r="Y85" s="117"/>
      <c r="AJ85" s="5"/>
      <c r="AK85" s="5"/>
    </row>
    <row r="86" ht="14.25" customHeight="1">
      <c r="Y86" s="117"/>
      <c r="AJ86" s="5"/>
      <c r="AK86" s="5"/>
    </row>
    <row r="87" ht="14.25" customHeight="1">
      <c r="Y87" s="117"/>
      <c r="AJ87" s="5"/>
      <c r="AK87" s="5"/>
    </row>
    <row r="88" ht="14.25" customHeight="1">
      <c r="Y88" s="117"/>
      <c r="AJ88" s="5"/>
      <c r="AK88" s="5"/>
    </row>
    <row r="89" ht="14.25" customHeight="1">
      <c r="Y89" s="117"/>
      <c r="AJ89" s="5"/>
      <c r="AK89" s="5"/>
    </row>
    <row r="90" ht="14.25" customHeight="1">
      <c r="Y90" s="117"/>
      <c r="AJ90" s="5"/>
      <c r="AK90" s="5"/>
    </row>
    <row r="91" ht="14.25" customHeight="1">
      <c r="Y91" s="117"/>
      <c r="AJ91" s="5"/>
      <c r="AK91" s="5"/>
    </row>
    <row r="92" ht="14.25" customHeight="1">
      <c r="Y92" s="117"/>
      <c r="AJ92" s="5"/>
      <c r="AK92" s="5"/>
    </row>
    <row r="93" ht="14.25" customHeight="1">
      <c r="Y93" s="117"/>
      <c r="AJ93" s="5"/>
      <c r="AK93" s="5"/>
    </row>
    <row r="94" ht="14.25" customHeight="1">
      <c r="Y94" s="117"/>
      <c r="AJ94" s="5"/>
      <c r="AK94" s="5"/>
    </row>
    <row r="95" ht="14.25" customHeight="1">
      <c r="Y95" s="117"/>
      <c r="AJ95" s="5"/>
      <c r="AK95" s="5"/>
    </row>
    <row r="96" ht="14.25" customHeight="1">
      <c r="Y96" s="117"/>
      <c r="AJ96" s="5"/>
      <c r="AK96" s="5"/>
    </row>
    <row r="97" ht="14.25" customHeight="1">
      <c r="Y97" s="117"/>
      <c r="AJ97" s="5"/>
      <c r="AK97" s="5"/>
    </row>
    <row r="98" ht="14.25" customHeight="1">
      <c r="Y98" s="117"/>
      <c r="AJ98" s="5"/>
      <c r="AK98" s="5"/>
    </row>
    <row r="99" ht="14.25" customHeight="1">
      <c r="Y99" s="117"/>
      <c r="AJ99" s="5"/>
      <c r="AK99" s="5"/>
    </row>
    <row r="100" ht="14.25" customHeight="1">
      <c r="Y100" s="117"/>
      <c r="AJ100" s="5"/>
      <c r="AK100" s="5"/>
    </row>
    <row r="101" ht="14.25" customHeight="1">
      <c r="Y101" s="117"/>
      <c r="AJ101" s="5"/>
      <c r="AK101" s="5"/>
    </row>
    <row r="102" ht="14.25" customHeight="1">
      <c r="Y102" s="117"/>
      <c r="AJ102" s="5"/>
      <c r="AK102" s="5"/>
    </row>
    <row r="103" ht="14.25" customHeight="1">
      <c r="Y103" s="117"/>
      <c r="AJ103" s="5"/>
      <c r="AK103" s="5"/>
    </row>
    <row r="104" ht="14.25" customHeight="1">
      <c r="Y104" s="117"/>
      <c r="AJ104" s="5"/>
      <c r="AK104" s="5"/>
    </row>
    <row r="105" ht="14.25" customHeight="1">
      <c r="Y105" s="117"/>
      <c r="AJ105" s="5"/>
      <c r="AK105" s="5"/>
    </row>
    <row r="106" ht="14.25" customHeight="1">
      <c r="Y106" s="117"/>
      <c r="AJ106" s="5"/>
      <c r="AK106" s="5"/>
    </row>
    <row r="107" ht="14.25" customHeight="1">
      <c r="Y107" s="117"/>
      <c r="AJ107" s="5"/>
      <c r="AK107" s="5"/>
    </row>
    <row r="108" ht="14.25" customHeight="1">
      <c r="Y108" s="117"/>
      <c r="AJ108" s="5"/>
      <c r="AK108" s="5"/>
    </row>
    <row r="109" ht="14.25" customHeight="1">
      <c r="Y109" s="117"/>
      <c r="AJ109" s="5"/>
      <c r="AK109" s="5"/>
    </row>
    <row r="110" ht="14.25" customHeight="1">
      <c r="Y110" s="117"/>
      <c r="AJ110" s="5"/>
      <c r="AK110" s="5"/>
    </row>
    <row r="111" ht="14.25" customHeight="1">
      <c r="Y111" s="117"/>
      <c r="AJ111" s="5"/>
      <c r="AK111" s="5"/>
    </row>
    <row r="112" ht="14.25" customHeight="1">
      <c r="Y112" s="117"/>
      <c r="AJ112" s="5"/>
      <c r="AK112" s="5"/>
    </row>
    <row r="113" ht="14.25" customHeight="1">
      <c r="Y113" s="117"/>
      <c r="AJ113" s="5"/>
      <c r="AK113" s="5"/>
    </row>
    <row r="114" ht="14.25" customHeight="1">
      <c r="Y114" s="117"/>
      <c r="AJ114" s="5"/>
      <c r="AK114" s="5"/>
    </row>
    <row r="115" ht="14.25" customHeight="1">
      <c r="Y115" s="117"/>
      <c r="AJ115" s="5"/>
      <c r="AK115" s="5"/>
    </row>
    <row r="116" ht="14.25" customHeight="1">
      <c r="Y116" s="117"/>
      <c r="AJ116" s="5"/>
      <c r="AK116" s="5"/>
    </row>
    <row r="117" ht="14.25" customHeight="1">
      <c r="Y117" s="117"/>
      <c r="AJ117" s="5"/>
      <c r="AK117" s="5"/>
    </row>
    <row r="118" ht="14.25" customHeight="1">
      <c r="Y118" s="117"/>
      <c r="AJ118" s="5"/>
      <c r="AK118" s="5"/>
    </row>
    <row r="119" ht="14.25" customHeight="1">
      <c r="Y119" s="117"/>
      <c r="AJ119" s="5"/>
      <c r="AK119" s="5"/>
    </row>
    <row r="120" ht="14.25" customHeight="1">
      <c r="Y120" s="117"/>
      <c r="AJ120" s="5"/>
      <c r="AK120" s="5"/>
    </row>
    <row r="121" ht="14.25" customHeight="1">
      <c r="Y121" s="117"/>
      <c r="AJ121" s="5"/>
      <c r="AK121" s="5"/>
    </row>
    <row r="122" ht="14.25" customHeight="1">
      <c r="Y122" s="117"/>
      <c r="AJ122" s="5"/>
      <c r="AK122" s="5"/>
    </row>
    <row r="123" ht="14.25" customHeight="1">
      <c r="Y123" s="117"/>
      <c r="AJ123" s="5"/>
      <c r="AK123" s="5"/>
    </row>
    <row r="124" ht="14.25" customHeight="1">
      <c r="Y124" s="117"/>
      <c r="AJ124" s="5"/>
      <c r="AK124" s="5"/>
    </row>
    <row r="125" ht="14.25" customHeight="1">
      <c r="Y125" s="117"/>
      <c r="AJ125" s="5"/>
      <c r="AK125" s="5"/>
    </row>
    <row r="126" ht="14.25" customHeight="1">
      <c r="Y126" s="117"/>
      <c r="AJ126" s="5"/>
      <c r="AK126" s="5"/>
    </row>
    <row r="127" ht="14.25" customHeight="1">
      <c r="Y127" s="117"/>
      <c r="AJ127" s="5"/>
      <c r="AK127" s="5"/>
    </row>
    <row r="128" ht="14.25" customHeight="1">
      <c r="Y128" s="117"/>
      <c r="AJ128" s="5"/>
      <c r="AK128" s="5"/>
    </row>
    <row r="129" ht="14.25" customHeight="1">
      <c r="Y129" s="117"/>
      <c r="AJ129" s="5"/>
      <c r="AK129" s="5"/>
    </row>
    <row r="130" ht="14.25" customHeight="1">
      <c r="Y130" s="117"/>
      <c r="AJ130" s="5"/>
      <c r="AK130" s="5"/>
    </row>
    <row r="131" ht="14.25" customHeight="1">
      <c r="Y131" s="117"/>
      <c r="AJ131" s="5"/>
      <c r="AK131" s="5"/>
    </row>
    <row r="132" ht="14.25" customHeight="1">
      <c r="Y132" s="117"/>
      <c r="AJ132" s="5"/>
      <c r="AK132" s="5"/>
    </row>
    <row r="133" ht="14.25" customHeight="1">
      <c r="Y133" s="117"/>
      <c r="AJ133" s="5"/>
      <c r="AK133" s="5"/>
    </row>
    <row r="134" ht="14.25" customHeight="1">
      <c r="Y134" s="117"/>
      <c r="AJ134" s="5"/>
      <c r="AK134" s="5"/>
    </row>
    <row r="135" ht="14.25" customHeight="1">
      <c r="Y135" s="117"/>
      <c r="AJ135" s="5"/>
      <c r="AK135" s="5"/>
    </row>
    <row r="136" ht="14.25" customHeight="1">
      <c r="Y136" s="117"/>
      <c r="AJ136" s="5"/>
      <c r="AK136" s="5"/>
    </row>
    <row r="137" ht="14.25" customHeight="1">
      <c r="Y137" s="117"/>
      <c r="AJ137" s="5"/>
      <c r="AK137" s="5"/>
    </row>
    <row r="138" ht="14.25" customHeight="1">
      <c r="Y138" s="117"/>
      <c r="AJ138" s="5"/>
      <c r="AK138" s="5"/>
    </row>
    <row r="139" ht="14.25" customHeight="1">
      <c r="Y139" s="117"/>
      <c r="AJ139" s="5"/>
      <c r="AK139" s="5"/>
    </row>
    <row r="140" ht="14.25" customHeight="1">
      <c r="Y140" s="117"/>
      <c r="AJ140" s="5"/>
      <c r="AK140" s="5"/>
    </row>
    <row r="141" ht="14.25" customHeight="1">
      <c r="Y141" s="117"/>
      <c r="AJ141" s="5"/>
      <c r="AK141" s="5"/>
    </row>
    <row r="142" ht="14.25" customHeight="1">
      <c r="Y142" s="117"/>
      <c r="AJ142" s="5"/>
      <c r="AK142" s="5"/>
    </row>
    <row r="143" ht="14.25" customHeight="1">
      <c r="Y143" s="117"/>
      <c r="AJ143" s="5"/>
      <c r="AK143" s="5"/>
    </row>
    <row r="144" ht="14.25" customHeight="1">
      <c r="Y144" s="117"/>
      <c r="AJ144" s="5"/>
      <c r="AK144" s="5"/>
    </row>
    <row r="145" ht="14.25" customHeight="1">
      <c r="Y145" s="117"/>
      <c r="AJ145" s="5"/>
      <c r="AK145" s="5"/>
    </row>
    <row r="146" ht="14.25" customHeight="1">
      <c r="Y146" s="117"/>
      <c r="AJ146" s="5"/>
      <c r="AK146" s="5"/>
    </row>
    <row r="147" ht="14.25" customHeight="1">
      <c r="Y147" s="117"/>
      <c r="AJ147" s="5"/>
      <c r="AK147" s="5"/>
    </row>
    <row r="148" ht="14.25" customHeight="1">
      <c r="Y148" s="117"/>
      <c r="AJ148" s="5"/>
      <c r="AK148" s="5"/>
    </row>
    <row r="149" ht="14.25" customHeight="1">
      <c r="Y149" s="117"/>
      <c r="AJ149" s="5"/>
      <c r="AK149" s="5"/>
    </row>
    <row r="150" ht="14.25" customHeight="1">
      <c r="Y150" s="117"/>
      <c r="AJ150" s="5"/>
      <c r="AK150" s="5"/>
    </row>
    <row r="151" ht="14.25" customHeight="1">
      <c r="Y151" s="117"/>
      <c r="AJ151" s="5"/>
      <c r="AK151" s="5"/>
    </row>
    <row r="152" ht="14.25" customHeight="1">
      <c r="Y152" s="117"/>
      <c r="AJ152" s="5"/>
      <c r="AK152" s="5"/>
    </row>
    <row r="153" ht="14.25" customHeight="1">
      <c r="Y153" s="117"/>
      <c r="AJ153" s="5"/>
      <c r="AK153" s="5"/>
    </row>
    <row r="154" ht="14.25" customHeight="1">
      <c r="Y154" s="117"/>
      <c r="AJ154" s="5"/>
      <c r="AK154" s="5"/>
    </row>
    <row r="155" ht="14.25" customHeight="1">
      <c r="Y155" s="117"/>
      <c r="AJ155" s="5"/>
      <c r="AK155" s="5"/>
    </row>
    <row r="156" ht="14.25" customHeight="1">
      <c r="Y156" s="117"/>
      <c r="AJ156" s="5"/>
      <c r="AK156" s="5"/>
    </row>
    <row r="157" ht="14.25" customHeight="1">
      <c r="Y157" s="117"/>
      <c r="AJ157" s="5"/>
      <c r="AK157" s="5"/>
    </row>
    <row r="158" ht="14.25" customHeight="1">
      <c r="Y158" s="117"/>
      <c r="AJ158" s="5"/>
      <c r="AK158" s="5"/>
    </row>
    <row r="159" ht="14.25" customHeight="1">
      <c r="Y159" s="117"/>
      <c r="AJ159" s="5"/>
      <c r="AK159" s="5"/>
    </row>
    <row r="160" ht="14.25" customHeight="1">
      <c r="Y160" s="117"/>
      <c r="AJ160" s="5"/>
      <c r="AK160" s="5"/>
    </row>
    <row r="161" ht="14.25" customHeight="1">
      <c r="Y161" s="117"/>
      <c r="AJ161" s="5"/>
      <c r="AK161" s="5"/>
    </row>
    <row r="162" ht="14.25" customHeight="1">
      <c r="Y162" s="117"/>
      <c r="AJ162" s="5"/>
      <c r="AK162" s="5"/>
    </row>
    <row r="163" ht="14.25" customHeight="1">
      <c r="Y163" s="117"/>
      <c r="AJ163" s="5"/>
      <c r="AK163" s="5"/>
    </row>
    <row r="164" ht="14.25" customHeight="1">
      <c r="Y164" s="117"/>
      <c r="AJ164" s="5"/>
      <c r="AK164" s="5"/>
    </row>
    <row r="165" ht="14.25" customHeight="1">
      <c r="Y165" s="117"/>
      <c r="AJ165" s="5"/>
      <c r="AK165" s="5"/>
    </row>
    <row r="166" ht="14.25" customHeight="1">
      <c r="Y166" s="117"/>
      <c r="AJ166" s="5"/>
      <c r="AK166" s="5"/>
    </row>
    <row r="167" ht="14.25" customHeight="1">
      <c r="Y167" s="117"/>
      <c r="AJ167" s="5"/>
      <c r="AK167" s="5"/>
    </row>
    <row r="168" ht="14.25" customHeight="1">
      <c r="Y168" s="117"/>
      <c r="AJ168" s="5"/>
      <c r="AK168" s="5"/>
    </row>
    <row r="169" ht="14.25" customHeight="1">
      <c r="Y169" s="117"/>
      <c r="AJ169" s="5"/>
      <c r="AK169" s="5"/>
    </row>
    <row r="170" ht="14.25" customHeight="1">
      <c r="Y170" s="117"/>
      <c r="AJ170" s="5"/>
      <c r="AK170" s="5"/>
    </row>
    <row r="171" ht="14.25" customHeight="1">
      <c r="Y171" s="117"/>
      <c r="AJ171" s="5"/>
      <c r="AK171" s="5"/>
    </row>
    <row r="172" ht="14.25" customHeight="1">
      <c r="Y172" s="117"/>
      <c r="AJ172" s="5"/>
      <c r="AK172" s="5"/>
    </row>
    <row r="173" ht="14.25" customHeight="1">
      <c r="Y173" s="117"/>
      <c r="AJ173" s="5"/>
      <c r="AK173" s="5"/>
    </row>
    <row r="174" ht="14.25" customHeight="1">
      <c r="Y174" s="117"/>
      <c r="AJ174" s="5"/>
      <c r="AK174" s="5"/>
    </row>
    <row r="175" ht="14.25" customHeight="1">
      <c r="Y175" s="117"/>
      <c r="AJ175" s="5"/>
      <c r="AK175" s="5"/>
    </row>
    <row r="176" ht="14.25" customHeight="1">
      <c r="Y176" s="117"/>
      <c r="AJ176" s="5"/>
      <c r="AK176" s="5"/>
    </row>
    <row r="177" ht="14.25" customHeight="1">
      <c r="Y177" s="117"/>
      <c r="AJ177" s="5"/>
      <c r="AK177" s="5"/>
    </row>
    <row r="178" ht="14.25" customHeight="1">
      <c r="Y178" s="117"/>
      <c r="AJ178" s="5"/>
      <c r="AK178" s="5"/>
    </row>
    <row r="179" ht="14.25" customHeight="1">
      <c r="Y179" s="117"/>
      <c r="AJ179" s="5"/>
      <c r="AK179" s="5"/>
    </row>
    <row r="180" ht="14.25" customHeight="1">
      <c r="Y180" s="117"/>
      <c r="AJ180" s="5"/>
      <c r="AK180" s="5"/>
    </row>
    <row r="181" ht="14.25" customHeight="1">
      <c r="Y181" s="117"/>
      <c r="AJ181" s="5"/>
      <c r="AK181" s="5"/>
    </row>
    <row r="182" ht="14.25" customHeight="1">
      <c r="Y182" s="117"/>
      <c r="AJ182" s="5"/>
      <c r="AK182" s="5"/>
    </row>
    <row r="183" ht="14.25" customHeight="1">
      <c r="Y183" s="117"/>
      <c r="AJ183" s="5"/>
      <c r="AK183" s="5"/>
    </row>
    <row r="184" ht="14.25" customHeight="1">
      <c r="Y184" s="117"/>
      <c r="AJ184" s="5"/>
      <c r="AK184" s="5"/>
    </row>
    <row r="185" ht="14.25" customHeight="1">
      <c r="Y185" s="117"/>
      <c r="AJ185" s="5"/>
      <c r="AK185" s="5"/>
    </row>
    <row r="186" ht="14.25" customHeight="1">
      <c r="Y186" s="117"/>
      <c r="AJ186" s="5"/>
      <c r="AK186" s="5"/>
    </row>
    <row r="187" ht="14.25" customHeight="1">
      <c r="Y187" s="117"/>
      <c r="AJ187" s="5"/>
      <c r="AK187" s="5"/>
    </row>
    <row r="188" ht="14.25" customHeight="1">
      <c r="Y188" s="117"/>
      <c r="AJ188" s="5"/>
      <c r="AK188" s="5"/>
    </row>
    <row r="189" ht="14.25" customHeight="1">
      <c r="Y189" s="117"/>
      <c r="AJ189" s="5"/>
      <c r="AK189" s="5"/>
    </row>
    <row r="190" ht="14.25" customHeight="1">
      <c r="Y190" s="117"/>
      <c r="AJ190" s="5"/>
      <c r="AK190" s="5"/>
    </row>
    <row r="191" ht="14.25" customHeight="1">
      <c r="Y191" s="117"/>
      <c r="AJ191" s="5"/>
      <c r="AK191" s="5"/>
    </row>
    <row r="192" ht="14.25" customHeight="1">
      <c r="Y192" s="117"/>
      <c r="AJ192" s="5"/>
      <c r="AK192" s="5"/>
    </row>
    <row r="193" ht="14.25" customHeight="1">
      <c r="Y193" s="117"/>
      <c r="AJ193" s="5"/>
      <c r="AK193" s="5"/>
    </row>
    <row r="194" ht="14.25" customHeight="1">
      <c r="Y194" s="117"/>
      <c r="AJ194" s="5"/>
      <c r="AK194" s="5"/>
    </row>
    <row r="195" ht="14.25" customHeight="1">
      <c r="Y195" s="117"/>
      <c r="AJ195" s="5"/>
      <c r="AK195" s="5"/>
    </row>
    <row r="196" ht="14.25" customHeight="1">
      <c r="Y196" s="117"/>
      <c r="AJ196" s="5"/>
      <c r="AK196" s="5"/>
    </row>
    <row r="197" ht="14.25" customHeight="1">
      <c r="Y197" s="117"/>
      <c r="AJ197" s="5"/>
      <c r="AK197" s="5"/>
    </row>
    <row r="198" ht="14.25" customHeight="1">
      <c r="Y198" s="117"/>
      <c r="AJ198" s="5"/>
      <c r="AK198" s="5"/>
    </row>
    <row r="199" ht="14.25" customHeight="1">
      <c r="Y199" s="117"/>
      <c r="AJ199" s="5"/>
      <c r="AK199" s="5"/>
    </row>
    <row r="200" ht="14.25" customHeight="1">
      <c r="Y200" s="117"/>
      <c r="AJ200" s="5"/>
      <c r="AK200" s="5"/>
    </row>
    <row r="201" ht="14.25" customHeight="1">
      <c r="Y201" s="117"/>
      <c r="AJ201" s="5"/>
      <c r="AK201" s="5"/>
    </row>
    <row r="202" ht="14.25" customHeight="1">
      <c r="Y202" s="117"/>
      <c r="AJ202" s="5"/>
      <c r="AK202" s="5"/>
    </row>
    <row r="203" ht="14.25" customHeight="1">
      <c r="Y203" s="117"/>
      <c r="AJ203" s="5"/>
      <c r="AK203" s="5"/>
    </row>
    <row r="204" ht="14.25" customHeight="1">
      <c r="Y204" s="117"/>
      <c r="AJ204" s="5"/>
      <c r="AK204" s="5"/>
    </row>
    <row r="205" ht="14.25" customHeight="1">
      <c r="Y205" s="117"/>
      <c r="AJ205" s="5"/>
      <c r="AK205" s="5"/>
    </row>
    <row r="206" ht="14.25" customHeight="1">
      <c r="Y206" s="117"/>
      <c r="AJ206" s="5"/>
      <c r="AK206" s="5"/>
    </row>
    <row r="207" ht="14.25" customHeight="1">
      <c r="Y207" s="117"/>
      <c r="AJ207" s="5"/>
      <c r="AK207" s="5"/>
    </row>
    <row r="208" ht="14.25" customHeight="1">
      <c r="Y208" s="117"/>
      <c r="AJ208" s="5"/>
      <c r="AK208" s="5"/>
    </row>
    <row r="209" ht="14.25" customHeight="1">
      <c r="Y209" s="117"/>
      <c r="AJ209" s="5"/>
      <c r="AK209" s="5"/>
    </row>
    <row r="210" ht="14.25" customHeight="1">
      <c r="Y210" s="117"/>
      <c r="AJ210" s="5"/>
      <c r="AK210" s="5"/>
    </row>
    <row r="211" ht="14.25" customHeight="1">
      <c r="Y211" s="117"/>
      <c r="AJ211" s="5"/>
      <c r="AK211" s="5"/>
    </row>
    <row r="212" ht="14.25" customHeight="1">
      <c r="Y212" s="117"/>
      <c r="AJ212" s="5"/>
      <c r="AK212" s="5"/>
    </row>
    <row r="213" ht="14.25" customHeight="1">
      <c r="Y213" s="117"/>
      <c r="AJ213" s="5"/>
      <c r="AK213" s="5"/>
    </row>
    <row r="214" ht="14.25" customHeight="1">
      <c r="Y214" s="117"/>
      <c r="AJ214" s="5"/>
      <c r="AK214" s="5"/>
    </row>
    <row r="215" ht="14.25" customHeight="1">
      <c r="Y215" s="117"/>
      <c r="AJ215" s="5"/>
      <c r="AK215" s="5"/>
    </row>
    <row r="216" ht="14.25" customHeight="1">
      <c r="Y216" s="117"/>
      <c r="AJ216" s="5"/>
      <c r="AK216" s="5"/>
    </row>
    <row r="217" ht="14.25" customHeight="1">
      <c r="Y217" s="117"/>
      <c r="AJ217" s="5"/>
      <c r="AK217" s="5"/>
    </row>
    <row r="218" ht="14.25" customHeight="1">
      <c r="Y218" s="117"/>
      <c r="AJ218" s="5"/>
      <c r="AK218" s="5"/>
    </row>
    <row r="219" ht="14.25" customHeight="1">
      <c r="Y219" s="117"/>
      <c r="AJ219" s="5"/>
      <c r="AK219" s="5"/>
    </row>
    <row r="220" ht="14.25" customHeight="1">
      <c r="Y220" s="117"/>
      <c r="AJ220" s="5"/>
      <c r="AK220" s="5"/>
    </row>
    <row r="221" ht="14.25" customHeight="1">
      <c r="Y221" s="117"/>
      <c r="AJ221" s="5"/>
      <c r="AK221" s="5"/>
    </row>
    <row r="222" ht="14.25" customHeight="1">
      <c r="Y222" s="117"/>
      <c r="AJ222" s="5"/>
      <c r="AK222" s="5"/>
    </row>
    <row r="223" ht="14.25" customHeight="1">
      <c r="Y223" s="117"/>
      <c r="AJ223" s="5"/>
      <c r="AK223" s="5"/>
    </row>
    <row r="224" ht="14.25" customHeight="1">
      <c r="Y224" s="117"/>
      <c r="AJ224" s="5"/>
      <c r="AK224" s="5"/>
    </row>
    <row r="225" ht="14.25" customHeight="1">
      <c r="Y225" s="117"/>
      <c r="AJ225" s="5"/>
      <c r="AK225" s="5"/>
    </row>
    <row r="226" ht="14.25" customHeight="1">
      <c r="Y226" s="117"/>
      <c r="AJ226" s="5"/>
      <c r="AK226" s="5"/>
    </row>
    <row r="227" ht="14.25" customHeight="1">
      <c r="Y227" s="117"/>
      <c r="AJ227" s="5"/>
      <c r="AK227" s="5"/>
    </row>
    <row r="228" ht="14.25" customHeight="1">
      <c r="Y228" s="117"/>
      <c r="AJ228" s="5"/>
      <c r="AK228" s="5"/>
    </row>
    <row r="229" ht="14.25" customHeight="1">
      <c r="Y229" s="117"/>
      <c r="AJ229" s="5"/>
      <c r="AK229" s="5"/>
    </row>
    <row r="230" ht="14.25" customHeight="1">
      <c r="Y230" s="117"/>
      <c r="AJ230" s="5"/>
      <c r="AK230" s="5"/>
    </row>
    <row r="231" ht="14.25" customHeight="1">
      <c r="Y231" s="117"/>
      <c r="AJ231" s="5"/>
      <c r="AK231" s="5"/>
    </row>
    <row r="232" ht="14.25" customHeight="1">
      <c r="Y232" s="117"/>
      <c r="AJ232" s="5"/>
      <c r="AK232" s="5"/>
    </row>
    <row r="233" ht="14.25" customHeight="1">
      <c r="Y233" s="117"/>
      <c r="AJ233" s="5"/>
      <c r="AK233" s="5"/>
    </row>
    <row r="234" ht="14.25" customHeight="1">
      <c r="Y234" s="117"/>
      <c r="AJ234" s="5"/>
      <c r="AK234" s="5"/>
    </row>
    <row r="235" ht="14.25" customHeight="1">
      <c r="Y235" s="117"/>
      <c r="AJ235" s="5"/>
      <c r="AK235" s="5"/>
    </row>
    <row r="236" ht="14.25" customHeight="1">
      <c r="Y236" s="117"/>
      <c r="AJ236" s="5"/>
      <c r="AK236" s="5"/>
    </row>
    <row r="237" ht="14.25" customHeight="1">
      <c r="Y237" s="117"/>
      <c r="AJ237" s="5"/>
      <c r="AK237" s="5"/>
    </row>
    <row r="238" ht="14.25" customHeight="1">
      <c r="Y238" s="117"/>
      <c r="AJ238" s="5"/>
      <c r="AK238" s="5"/>
    </row>
    <row r="239" ht="14.25" customHeight="1">
      <c r="Y239" s="117"/>
      <c r="AJ239" s="5"/>
      <c r="AK239" s="5"/>
    </row>
    <row r="240" ht="14.25" customHeight="1">
      <c r="Y240" s="117"/>
      <c r="AJ240" s="5"/>
      <c r="AK240" s="5"/>
    </row>
    <row r="241" ht="14.25" customHeight="1">
      <c r="Y241" s="117"/>
      <c r="AJ241" s="5"/>
      <c r="AK241" s="5"/>
    </row>
    <row r="242" ht="14.25" customHeight="1">
      <c r="Y242" s="117"/>
      <c r="AJ242" s="5"/>
      <c r="AK242" s="5"/>
    </row>
    <row r="243" ht="14.25" customHeight="1">
      <c r="Y243" s="117"/>
      <c r="AJ243" s="5"/>
      <c r="AK243" s="5"/>
    </row>
    <row r="244" ht="14.25" customHeight="1">
      <c r="Y244" s="117"/>
      <c r="AJ244" s="5"/>
      <c r="AK244" s="5"/>
    </row>
    <row r="245" ht="14.25" customHeight="1">
      <c r="Y245" s="117"/>
      <c r="AJ245" s="5"/>
      <c r="AK245" s="5"/>
    </row>
    <row r="246" ht="14.25" customHeight="1">
      <c r="Y246" s="117"/>
      <c r="AJ246" s="5"/>
      <c r="AK246" s="5"/>
    </row>
    <row r="247" ht="14.25" customHeight="1">
      <c r="Y247" s="117"/>
      <c r="AJ247" s="5"/>
      <c r="AK247" s="5"/>
    </row>
    <row r="248" ht="14.25" customHeight="1">
      <c r="Y248" s="117"/>
      <c r="AJ248" s="5"/>
      <c r="AK248" s="5"/>
    </row>
    <row r="249" ht="14.25" customHeight="1">
      <c r="Y249" s="117"/>
      <c r="AJ249" s="5"/>
      <c r="AK249" s="5"/>
    </row>
    <row r="250" ht="14.25" customHeight="1">
      <c r="Y250" s="117"/>
      <c r="AJ250" s="5"/>
      <c r="AK250" s="5"/>
    </row>
    <row r="251" ht="14.25" customHeight="1">
      <c r="Y251" s="117"/>
      <c r="AJ251" s="5"/>
      <c r="AK251" s="5"/>
    </row>
    <row r="252" ht="14.25" customHeight="1">
      <c r="Y252" s="117"/>
      <c r="AJ252" s="5"/>
      <c r="AK252" s="5"/>
    </row>
    <row r="253" ht="14.25" customHeight="1">
      <c r="Y253" s="117"/>
      <c r="AJ253" s="5"/>
      <c r="AK253" s="5"/>
    </row>
    <row r="254" ht="14.25" customHeight="1">
      <c r="Y254" s="117"/>
      <c r="AJ254" s="5"/>
      <c r="AK254" s="5"/>
    </row>
    <row r="255" ht="14.25" customHeight="1">
      <c r="Y255" s="117"/>
      <c r="AJ255" s="5"/>
      <c r="AK255" s="5"/>
    </row>
    <row r="256" ht="14.25" customHeight="1">
      <c r="Y256" s="117"/>
      <c r="AJ256" s="5"/>
      <c r="AK256" s="5"/>
    </row>
    <row r="257" ht="14.25" customHeight="1">
      <c r="Y257" s="117"/>
      <c r="AJ257" s="5"/>
      <c r="AK257" s="5"/>
    </row>
    <row r="258" ht="14.25" customHeight="1">
      <c r="Y258" s="117"/>
      <c r="AJ258" s="5"/>
      <c r="AK258" s="5"/>
    </row>
    <row r="259" ht="14.25" customHeight="1">
      <c r="Y259" s="117"/>
      <c r="AJ259" s="5"/>
      <c r="AK259" s="5"/>
    </row>
    <row r="260" ht="14.25" customHeight="1">
      <c r="Y260" s="117"/>
      <c r="AJ260" s="5"/>
      <c r="AK260" s="5"/>
    </row>
    <row r="261" ht="14.25" customHeight="1">
      <c r="Y261" s="117"/>
      <c r="AJ261" s="5"/>
      <c r="AK261" s="5"/>
    </row>
    <row r="262" ht="14.25" customHeight="1">
      <c r="Y262" s="117"/>
      <c r="AJ262" s="5"/>
      <c r="AK262" s="5"/>
    </row>
    <row r="263" ht="14.25" customHeight="1">
      <c r="Y263" s="117"/>
      <c r="AJ263" s="5"/>
      <c r="AK263" s="5"/>
    </row>
    <row r="264" ht="14.25" customHeight="1">
      <c r="Y264" s="117"/>
      <c r="AJ264" s="5"/>
      <c r="AK264" s="5"/>
    </row>
    <row r="265" ht="14.25" customHeight="1">
      <c r="Y265" s="117"/>
      <c r="AJ265" s="5"/>
      <c r="AK265" s="5"/>
    </row>
    <row r="266" ht="14.25" customHeight="1">
      <c r="Y266" s="117"/>
      <c r="AJ266" s="5"/>
      <c r="AK266" s="5"/>
    </row>
    <row r="267" ht="14.25" customHeight="1">
      <c r="Y267" s="117"/>
      <c r="AJ267" s="5"/>
      <c r="AK267" s="5"/>
    </row>
    <row r="268" ht="14.25" customHeight="1">
      <c r="Y268" s="117"/>
      <c r="AJ268" s="5"/>
      <c r="AK268" s="5"/>
    </row>
    <row r="269" ht="14.25" customHeight="1">
      <c r="Y269" s="117"/>
      <c r="AJ269" s="5"/>
      <c r="AK269" s="5"/>
    </row>
    <row r="270" ht="14.25" customHeight="1">
      <c r="Y270" s="117"/>
      <c r="AJ270" s="5"/>
      <c r="AK270" s="5"/>
    </row>
    <row r="271" ht="14.25" customHeight="1">
      <c r="Y271" s="117"/>
      <c r="AJ271" s="5"/>
      <c r="AK271" s="5"/>
    </row>
    <row r="272" ht="14.25" customHeight="1">
      <c r="Y272" s="117"/>
      <c r="AJ272" s="5"/>
      <c r="AK272" s="5"/>
    </row>
    <row r="273" ht="14.25" customHeight="1">
      <c r="Y273" s="117"/>
      <c r="AJ273" s="5"/>
      <c r="AK273" s="5"/>
    </row>
    <row r="274" ht="14.25" customHeight="1">
      <c r="Y274" s="117"/>
      <c r="AJ274" s="5"/>
      <c r="AK274" s="5"/>
    </row>
    <row r="275" ht="14.25" customHeight="1">
      <c r="Y275" s="117"/>
      <c r="AJ275" s="5"/>
      <c r="AK275" s="5"/>
    </row>
    <row r="276" ht="14.25" customHeight="1">
      <c r="Y276" s="117"/>
      <c r="AJ276" s="5"/>
      <c r="AK276" s="5"/>
    </row>
    <row r="277" ht="14.25" customHeight="1">
      <c r="Y277" s="117"/>
      <c r="AJ277" s="5"/>
      <c r="AK277" s="5"/>
    </row>
    <row r="278" ht="14.25" customHeight="1">
      <c r="Y278" s="117"/>
      <c r="AJ278" s="5"/>
      <c r="AK278" s="5"/>
    </row>
    <row r="279" ht="14.25" customHeight="1">
      <c r="Y279" s="117"/>
      <c r="AJ279" s="5"/>
      <c r="AK279" s="5"/>
    </row>
    <row r="280" ht="14.25" customHeight="1">
      <c r="Y280" s="117"/>
      <c r="AJ280" s="5"/>
      <c r="AK280" s="5"/>
    </row>
    <row r="281" ht="14.25" customHeight="1">
      <c r="Y281" s="117"/>
      <c r="AJ281" s="5"/>
      <c r="AK281" s="5"/>
    </row>
    <row r="282" ht="14.25" customHeight="1">
      <c r="Y282" s="117"/>
      <c r="AJ282" s="5"/>
      <c r="AK282" s="5"/>
    </row>
    <row r="283" ht="14.25" customHeight="1">
      <c r="Y283" s="117"/>
      <c r="AJ283" s="5"/>
      <c r="AK283" s="5"/>
    </row>
    <row r="284" ht="14.25" customHeight="1">
      <c r="Y284" s="117"/>
      <c r="AJ284" s="5"/>
      <c r="AK284" s="5"/>
    </row>
    <row r="285" ht="14.25" customHeight="1">
      <c r="Y285" s="117"/>
      <c r="AJ285" s="5"/>
      <c r="AK285" s="5"/>
    </row>
    <row r="286" ht="14.25" customHeight="1">
      <c r="Y286" s="117"/>
      <c r="AJ286" s="5"/>
      <c r="AK286" s="5"/>
    </row>
    <row r="287" ht="14.25" customHeight="1">
      <c r="Y287" s="117"/>
      <c r="AJ287" s="5"/>
      <c r="AK287" s="5"/>
    </row>
    <row r="288" ht="14.25" customHeight="1">
      <c r="Y288" s="117"/>
      <c r="AJ288" s="5"/>
      <c r="AK288" s="5"/>
    </row>
    <row r="289" ht="14.25" customHeight="1">
      <c r="Y289" s="117"/>
      <c r="AJ289" s="5"/>
      <c r="AK289" s="5"/>
    </row>
    <row r="290" ht="14.25" customHeight="1">
      <c r="Y290" s="117"/>
      <c r="AJ290" s="5"/>
      <c r="AK290" s="5"/>
    </row>
    <row r="291" ht="14.25" customHeight="1">
      <c r="Y291" s="117"/>
      <c r="AJ291" s="5"/>
      <c r="AK291" s="5"/>
    </row>
    <row r="292" ht="14.25" customHeight="1">
      <c r="Y292" s="117"/>
      <c r="AJ292" s="5"/>
      <c r="AK292" s="5"/>
    </row>
    <row r="293" ht="14.25" customHeight="1">
      <c r="Y293" s="117"/>
      <c r="AJ293" s="5"/>
      <c r="AK293" s="5"/>
    </row>
    <row r="294" ht="14.25" customHeight="1">
      <c r="Y294" s="117"/>
      <c r="AJ294" s="5"/>
      <c r="AK294" s="5"/>
    </row>
    <row r="295" ht="14.25" customHeight="1">
      <c r="Y295" s="117"/>
      <c r="AJ295" s="5"/>
      <c r="AK295" s="5"/>
    </row>
    <row r="296" ht="14.25" customHeight="1">
      <c r="Y296" s="117"/>
      <c r="AJ296" s="5"/>
      <c r="AK296" s="5"/>
    </row>
    <row r="297" ht="14.25" customHeight="1">
      <c r="Y297" s="117"/>
      <c r="AJ297" s="5"/>
      <c r="AK297" s="5"/>
    </row>
    <row r="298" ht="14.25" customHeight="1">
      <c r="Y298" s="117"/>
      <c r="AJ298" s="5"/>
      <c r="AK298" s="5"/>
    </row>
    <row r="299" ht="14.25" customHeight="1">
      <c r="Y299" s="117"/>
      <c r="AJ299" s="5"/>
      <c r="AK299" s="5"/>
    </row>
    <row r="300" ht="14.25" customHeight="1">
      <c r="Y300" s="117"/>
      <c r="AJ300" s="5"/>
      <c r="AK300" s="5"/>
    </row>
    <row r="301" ht="14.25" customHeight="1">
      <c r="Y301" s="117"/>
      <c r="AJ301" s="5"/>
      <c r="AK301" s="5"/>
    </row>
    <row r="302" ht="14.25" customHeight="1">
      <c r="Y302" s="117"/>
      <c r="AJ302" s="5"/>
      <c r="AK302" s="5"/>
    </row>
    <row r="303" ht="14.25" customHeight="1">
      <c r="Y303" s="117"/>
      <c r="AJ303" s="5"/>
      <c r="AK303" s="5"/>
    </row>
    <row r="304" ht="14.25" customHeight="1">
      <c r="Y304" s="117"/>
      <c r="AJ304" s="5"/>
      <c r="AK304" s="5"/>
    </row>
    <row r="305" ht="14.25" customHeight="1">
      <c r="Y305" s="117"/>
      <c r="AJ305" s="5"/>
      <c r="AK305" s="5"/>
    </row>
    <row r="306" ht="14.25" customHeight="1">
      <c r="Y306" s="117"/>
      <c r="AJ306" s="5"/>
      <c r="AK306" s="5"/>
    </row>
    <row r="307" ht="14.25" customHeight="1">
      <c r="Y307" s="117"/>
      <c r="AJ307" s="5"/>
      <c r="AK307" s="5"/>
    </row>
    <row r="308" ht="14.25" customHeight="1">
      <c r="Y308" s="117"/>
      <c r="AJ308" s="5"/>
      <c r="AK308" s="5"/>
    </row>
    <row r="309" ht="14.25" customHeight="1">
      <c r="Y309" s="117"/>
      <c r="AJ309" s="5"/>
      <c r="AK309" s="5"/>
    </row>
    <row r="310" ht="14.25" customHeight="1">
      <c r="Y310" s="117"/>
      <c r="AJ310" s="5"/>
      <c r="AK310" s="5"/>
    </row>
    <row r="311" ht="14.25" customHeight="1">
      <c r="Y311" s="117"/>
      <c r="AJ311" s="5"/>
      <c r="AK311" s="5"/>
    </row>
    <row r="312" ht="14.25" customHeight="1">
      <c r="Y312" s="117"/>
      <c r="AJ312" s="5"/>
      <c r="AK312" s="5"/>
    </row>
    <row r="313" ht="14.25" customHeight="1">
      <c r="Y313" s="117"/>
      <c r="AJ313" s="5"/>
      <c r="AK313" s="5"/>
    </row>
    <row r="314" ht="14.25" customHeight="1">
      <c r="Y314" s="117"/>
      <c r="AJ314" s="5"/>
      <c r="AK314" s="5"/>
    </row>
    <row r="315" ht="14.25" customHeight="1">
      <c r="Y315" s="117"/>
      <c r="AJ315" s="5"/>
      <c r="AK315" s="5"/>
    </row>
    <row r="316" ht="14.25" customHeight="1">
      <c r="Y316" s="117"/>
      <c r="AJ316" s="5"/>
      <c r="AK316" s="5"/>
    </row>
    <row r="317" ht="14.25" customHeight="1">
      <c r="Y317" s="117"/>
      <c r="AJ317" s="5"/>
      <c r="AK317" s="5"/>
    </row>
    <row r="318" ht="14.25" customHeight="1">
      <c r="Y318" s="117"/>
      <c r="AJ318" s="5"/>
      <c r="AK318" s="5"/>
    </row>
    <row r="319" ht="14.25" customHeight="1">
      <c r="Y319" s="117"/>
      <c r="AJ319" s="5"/>
      <c r="AK319" s="5"/>
    </row>
    <row r="320" ht="14.25" customHeight="1">
      <c r="Y320" s="117"/>
      <c r="AJ320" s="5"/>
      <c r="AK320" s="5"/>
    </row>
    <row r="321" ht="14.25" customHeight="1">
      <c r="Y321" s="117"/>
      <c r="AJ321" s="5"/>
      <c r="AK321" s="5"/>
    </row>
    <row r="322" ht="14.25" customHeight="1">
      <c r="Y322" s="117"/>
      <c r="AJ322" s="5"/>
      <c r="AK322" s="5"/>
    </row>
    <row r="323" ht="14.25" customHeight="1">
      <c r="Y323" s="117"/>
      <c r="AJ323" s="5"/>
      <c r="AK323" s="5"/>
    </row>
    <row r="324" ht="14.25" customHeight="1">
      <c r="Y324" s="117"/>
      <c r="AJ324" s="5"/>
      <c r="AK324" s="5"/>
    </row>
    <row r="325" ht="14.25" customHeight="1">
      <c r="Y325" s="117"/>
      <c r="AJ325" s="5"/>
      <c r="AK325" s="5"/>
    </row>
    <row r="326" ht="14.25" customHeight="1">
      <c r="Y326" s="117"/>
      <c r="AJ326" s="5"/>
      <c r="AK326" s="5"/>
    </row>
    <row r="327" ht="14.25" customHeight="1">
      <c r="Y327" s="117"/>
      <c r="AJ327" s="5"/>
      <c r="AK327" s="5"/>
    </row>
    <row r="328" ht="14.25" customHeight="1">
      <c r="Y328" s="117"/>
      <c r="AJ328" s="5"/>
      <c r="AK328" s="5"/>
    </row>
    <row r="329" ht="14.25" customHeight="1">
      <c r="Y329" s="117"/>
      <c r="AJ329" s="5"/>
      <c r="AK329" s="5"/>
    </row>
    <row r="330" ht="14.25" customHeight="1">
      <c r="Y330" s="117"/>
      <c r="AJ330" s="5"/>
      <c r="AK330" s="5"/>
    </row>
    <row r="331" ht="14.25" customHeight="1">
      <c r="Y331" s="117"/>
      <c r="AJ331" s="5"/>
      <c r="AK331" s="5"/>
    </row>
    <row r="332" ht="14.25" customHeight="1">
      <c r="Y332" s="117"/>
      <c r="AJ332" s="5"/>
      <c r="AK332" s="5"/>
    </row>
    <row r="333" ht="14.25" customHeight="1">
      <c r="Y333" s="117"/>
      <c r="AJ333" s="5"/>
      <c r="AK333" s="5"/>
    </row>
    <row r="334" ht="14.25" customHeight="1">
      <c r="Y334" s="117"/>
      <c r="AJ334" s="5"/>
      <c r="AK334" s="5"/>
    </row>
    <row r="335" ht="14.25" customHeight="1">
      <c r="Y335" s="117"/>
      <c r="AJ335" s="5"/>
      <c r="AK335" s="5"/>
    </row>
    <row r="336" ht="14.25" customHeight="1">
      <c r="Y336" s="117"/>
      <c r="AJ336" s="5"/>
      <c r="AK336" s="5"/>
    </row>
    <row r="337" ht="14.25" customHeight="1">
      <c r="Y337" s="117"/>
      <c r="AJ337" s="5"/>
      <c r="AK337" s="5"/>
    </row>
    <row r="338" ht="14.25" customHeight="1">
      <c r="Y338" s="117"/>
      <c r="AJ338" s="5"/>
      <c r="AK338" s="5"/>
    </row>
    <row r="339" ht="14.25" customHeight="1">
      <c r="Y339" s="117"/>
      <c r="AJ339" s="5"/>
      <c r="AK339" s="5"/>
    </row>
    <row r="340" ht="14.25" customHeight="1">
      <c r="Y340" s="117"/>
      <c r="AJ340" s="5"/>
      <c r="AK340" s="5"/>
    </row>
    <row r="341" ht="14.25" customHeight="1">
      <c r="Y341" s="117"/>
      <c r="AJ341" s="5"/>
      <c r="AK341" s="5"/>
    </row>
    <row r="342" ht="14.25" customHeight="1">
      <c r="Y342" s="117"/>
      <c r="AJ342" s="5"/>
      <c r="AK342" s="5"/>
    </row>
    <row r="343" ht="14.25" customHeight="1">
      <c r="Y343" s="117"/>
      <c r="AJ343" s="5"/>
      <c r="AK343" s="5"/>
    </row>
    <row r="344" ht="14.25" customHeight="1">
      <c r="Y344" s="117"/>
      <c r="AJ344" s="5"/>
      <c r="AK344" s="5"/>
    </row>
    <row r="345" ht="14.25" customHeight="1">
      <c r="Y345" s="117"/>
      <c r="AJ345" s="5"/>
      <c r="AK345" s="5"/>
    </row>
    <row r="346" ht="14.25" customHeight="1">
      <c r="Y346" s="117"/>
      <c r="AJ346" s="5"/>
      <c r="AK346" s="5"/>
    </row>
    <row r="347" ht="14.25" customHeight="1">
      <c r="Y347" s="117"/>
      <c r="AJ347" s="5"/>
      <c r="AK347" s="5"/>
    </row>
    <row r="348" ht="14.25" customHeight="1">
      <c r="Y348" s="117"/>
      <c r="AJ348" s="5"/>
      <c r="AK348" s="5"/>
    </row>
    <row r="349" ht="14.25" customHeight="1">
      <c r="Y349" s="117"/>
      <c r="AJ349" s="5"/>
      <c r="AK349" s="5"/>
    </row>
    <row r="350" ht="14.25" customHeight="1">
      <c r="Y350" s="117"/>
      <c r="AJ350" s="5"/>
      <c r="AK350" s="5"/>
    </row>
    <row r="351" ht="14.25" customHeight="1">
      <c r="Y351" s="117"/>
      <c r="AJ351" s="5"/>
      <c r="AK351" s="5"/>
    </row>
    <row r="352" ht="14.25" customHeight="1">
      <c r="Y352" s="117"/>
      <c r="AJ352" s="5"/>
      <c r="AK352" s="5"/>
    </row>
    <row r="353" ht="14.25" customHeight="1">
      <c r="Y353" s="117"/>
      <c r="AJ353" s="5"/>
      <c r="AK353" s="5"/>
    </row>
    <row r="354" ht="14.25" customHeight="1">
      <c r="Y354" s="117"/>
      <c r="AJ354" s="5"/>
      <c r="AK354" s="5"/>
    </row>
    <row r="355" ht="14.25" customHeight="1">
      <c r="Y355" s="117"/>
      <c r="AJ355" s="5"/>
      <c r="AK355" s="5"/>
    </row>
    <row r="356" ht="14.25" customHeight="1">
      <c r="Y356" s="117"/>
      <c r="AJ356" s="5"/>
      <c r="AK356" s="5"/>
    </row>
    <row r="357" ht="14.25" customHeight="1">
      <c r="Y357" s="117"/>
      <c r="AJ357" s="5"/>
      <c r="AK357" s="5"/>
    </row>
    <row r="358" ht="14.25" customHeight="1">
      <c r="Y358" s="117"/>
      <c r="AJ358" s="5"/>
      <c r="AK358" s="5"/>
    </row>
    <row r="359" ht="14.25" customHeight="1">
      <c r="Y359" s="117"/>
      <c r="AJ359" s="5"/>
      <c r="AK359" s="5"/>
    </row>
    <row r="360" ht="14.25" customHeight="1">
      <c r="Y360" s="117"/>
      <c r="AJ360" s="5"/>
      <c r="AK360" s="5"/>
    </row>
    <row r="361" ht="14.25" customHeight="1">
      <c r="Y361" s="117"/>
      <c r="AJ361" s="5"/>
      <c r="AK361" s="5"/>
    </row>
    <row r="362" ht="14.25" customHeight="1">
      <c r="Y362" s="117"/>
      <c r="AJ362" s="5"/>
      <c r="AK362" s="5"/>
    </row>
    <row r="363" ht="14.25" customHeight="1">
      <c r="Y363" s="117"/>
      <c r="AJ363" s="5"/>
      <c r="AK363" s="5"/>
    </row>
    <row r="364" ht="14.25" customHeight="1">
      <c r="Y364" s="117"/>
      <c r="AJ364" s="5"/>
      <c r="AK364" s="5"/>
    </row>
    <row r="365" ht="14.25" customHeight="1">
      <c r="Y365" s="117"/>
      <c r="AJ365" s="5"/>
      <c r="AK365" s="5"/>
    </row>
    <row r="366" ht="14.25" customHeight="1">
      <c r="Y366" s="117"/>
      <c r="AJ366" s="5"/>
      <c r="AK366" s="5"/>
    </row>
    <row r="367" ht="14.25" customHeight="1">
      <c r="Y367" s="117"/>
      <c r="AJ367" s="5"/>
      <c r="AK367" s="5"/>
    </row>
    <row r="368" ht="14.25" customHeight="1">
      <c r="Y368" s="117"/>
      <c r="AJ368" s="5"/>
      <c r="AK368" s="5"/>
    </row>
    <row r="369" ht="14.25" customHeight="1">
      <c r="Y369" s="117"/>
      <c r="AJ369" s="5"/>
      <c r="AK369" s="5"/>
    </row>
    <row r="370" ht="14.25" customHeight="1">
      <c r="Y370" s="117"/>
      <c r="AJ370" s="5"/>
      <c r="AK370" s="5"/>
    </row>
    <row r="371" ht="14.25" customHeight="1">
      <c r="Y371" s="117"/>
      <c r="AJ371" s="5"/>
      <c r="AK371" s="5"/>
    </row>
    <row r="372" ht="14.25" customHeight="1">
      <c r="Y372" s="117"/>
      <c r="AJ372" s="5"/>
      <c r="AK372" s="5"/>
    </row>
    <row r="373" ht="14.25" customHeight="1">
      <c r="Y373" s="117"/>
      <c r="AJ373" s="5"/>
      <c r="AK373" s="5"/>
    </row>
    <row r="374" ht="14.25" customHeight="1">
      <c r="Y374" s="117"/>
      <c r="AJ374" s="5"/>
      <c r="AK374" s="5"/>
    </row>
    <row r="375" ht="14.25" customHeight="1">
      <c r="Y375" s="117"/>
      <c r="AJ375" s="5"/>
      <c r="AK375" s="5"/>
    </row>
    <row r="376" ht="14.25" customHeight="1">
      <c r="Y376" s="117"/>
      <c r="AJ376" s="5"/>
      <c r="AK376" s="5"/>
    </row>
    <row r="377" ht="14.25" customHeight="1">
      <c r="Y377" s="117"/>
      <c r="AJ377" s="5"/>
      <c r="AK377" s="5"/>
    </row>
    <row r="378" ht="14.25" customHeight="1">
      <c r="Y378" s="117"/>
      <c r="AJ378" s="5"/>
      <c r="AK378" s="5"/>
    </row>
    <row r="379" ht="14.25" customHeight="1">
      <c r="Y379" s="117"/>
      <c r="AJ379" s="5"/>
      <c r="AK379" s="5"/>
    </row>
    <row r="380" ht="14.25" customHeight="1">
      <c r="Y380" s="117"/>
      <c r="AJ380" s="5"/>
      <c r="AK380" s="5"/>
    </row>
    <row r="381" ht="14.25" customHeight="1">
      <c r="Y381" s="117"/>
      <c r="AJ381" s="5"/>
      <c r="AK381" s="5"/>
    </row>
    <row r="382" ht="14.25" customHeight="1">
      <c r="Y382" s="117"/>
      <c r="AJ382" s="5"/>
      <c r="AK382" s="5"/>
    </row>
    <row r="383" ht="14.25" customHeight="1">
      <c r="Y383" s="117"/>
      <c r="AJ383" s="5"/>
      <c r="AK383" s="5"/>
    </row>
    <row r="384" ht="14.25" customHeight="1">
      <c r="Y384" s="117"/>
      <c r="AJ384" s="5"/>
      <c r="AK384" s="5"/>
    </row>
    <row r="385" ht="14.25" customHeight="1">
      <c r="Y385" s="117"/>
      <c r="AJ385" s="5"/>
      <c r="AK385" s="5"/>
    </row>
    <row r="386" ht="14.25" customHeight="1">
      <c r="Y386" s="117"/>
      <c r="AJ386" s="5"/>
      <c r="AK386" s="5"/>
    </row>
    <row r="387" ht="14.25" customHeight="1">
      <c r="Y387" s="117"/>
      <c r="AJ387" s="5"/>
      <c r="AK387" s="5"/>
    </row>
    <row r="388" ht="14.25" customHeight="1">
      <c r="Y388" s="117"/>
      <c r="AJ388" s="5"/>
      <c r="AK388" s="5"/>
    </row>
    <row r="389" ht="14.25" customHeight="1">
      <c r="Y389" s="117"/>
      <c r="AJ389" s="5"/>
      <c r="AK389" s="5"/>
    </row>
    <row r="390" ht="14.25" customHeight="1">
      <c r="Y390" s="117"/>
      <c r="AJ390" s="5"/>
      <c r="AK390" s="5"/>
    </row>
    <row r="391" ht="14.25" customHeight="1">
      <c r="Y391" s="117"/>
      <c r="AJ391" s="5"/>
      <c r="AK391" s="5"/>
    </row>
    <row r="392" ht="14.25" customHeight="1">
      <c r="Y392" s="117"/>
      <c r="AJ392" s="5"/>
      <c r="AK392" s="5"/>
    </row>
    <row r="393" ht="14.25" customHeight="1">
      <c r="Y393" s="117"/>
      <c r="AJ393" s="5"/>
      <c r="AK393" s="5"/>
    </row>
    <row r="394" ht="14.25" customHeight="1">
      <c r="Y394" s="117"/>
      <c r="AJ394" s="5"/>
      <c r="AK394" s="5"/>
    </row>
    <row r="395" ht="14.25" customHeight="1">
      <c r="Y395" s="117"/>
      <c r="AJ395" s="5"/>
      <c r="AK395" s="5"/>
    </row>
    <row r="396" ht="14.25" customHeight="1">
      <c r="Y396" s="117"/>
      <c r="AJ396" s="5"/>
      <c r="AK396" s="5"/>
    </row>
    <row r="397" ht="14.25" customHeight="1">
      <c r="Y397" s="117"/>
      <c r="AJ397" s="5"/>
      <c r="AK397" s="5"/>
    </row>
    <row r="398" ht="14.25" customHeight="1">
      <c r="Y398" s="117"/>
      <c r="AJ398" s="5"/>
      <c r="AK398" s="5"/>
    </row>
    <row r="399" ht="14.25" customHeight="1">
      <c r="Y399" s="117"/>
      <c r="AJ399" s="5"/>
      <c r="AK399" s="5"/>
    </row>
    <row r="400" ht="14.25" customHeight="1">
      <c r="Y400" s="117"/>
      <c r="AJ400" s="5"/>
      <c r="AK400" s="5"/>
    </row>
    <row r="401" ht="14.25" customHeight="1">
      <c r="Y401" s="117"/>
      <c r="AJ401" s="5"/>
      <c r="AK401" s="5"/>
    </row>
    <row r="402" ht="14.25" customHeight="1">
      <c r="Y402" s="117"/>
      <c r="AJ402" s="5"/>
      <c r="AK402" s="5"/>
    </row>
    <row r="403" ht="14.25" customHeight="1">
      <c r="Y403" s="117"/>
      <c r="AJ403" s="5"/>
      <c r="AK403" s="5"/>
    </row>
    <row r="404" ht="14.25" customHeight="1">
      <c r="Y404" s="117"/>
      <c r="AJ404" s="5"/>
      <c r="AK404" s="5"/>
    </row>
    <row r="405" ht="14.25" customHeight="1">
      <c r="Y405" s="117"/>
      <c r="AJ405" s="5"/>
      <c r="AK405" s="5"/>
    </row>
    <row r="406" ht="14.25" customHeight="1">
      <c r="Y406" s="117"/>
      <c r="AJ406" s="5"/>
      <c r="AK406" s="5"/>
    </row>
    <row r="407" ht="14.25" customHeight="1">
      <c r="Y407" s="117"/>
      <c r="AJ407" s="5"/>
      <c r="AK407" s="5"/>
    </row>
    <row r="408" ht="14.25" customHeight="1">
      <c r="Y408" s="117"/>
      <c r="AJ408" s="5"/>
      <c r="AK408" s="5"/>
    </row>
    <row r="409" ht="14.25" customHeight="1">
      <c r="Y409" s="117"/>
      <c r="AJ409" s="5"/>
      <c r="AK409" s="5"/>
    </row>
    <row r="410" ht="14.25" customHeight="1">
      <c r="Y410" s="117"/>
      <c r="AJ410" s="5"/>
      <c r="AK410" s="5"/>
    </row>
    <row r="411" ht="14.25" customHeight="1">
      <c r="Y411" s="117"/>
      <c r="AJ411" s="5"/>
      <c r="AK411" s="5"/>
    </row>
    <row r="412" ht="14.25" customHeight="1">
      <c r="Y412" s="117"/>
      <c r="AJ412" s="5"/>
      <c r="AK412" s="5"/>
    </row>
    <row r="413" ht="14.25" customHeight="1">
      <c r="Y413" s="117"/>
      <c r="AJ413" s="5"/>
      <c r="AK413" s="5"/>
    </row>
    <row r="414" ht="14.25" customHeight="1">
      <c r="Y414" s="117"/>
      <c r="AJ414" s="5"/>
      <c r="AK414" s="5"/>
    </row>
    <row r="415" ht="14.25" customHeight="1">
      <c r="Y415" s="117"/>
      <c r="AJ415" s="5"/>
      <c r="AK415" s="5"/>
    </row>
    <row r="416" ht="14.25" customHeight="1">
      <c r="Y416" s="117"/>
      <c r="AJ416" s="5"/>
      <c r="AK416" s="5"/>
    </row>
    <row r="417" ht="14.25" customHeight="1">
      <c r="Y417" s="117"/>
      <c r="AJ417" s="5"/>
      <c r="AK417" s="5"/>
    </row>
    <row r="418" ht="14.25" customHeight="1">
      <c r="Y418" s="117"/>
      <c r="AJ418" s="5"/>
      <c r="AK418" s="5"/>
    </row>
    <row r="419" ht="14.25" customHeight="1">
      <c r="Y419" s="117"/>
      <c r="AJ419" s="5"/>
      <c r="AK419" s="5"/>
    </row>
    <row r="420" ht="14.25" customHeight="1">
      <c r="Y420" s="117"/>
      <c r="AJ420" s="5"/>
      <c r="AK420" s="5"/>
    </row>
    <row r="421" ht="14.25" customHeight="1">
      <c r="Y421" s="117"/>
      <c r="AJ421" s="5"/>
      <c r="AK421" s="5"/>
    </row>
    <row r="422" ht="14.25" customHeight="1">
      <c r="Y422" s="117"/>
      <c r="AJ422" s="5"/>
      <c r="AK422" s="5"/>
    </row>
    <row r="423" ht="14.25" customHeight="1">
      <c r="Y423" s="117"/>
      <c r="AJ423" s="5"/>
      <c r="AK423" s="5"/>
    </row>
    <row r="424" ht="14.25" customHeight="1">
      <c r="Y424" s="117"/>
      <c r="AJ424" s="5"/>
      <c r="AK424" s="5"/>
    </row>
    <row r="425" ht="14.25" customHeight="1">
      <c r="Y425" s="117"/>
      <c r="AJ425" s="5"/>
      <c r="AK425" s="5"/>
    </row>
    <row r="426" ht="14.25" customHeight="1">
      <c r="Y426" s="117"/>
      <c r="AJ426" s="5"/>
      <c r="AK426" s="5"/>
    </row>
    <row r="427" ht="14.25" customHeight="1">
      <c r="Y427" s="117"/>
      <c r="AJ427" s="5"/>
      <c r="AK427" s="5"/>
    </row>
    <row r="428" ht="14.25" customHeight="1">
      <c r="Y428" s="117"/>
      <c r="AJ428" s="5"/>
      <c r="AK428" s="5"/>
    </row>
    <row r="429" ht="14.25" customHeight="1">
      <c r="Y429" s="117"/>
      <c r="AJ429" s="5"/>
      <c r="AK429" s="5"/>
    </row>
    <row r="430" ht="14.25" customHeight="1">
      <c r="Y430" s="117"/>
      <c r="AJ430" s="5"/>
      <c r="AK430" s="5"/>
    </row>
    <row r="431" ht="14.25" customHeight="1">
      <c r="Y431" s="117"/>
      <c r="AJ431" s="5"/>
      <c r="AK431" s="5"/>
    </row>
    <row r="432" ht="14.25" customHeight="1">
      <c r="Y432" s="117"/>
      <c r="AJ432" s="5"/>
      <c r="AK432" s="5"/>
    </row>
    <row r="433" ht="14.25" customHeight="1">
      <c r="Y433" s="117"/>
      <c r="AJ433" s="5"/>
      <c r="AK433" s="5"/>
    </row>
    <row r="434" ht="14.25" customHeight="1">
      <c r="Y434" s="117"/>
      <c r="AJ434" s="5"/>
      <c r="AK434" s="5"/>
    </row>
    <row r="435" ht="14.25" customHeight="1">
      <c r="Y435" s="117"/>
      <c r="AJ435" s="5"/>
      <c r="AK435" s="5"/>
    </row>
    <row r="436" ht="14.25" customHeight="1">
      <c r="Y436" s="117"/>
      <c r="AJ436" s="5"/>
      <c r="AK436" s="5"/>
    </row>
    <row r="437" ht="14.25" customHeight="1">
      <c r="Y437" s="117"/>
      <c r="AJ437" s="5"/>
      <c r="AK437" s="5"/>
    </row>
    <row r="438" ht="14.25" customHeight="1">
      <c r="Y438" s="117"/>
      <c r="AJ438" s="5"/>
      <c r="AK438" s="5"/>
    </row>
    <row r="439" ht="14.25" customHeight="1">
      <c r="Y439" s="117"/>
      <c r="AJ439" s="5"/>
      <c r="AK439" s="5"/>
    </row>
    <row r="440" ht="14.25" customHeight="1">
      <c r="Y440" s="117"/>
      <c r="AJ440" s="5"/>
      <c r="AK440" s="5"/>
    </row>
    <row r="441" ht="14.25" customHeight="1">
      <c r="Y441" s="117"/>
      <c r="AJ441" s="5"/>
      <c r="AK441" s="5"/>
    </row>
    <row r="442" ht="14.25" customHeight="1">
      <c r="Y442" s="117"/>
      <c r="AJ442" s="5"/>
      <c r="AK442" s="5"/>
    </row>
    <row r="443" ht="14.25" customHeight="1">
      <c r="Y443" s="117"/>
      <c r="AJ443" s="5"/>
      <c r="AK443" s="5"/>
    </row>
    <row r="444" ht="14.25" customHeight="1">
      <c r="Y444" s="117"/>
      <c r="AJ444" s="5"/>
      <c r="AK444" s="5"/>
    </row>
    <row r="445" ht="14.25" customHeight="1">
      <c r="Y445" s="117"/>
      <c r="AJ445" s="5"/>
      <c r="AK445" s="5"/>
    </row>
    <row r="446" ht="14.25" customHeight="1">
      <c r="Y446" s="117"/>
      <c r="AJ446" s="5"/>
      <c r="AK446" s="5"/>
    </row>
    <row r="447" ht="14.25" customHeight="1">
      <c r="Y447" s="117"/>
      <c r="AJ447" s="5"/>
      <c r="AK447" s="5"/>
    </row>
    <row r="448" ht="14.25" customHeight="1">
      <c r="Y448" s="117"/>
      <c r="AJ448" s="5"/>
      <c r="AK448" s="5"/>
    </row>
    <row r="449" ht="14.25" customHeight="1">
      <c r="Y449" s="117"/>
      <c r="AJ449" s="5"/>
      <c r="AK449" s="5"/>
    </row>
    <row r="450" ht="14.25" customHeight="1">
      <c r="Y450" s="117"/>
      <c r="AJ450" s="5"/>
      <c r="AK450" s="5"/>
    </row>
    <row r="451" ht="14.25" customHeight="1">
      <c r="Y451" s="117"/>
      <c r="AJ451" s="5"/>
      <c r="AK451" s="5"/>
    </row>
    <row r="452" ht="14.25" customHeight="1">
      <c r="Y452" s="117"/>
      <c r="AJ452" s="5"/>
      <c r="AK452" s="5"/>
    </row>
    <row r="453" ht="14.25" customHeight="1">
      <c r="Y453" s="117"/>
      <c r="AJ453" s="5"/>
      <c r="AK453" s="5"/>
    </row>
    <row r="454" ht="14.25" customHeight="1">
      <c r="Y454" s="117"/>
      <c r="AJ454" s="5"/>
      <c r="AK454" s="5"/>
    </row>
    <row r="455" ht="14.25" customHeight="1">
      <c r="Y455" s="117"/>
      <c r="AJ455" s="5"/>
      <c r="AK455" s="5"/>
    </row>
    <row r="456" ht="14.25" customHeight="1">
      <c r="Y456" s="117"/>
      <c r="AJ456" s="5"/>
      <c r="AK456" s="5"/>
    </row>
    <row r="457" ht="14.25" customHeight="1">
      <c r="Y457" s="117"/>
      <c r="AJ457" s="5"/>
      <c r="AK457" s="5"/>
    </row>
    <row r="458" ht="14.25" customHeight="1">
      <c r="Y458" s="117"/>
      <c r="AJ458" s="5"/>
      <c r="AK458" s="5"/>
    </row>
    <row r="459" ht="14.25" customHeight="1">
      <c r="Y459" s="117"/>
      <c r="AJ459" s="5"/>
      <c r="AK459" s="5"/>
    </row>
    <row r="460" ht="14.25" customHeight="1">
      <c r="Y460" s="117"/>
      <c r="AJ460" s="5"/>
      <c r="AK460" s="5"/>
    </row>
    <row r="461" ht="14.25" customHeight="1">
      <c r="Y461" s="117"/>
      <c r="AJ461" s="5"/>
      <c r="AK461" s="5"/>
    </row>
    <row r="462" ht="14.25" customHeight="1">
      <c r="Y462" s="117"/>
      <c r="AJ462" s="5"/>
      <c r="AK462" s="5"/>
    </row>
    <row r="463" ht="14.25" customHeight="1">
      <c r="Y463" s="117"/>
      <c r="AJ463" s="5"/>
      <c r="AK463" s="5"/>
    </row>
    <row r="464" ht="14.25" customHeight="1">
      <c r="Y464" s="117"/>
      <c r="AJ464" s="5"/>
      <c r="AK464" s="5"/>
    </row>
    <row r="465" ht="14.25" customHeight="1">
      <c r="Y465" s="117"/>
      <c r="AJ465" s="5"/>
      <c r="AK465" s="5"/>
    </row>
    <row r="466" ht="14.25" customHeight="1">
      <c r="Y466" s="117"/>
      <c r="AJ466" s="5"/>
      <c r="AK466" s="5"/>
    </row>
    <row r="467" ht="14.25" customHeight="1">
      <c r="Y467" s="117"/>
      <c r="AJ467" s="5"/>
      <c r="AK467" s="5"/>
    </row>
    <row r="468" ht="14.25" customHeight="1">
      <c r="Y468" s="117"/>
      <c r="AJ468" s="5"/>
      <c r="AK468" s="5"/>
    </row>
    <row r="469" ht="14.25" customHeight="1">
      <c r="Y469" s="117"/>
      <c r="AJ469" s="5"/>
      <c r="AK469" s="5"/>
    </row>
    <row r="470" ht="14.25" customHeight="1">
      <c r="Y470" s="117"/>
      <c r="AJ470" s="5"/>
      <c r="AK470" s="5"/>
    </row>
    <row r="471" ht="14.25" customHeight="1">
      <c r="Y471" s="117"/>
      <c r="AJ471" s="5"/>
      <c r="AK471" s="5"/>
    </row>
    <row r="472" ht="14.25" customHeight="1">
      <c r="Y472" s="117"/>
      <c r="AJ472" s="5"/>
      <c r="AK472" s="5"/>
    </row>
    <row r="473" ht="14.25" customHeight="1">
      <c r="Y473" s="117"/>
      <c r="AJ473" s="5"/>
      <c r="AK473" s="5"/>
    </row>
    <row r="474" ht="14.25" customHeight="1">
      <c r="Y474" s="117"/>
      <c r="AJ474" s="5"/>
      <c r="AK474" s="5"/>
    </row>
    <row r="475" ht="14.25" customHeight="1">
      <c r="Y475" s="117"/>
      <c r="AJ475" s="5"/>
      <c r="AK475" s="5"/>
    </row>
    <row r="476" ht="14.25" customHeight="1">
      <c r="Y476" s="117"/>
      <c r="AJ476" s="5"/>
      <c r="AK476" s="5"/>
    </row>
    <row r="477" ht="14.25" customHeight="1">
      <c r="Y477" s="117"/>
      <c r="AJ477" s="5"/>
      <c r="AK477" s="5"/>
    </row>
    <row r="478" ht="14.25" customHeight="1">
      <c r="Y478" s="117"/>
      <c r="AJ478" s="5"/>
      <c r="AK478" s="5"/>
    </row>
    <row r="479" ht="14.25" customHeight="1">
      <c r="Y479" s="117"/>
      <c r="AJ479" s="5"/>
      <c r="AK479" s="5"/>
    </row>
    <row r="480" ht="14.25" customHeight="1">
      <c r="Y480" s="117"/>
      <c r="AJ480" s="5"/>
      <c r="AK480" s="5"/>
    </row>
    <row r="481" ht="14.25" customHeight="1">
      <c r="Y481" s="117"/>
      <c r="AJ481" s="5"/>
      <c r="AK481" s="5"/>
    </row>
    <row r="482" ht="14.25" customHeight="1">
      <c r="Y482" s="117"/>
      <c r="AJ482" s="5"/>
      <c r="AK482" s="5"/>
    </row>
    <row r="483" ht="14.25" customHeight="1">
      <c r="Y483" s="117"/>
      <c r="AJ483" s="5"/>
      <c r="AK483" s="5"/>
    </row>
    <row r="484" ht="14.25" customHeight="1">
      <c r="Y484" s="117"/>
      <c r="AJ484" s="5"/>
      <c r="AK484" s="5"/>
    </row>
    <row r="485" ht="14.25" customHeight="1">
      <c r="Y485" s="117"/>
      <c r="AJ485" s="5"/>
      <c r="AK485" s="5"/>
    </row>
    <row r="486" ht="14.25" customHeight="1">
      <c r="Y486" s="117"/>
      <c r="AJ486" s="5"/>
      <c r="AK486" s="5"/>
    </row>
    <row r="487" ht="14.25" customHeight="1">
      <c r="Y487" s="117"/>
      <c r="AJ487" s="5"/>
      <c r="AK487" s="5"/>
    </row>
    <row r="488" ht="14.25" customHeight="1">
      <c r="Y488" s="117"/>
      <c r="AJ488" s="5"/>
      <c r="AK488" s="5"/>
    </row>
    <row r="489" ht="14.25" customHeight="1">
      <c r="Y489" s="117"/>
      <c r="AJ489" s="5"/>
      <c r="AK489" s="5"/>
    </row>
    <row r="490" ht="14.25" customHeight="1">
      <c r="Y490" s="117"/>
      <c r="AJ490" s="5"/>
      <c r="AK490" s="5"/>
    </row>
    <row r="491" ht="14.25" customHeight="1">
      <c r="Y491" s="117"/>
      <c r="AJ491" s="5"/>
      <c r="AK491" s="5"/>
    </row>
    <row r="492" ht="14.25" customHeight="1">
      <c r="Y492" s="117"/>
      <c r="AJ492" s="5"/>
      <c r="AK492" s="5"/>
    </row>
    <row r="493" ht="14.25" customHeight="1">
      <c r="Y493" s="117"/>
      <c r="AJ493" s="5"/>
      <c r="AK493" s="5"/>
    </row>
    <row r="494" ht="14.25" customHeight="1">
      <c r="Y494" s="117"/>
      <c r="AJ494" s="5"/>
      <c r="AK494" s="5"/>
    </row>
    <row r="495" ht="14.25" customHeight="1">
      <c r="Y495" s="117"/>
      <c r="AJ495" s="5"/>
      <c r="AK495" s="5"/>
    </row>
    <row r="496" ht="14.25" customHeight="1">
      <c r="Y496" s="117"/>
      <c r="AJ496" s="5"/>
      <c r="AK496" s="5"/>
    </row>
    <row r="497" ht="14.25" customHeight="1">
      <c r="Y497" s="117"/>
      <c r="AJ497" s="5"/>
      <c r="AK497" s="5"/>
    </row>
    <row r="498" ht="14.25" customHeight="1">
      <c r="Y498" s="117"/>
      <c r="AJ498" s="5"/>
      <c r="AK498" s="5"/>
    </row>
    <row r="499" ht="14.25" customHeight="1">
      <c r="Y499" s="117"/>
      <c r="AJ499" s="5"/>
      <c r="AK499" s="5"/>
    </row>
    <row r="500" ht="14.25" customHeight="1">
      <c r="Y500" s="117"/>
      <c r="AJ500" s="5"/>
      <c r="AK500" s="5"/>
    </row>
    <row r="501" ht="14.25" customHeight="1">
      <c r="Y501" s="117"/>
      <c r="AJ501" s="5"/>
      <c r="AK501" s="5"/>
    </row>
    <row r="502" ht="14.25" customHeight="1">
      <c r="Y502" s="117"/>
      <c r="AJ502" s="5"/>
      <c r="AK502" s="5"/>
    </row>
    <row r="503" ht="14.25" customHeight="1">
      <c r="Y503" s="117"/>
      <c r="AJ503" s="5"/>
      <c r="AK503" s="5"/>
    </row>
    <row r="504" ht="14.25" customHeight="1">
      <c r="Y504" s="117"/>
      <c r="AJ504" s="5"/>
      <c r="AK504" s="5"/>
    </row>
    <row r="505" ht="14.25" customHeight="1">
      <c r="Y505" s="117"/>
      <c r="AJ505" s="5"/>
      <c r="AK505" s="5"/>
    </row>
    <row r="506" ht="14.25" customHeight="1">
      <c r="Y506" s="117"/>
      <c r="AJ506" s="5"/>
      <c r="AK506" s="5"/>
    </row>
    <row r="507" ht="14.25" customHeight="1">
      <c r="Y507" s="117"/>
      <c r="AJ507" s="5"/>
      <c r="AK507" s="5"/>
    </row>
    <row r="508" ht="14.25" customHeight="1">
      <c r="Y508" s="117"/>
      <c r="AJ508" s="5"/>
      <c r="AK508" s="5"/>
    </row>
    <row r="509" ht="14.25" customHeight="1">
      <c r="Y509" s="117"/>
      <c r="AJ509" s="5"/>
      <c r="AK509" s="5"/>
    </row>
    <row r="510" ht="14.25" customHeight="1">
      <c r="Y510" s="117"/>
      <c r="AJ510" s="5"/>
      <c r="AK510" s="5"/>
    </row>
    <row r="511" ht="14.25" customHeight="1">
      <c r="Y511" s="117"/>
      <c r="AJ511" s="5"/>
      <c r="AK511" s="5"/>
    </row>
    <row r="512" ht="14.25" customHeight="1">
      <c r="Y512" s="117"/>
      <c r="AJ512" s="5"/>
      <c r="AK512" s="5"/>
    </row>
    <row r="513" ht="14.25" customHeight="1">
      <c r="Y513" s="117"/>
      <c r="AJ513" s="5"/>
      <c r="AK513" s="5"/>
    </row>
    <row r="514" ht="14.25" customHeight="1">
      <c r="Y514" s="117"/>
      <c r="AJ514" s="5"/>
      <c r="AK514" s="5"/>
    </row>
    <row r="515" ht="14.25" customHeight="1">
      <c r="Y515" s="117"/>
      <c r="AJ515" s="5"/>
      <c r="AK515" s="5"/>
    </row>
    <row r="516" ht="14.25" customHeight="1">
      <c r="Y516" s="117"/>
      <c r="AJ516" s="5"/>
      <c r="AK516" s="5"/>
    </row>
    <row r="517" ht="14.25" customHeight="1">
      <c r="Y517" s="117"/>
      <c r="AJ517" s="5"/>
      <c r="AK517" s="5"/>
    </row>
    <row r="518" ht="14.25" customHeight="1">
      <c r="Y518" s="117"/>
      <c r="AJ518" s="5"/>
      <c r="AK518" s="5"/>
    </row>
    <row r="519" ht="14.25" customHeight="1">
      <c r="Y519" s="117"/>
      <c r="AJ519" s="5"/>
      <c r="AK519" s="5"/>
    </row>
    <row r="520" ht="14.25" customHeight="1">
      <c r="Y520" s="117"/>
      <c r="AJ520" s="5"/>
      <c r="AK520" s="5"/>
    </row>
    <row r="521" ht="14.25" customHeight="1">
      <c r="Y521" s="117"/>
      <c r="AJ521" s="5"/>
      <c r="AK521" s="5"/>
    </row>
    <row r="522" ht="14.25" customHeight="1">
      <c r="Y522" s="117"/>
      <c r="AJ522" s="5"/>
      <c r="AK522" s="5"/>
    </row>
    <row r="523" ht="14.25" customHeight="1">
      <c r="Y523" s="117"/>
      <c r="AJ523" s="5"/>
      <c r="AK523" s="5"/>
    </row>
    <row r="524" ht="14.25" customHeight="1">
      <c r="Y524" s="117"/>
      <c r="AJ524" s="5"/>
      <c r="AK524" s="5"/>
    </row>
    <row r="525" ht="14.25" customHeight="1">
      <c r="Y525" s="117"/>
      <c r="AJ525" s="5"/>
      <c r="AK525" s="5"/>
    </row>
    <row r="526" ht="14.25" customHeight="1">
      <c r="Y526" s="117"/>
      <c r="AJ526" s="5"/>
      <c r="AK526" s="5"/>
    </row>
    <row r="527" ht="14.25" customHeight="1">
      <c r="Y527" s="117"/>
      <c r="AJ527" s="5"/>
      <c r="AK527" s="5"/>
    </row>
    <row r="528" ht="14.25" customHeight="1">
      <c r="Y528" s="117"/>
      <c r="AJ528" s="5"/>
      <c r="AK528" s="5"/>
    </row>
    <row r="529" ht="14.25" customHeight="1">
      <c r="Y529" s="117"/>
      <c r="AJ529" s="5"/>
      <c r="AK529" s="5"/>
    </row>
    <row r="530" ht="14.25" customHeight="1">
      <c r="Y530" s="117"/>
      <c r="AJ530" s="5"/>
      <c r="AK530" s="5"/>
    </row>
    <row r="531" ht="14.25" customHeight="1">
      <c r="Y531" s="117"/>
      <c r="AJ531" s="5"/>
      <c r="AK531" s="5"/>
    </row>
    <row r="532" ht="14.25" customHeight="1">
      <c r="Y532" s="117"/>
      <c r="AJ532" s="5"/>
      <c r="AK532" s="5"/>
    </row>
    <row r="533" ht="14.25" customHeight="1">
      <c r="Y533" s="117"/>
      <c r="AJ533" s="5"/>
      <c r="AK533" s="5"/>
    </row>
    <row r="534" ht="14.25" customHeight="1">
      <c r="Y534" s="117"/>
      <c r="AJ534" s="5"/>
      <c r="AK534" s="5"/>
    </row>
    <row r="535" ht="14.25" customHeight="1">
      <c r="Y535" s="117"/>
      <c r="AJ535" s="5"/>
      <c r="AK535" s="5"/>
    </row>
    <row r="536" ht="14.25" customHeight="1">
      <c r="Y536" s="117"/>
      <c r="AJ536" s="5"/>
      <c r="AK536" s="5"/>
    </row>
    <row r="537" ht="14.25" customHeight="1">
      <c r="Y537" s="117"/>
      <c r="AJ537" s="5"/>
      <c r="AK537" s="5"/>
    </row>
    <row r="538" ht="14.25" customHeight="1">
      <c r="Y538" s="117"/>
      <c r="AJ538" s="5"/>
      <c r="AK538" s="5"/>
    </row>
    <row r="539" ht="14.25" customHeight="1">
      <c r="Y539" s="117"/>
      <c r="AJ539" s="5"/>
      <c r="AK539" s="5"/>
    </row>
    <row r="540" ht="14.25" customHeight="1">
      <c r="Y540" s="117"/>
      <c r="AJ540" s="5"/>
      <c r="AK540" s="5"/>
    </row>
    <row r="541" ht="14.25" customHeight="1">
      <c r="Y541" s="117"/>
      <c r="AJ541" s="5"/>
      <c r="AK541" s="5"/>
    </row>
    <row r="542" ht="14.25" customHeight="1">
      <c r="Y542" s="117"/>
      <c r="AJ542" s="5"/>
      <c r="AK542" s="5"/>
    </row>
    <row r="543" ht="14.25" customHeight="1">
      <c r="Y543" s="117"/>
      <c r="AJ543" s="5"/>
      <c r="AK543" s="5"/>
    </row>
    <row r="544" ht="14.25" customHeight="1">
      <c r="Y544" s="117"/>
      <c r="AJ544" s="5"/>
      <c r="AK544" s="5"/>
    </row>
    <row r="545" ht="14.25" customHeight="1">
      <c r="Y545" s="117"/>
      <c r="AJ545" s="5"/>
      <c r="AK545" s="5"/>
    </row>
    <row r="546" ht="14.25" customHeight="1">
      <c r="Y546" s="117"/>
      <c r="AJ546" s="5"/>
      <c r="AK546" s="5"/>
    </row>
    <row r="547" ht="14.25" customHeight="1">
      <c r="Y547" s="117"/>
      <c r="AJ547" s="5"/>
      <c r="AK547" s="5"/>
    </row>
    <row r="548" ht="14.25" customHeight="1">
      <c r="Y548" s="117"/>
      <c r="AJ548" s="5"/>
      <c r="AK548" s="5"/>
    </row>
    <row r="549" ht="14.25" customHeight="1">
      <c r="Y549" s="117"/>
      <c r="AJ549" s="5"/>
      <c r="AK549" s="5"/>
    </row>
    <row r="550" ht="14.25" customHeight="1">
      <c r="Y550" s="117"/>
      <c r="AJ550" s="5"/>
      <c r="AK550" s="5"/>
    </row>
    <row r="551" ht="14.25" customHeight="1">
      <c r="Y551" s="117"/>
      <c r="AJ551" s="5"/>
      <c r="AK551" s="5"/>
    </row>
    <row r="552" ht="14.25" customHeight="1">
      <c r="Y552" s="117"/>
      <c r="AJ552" s="5"/>
      <c r="AK552" s="5"/>
    </row>
    <row r="553" ht="14.25" customHeight="1">
      <c r="Y553" s="117"/>
      <c r="AJ553" s="5"/>
      <c r="AK553" s="5"/>
    </row>
    <row r="554" ht="14.25" customHeight="1">
      <c r="Y554" s="117"/>
      <c r="AJ554" s="5"/>
      <c r="AK554" s="5"/>
    </row>
    <row r="555" ht="14.25" customHeight="1">
      <c r="Y555" s="117"/>
      <c r="AJ555" s="5"/>
      <c r="AK555" s="5"/>
    </row>
    <row r="556" ht="14.25" customHeight="1">
      <c r="Y556" s="117"/>
      <c r="AJ556" s="5"/>
      <c r="AK556" s="5"/>
    </row>
    <row r="557" ht="14.25" customHeight="1">
      <c r="Y557" s="117"/>
      <c r="AJ557" s="5"/>
      <c r="AK557" s="5"/>
    </row>
    <row r="558" ht="14.25" customHeight="1">
      <c r="Y558" s="117"/>
      <c r="AJ558" s="5"/>
      <c r="AK558" s="5"/>
    </row>
    <row r="559" ht="14.25" customHeight="1">
      <c r="Y559" s="117"/>
      <c r="AJ559" s="5"/>
      <c r="AK559" s="5"/>
    </row>
    <row r="560" ht="14.25" customHeight="1">
      <c r="Y560" s="117"/>
      <c r="AJ560" s="5"/>
      <c r="AK560" s="5"/>
    </row>
    <row r="561" ht="14.25" customHeight="1">
      <c r="Y561" s="117"/>
      <c r="AJ561" s="5"/>
      <c r="AK561" s="5"/>
    </row>
    <row r="562" ht="14.25" customHeight="1">
      <c r="Y562" s="117"/>
      <c r="AJ562" s="5"/>
      <c r="AK562" s="5"/>
    </row>
    <row r="563" ht="14.25" customHeight="1">
      <c r="Y563" s="117"/>
      <c r="AJ563" s="5"/>
      <c r="AK563" s="5"/>
    </row>
    <row r="564" ht="14.25" customHeight="1">
      <c r="Y564" s="117"/>
      <c r="AJ564" s="5"/>
      <c r="AK564" s="5"/>
    </row>
    <row r="565" ht="14.25" customHeight="1">
      <c r="Y565" s="117"/>
      <c r="AJ565" s="5"/>
      <c r="AK565" s="5"/>
    </row>
    <row r="566" ht="14.25" customHeight="1">
      <c r="Y566" s="117"/>
      <c r="AJ566" s="5"/>
      <c r="AK566" s="5"/>
    </row>
    <row r="567" ht="14.25" customHeight="1">
      <c r="Y567" s="117"/>
      <c r="AJ567" s="5"/>
      <c r="AK567" s="5"/>
    </row>
    <row r="568" ht="14.25" customHeight="1">
      <c r="Y568" s="117"/>
      <c r="AJ568" s="5"/>
      <c r="AK568" s="5"/>
    </row>
    <row r="569" ht="14.25" customHeight="1">
      <c r="Y569" s="117"/>
      <c r="AJ569" s="5"/>
      <c r="AK569" s="5"/>
    </row>
    <row r="570" ht="14.25" customHeight="1">
      <c r="Y570" s="117"/>
      <c r="AJ570" s="5"/>
      <c r="AK570" s="5"/>
    </row>
    <row r="571" ht="14.25" customHeight="1">
      <c r="Y571" s="117"/>
      <c r="AJ571" s="5"/>
      <c r="AK571" s="5"/>
    </row>
    <row r="572" ht="14.25" customHeight="1">
      <c r="Y572" s="117"/>
      <c r="AJ572" s="5"/>
      <c r="AK572" s="5"/>
    </row>
    <row r="573" ht="14.25" customHeight="1">
      <c r="Y573" s="117"/>
      <c r="AJ573" s="5"/>
      <c r="AK573" s="5"/>
    </row>
    <row r="574" ht="14.25" customHeight="1">
      <c r="Y574" s="117"/>
      <c r="AJ574" s="5"/>
      <c r="AK574" s="5"/>
    </row>
    <row r="575" ht="14.25" customHeight="1">
      <c r="Y575" s="117"/>
      <c r="AJ575" s="5"/>
      <c r="AK575" s="5"/>
    </row>
    <row r="576" ht="14.25" customHeight="1">
      <c r="Y576" s="117"/>
      <c r="AJ576" s="5"/>
      <c r="AK576" s="5"/>
    </row>
    <row r="577" ht="14.25" customHeight="1">
      <c r="Y577" s="117"/>
      <c r="AJ577" s="5"/>
      <c r="AK577" s="5"/>
    </row>
    <row r="578" ht="14.25" customHeight="1">
      <c r="Y578" s="117"/>
      <c r="AJ578" s="5"/>
      <c r="AK578" s="5"/>
    </row>
    <row r="579" ht="14.25" customHeight="1">
      <c r="Y579" s="117"/>
      <c r="AJ579" s="5"/>
      <c r="AK579" s="5"/>
    </row>
    <row r="580" ht="14.25" customHeight="1">
      <c r="Y580" s="117"/>
      <c r="AJ580" s="5"/>
      <c r="AK580" s="5"/>
    </row>
    <row r="581" ht="14.25" customHeight="1">
      <c r="Y581" s="117"/>
      <c r="AJ581" s="5"/>
      <c r="AK581" s="5"/>
    </row>
    <row r="582" ht="14.25" customHeight="1">
      <c r="Y582" s="117"/>
      <c r="AJ582" s="5"/>
      <c r="AK582" s="5"/>
    </row>
    <row r="583" ht="14.25" customHeight="1">
      <c r="Y583" s="117"/>
      <c r="AJ583" s="5"/>
      <c r="AK583" s="5"/>
    </row>
    <row r="584" ht="14.25" customHeight="1">
      <c r="Y584" s="117"/>
      <c r="AJ584" s="5"/>
      <c r="AK584" s="5"/>
    </row>
    <row r="585" ht="14.25" customHeight="1">
      <c r="Y585" s="117"/>
      <c r="AJ585" s="5"/>
      <c r="AK585" s="5"/>
    </row>
    <row r="586" ht="14.25" customHeight="1">
      <c r="Y586" s="117"/>
      <c r="AJ586" s="5"/>
      <c r="AK586" s="5"/>
    </row>
    <row r="587" ht="14.25" customHeight="1">
      <c r="Y587" s="117"/>
      <c r="AJ587" s="5"/>
      <c r="AK587" s="5"/>
    </row>
    <row r="588" ht="14.25" customHeight="1">
      <c r="Y588" s="117"/>
      <c r="AJ588" s="5"/>
      <c r="AK588" s="5"/>
    </row>
    <row r="589" ht="14.25" customHeight="1">
      <c r="Y589" s="117"/>
      <c r="AJ589" s="5"/>
      <c r="AK589" s="5"/>
    </row>
    <row r="590" ht="14.25" customHeight="1">
      <c r="Y590" s="117"/>
      <c r="AJ590" s="5"/>
      <c r="AK590" s="5"/>
    </row>
    <row r="591" ht="14.25" customHeight="1">
      <c r="Y591" s="117"/>
      <c r="AJ591" s="5"/>
      <c r="AK591" s="5"/>
    </row>
    <row r="592" ht="14.25" customHeight="1">
      <c r="Y592" s="117"/>
      <c r="AJ592" s="5"/>
      <c r="AK592" s="5"/>
    </row>
    <row r="593" ht="14.25" customHeight="1">
      <c r="Y593" s="117"/>
      <c r="AJ593" s="5"/>
      <c r="AK593" s="5"/>
    </row>
    <row r="594" ht="14.25" customHeight="1">
      <c r="Y594" s="117"/>
      <c r="AJ594" s="5"/>
      <c r="AK594" s="5"/>
    </row>
    <row r="595" ht="14.25" customHeight="1">
      <c r="Y595" s="117"/>
      <c r="AJ595" s="5"/>
      <c r="AK595" s="5"/>
    </row>
    <row r="596" ht="14.25" customHeight="1">
      <c r="Y596" s="117"/>
      <c r="AJ596" s="5"/>
      <c r="AK596" s="5"/>
    </row>
    <row r="597" ht="14.25" customHeight="1">
      <c r="Y597" s="117"/>
      <c r="AJ597" s="5"/>
      <c r="AK597" s="5"/>
    </row>
    <row r="598" ht="14.25" customHeight="1">
      <c r="Y598" s="117"/>
      <c r="AJ598" s="5"/>
      <c r="AK598" s="5"/>
    </row>
    <row r="599" ht="14.25" customHeight="1">
      <c r="Y599" s="117"/>
      <c r="AJ599" s="5"/>
      <c r="AK599" s="5"/>
    </row>
    <row r="600" ht="14.25" customHeight="1">
      <c r="Y600" s="117"/>
      <c r="AJ600" s="5"/>
      <c r="AK600" s="5"/>
    </row>
    <row r="601" ht="14.25" customHeight="1">
      <c r="Y601" s="117"/>
      <c r="AJ601" s="5"/>
      <c r="AK601" s="5"/>
    </row>
    <row r="602" ht="14.25" customHeight="1">
      <c r="Y602" s="117"/>
      <c r="AJ602" s="5"/>
      <c r="AK602" s="5"/>
    </row>
    <row r="603" ht="14.25" customHeight="1">
      <c r="Y603" s="117"/>
      <c r="AJ603" s="5"/>
      <c r="AK603" s="5"/>
    </row>
    <row r="604" ht="14.25" customHeight="1">
      <c r="Y604" s="117"/>
      <c r="AJ604" s="5"/>
      <c r="AK604" s="5"/>
    </row>
    <row r="605" ht="14.25" customHeight="1">
      <c r="Y605" s="117"/>
      <c r="AJ605" s="5"/>
      <c r="AK605" s="5"/>
    </row>
    <row r="606" ht="14.25" customHeight="1">
      <c r="Y606" s="117"/>
      <c r="AJ606" s="5"/>
      <c r="AK606" s="5"/>
    </row>
    <row r="607" ht="14.25" customHeight="1">
      <c r="Y607" s="117"/>
      <c r="AJ607" s="5"/>
      <c r="AK607" s="5"/>
    </row>
    <row r="608" ht="14.25" customHeight="1">
      <c r="Y608" s="117"/>
      <c r="AJ608" s="5"/>
      <c r="AK608" s="5"/>
    </row>
    <row r="609" ht="14.25" customHeight="1">
      <c r="Y609" s="117"/>
      <c r="AJ609" s="5"/>
      <c r="AK609" s="5"/>
    </row>
    <row r="610" ht="14.25" customHeight="1">
      <c r="Y610" s="117"/>
      <c r="AJ610" s="5"/>
      <c r="AK610" s="5"/>
    </row>
    <row r="611" ht="14.25" customHeight="1">
      <c r="Y611" s="117"/>
      <c r="AJ611" s="5"/>
      <c r="AK611" s="5"/>
    </row>
    <row r="612" ht="14.25" customHeight="1">
      <c r="Y612" s="117"/>
      <c r="AJ612" s="5"/>
      <c r="AK612" s="5"/>
    </row>
    <row r="613" ht="14.25" customHeight="1">
      <c r="Y613" s="117"/>
      <c r="AJ613" s="5"/>
      <c r="AK613" s="5"/>
    </row>
    <row r="614" ht="14.25" customHeight="1">
      <c r="Y614" s="117"/>
      <c r="AJ614" s="5"/>
      <c r="AK614" s="5"/>
    </row>
    <row r="615" ht="14.25" customHeight="1">
      <c r="Y615" s="117"/>
      <c r="AJ615" s="5"/>
      <c r="AK615" s="5"/>
    </row>
    <row r="616" ht="14.25" customHeight="1">
      <c r="Y616" s="117"/>
      <c r="AJ616" s="5"/>
      <c r="AK616" s="5"/>
    </row>
    <row r="617" ht="14.25" customHeight="1">
      <c r="Y617" s="117"/>
      <c r="AJ617" s="5"/>
      <c r="AK617" s="5"/>
    </row>
    <row r="618" ht="14.25" customHeight="1">
      <c r="Y618" s="117"/>
      <c r="AJ618" s="5"/>
      <c r="AK618" s="5"/>
    </row>
    <row r="619" ht="14.25" customHeight="1">
      <c r="Y619" s="117"/>
      <c r="AJ619" s="5"/>
      <c r="AK619" s="5"/>
    </row>
    <row r="620" ht="14.25" customHeight="1">
      <c r="Y620" s="117"/>
      <c r="AJ620" s="5"/>
      <c r="AK620" s="5"/>
    </row>
    <row r="621" ht="14.25" customHeight="1">
      <c r="Y621" s="117"/>
      <c r="AJ621" s="5"/>
      <c r="AK621" s="5"/>
    </row>
    <row r="622" ht="14.25" customHeight="1">
      <c r="Y622" s="117"/>
      <c r="AJ622" s="5"/>
      <c r="AK622" s="5"/>
    </row>
    <row r="623" ht="14.25" customHeight="1">
      <c r="Y623" s="117"/>
      <c r="AJ623" s="5"/>
      <c r="AK623" s="5"/>
    </row>
    <row r="624" ht="14.25" customHeight="1">
      <c r="Y624" s="117"/>
      <c r="AJ624" s="5"/>
      <c r="AK624" s="5"/>
    </row>
    <row r="625" ht="14.25" customHeight="1">
      <c r="Y625" s="117"/>
      <c r="AJ625" s="5"/>
      <c r="AK625" s="5"/>
    </row>
    <row r="626" ht="14.25" customHeight="1">
      <c r="Y626" s="117"/>
      <c r="AJ626" s="5"/>
      <c r="AK626" s="5"/>
    </row>
    <row r="627" ht="14.25" customHeight="1">
      <c r="Y627" s="117"/>
      <c r="AJ627" s="5"/>
      <c r="AK627" s="5"/>
    </row>
    <row r="628" ht="14.25" customHeight="1">
      <c r="Y628" s="117"/>
      <c r="AJ628" s="5"/>
      <c r="AK628" s="5"/>
    </row>
    <row r="629" ht="14.25" customHeight="1">
      <c r="Y629" s="117"/>
      <c r="AJ629" s="5"/>
      <c r="AK629" s="5"/>
    </row>
    <row r="630" ht="14.25" customHeight="1">
      <c r="Y630" s="117"/>
      <c r="AJ630" s="5"/>
      <c r="AK630" s="5"/>
    </row>
    <row r="631" ht="14.25" customHeight="1">
      <c r="Y631" s="117"/>
      <c r="AJ631" s="5"/>
      <c r="AK631" s="5"/>
    </row>
    <row r="632" ht="14.25" customHeight="1">
      <c r="Y632" s="117"/>
      <c r="AJ632" s="5"/>
      <c r="AK632" s="5"/>
    </row>
    <row r="633" ht="14.25" customHeight="1">
      <c r="Y633" s="117"/>
      <c r="AJ633" s="5"/>
      <c r="AK633" s="5"/>
    </row>
    <row r="634" ht="14.25" customHeight="1">
      <c r="Y634" s="117"/>
      <c r="AJ634" s="5"/>
      <c r="AK634" s="5"/>
    </row>
    <row r="635" ht="14.25" customHeight="1">
      <c r="Y635" s="117"/>
      <c r="AJ635" s="5"/>
      <c r="AK635" s="5"/>
    </row>
    <row r="636" ht="14.25" customHeight="1">
      <c r="Y636" s="117"/>
      <c r="AJ636" s="5"/>
      <c r="AK636" s="5"/>
    </row>
    <row r="637" ht="14.25" customHeight="1">
      <c r="Y637" s="117"/>
      <c r="AJ637" s="5"/>
      <c r="AK637" s="5"/>
    </row>
    <row r="638" ht="14.25" customHeight="1">
      <c r="Y638" s="117"/>
      <c r="AJ638" s="5"/>
      <c r="AK638" s="5"/>
    </row>
    <row r="639" ht="14.25" customHeight="1">
      <c r="Y639" s="117"/>
      <c r="AJ639" s="5"/>
      <c r="AK639" s="5"/>
    </row>
    <row r="640" ht="14.25" customHeight="1">
      <c r="Y640" s="117"/>
      <c r="AJ640" s="5"/>
      <c r="AK640" s="5"/>
    </row>
    <row r="641" ht="14.25" customHeight="1">
      <c r="Y641" s="117"/>
      <c r="AJ641" s="5"/>
      <c r="AK641" s="5"/>
    </row>
    <row r="642" ht="14.25" customHeight="1">
      <c r="Y642" s="117"/>
      <c r="AJ642" s="5"/>
      <c r="AK642" s="5"/>
    </row>
    <row r="643" ht="14.25" customHeight="1">
      <c r="Y643" s="117"/>
      <c r="AJ643" s="5"/>
      <c r="AK643" s="5"/>
    </row>
    <row r="644" ht="14.25" customHeight="1">
      <c r="Y644" s="117"/>
      <c r="AJ644" s="5"/>
      <c r="AK644" s="5"/>
    </row>
    <row r="645" ht="14.25" customHeight="1">
      <c r="Y645" s="117"/>
      <c r="AJ645" s="5"/>
      <c r="AK645" s="5"/>
    </row>
    <row r="646" ht="14.25" customHeight="1">
      <c r="Y646" s="117"/>
      <c r="AJ646" s="5"/>
      <c r="AK646" s="5"/>
    </row>
    <row r="647" ht="14.25" customHeight="1">
      <c r="Y647" s="117"/>
      <c r="AJ647" s="5"/>
      <c r="AK647" s="5"/>
    </row>
    <row r="648" ht="14.25" customHeight="1">
      <c r="Y648" s="117"/>
      <c r="AJ648" s="5"/>
      <c r="AK648" s="5"/>
    </row>
    <row r="649" ht="14.25" customHeight="1">
      <c r="Y649" s="117"/>
      <c r="AJ649" s="5"/>
      <c r="AK649" s="5"/>
    </row>
    <row r="650" ht="14.25" customHeight="1">
      <c r="Y650" s="117"/>
      <c r="AJ650" s="5"/>
      <c r="AK650" s="5"/>
    </row>
    <row r="651" ht="14.25" customHeight="1">
      <c r="Y651" s="117"/>
      <c r="AJ651" s="5"/>
      <c r="AK651" s="5"/>
    </row>
    <row r="652" ht="14.25" customHeight="1">
      <c r="Y652" s="117"/>
      <c r="AJ652" s="5"/>
      <c r="AK652" s="5"/>
    </row>
    <row r="653" ht="14.25" customHeight="1">
      <c r="Y653" s="117"/>
      <c r="AJ653" s="5"/>
      <c r="AK653" s="5"/>
    </row>
    <row r="654" ht="14.25" customHeight="1">
      <c r="Y654" s="117"/>
      <c r="AJ654" s="5"/>
      <c r="AK654" s="5"/>
    </row>
    <row r="655" ht="14.25" customHeight="1">
      <c r="Y655" s="117"/>
      <c r="AJ655" s="5"/>
      <c r="AK655" s="5"/>
    </row>
    <row r="656" ht="14.25" customHeight="1">
      <c r="Y656" s="117"/>
      <c r="AJ656" s="5"/>
      <c r="AK656" s="5"/>
    </row>
    <row r="657" ht="14.25" customHeight="1">
      <c r="Y657" s="117"/>
      <c r="AJ657" s="5"/>
      <c r="AK657" s="5"/>
    </row>
    <row r="658" ht="14.25" customHeight="1">
      <c r="Y658" s="117"/>
      <c r="AJ658" s="5"/>
      <c r="AK658" s="5"/>
    </row>
    <row r="659" ht="14.25" customHeight="1">
      <c r="Y659" s="117"/>
      <c r="AJ659" s="5"/>
      <c r="AK659" s="5"/>
    </row>
    <row r="660" ht="14.25" customHeight="1">
      <c r="Y660" s="117"/>
      <c r="AJ660" s="5"/>
      <c r="AK660" s="5"/>
    </row>
    <row r="661" ht="14.25" customHeight="1">
      <c r="Y661" s="117"/>
      <c r="AJ661" s="5"/>
      <c r="AK661" s="5"/>
    </row>
    <row r="662" ht="14.25" customHeight="1">
      <c r="Y662" s="117"/>
      <c r="AJ662" s="5"/>
      <c r="AK662" s="5"/>
    </row>
    <row r="663" ht="14.25" customHeight="1">
      <c r="Y663" s="117"/>
      <c r="AJ663" s="5"/>
      <c r="AK663" s="5"/>
    </row>
    <row r="664" ht="14.25" customHeight="1">
      <c r="Y664" s="117"/>
      <c r="AJ664" s="5"/>
      <c r="AK664" s="5"/>
    </row>
    <row r="665" ht="14.25" customHeight="1">
      <c r="Y665" s="117"/>
      <c r="AJ665" s="5"/>
      <c r="AK665" s="5"/>
    </row>
    <row r="666" ht="14.25" customHeight="1">
      <c r="Y666" s="117"/>
      <c r="AJ666" s="5"/>
      <c r="AK666" s="5"/>
    </row>
    <row r="667" ht="14.25" customHeight="1">
      <c r="Y667" s="117"/>
      <c r="AJ667" s="5"/>
      <c r="AK667" s="5"/>
    </row>
    <row r="668" ht="14.25" customHeight="1">
      <c r="Y668" s="117"/>
      <c r="AJ668" s="5"/>
      <c r="AK668" s="5"/>
    </row>
    <row r="669" ht="14.25" customHeight="1">
      <c r="Y669" s="117"/>
      <c r="AJ669" s="5"/>
      <c r="AK669" s="5"/>
    </row>
    <row r="670" ht="14.25" customHeight="1">
      <c r="Y670" s="117"/>
      <c r="AJ670" s="5"/>
      <c r="AK670" s="5"/>
    </row>
    <row r="671" ht="14.25" customHeight="1">
      <c r="Y671" s="117"/>
      <c r="AJ671" s="5"/>
      <c r="AK671" s="5"/>
    </row>
    <row r="672" ht="14.25" customHeight="1">
      <c r="Y672" s="117"/>
      <c r="AJ672" s="5"/>
      <c r="AK672" s="5"/>
    </row>
    <row r="673" ht="14.25" customHeight="1">
      <c r="Y673" s="117"/>
      <c r="AJ673" s="5"/>
      <c r="AK673" s="5"/>
    </row>
    <row r="674" ht="14.25" customHeight="1">
      <c r="Y674" s="117"/>
      <c r="AJ674" s="5"/>
      <c r="AK674" s="5"/>
    </row>
    <row r="675" ht="14.25" customHeight="1">
      <c r="Y675" s="117"/>
      <c r="AJ675" s="5"/>
      <c r="AK675" s="5"/>
    </row>
    <row r="676" ht="14.25" customHeight="1">
      <c r="Y676" s="117"/>
      <c r="AJ676" s="5"/>
      <c r="AK676" s="5"/>
    </row>
    <row r="677" ht="14.25" customHeight="1">
      <c r="Y677" s="117"/>
      <c r="AJ677" s="5"/>
      <c r="AK677" s="5"/>
    </row>
    <row r="678" ht="14.25" customHeight="1">
      <c r="Y678" s="117"/>
      <c r="AJ678" s="5"/>
      <c r="AK678" s="5"/>
    </row>
    <row r="679" ht="14.25" customHeight="1">
      <c r="Y679" s="117"/>
      <c r="AJ679" s="5"/>
      <c r="AK679" s="5"/>
    </row>
    <row r="680" ht="14.25" customHeight="1">
      <c r="Y680" s="117"/>
      <c r="AJ680" s="5"/>
      <c r="AK680" s="5"/>
    </row>
    <row r="681" ht="14.25" customHeight="1">
      <c r="Y681" s="117"/>
      <c r="AJ681" s="5"/>
      <c r="AK681" s="5"/>
    </row>
    <row r="682" ht="14.25" customHeight="1">
      <c r="Y682" s="117"/>
      <c r="AJ682" s="5"/>
      <c r="AK682" s="5"/>
    </row>
    <row r="683" ht="14.25" customHeight="1">
      <c r="Y683" s="117"/>
      <c r="AJ683" s="5"/>
      <c r="AK683" s="5"/>
    </row>
    <row r="684" ht="14.25" customHeight="1">
      <c r="Y684" s="117"/>
      <c r="AJ684" s="5"/>
      <c r="AK684" s="5"/>
    </row>
    <row r="685" ht="14.25" customHeight="1">
      <c r="Y685" s="117"/>
      <c r="AJ685" s="5"/>
      <c r="AK685" s="5"/>
    </row>
    <row r="686" ht="14.25" customHeight="1">
      <c r="Y686" s="117"/>
      <c r="AJ686" s="5"/>
      <c r="AK686" s="5"/>
    </row>
    <row r="687" ht="14.25" customHeight="1">
      <c r="Y687" s="117"/>
      <c r="AJ687" s="5"/>
      <c r="AK687" s="5"/>
    </row>
    <row r="688" ht="14.25" customHeight="1">
      <c r="Y688" s="117"/>
      <c r="AJ688" s="5"/>
      <c r="AK688" s="5"/>
    </row>
    <row r="689" ht="14.25" customHeight="1">
      <c r="Y689" s="117"/>
      <c r="AJ689" s="5"/>
      <c r="AK689" s="5"/>
    </row>
    <row r="690" ht="14.25" customHeight="1">
      <c r="Y690" s="117"/>
      <c r="AJ690" s="5"/>
      <c r="AK690" s="5"/>
    </row>
    <row r="691" ht="14.25" customHeight="1">
      <c r="Y691" s="117"/>
      <c r="AJ691" s="5"/>
      <c r="AK691" s="5"/>
    </row>
    <row r="692" ht="14.25" customHeight="1">
      <c r="Y692" s="117"/>
      <c r="AJ692" s="5"/>
      <c r="AK692" s="5"/>
    </row>
    <row r="693" ht="14.25" customHeight="1">
      <c r="Y693" s="117"/>
      <c r="AJ693" s="5"/>
      <c r="AK693" s="5"/>
    </row>
    <row r="694" ht="14.25" customHeight="1">
      <c r="Y694" s="117"/>
      <c r="AJ694" s="5"/>
      <c r="AK694" s="5"/>
    </row>
    <row r="695" ht="14.25" customHeight="1">
      <c r="Y695" s="117"/>
      <c r="AJ695" s="5"/>
      <c r="AK695" s="5"/>
    </row>
    <row r="696" ht="14.25" customHeight="1">
      <c r="Y696" s="117"/>
      <c r="AJ696" s="5"/>
      <c r="AK696" s="5"/>
    </row>
    <row r="697" ht="14.25" customHeight="1">
      <c r="Y697" s="117"/>
      <c r="AJ697" s="5"/>
      <c r="AK697" s="5"/>
    </row>
    <row r="698" ht="14.25" customHeight="1">
      <c r="Y698" s="117"/>
      <c r="AJ698" s="5"/>
      <c r="AK698" s="5"/>
    </row>
    <row r="699" ht="14.25" customHeight="1">
      <c r="Y699" s="117"/>
      <c r="AJ699" s="5"/>
      <c r="AK699" s="5"/>
    </row>
    <row r="700" ht="14.25" customHeight="1">
      <c r="Y700" s="117"/>
      <c r="AJ700" s="5"/>
      <c r="AK700" s="5"/>
    </row>
    <row r="701" ht="14.25" customHeight="1">
      <c r="Y701" s="117"/>
      <c r="AJ701" s="5"/>
      <c r="AK701" s="5"/>
    </row>
    <row r="702" ht="14.25" customHeight="1">
      <c r="Y702" s="117"/>
      <c r="AJ702" s="5"/>
      <c r="AK702" s="5"/>
    </row>
    <row r="703" ht="14.25" customHeight="1">
      <c r="Y703" s="117"/>
      <c r="AJ703" s="5"/>
      <c r="AK703" s="5"/>
    </row>
    <row r="704" ht="14.25" customHeight="1">
      <c r="Y704" s="117"/>
      <c r="AJ704" s="5"/>
      <c r="AK704" s="5"/>
    </row>
    <row r="705" ht="14.25" customHeight="1">
      <c r="Y705" s="117"/>
      <c r="AJ705" s="5"/>
      <c r="AK705" s="5"/>
    </row>
    <row r="706" ht="14.25" customHeight="1">
      <c r="Y706" s="117"/>
      <c r="AJ706" s="5"/>
      <c r="AK706" s="5"/>
    </row>
    <row r="707" ht="14.25" customHeight="1">
      <c r="Y707" s="117"/>
      <c r="AJ707" s="5"/>
      <c r="AK707" s="5"/>
    </row>
    <row r="708" ht="14.25" customHeight="1">
      <c r="Y708" s="117"/>
      <c r="AJ708" s="5"/>
      <c r="AK708" s="5"/>
    </row>
    <row r="709" ht="14.25" customHeight="1">
      <c r="Y709" s="117"/>
      <c r="AJ709" s="5"/>
      <c r="AK709" s="5"/>
    </row>
    <row r="710" ht="14.25" customHeight="1">
      <c r="Y710" s="117"/>
      <c r="AJ710" s="5"/>
      <c r="AK710" s="5"/>
    </row>
    <row r="711" ht="14.25" customHeight="1">
      <c r="Y711" s="117"/>
      <c r="AJ711" s="5"/>
      <c r="AK711" s="5"/>
    </row>
    <row r="712" ht="14.25" customHeight="1">
      <c r="Y712" s="117"/>
      <c r="AJ712" s="5"/>
      <c r="AK712" s="5"/>
    </row>
    <row r="713" ht="14.25" customHeight="1">
      <c r="Y713" s="117"/>
      <c r="AJ713" s="5"/>
      <c r="AK713" s="5"/>
    </row>
    <row r="714" ht="14.25" customHeight="1">
      <c r="Y714" s="117"/>
      <c r="AJ714" s="5"/>
      <c r="AK714" s="5"/>
    </row>
    <row r="715" ht="14.25" customHeight="1">
      <c r="Y715" s="117"/>
      <c r="AJ715" s="5"/>
      <c r="AK715" s="5"/>
    </row>
    <row r="716" ht="14.25" customHeight="1">
      <c r="Y716" s="117"/>
      <c r="AJ716" s="5"/>
      <c r="AK716" s="5"/>
    </row>
    <row r="717" ht="14.25" customHeight="1">
      <c r="Y717" s="117"/>
      <c r="AJ717" s="5"/>
      <c r="AK717" s="5"/>
    </row>
    <row r="718" ht="14.25" customHeight="1">
      <c r="Y718" s="117"/>
      <c r="AJ718" s="5"/>
      <c r="AK718" s="5"/>
    </row>
    <row r="719" ht="14.25" customHeight="1">
      <c r="Y719" s="117"/>
      <c r="AJ719" s="5"/>
      <c r="AK719" s="5"/>
    </row>
    <row r="720" ht="14.25" customHeight="1">
      <c r="Y720" s="117"/>
      <c r="AJ720" s="5"/>
      <c r="AK720" s="5"/>
    </row>
    <row r="721" ht="14.25" customHeight="1">
      <c r="Y721" s="117"/>
      <c r="AJ721" s="5"/>
      <c r="AK721" s="5"/>
    </row>
    <row r="722" ht="14.25" customHeight="1">
      <c r="Y722" s="117"/>
      <c r="AJ722" s="5"/>
      <c r="AK722" s="5"/>
    </row>
    <row r="723" ht="14.25" customHeight="1">
      <c r="Y723" s="117"/>
      <c r="AJ723" s="5"/>
      <c r="AK723" s="5"/>
    </row>
    <row r="724" ht="14.25" customHeight="1">
      <c r="Y724" s="117"/>
      <c r="AJ724" s="5"/>
      <c r="AK724" s="5"/>
    </row>
    <row r="725" ht="14.25" customHeight="1">
      <c r="Y725" s="117"/>
      <c r="AJ725" s="5"/>
      <c r="AK725" s="5"/>
    </row>
    <row r="726" ht="14.25" customHeight="1">
      <c r="Y726" s="117"/>
      <c r="AJ726" s="5"/>
      <c r="AK726" s="5"/>
    </row>
    <row r="727" ht="14.25" customHeight="1">
      <c r="Y727" s="117"/>
      <c r="AJ727" s="5"/>
      <c r="AK727" s="5"/>
    </row>
    <row r="728" ht="14.25" customHeight="1">
      <c r="Y728" s="117"/>
      <c r="AJ728" s="5"/>
      <c r="AK728" s="5"/>
    </row>
    <row r="729" ht="14.25" customHeight="1">
      <c r="Y729" s="117"/>
      <c r="AJ729" s="5"/>
      <c r="AK729" s="5"/>
    </row>
    <row r="730" ht="14.25" customHeight="1">
      <c r="Y730" s="117"/>
      <c r="AJ730" s="5"/>
      <c r="AK730" s="5"/>
    </row>
    <row r="731" ht="14.25" customHeight="1">
      <c r="Y731" s="117"/>
      <c r="AJ731" s="5"/>
      <c r="AK731" s="5"/>
    </row>
    <row r="732" ht="14.25" customHeight="1">
      <c r="Y732" s="117"/>
      <c r="AJ732" s="5"/>
      <c r="AK732" s="5"/>
    </row>
    <row r="733" ht="14.25" customHeight="1">
      <c r="Y733" s="117"/>
      <c r="AJ733" s="5"/>
      <c r="AK733" s="5"/>
    </row>
    <row r="734" ht="14.25" customHeight="1">
      <c r="Y734" s="117"/>
      <c r="AJ734" s="5"/>
      <c r="AK734" s="5"/>
    </row>
    <row r="735" ht="14.25" customHeight="1">
      <c r="Y735" s="117"/>
      <c r="AJ735" s="5"/>
      <c r="AK735" s="5"/>
    </row>
    <row r="736" ht="14.25" customHeight="1">
      <c r="Y736" s="117"/>
      <c r="AJ736" s="5"/>
      <c r="AK736" s="5"/>
    </row>
    <row r="737" ht="14.25" customHeight="1">
      <c r="Y737" s="117"/>
      <c r="AJ737" s="5"/>
      <c r="AK737" s="5"/>
    </row>
    <row r="738" ht="14.25" customHeight="1">
      <c r="Y738" s="117"/>
      <c r="AJ738" s="5"/>
      <c r="AK738" s="5"/>
    </row>
    <row r="739" ht="14.25" customHeight="1">
      <c r="Y739" s="117"/>
      <c r="AJ739" s="5"/>
      <c r="AK739" s="5"/>
    </row>
    <row r="740" ht="14.25" customHeight="1">
      <c r="Y740" s="117"/>
      <c r="AJ740" s="5"/>
      <c r="AK740" s="5"/>
    </row>
    <row r="741" ht="14.25" customHeight="1">
      <c r="Y741" s="117"/>
      <c r="AJ741" s="5"/>
      <c r="AK741" s="5"/>
    </row>
    <row r="742" ht="14.25" customHeight="1">
      <c r="Y742" s="117"/>
      <c r="AJ742" s="5"/>
      <c r="AK742" s="5"/>
    </row>
    <row r="743" ht="14.25" customHeight="1">
      <c r="Y743" s="117"/>
      <c r="AJ743" s="5"/>
      <c r="AK743" s="5"/>
    </row>
    <row r="744" ht="14.25" customHeight="1">
      <c r="Y744" s="117"/>
      <c r="AJ744" s="5"/>
      <c r="AK744" s="5"/>
    </row>
    <row r="745" ht="14.25" customHeight="1">
      <c r="Y745" s="117"/>
      <c r="AJ745" s="5"/>
      <c r="AK745" s="5"/>
    </row>
    <row r="746" ht="14.25" customHeight="1">
      <c r="Y746" s="117"/>
      <c r="AJ746" s="5"/>
      <c r="AK746" s="5"/>
    </row>
    <row r="747" ht="14.25" customHeight="1">
      <c r="Y747" s="117"/>
      <c r="AJ747" s="5"/>
      <c r="AK747" s="5"/>
    </row>
    <row r="748" ht="14.25" customHeight="1">
      <c r="Y748" s="117"/>
      <c r="AJ748" s="5"/>
      <c r="AK748" s="5"/>
    </row>
    <row r="749" ht="14.25" customHeight="1">
      <c r="Y749" s="117"/>
      <c r="AJ749" s="5"/>
      <c r="AK749" s="5"/>
    </row>
    <row r="750" ht="14.25" customHeight="1">
      <c r="Y750" s="117"/>
      <c r="AJ750" s="5"/>
      <c r="AK750" s="5"/>
    </row>
    <row r="751" ht="14.25" customHeight="1">
      <c r="Y751" s="117"/>
      <c r="AJ751" s="5"/>
      <c r="AK751" s="5"/>
    </row>
    <row r="752" ht="14.25" customHeight="1">
      <c r="Y752" s="117"/>
      <c r="AJ752" s="5"/>
      <c r="AK752" s="5"/>
    </row>
    <row r="753" ht="14.25" customHeight="1">
      <c r="Y753" s="117"/>
      <c r="AJ753" s="5"/>
      <c r="AK753" s="5"/>
    </row>
    <row r="754" ht="14.25" customHeight="1">
      <c r="Y754" s="117"/>
      <c r="AJ754" s="5"/>
      <c r="AK754" s="5"/>
    </row>
    <row r="755" ht="14.25" customHeight="1">
      <c r="Y755" s="117"/>
      <c r="AJ755" s="5"/>
      <c r="AK755" s="5"/>
    </row>
    <row r="756" ht="14.25" customHeight="1">
      <c r="Y756" s="117"/>
      <c r="AJ756" s="5"/>
      <c r="AK756" s="5"/>
    </row>
    <row r="757" ht="14.25" customHeight="1">
      <c r="Y757" s="117"/>
      <c r="AJ757" s="5"/>
      <c r="AK757" s="5"/>
    </row>
    <row r="758" ht="14.25" customHeight="1">
      <c r="Y758" s="117"/>
      <c r="AJ758" s="5"/>
      <c r="AK758" s="5"/>
    </row>
    <row r="759" ht="14.25" customHeight="1">
      <c r="Y759" s="117"/>
      <c r="AJ759" s="5"/>
      <c r="AK759" s="5"/>
    </row>
    <row r="760" ht="14.25" customHeight="1">
      <c r="Y760" s="117"/>
      <c r="AJ760" s="5"/>
      <c r="AK760" s="5"/>
    </row>
    <row r="761" ht="14.25" customHeight="1">
      <c r="Y761" s="117"/>
      <c r="AJ761" s="5"/>
      <c r="AK761" s="5"/>
    </row>
    <row r="762" ht="14.25" customHeight="1">
      <c r="Y762" s="117"/>
      <c r="AJ762" s="5"/>
      <c r="AK762" s="5"/>
    </row>
    <row r="763" ht="14.25" customHeight="1">
      <c r="Y763" s="117"/>
      <c r="AJ763" s="5"/>
      <c r="AK763" s="5"/>
    </row>
    <row r="764" ht="14.25" customHeight="1">
      <c r="Y764" s="117"/>
      <c r="AJ764" s="5"/>
      <c r="AK764" s="5"/>
    </row>
    <row r="765" ht="14.25" customHeight="1">
      <c r="Y765" s="117"/>
      <c r="AJ765" s="5"/>
      <c r="AK765" s="5"/>
    </row>
    <row r="766" ht="14.25" customHeight="1">
      <c r="Y766" s="117"/>
      <c r="AJ766" s="5"/>
      <c r="AK766" s="5"/>
    </row>
    <row r="767" ht="14.25" customHeight="1">
      <c r="Y767" s="117"/>
      <c r="AJ767" s="5"/>
      <c r="AK767" s="5"/>
    </row>
    <row r="768" ht="14.25" customHeight="1">
      <c r="Y768" s="117"/>
      <c r="AJ768" s="5"/>
      <c r="AK768" s="5"/>
    </row>
    <row r="769" ht="14.25" customHeight="1">
      <c r="Y769" s="117"/>
      <c r="AJ769" s="5"/>
      <c r="AK769" s="5"/>
    </row>
    <row r="770" ht="14.25" customHeight="1">
      <c r="Y770" s="117"/>
      <c r="AJ770" s="5"/>
      <c r="AK770" s="5"/>
    </row>
    <row r="771" ht="14.25" customHeight="1">
      <c r="Y771" s="117"/>
      <c r="AJ771" s="5"/>
      <c r="AK771" s="5"/>
    </row>
    <row r="772" ht="14.25" customHeight="1">
      <c r="Y772" s="117"/>
      <c r="AJ772" s="5"/>
      <c r="AK772" s="5"/>
    </row>
    <row r="773" ht="14.25" customHeight="1">
      <c r="Y773" s="117"/>
      <c r="AJ773" s="5"/>
      <c r="AK773" s="5"/>
    </row>
    <row r="774" ht="14.25" customHeight="1">
      <c r="Y774" s="117"/>
      <c r="AJ774" s="5"/>
      <c r="AK774" s="5"/>
    </row>
    <row r="775" ht="14.25" customHeight="1">
      <c r="Y775" s="117"/>
      <c r="AJ775" s="5"/>
      <c r="AK775" s="5"/>
    </row>
    <row r="776" ht="14.25" customHeight="1">
      <c r="Y776" s="117"/>
      <c r="AJ776" s="5"/>
      <c r="AK776" s="5"/>
    </row>
    <row r="777" ht="14.25" customHeight="1">
      <c r="Y777" s="117"/>
      <c r="AJ777" s="5"/>
      <c r="AK777" s="5"/>
    </row>
    <row r="778" ht="14.25" customHeight="1">
      <c r="Y778" s="117"/>
      <c r="AJ778" s="5"/>
      <c r="AK778" s="5"/>
    </row>
    <row r="779" ht="14.25" customHeight="1">
      <c r="Y779" s="117"/>
      <c r="AJ779" s="5"/>
      <c r="AK779" s="5"/>
    </row>
    <row r="780" ht="14.25" customHeight="1">
      <c r="Y780" s="117"/>
      <c r="AJ780" s="5"/>
      <c r="AK780" s="5"/>
    </row>
    <row r="781" ht="14.25" customHeight="1">
      <c r="Y781" s="117"/>
      <c r="AJ781" s="5"/>
      <c r="AK781" s="5"/>
    </row>
    <row r="782" ht="14.25" customHeight="1">
      <c r="Y782" s="117"/>
      <c r="AJ782" s="5"/>
      <c r="AK782" s="5"/>
    </row>
    <row r="783" ht="14.25" customHeight="1">
      <c r="Y783" s="117"/>
      <c r="AJ783" s="5"/>
      <c r="AK783" s="5"/>
    </row>
    <row r="784" ht="14.25" customHeight="1">
      <c r="Y784" s="117"/>
      <c r="AJ784" s="5"/>
      <c r="AK784" s="5"/>
    </row>
    <row r="785" ht="14.25" customHeight="1">
      <c r="Y785" s="117"/>
      <c r="AJ785" s="5"/>
      <c r="AK785" s="5"/>
    </row>
    <row r="786" ht="14.25" customHeight="1">
      <c r="Y786" s="117"/>
      <c r="AJ786" s="5"/>
      <c r="AK786" s="5"/>
    </row>
    <row r="787" ht="14.25" customHeight="1">
      <c r="Y787" s="117"/>
      <c r="AJ787" s="5"/>
      <c r="AK787" s="5"/>
    </row>
    <row r="788" ht="14.25" customHeight="1">
      <c r="Y788" s="117"/>
      <c r="AJ788" s="5"/>
      <c r="AK788" s="5"/>
    </row>
    <row r="789" ht="14.25" customHeight="1">
      <c r="Y789" s="117"/>
      <c r="AJ789" s="5"/>
      <c r="AK789" s="5"/>
    </row>
    <row r="790" ht="14.25" customHeight="1">
      <c r="Y790" s="117"/>
      <c r="AJ790" s="5"/>
      <c r="AK790" s="5"/>
    </row>
    <row r="791" ht="14.25" customHeight="1">
      <c r="Y791" s="117"/>
      <c r="AJ791" s="5"/>
      <c r="AK791" s="5"/>
    </row>
    <row r="792" ht="14.25" customHeight="1">
      <c r="Y792" s="117"/>
      <c r="AJ792" s="5"/>
      <c r="AK792" s="5"/>
    </row>
    <row r="793" ht="14.25" customHeight="1">
      <c r="Y793" s="117"/>
      <c r="AJ793" s="5"/>
      <c r="AK793" s="5"/>
    </row>
    <row r="794" ht="14.25" customHeight="1">
      <c r="Y794" s="117"/>
      <c r="AJ794" s="5"/>
      <c r="AK794" s="5"/>
    </row>
    <row r="795" ht="14.25" customHeight="1">
      <c r="Y795" s="117"/>
      <c r="AJ795" s="5"/>
      <c r="AK795" s="5"/>
    </row>
    <row r="796" ht="14.25" customHeight="1">
      <c r="Y796" s="117"/>
      <c r="AJ796" s="5"/>
      <c r="AK796" s="5"/>
    </row>
    <row r="797" ht="14.25" customHeight="1">
      <c r="Y797" s="117"/>
      <c r="AJ797" s="5"/>
      <c r="AK797" s="5"/>
    </row>
    <row r="798" ht="14.25" customHeight="1">
      <c r="Y798" s="117"/>
      <c r="AJ798" s="5"/>
      <c r="AK798" s="5"/>
    </row>
    <row r="799" ht="14.25" customHeight="1">
      <c r="Y799" s="117"/>
      <c r="AJ799" s="5"/>
      <c r="AK799" s="5"/>
    </row>
    <row r="800" ht="14.25" customHeight="1">
      <c r="Y800" s="117"/>
      <c r="AJ800" s="5"/>
      <c r="AK800" s="5"/>
    </row>
    <row r="801" ht="14.25" customHeight="1">
      <c r="Y801" s="117"/>
      <c r="AJ801" s="5"/>
      <c r="AK801" s="5"/>
    </row>
    <row r="802" ht="14.25" customHeight="1">
      <c r="Y802" s="117"/>
      <c r="AJ802" s="5"/>
      <c r="AK802" s="5"/>
    </row>
    <row r="803" ht="14.25" customHeight="1">
      <c r="Y803" s="117"/>
      <c r="AJ803" s="5"/>
      <c r="AK803" s="5"/>
    </row>
    <row r="804" ht="14.25" customHeight="1">
      <c r="Y804" s="117"/>
      <c r="AJ804" s="5"/>
      <c r="AK804" s="5"/>
    </row>
    <row r="805" ht="14.25" customHeight="1">
      <c r="Y805" s="117"/>
      <c r="AJ805" s="5"/>
      <c r="AK805" s="5"/>
    </row>
    <row r="806" ht="14.25" customHeight="1">
      <c r="Y806" s="117"/>
      <c r="AJ806" s="5"/>
      <c r="AK806" s="5"/>
    </row>
    <row r="807" ht="14.25" customHeight="1">
      <c r="Y807" s="117"/>
      <c r="AJ807" s="5"/>
      <c r="AK807" s="5"/>
    </row>
    <row r="808" ht="14.25" customHeight="1">
      <c r="Y808" s="117"/>
      <c r="AJ808" s="5"/>
      <c r="AK808" s="5"/>
    </row>
    <row r="809" ht="14.25" customHeight="1">
      <c r="Y809" s="117"/>
      <c r="AJ809" s="5"/>
      <c r="AK809" s="5"/>
    </row>
    <row r="810" ht="14.25" customHeight="1">
      <c r="Y810" s="117"/>
      <c r="AJ810" s="5"/>
      <c r="AK810" s="5"/>
    </row>
    <row r="811" ht="14.25" customHeight="1">
      <c r="Y811" s="117"/>
      <c r="AJ811" s="5"/>
      <c r="AK811" s="5"/>
    </row>
    <row r="812" ht="14.25" customHeight="1">
      <c r="Y812" s="117"/>
      <c r="AJ812" s="5"/>
      <c r="AK812" s="5"/>
    </row>
    <row r="813" ht="14.25" customHeight="1">
      <c r="Y813" s="117"/>
      <c r="AJ813" s="5"/>
      <c r="AK813" s="5"/>
    </row>
    <row r="814" ht="14.25" customHeight="1">
      <c r="Y814" s="117"/>
      <c r="AJ814" s="5"/>
      <c r="AK814" s="5"/>
    </row>
    <row r="815" ht="14.25" customHeight="1">
      <c r="Y815" s="117"/>
      <c r="AJ815" s="5"/>
      <c r="AK815" s="5"/>
    </row>
    <row r="816" ht="14.25" customHeight="1">
      <c r="Y816" s="117"/>
      <c r="AJ816" s="5"/>
      <c r="AK816" s="5"/>
    </row>
    <row r="817" ht="14.25" customHeight="1">
      <c r="Y817" s="117"/>
      <c r="AJ817" s="5"/>
      <c r="AK817" s="5"/>
    </row>
    <row r="818" ht="14.25" customHeight="1">
      <c r="Y818" s="117"/>
      <c r="AJ818" s="5"/>
      <c r="AK818" s="5"/>
    </row>
    <row r="819" ht="14.25" customHeight="1">
      <c r="Y819" s="117"/>
      <c r="AJ819" s="5"/>
      <c r="AK819" s="5"/>
    </row>
    <row r="820" ht="14.25" customHeight="1">
      <c r="Y820" s="117"/>
      <c r="AJ820" s="5"/>
      <c r="AK820" s="5"/>
    </row>
    <row r="821" ht="14.25" customHeight="1">
      <c r="Y821" s="117"/>
      <c r="AJ821" s="5"/>
      <c r="AK821" s="5"/>
    </row>
    <row r="822" ht="14.25" customHeight="1">
      <c r="Y822" s="117"/>
      <c r="AJ822" s="5"/>
      <c r="AK822" s="5"/>
    </row>
    <row r="823" ht="14.25" customHeight="1">
      <c r="Y823" s="117"/>
      <c r="AJ823" s="5"/>
      <c r="AK823" s="5"/>
    </row>
    <row r="824" ht="14.25" customHeight="1">
      <c r="Y824" s="117"/>
      <c r="AJ824" s="5"/>
      <c r="AK824" s="5"/>
    </row>
    <row r="825" ht="14.25" customHeight="1">
      <c r="Y825" s="117"/>
      <c r="AJ825" s="5"/>
      <c r="AK825" s="5"/>
    </row>
    <row r="826" ht="14.25" customHeight="1">
      <c r="Y826" s="117"/>
      <c r="AJ826" s="5"/>
      <c r="AK826" s="5"/>
    </row>
    <row r="827" ht="14.25" customHeight="1">
      <c r="Y827" s="117"/>
      <c r="AJ827" s="5"/>
      <c r="AK827" s="5"/>
    </row>
    <row r="828" ht="14.25" customHeight="1">
      <c r="Y828" s="117"/>
      <c r="AJ828" s="5"/>
      <c r="AK828" s="5"/>
    </row>
    <row r="829" ht="14.25" customHeight="1">
      <c r="Y829" s="117"/>
      <c r="AJ829" s="5"/>
      <c r="AK829" s="5"/>
    </row>
    <row r="830" ht="14.25" customHeight="1">
      <c r="Y830" s="117"/>
      <c r="AJ830" s="5"/>
      <c r="AK830" s="5"/>
    </row>
    <row r="831" ht="14.25" customHeight="1">
      <c r="Y831" s="117"/>
      <c r="AJ831" s="5"/>
      <c r="AK831" s="5"/>
    </row>
    <row r="832" ht="14.25" customHeight="1">
      <c r="Y832" s="117"/>
      <c r="AJ832" s="5"/>
      <c r="AK832" s="5"/>
    </row>
    <row r="833" ht="14.25" customHeight="1">
      <c r="Y833" s="117"/>
      <c r="AJ833" s="5"/>
      <c r="AK833" s="5"/>
    </row>
    <row r="834" ht="14.25" customHeight="1">
      <c r="Y834" s="117"/>
      <c r="AJ834" s="5"/>
      <c r="AK834" s="5"/>
    </row>
    <row r="835" ht="14.25" customHeight="1">
      <c r="Y835" s="117"/>
      <c r="AJ835" s="5"/>
      <c r="AK835" s="5"/>
    </row>
    <row r="836" ht="14.25" customHeight="1">
      <c r="Y836" s="117"/>
      <c r="AJ836" s="5"/>
      <c r="AK836" s="5"/>
    </row>
    <row r="837" ht="14.25" customHeight="1">
      <c r="Y837" s="117"/>
      <c r="AJ837" s="5"/>
      <c r="AK837" s="5"/>
    </row>
    <row r="838" ht="14.25" customHeight="1">
      <c r="Y838" s="117"/>
      <c r="AJ838" s="5"/>
      <c r="AK838" s="5"/>
    </row>
    <row r="839" ht="14.25" customHeight="1">
      <c r="Y839" s="117"/>
      <c r="AJ839" s="5"/>
      <c r="AK839" s="5"/>
    </row>
    <row r="840" ht="14.25" customHeight="1">
      <c r="Y840" s="117"/>
      <c r="AJ840" s="5"/>
      <c r="AK840" s="5"/>
    </row>
    <row r="841" ht="14.25" customHeight="1">
      <c r="Y841" s="117"/>
      <c r="AJ841" s="5"/>
      <c r="AK841" s="5"/>
    </row>
    <row r="842" ht="14.25" customHeight="1">
      <c r="Y842" s="117"/>
      <c r="AJ842" s="5"/>
      <c r="AK842" s="5"/>
    </row>
    <row r="843" ht="14.25" customHeight="1">
      <c r="Y843" s="117"/>
      <c r="AJ843" s="5"/>
      <c r="AK843" s="5"/>
    </row>
    <row r="844" ht="14.25" customHeight="1">
      <c r="Y844" s="117"/>
      <c r="AJ844" s="5"/>
      <c r="AK844" s="5"/>
    </row>
    <row r="845" ht="14.25" customHeight="1">
      <c r="Y845" s="117"/>
      <c r="AJ845" s="5"/>
      <c r="AK845" s="5"/>
    </row>
    <row r="846" ht="14.25" customHeight="1">
      <c r="Y846" s="117"/>
      <c r="AJ846" s="5"/>
      <c r="AK846" s="5"/>
    </row>
    <row r="847" ht="14.25" customHeight="1">
      <c r="Y847" s="117"/>
      <c r="AJ847" s="5"/>
      <c r="AK847" s="5"/>
    </row>
    <row r="848" ht="14.25" customHeight="1">
      <c r="Y848" s="117"/>
      <c r="AJ848" s="5"/>
      <c r="AK848" s="5"/>
    </row>
    <row r="849" ht="14.25" customHeight="1">
      <c r="Y849" s="117"/>
      <c r="AJ849" s="5"/>
      <c r="AK849" s="5"/>
    </row>
    <row r="850" ht="14.25" customHeight="1">
      <c r="Y850" s="117"/>
      <c r="AJ850" s="5"/>
      <c r="AK850" s="5"/>
    </row>
    <row r="851" ht="14.25" customHeight="1">
      <c r="Y851" s="117"/>
      <c r="AJ851" s="5"/>
      <c r="AK851" s="5"/>
    </row>
    <row r="852" ht="14.25" customHeight="1">
      <c r="Y852" s="117"/>
      <c r="AJ852" s="5"/>
      <c r="AK852" s="5"/>
    </row>
    <row r="853" ht="14.25" customHeight="1">
      <c r="Y853" s="117"/>
      <c r="AJ853" s="5"/>
      <c r="AK853" s="5"/>
    </row>
    <row r="854" ht="14.25" customHeight="1">
      <c r="Y854" s="117"/>
      <c r="AJ854" s="5"/>
      <c r="AK854" s="5"/>
    </row>
    <row r="855" ht="14.25" customHeight="1">
      <c r="Y855" s="117"/>
      <c r="AJ855" s="5"/>
      <c r="AK855" s="5"/>
    </row>
    <row r="856" ht="14.25" customHeight="1">
      <c r="Y856" s="117"/>
      <c r="AJ856" s="5"/>
      <c r="AK856" s="5"/>
    </row>
    <row r="857" ht="14.25" customHeight="1">
      <c r="Y857" s="117"/>
      <c r="AJ857" s="5"/>
      <c r="AK857" s="5"/>
    </row>
    <row r="858" ht="14.25" customHeight="1">
      <c r="Y858" s="117"/>
      <c r="AJ858" s="5"/>
      <c r="AK858" s="5"/>
    </row>
    <row r="859" ht="14.25" customHeight="1">
      <c r="Y859" s="117"/>
      <c r="AJ859" s="5"/>
      <c r="AK859" s="5"/>
    </row>
    <row r="860" ht="14.25" customHeight="1">
      <c r="Y860" s="117"/>
      <c r="AJ860" s="5"/>
      <c r="AK860" s="5"/>
    </row>
    <row r="861" ht="14.25" customHeight="1">
      <c r="Y861" s="117"/>
      <c r="AJ861" s="5"/>
      <c r="AK861" s="5"/>
    </row>
    <row r="862" ht="14.25" customHeight="1">
      <c r="Y862" s="117"/>
      <c r="AJ862" s="5"/>
      <c r="AK862" s="5"/>
    </row>
    <row r="863" ht="14.25" customHeight="1">
      <c r="Y863" s="117"/>
      <c r="AJ863" s="5"/>
      <c r="AK863" s="5"/>
    </row>
    <row r="864" ht="14.25" customHeight="1">
      <c r="Y864" s="117"/>
      <c r="AJ864" s="5"/>
      <c r="AK864" s="5"/>
    </row>
    <row r="865" ht="14.25" customHeight="1">
      <c r="Y865" s="117"/>
      <c r="AJ865" s="5"/>
      <c r="AK865" s="5"/>
    </row>
    <row r="866" ht="14.25" customHeight="1">
      <c r="Y866" s="117"/>
      <c r="AJ866" s="5"/>
      <c r="AK866" s="5"/>
    </row>
    <row r="867" ht="14.25" customHeight="1">
      <c r="Y867" s="117"/>
      <c r="AJ867" s="5"/>
      <c r="AK867" s="5"/>
    </row>
    <row r="868" ht="14.25" customHeight="1">
      <c r="Y868" s="117"/>
      <c r="AJ868" s="5"/>
      <c r="AK868" s="5"/>
    </row>
    <row r="869" ht="14.25" customHeight="1">
      <c r="Y869" s="117"/>
      <c r="AJ869" s="5"/>
      <c r="AK869" s="5"/>
    </row>
    <row r="870" ht="14.25" customHeight="1">
      <c r="Y870" s="117"/>
      <c r="AJ870" s="5"/>
      <c r="AK870" s="5"/>
    </row>
    <row r="871" ht="14.25" customHeight="1">
      <c r="Y871" s="117"/>
      <c r="AJ871" s="5"/>
      <c r="AK871" s="5"/>
    </row>
    <row r="872" ht="14.25" customHeight="1">
      <c r="Y872" s="117"/>
      <c r="AJ872" s="5"/>
      <c r="AK872" s="5"/>
    </row>
    <row r="873" ht="14.25" customHeight="1">
      <c r="Y873" s="117"/>
      <c r="AJ873" s="5"/>
      <c r="AK873" s="5"/>
    </row>
    <row r="874" ht="14.25" customHeight="1">
      <c r="Y874" s="117"/>
      <c r="AJ874" s="5"/>
      <c r="AK874" s="5"/>
    </row>
    <row r="875" ht="14.25" customHeight="1">
      <c r="Y875" s="117"/>
      <c r="AJ875" s="5"/>
      <c r="AK875" s="5"/>
    </row>
    <row r="876" ht="14.25" customHeight="1">
      <c r="Y876" s="117"/>
      <c r="AJ876" s="5"/>
      <c r="AK876" s="5"/>
    </row>
    <row r="877" ht="14.25" customHeight="1">
      <c r="Y877" s="117"/>
      <c r="AJ877" s="5"/>
      <c r="AK877" s="5"/>
    </row>
    <row r="878" ht="14.25" customHeight="1">
      <c r="Y878" s="117"/>
      <c r="AJ878" s="5"/>
      <c r="AK878" s="5"/>
    </row>
    <row r="879" ht="14.25" customHeight="1">
      <c r="Y879" s="117"/>
      <c r="AJ879" s="5"/>
      <c r="AK879" s="5"/>
    </row>
    <row r="880" ht="14.25" customHeight="1">
      <c r="Y880" s="117"/>
      <c r="AJ880" s="5"/>
      <c r="AK880" s="5"/>
    </row>
    <row r="881" ht="14.25" customHeight="1">
      <c r="Y881" s="117"/>
      <c r="AJ881" s="5"/>
      <c r="AK881" s="5"/>
    </row>
    <row r="882" ht="14.25" customHeight="1">
      <c r="Y882" s="117"/>
      <c r="AJ882" s="5"/>
      <c r="AK882" s="5"/>
    </row>
    <row r="883" ht="14.25" customHeight="1">
      <c r="Y883" s="117"/>
      <c r="AJ883" s="5"/>
      <c r="AK883" s="5"/>
    </row>
    <row r="884" ht="14.25" customHeight="1">
      <c r="Y884" s="117"/>
      <c r="AJ884" s="5"/>
      <c r="AK884" s="5"/>
    </row>
    <row r="885" ht="14.25" customHeight="1">
      <c r="Y885" s="117"/>
      <c r="AJ885" s="5"/>
      <c r="AK885" s="5"/>
    </row>
    <row r="886" ht="14.25" customHeight="1">
      <c r="Y886" s="117"/>
      <c r="AJ886" s="5"/>
      <c r="AK886" s="5"/>
    </row>
    <row r="887" ht="14.25" customHeight="1">
      <c r="Y887" s="117"/>
      <c r="AJ887" s="5"/>
      <c r="AK887" s="5"/>
    </row>
    <row r="888" ht="14.25" customHeight="1">
      <c r="Y888" s="117"/>
      <c r="AJ888" s="5"/>
      <c r="AK888" s="5"/>
    </row>
    <row r="889" ht="14.25" customHeight="1">
      <c r="Y889" s="117"/>
      <c r="AJ889" s="5"/>
      <c r="AK889" s="5"/>
    </row>
    <row r="890" ht="14.25" customHeight="1">
      <c r="Y890" s="117"/>
      <c r="AJ890" s="5"/>
      <c r="AK890" s="5"/>
    </row>
    <row r="891" ht="14.25" customHeight="1">
      <c r="Y891" s="117"/>
      <c r="AJ891" s="5"/>
      <c r="AK891" s="5"/>
    </row>
    <row r="892" ht="14.25" customHeight="1">
      <c r="Y892" s="117"/>
      <c r="AJ892" s="5"/>
      <c r="AK892" s="5"/>
    </row>
    <row r="893" ht="14.25" customHeight="1">
      <c r="Y893" s="117"/>
      <c r="AJ893" s="5"/>
      <c r="AK893" s="5"/>
    </row>
    <row r="894" ht="14.25" customHeight="1">
      <c r="Y894" s="117"/>
      <c r="AJ894" s="5"/>
      <c r="AK894" s="5"/>
    </row>
    <row r="895" ht="14.25" customHeight="1">
      <c r="Y895" s="117"/>
      <c r="AJ895" s="5"/>
      <c r="AK895" s="5"/>
    </row>
    <row r="896" ht="14.25" customHeight="1">
      <c r="Y896" s="117"/>
      <c r="AJ896" s="5"/>
      <c r="AK896" s="5"/>
    </row>
    <row r="897" ht="14.25" customHeight="1">
      <c r="Y897" s="117"/>
      <c r="AJ897" s="5"/>
      <c r="AK897" s="5"/>
    </row>
    <row r="898" ht="14.25" customHeight="1">
      <c r="Y898" s="117"/>
      <c r="AJ898" s="5"/>
      <c r="AK898" s="5"/>
    </row>
    <row r="899" ht="14.25" customHeight="1">
      <c r="Y899" s="117"/>
      <c r="AJ899" s="5"/>
      <c r="AK899" s="5"/>
    </row>
    <row r="900" ht="14.25" customHeight="1">
      <c r="Y900" s="117"/>
      <c r="AJ900" s="5"/>
      <c r="AK900" s="5"/>
    </row>
    <row r="901" ht="14.25" customHeight="1">
      <c r="Y901" s="117"/>
      <c r="AJ901" s="5"/>
      <c r="AK901" s="5"/>
    </row>
    <row r="902" ht="14.25" customHeight="1">
      <c r="Y902" s="117"/>
      <c r="AJ902" s="5"/>
      <c r="AK902" s="5"/>
    </row>
    <row r="903" ht="14.25" customHeight="1">
      <c r="Y903" s="117"/>
      <c r="AJ903" s="5"/>
      <c r="AK903" s="5"/>
    </row>
    <row r="904" ht="14.25" customHeight="1">
      <c r="Y904" s="117"/>
      <c r="AJ904" s="5"/>
      <c r="AK904" s="5"/>
    </row>
    <row r="905" ht="14.25" customHeight="1">
      <c r="Y905" s="117"/>
      <c r="AJ905" s="5"/>
      <c r="AK905" s="5"/>
    </row>
    <row r="906" ht="14.25" customHeight="1">
      <c r="Y906" s="117"/>
      <c r="AJ906" s="5"/>
      <c r="AK906" s="5"/>
    </row>
    <row r="907" ht="14.25" customHeight="1">
      <c r="Y907" s="117"/>
      <c r="AJ907" s="5"/>
      <c r="AK907" s="5"/>
    </row>
    <row r="908" ht="14.25" customHeight="1">
      <c r="Y908" s="117"/>
      <c r="AJ908" s="5"/>
      <c r="AK908" s="5"/>
    </row>
    <row r="909" ht="14.25" customHeight="1">
      <c r="Y909" s="117"/>
      <c r="AJ909" s="5"/>
      <c r="AK909" s="5"/>
    </row>
    <row r="910" ht="14.25" customHeight="1">
      <c r="Y910" s="117"/>
      <c r="AJ910" s="5"/>
      <c r="AK910" s="5"/>
    </row>
    <row r="911" ht="14.25" customHeight="1">
      <c r="Y911" s="117"/>
      <c r="AJ911" s="5"/>
      <c r="AK911" s="5"/>
    </row>
    <row r="912" ht="14.25" customHeight="1">
      <c r="Y912" s="117"/>
      <c r="AJ912" s="5"/>
      <c r="AK912" s="5"/>
    </row>
    <row r="913" ht="14.25" customHeight="1">
      <c r="Y913" s="117"/>
      <c r="AJ913" s="5"/>
      <c r="AK913" s="5"/>
    </row>
    <row r="914" ht="14.25" customHeight="1">
      <c r="Y914" s="117"/>
      <c r="AJ914" s="5"/>
      <c r="AK914" s="5"/>
    </row>
    <row r="915" ht="14.25" customHeight="1">
      <c r="Y915" s="117"/>
      <c r="AJ915" s="5"/>
      <c r="AK915" s="5"/>
    </row>
    <row r="916" ht="14.25" customHeight="1">
      <c r="Y916" s="117"/>
      <c r="AJ916" s="5"/>
      <c r="AK916" s="5"/>
    </row>
    <row r="917" ht="14.25" customHeight="1">
      <c r="Y917" s="117"/>
      <c r="AJ917" s="5"/>
      <c r="AK917" s="5"/>
    </row>
    <row r="918" ht="14.25" customHeight="1">
      <c r="Y918" s="117"/>
      <c r="AJ918" s="5"/>
      <c r="AK918" s="5"/>
    </row>
    <row r="919" ht="14.25" customHeight="1">
      <c r="Y919" s="117"/>
      <c r="AJ919" s="5"/>
      <c r="AK919" s="5"/>
    </row>
    <row r="920" ht="14.25" customHeight="1">
      <c r="Y920" s="117"/>
      <c r="AJ920" s="5"/>
      <c r="AK920" s="5"/>
    </row>
    <row r="921" ht="14.25" customHeight="1">
      <c r="Y921" s="117"/>
      <c r="AJ921" s="5"/>
      <c r="AK921" s="5"/>
    </row>
    <row r="922" ht="14.25" customHeight="1">
      <c r="Y922" s="117"/>
      <c r="AJ922" s="5"/>
      <c r="AK922" s="5"/>
    </row>
    <row r="923" ht="14.25" customHeight="1">
      <c r="Y923" s="117"/>
      <c r="AJ923" s="5"/>
      <c r="AK923" s="5"/>
    </row>
    <row r="924" ht="14.25" customHeight="1">
      <c r="Y924" s="117"/>
      <c r="AJ924" s="5"/>
      <c r="AK924" s="5"/>
    </row>
    <row r="925" ht="14.25" customHeight="1">
      <c r="Y925" s="117"/>
      <c r="AJ925" s="5"/>
      <c r="AK925" s="5"/>
    </row>
    <row r="926" ht="14.25" customHeight="1">
      <c r="Y926" s="117"/>
      <c r="AJ926" s="5"/>
      <c r="AK926" s="5"/>
    </row>
    <row r="927" ht="14.25" customHeight="1">
      <c r="Y927" s="117"/>
      <c r="AJ927" s="5"/>
      <c r="AK927" s="5"/>
    </row>
    <row r="928" ht="14.25" customHeight="1">
      <c r="Y928" s="117"/>
      <c r="AJ928" s="5"/>
      <c r="AK928" s="5"/>
    </row>
    <row r="929" ht="14.25" customHeight="1">
      <c r="Y929" s="117"/>
      <c r="AJ929" s="5"/>
      <c r="AK929" s="5"/>
    </row>
    <row r="930" ht="14.25" customHeight="1">
      <c r="Y930" s="117"/>
      <c r="AJ930" s="5"/>
      <c r="AK930" s="5"/>
    </row>
    <row r="931" ht="14.25" customHeight="1">
      <c r="Y931" s="117"/>
      <c r="AJ931" s="5"/>
      <c r="AK931" s="5"/>
    </row>
    <row r="932" ht="14.25" customHeight="1">
      <c r="Y932" s="117"/>
      <c r="AJ932" s="5"/>
      <c r="AK932" s="5"/>
    </row>
    <row r="933" ht="14.25" customHeight="1">
      <c r="Y933" s="117"/>
      <c r="AJ933" s="5"/>
      <c r="AK933" s="5"/>
    </row>
    <row r="934" ht="14.25" customHeight="1">
      <c r="Y934" s="117"/>
      <c r="AJ934" s="5"/>
      <c r="AK934" s="5"/>
    </row>
    <row r="935" ht="14.25" customHeight="1">
      <c r="Y935" s="117"/>
      <c r="AJ935" s="5"/>
      <c r="AK935" s="5"/>
    </row>
    <row r="936" ht="14.25" customHeight="1">
      <c r="Y936" s="117"/>
      <c r="AJ936" s="5"/>
      <c r="AK936" s="5"/>
    </row>
    <row r="937" ht="14.25" customHeight="1">
      <c r="Y937" s="117"/>
      <c r="AJ937" s="5"/>
      <c r="AK937" s="5"/>
    </row>
    <row r="938" ht="14.25" customHeight="1">
      <c r="Y938" s="117"/>
      <c r="AJ938" s="5"/>
      <c r="AK938" s="5"/>
    </row>
    <row r="939" ht="14.25" customHeight="1">
      <c r="Y939" s="117"/>
      <c r="AJ939" s="5"/>
      <c r="AK939" s="5"/>
    </row>
    <row r="940" ht="14.25" customHeight="1">
      <c r="Y940" s="117"/>
      <c r="AJ940" s="5"/>
      <c r="AK940" s="5"/>
    </row>
    <row r="941" ht="14.25" customHeight="1">
      <c r="Y941" s="117"/>
      <c r="AJ941" s="5"/>
      <c r="AK941" s="5"/>
    </row>
    <row r="942" ht="14.25" customHeight="1">
      <c r="Y942" s="117"/>
      <c r="AJ942" s="5"/>
      <c r="AK942" s="5"/>
    </row>
    <row r="943" ht="14.25" customHeight="1">
      <c r="Y943" s="117"/>
      <c r="AJ943" s="5"/>
      <c r="AK943" s="5"/>
    </row>
    <row r="944" ht="14.25" customHeight="1">
      <c r="Y944" s="117"/>
      <c r="AJ944" s="5"/>
      <c r="AK944" s="5"/>
    </row>
    <row r="945" ht="14.25" customHeight="1">
      <c r="Y945" s="117"/>
      <c r="AJ945" s="5"/>
      <c r="AK945" s="5"/>
    </row>
    <row r="946" ht="14.25" customHeight="1">
      <c r="Y946" s="117"/>
      <c r="AJ946" s="5"/>
      <c r="AK946" s="5"/>
    </row>
    <row r="947" ht="14.25" customHeight="1">
      <c r="Y947" s="117"/>
      <c r="AJ947" s="5"/>
      <c r="AK947" s="5"/>
    </row>
    <row r="948" ht="14.25" customHeight="1">
      <c r="Y948" s="117"/>
      <c r="AJ948" s="5"/>
      <c r="AK948" s="5"/>
    </row>
    <row r="949" ht="14.25" customHeight="1">
      <c r="Y949" s="117"/>
      <c r="AJ949" s="5"/>
      <c r="AK949" s="5"/>
    </row>
    <row r="950" ht="14.25" customHeight="1">
      <c r="Y950" s="117"/>
      <c r="AJ950" s="5"/>
      <c r="AK950" s="5"/>
    </row>
    <row r="951" ht="14.25" customHeight="1">
      <c r="Y951" s="117"/>
      <c r="AJ951" s="5"/>
      <c r="AK951" s="5"/>
    </row>
    <row r="952" ht="14.25" customHeight="1">
      <c r="Y952" s="117"/>
      <c r="AJ952" s="5"/>
      <c r="AK952" s="5"/>
    </row>
    <row r="953" ht="14.25" customHeight="1">
      <c r="Y953" s="117"/>
      <c r="AJ953" s="5"/>
      <c r="AK953" s="5"/>
    </row>
    <row r="954" ht="14.25" customHeight="1">
      <c r="Y954" s="117"/>
      <c r="AJ954" s="5"/>
      <c r="AK954" s="5"/>
    </row>
    <row r="955" ht="14.25" customHeight="1">
      <c r="Y955" s="117"/>
      <c r="AJ955" s="5"/>
      <c r="AK955" s="5"/>
    </row>
    <row r="956" ht="14.25" customHeight="1">
      <c r="Y956" s="117"/>
      <c r="AJ956" s="5"/>
      <c r="AK956" s="5"/>
    </row>
    <row r="957" ht="14.25" customHeight="1">
      <c r="Y957" s="117"/>
      <c r="AJ957" s="5"/>
      <c r="AK957" s="5"/>
    </row>
    <row r="958" ht="14.25" customHeight="1">
      <c r="Y958" s="117"/>
      <c r="AJ958" s="5"/>
      <c r="AK958" s="5"/>
    </row>
    <row r="959" ht="14.25" customHeight="1">
      <c r="Y959" s="117"/>
      <c r="AJ959" s="5"/>
      <c r="AK959" s="5"/>
    </row>
    <row r="960" ht="14.25" customHeight="1">
      <c r="Y960" s="117"/>
      <c r="AJ960" s="5"/>
      <c r="AK960" s="5"/>
    </row>
    <row r="961" ht="14.25" customHeight="1">
      <c r="Y961" s="117"/>
      <c r="AJ961" s="5"/>
      <c r="AK961" s="5"/>
    </row>
    <row r="962" ht="14.25" customHeight="1">
      <c r="Y962" s="117"/>
      <c r="AJ962" s="5"/>
      <c r="AK962" s="5"/>
    </row>
    <row r="963" ht="14.25" customHeight="1">
      <c r="Y963" s="117"/>
      <c r="AJ963" s="5"/>
      <c r="AK963" s="5"/>
    </row>
    <row r="964" ht="14.25" customHeight="1">
      <c r="Y964" s="117"/>
      <c r="AJ964" s="5"/>
      <c r="AK964" s="5"/>
    </row>
    <row r="965" ht="14.25" customHeight="1">
      <c r="Y965" s="117"/>
      <c r="AJ965" s="5"/>
      <c r="AK965" s="5"/>
    </row>
    <row r="966" ht="14.25" customHeight="1">
      <c r="Y966" s="117"/>
      <c r="AJ966" s="5"/>
      <c r="AK966" s="5"/>
    </row>
    <row r="967" ht="14.25" customHeight="1">
      <c r="Y967" s="117"/>
      <c r="AJ967" s="5"/>
      <c r="AK967" s="5"/>
    </row>
    <row r="968" ht="14.25" customHeight="1">
      <c r="Y968" s="117"/>
      <c r="AJ968" s="5"/>
      <c r="AK968" s="5"/>
    </row>
    <row r="969" ht="14.25" customHeight="1">
      <c r="Y969" s="117"/>
      <c r="AJ969" s="5"/>
      <c r="AK969" s="5"/>
    </row>
    <row r="970" ht="14.25" customHeight="1">
      <c r="Y970" s="117"/>
      <c r="AJ970" s="5"/>
      <c r="AK970" s="5"/>
    </row>
    <row r="971" ht="14.25" customHeight="1">
      <c r="Y971" s="117"/>
      <c r="AJ971" s="5"/>
      <c r="AK971" s="5"/>
    </row>
    <row r="972" ht="14.25" customHeight="1">
      <c r="Y972" s="117"/>
      <c r="AJ972" s="5"/>
      <c r="AK972" s="5"/>
    </row>
    <row r="973" ht="14.25" customHeight="1">
      <c r="Y973" s="117"/>
      <c r="AJ973" s="5"/>
      <c r="AK973" s="5"/>
    </row>
    <row r="974" ht="14.25" customHeight="1">
      <c r="Y974" s="117"/>
      <c r="AJ974" s="5"/>
      <c r="AK974" s="5"/>
    </row>
    <row r="975" ht="14.25" customHeight="1">
      <c r="Y975" s="117"/>
      <c r="AJ975" s="5"/>
      <c r="AK975" s="5"/>
    </row>
    <row r="976" ht="14.25" customHeight="1">
      <c r="Y976" s="117"/>
      <c r="AJ976" s="5"/>
      <c r="AK976" s="5"/>
    </row>
    <row r="977" ht="14.25" customHeight="1">
      <c r="Y977" s="117"/>
      <c r="AJ977" s="5"/>
      <c r="AK977" s="5"/>
    </row>
    <row r="978" ht="14.25" customHeight="1">
      <c r="Y978" s="117"/>
      <c r="AJ978" s="5"/>
      <c r="AK978" s="5"/>
    </row>
    <row r="979" ht="14.25" customHeight="1">
      <c r="Y979" s="117"/>
      <c r="AJ979" s="5"/>
      <c r="AK979" s="5"/>
    </row>
    <row r="980" ht="14.25" customHeight="1">
      <c r="Y980" s="117"/>
      <c r="AJ980" s="5"/>
      <c r="AK980" s="5"/>
    </row>
    <row r="981" ht="14.25" customHeight="1">
      <c r="Y981" s="117"/>
      <c r="AJ981" s="5"/>
      <c r="AK981" s="5"/>
    </row>
    <row r="982" ht="14.25" customHeight="1">
      <c r="Y982" s="117"/>
      <c r="AJ982" s="5"/>
      <c r="AK982" s="5"/>
    </row>
    <row r="983" ht="14.25" customHeight="1">
      <c r="Y983" s="117"/>
      <c r="AJ983" s="5"/>
      <c r="AK983" s="5"/>
    </row>
    <row r="984" ht="14.25" customHeight="1">
      <c r="Y984" s="117"/>
      <c r="AJ984" s="5"/>
      <c r="AK984" s="5"/>
    </row>
    <row r="985" ht="14.25" customHeight="1">
      <c r="Y985" s="117"/>
      <c r="AJ985" s="5"/>
      <c r="AK985" s="5"/>
    </row>
    <row r="986" ht="14.25" customHeight="1">
      <c r="Y986" s="117"/>
      <c r="AJ986" s="5"/>
      <c r="AK986" s="5"/>
    </row>
    <row r="987" ht="14.25" customHeight="1">
      <c r="Y987" s="117"/>
      <c r="AJ987" s="5"/>
      <c r="AK987" s="5"/>
    </row>
    <row r="988" ht="14.25" customHeight="1">
      <c r="Y988" s="117"/>
      <c r="AJ988" s="5"/>
      <c r="AK988" s="5"/>
    </row>
    <row r="989" ht="14.25" customHeight="1">
      <c r="Y989" s="117"/>
      <c r="AJ989" s="5"/>
      <c r="AK989" s="5"/>
    </row>
    <row r="990" ht="14.25" customHeight="1">
      <c r="Y990" s="117"/>
      <c r="AJ990" s="5"/>
      <c r="AK990" s="5"/>
    </row>
    <row r="991" ht="14.25" customHeight="1">
      <c r="Y991" s="117"/>
      <c r="AJ991" s="5"/>
      <c r="AK991" s="5"/>
    </row>
    <row r="992" ht="14.25" customHeight="1">
      <c r="Y992" s="117"/>
      <c r="AJ992" s="5"/>
      <c r="AK992" s="5"/>
    </row>
    <row r="993" ht="14.25" customHeight="1">
      <c r="Y993" s="117"/>
      <c r="AJ993" s="5"/>
      <c r="AK993" s="5"/>
    </row>
    <row r="994" ht="14.25" customHeight="1">
      <c r="Y994" s="117"/>
      <c r="AJ994" s="5"/>
      <c r="AK994" s="5"/>
    </row>
    <row r="995" ht="14.25" customHeight="1">
      <c r="Y995" s="117"/>
      <c r="AJ995" s="5"/>
      <c r="AK995" s="5"/>
    </row>
    <row r="996" ht="14.25" customHeight="1">
      <c r="Y996" s="117"/>
      <c r="AJ996" s="5"/>
      <c r="AK996" s="5"/>
    </row>
    <row r="997" ht="14.25" customHeight="1">
      <c r="Y997" s="117"/>
      <c r="AJ997" s="5"/>
      <c r="AK997" s="5"/>
    </row>
    <row r="998" ht="14.25" customHeight="1">
      <c r="Y998" s="117"/>
      <c r="AJ998" s="5"/>
      <c r="AK998" s="5"/>
    </row>
    <row r="999" ht="14.25" customHeight="1">
      <c r="Y999" s="117"/>
      <c r="AJ999" s="5"/>
      <c r="AK999" s="5"/>
    </row>
    <row r="1000" ht="14.25" customHeight="1">
      <c r="Y1000" s="117"/>
      <c r="AJ1000" s="5"/>
      <c r="AK1000" s="5"/>
    </row>
  </sheetData>
  <mergeCells count="3">
    <mergeCell ref="B1:E1"/>
    <mergeCell ref="B2:E2"/>
    <mergeCell ref="F10:I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13.38"/>
    <col customWidth="1" min="3" max="3" width="38.75"/>
    <col customWidth="1" min="4" max="4" width="19.13"/>
    <col customWidth="1" min="5" max="5" width="7.38"/>
  </cols>
  <sheetData>
    <row r="1">
      <c r="A1" s="209"/>
      <c r="B1" s="209"/>
    </row>
    <row r="2">
      <c r="A2" s="209"/>
      <c r="B2" s="209"/>
      <c r="C2" s="210"/>
      <c r="D2" s="210"/>
      <c r="E2" s="210"/>
    </row>
    <row r="3">
      <c r="A3" s="211"/>
      <c r="B3" s="211"/>
      <c r="C3" s="212" t="s">
        <v>97</v>
      </c>
      <c r="D3" s="212" t="s">
        <v>98</v>
      </c>
      <c r="E3" s="212" t="s">
        <v>99</v>
      </c>
    </row>
    <row r="4" ht="53.25" customHeight="1">
      <c r="A4" s="213" t="s">
        <v>100</v>
      </c>
      <c r="B4" s="214" t="s">
        <v>95</v>
      </c>
      <c r="C4" s="215" t="s">
        <v>23</v>
      </c>
      <c r="D4" s="212" t="s">
        <v>101</v>
      </c>
      <c r="E4" s="212" t="s">
        <v>102</v>
      </c>
    </row>
    <row r="5" ht="53.25" customHeight="1">
      <c r="A5" s="213" t="s">
        <v>100</v>
      </c>
      <c r="B5" s="216"/>
      <c r="C5" s="217" t="s">
        <v>25</v>
      </c>
      <c r="D5" s="212" t="s">
        <v>103</v>
      </c>
      <c r="E5" s="212" t="s">
        <v>104</v>
      </c>
    </row>
    <row r="6" ht="53.25" customHeight="1">
      <c r="A6" s="213" t="s">
        <v>100</v>
      </c>
      <c r="B6" s="218"/>
      <c r="C6" s="217" t="s">
        <v>26</v>
      </c>
      <c r="D6" s="212" t="s">
        <v>105</v>
      </c>
      <c r="E6" s="212" t="s">
        <v>106</v>
      </c>
    </row>
    <row r="7" ht="53.25" customHeight="1">
      <c r="A7" s="219"/>
      <c r="B7" s="220" t="s">
        <v>107</v>
      </c>
      <c r="C7" s="221" t="s">
        <v>27</v>
      </c>
      <c r="D7" s="212" t="s">
        <v>108</v>
      </c>
      <c r="E7" s="212" t="s">
        <v>109</v>
      </c>
    </row>
    <row r="8" ht="53.25" customHeight="1">
      <c r="A8" s="219"/>
      <c r="B8" s="216"/>
      <c r="C8" s="222" t="s">
        <v>28</v>
      </c>
      <c r="D8" s="212" t="s">
        <v>110</v>
      </c>
      <c r="E8" s="212" t="s">
        <v>111</v>
      </c>
    </row>
    <row r="9" ht="53.25" customHeight="1">
      <c r="A9" s="223"/>
      <c r="B9" s="216"/>
      <c r="C9" s="224" t="s">
        <v>31</v>
      </c>
      <c r="D9" s="212" t="s">
        <v>112</v>
      </c>
      <c r="E9" s="212" t="s">
        <v>113</v>
      </c>
    </row>
    <row r="10" ht="53.25" customHeight="1">
      <c r="A10" s="219"/>
      <c r="B10" s="216"/>
      <c r="C10" s="225" t="s">
        <v>30</v>
      </c>
      <c r="D10" s="210"/>
      <c r="E10" s="210"/>
    </row>
    <row r="11" ht="53.25" customHeight="1">
      <c r="A11" s="219"/>
      <c r="B11" s="218"/>
      <c r="C11" s="226" t="s">
        <v>29</v>
      </c>
      <c r="D11" s="210"/>
      <c r="E11" s="212" t="s">
        <v>114</v>
      </c>
    </row>
    <row r="12" ht="53.25" customHeight="1">
      <c r="A12" s="227"/>
      <c r="B12" s="227"/>
      <c r="C12" s="228" t="s">
        <v>32</v>
      </c>
      <c r="D12" s="212" t="s">
        <v>115</v>
      </c>
      <c r="E12" s="212" t="s">
        <v>116</v>
      </c>
    </row>
    <row r="13" ht="53.25" customHeight="1">
      <c r="A13" s="227"/>
      <c r="B13" s="227"/>
      <c r="C13" s="229" t="s">
        <v>33</v>
      </c>
      <c r="D13" s="210"/>
      <c r="E13" s="210"/>
    </row>
    <row r="14" ht="53.25" customHeight="1">
      <c r="A14" s="230"/>
      <c r="B14" s="230"/>
      <c r="C14" s="231" t="s">
        <v>34</v>
      </c>
      <c r="D14" s="210"/>
      <c r="E14" s="210"/>
    </row>
    <row r="15" ht="53.25" customHeight="1">
      <c r="A15" s="232"/>
      <c r="B15" s="232"/>
      <c r="C15" s="233" t="s">
        <v>35</v>
      </c>
      <c r="D15" s="210"/>
      <c r="E15" s="210"/>
    </row>
    <row r="16" ht="53.25" customHeight="1">
      <c r="A16" s="230"/>
      <c r="B16" s="230"/>
      <c r="C16" s="234" t="s">
        <v>36</v>
      </c>
      <c r="D16" s="210"/>
      <c r="E16" s="210"/>
    </row>
    <row r="17" ht="53.25" customHeight="1">
      <c r="A17" s="230"/>
      <c r="B17" s="230"/>
      <c r="C17" s="235" t="s">
        <v>37</v>
      </c>
      <c r="D17" s="210"/>
      <c r="E17" s="210"/>
    </row>
    <row r="18" ht="53.25" customHeight="1">
      <c r="A18" s="230"/>
      <c r="B18" s="230"/>
      <c r="C18" s="235" t="s">
        <v>38</v>
      </c>
      <c r="D18" s="210"/>
      <c r="E18" s="210"/>
    </row>
    <row r="19" ht="53.25" customHeight="1">
      <c r="A19" s="230"/>
      <c r="B19" s="230"/>
      <c r="C19" s="235" t="s">
        <v>39</v>
      </c>
      <c r="D19" s="210"/>
      <c r="E19" s="210"/>
    </row>
    <row r="20" ht="53.25" customHeight="1">
      <c r="A20" s="236"/>
      <c r="B20" s="236"/>
      <c r="C20" s="237" t="s">
        <v>40</v>
      </c>
      <c r="D20" s="210"/>
      <c r="E20" s="210"/>
    </row>
    <row r="21" ht="53.25" customHeight="1">
      <c r="A21" s="230"/>
      <c r="B21" s="230"/>
      <c r="C21" s="235" t="s">
        <v>41</v>
      </c>
      <c r="D21" s="210"/>
      <c r="E21" s="210"/>
    </row>
    <row r="22" ht="53.25" customHeight="1">
      <c r="A22" s="230"/>
      <c r="B22" s="230"/>
      <c r="C22" s="235" t="s">
        <v>42</v>
      </c>
      <c r="D22" s="210"/>
      <c r="E22" s="210"/>
    </row>
    <row r="23" ht="53.25" customHeight="1">
      <c r="A23" s="230"/>
      <c r="B23" s="230"/>
      <c r="C23" s="235" t="s">
        <v>43</v>
      </c>
      <c r="D23" s="210"/>
      <c r="E23" s="210"/>
    </row>
    <row r="24" ht="53.25" customHeight="1">
      <c r="A24" s="230"/>
      <c r="B24" s="230"/>
      <c r="C24" s="234" t="s">
        <v>44</v>
      </c>
      <c r="D24" s="210"/>
      <c r="E24" s="210"/>
    </row>
    <row r="25" ht="53.25" customHeight="1">
      <c r="A25" s="230"/>
      <c r="B25" s="230"/>
      <c r="C25" s="238" t="s">
        <v>45</v>
      </c>
      <c r="D25" s="210"/>
      <c r="E25" s="210"/>
    </row>
    <row r="26" ht="53.25" customHeight="1">
      <c r="A26" s="230"/>
      <c r="B26" s="230"/>
      <c r="C26" s="239" t="s">
        <v>46</v>
      </c>
      <c r="D26" s="210"/>
      <c r="E26" s="210"/>
    </row>
    <row r="27" ht="53.25" customHeight="1">
      <c r="A27" s="230"/>
      <c r="B27" s="230"/>
      <c r="C27" s="57"/>
    </row>
    <row r="28" ht="53.25" customHeight="1">
      <c r="A28" s="230"/>
      <c r="B28" s="230"/>
      <c r="C28" s="57" t="s">
        <v>47</v>
      </c>
    </row>
    <row r="29" ht="53.25" customHeight="1">
      <c r="A29" s="230"/>
      <c r="B29" s="230"/>
      <c r="C29" s="58" t="s">
        <v>48</v>
      </c>
    </row>
    <row r="30" ht="53.25" customHeight="1">
      <c r="A30" s="230"/>
      <c r="B30" s="230"/>
      <c r="C30" s="59" t="s">
        <v>49</v>
      </c>
    </row>
    <row r="31" ht="53.25" customHeight="1">
      <c r="A31" s="230"/>
      <c r="B31" s="230"/>
      <c r="C31" s="60" t="s">
        <v>50</v>
      </c>
    </row>
    <row r="32" ht="53.25" customHeight="1">
      <c r="A32" s="230"/>
      <c r="B32" s="230"/>
      <c r="C32" s="59" t="s">
        <v>51</v>
      </c>
    </row>
    <row r="33" ht="53.25" customHeight="1">
      <c r="A33" s="230"/>
      <c r="B33" s="230"/>
      <c r="C33" s="60" t="s">
        <v>52</v>
      </c>
    </row>
    <row r="34" ht="53.25" customHeight="1">
      <c r="A34" s="236"/>
      <c r="B34" s="236"/>
      <c r="C34" s="61" t="s">
        <v>53</v>
      </c>
    </row>
    <row r="35" ht="53.25" customHeight="1">
      <c r="A35" s="236"/>
      <c r="B35" s="236"/>
      <c r="C35" s="62" t="s">
        <v>54</v>
      </c>
    </row>
    <row r="36" ht="53.25" customHeight="1">
      <c r="A36" s="230"/>
      <c r="B36" s="230"/>
      <c r="C36" s="63" t="s">
        <v>55</v>
      </c>
    </row>
    <row r="37" ht="53.25" customHeight="1">
      <c r="A37" s="230"/>
      <c r="B37" s="230"/>
      <c r="C37" s="64" t="s">
        <v>56</v>
      </c>
    </row>
    <row r="38" ht="53.25" customHeight="1">
      <c r="A38" s="230"/>
      <c r="B38" s="230"/>
      <c r="C38" s="63" t="s">
        <v>57</v>
      </c>
    </row>
    <row r="39" ht="53.25" customHeight="1">
      <c r="A39" s="230"/>
      <c r="B39" s="230"/>
      <c r="C39" s="65" t="s">
        <v>117</v>
      </c>
    </row>
    <row r="40" ht="53.25" customHeight="1">
      <c r="A40" s="230"/>
      <c r="B40" s="230"/>
      <c r="C40" s="66" t="s">
        <v>59</v>
      </c>
    </row>
    <row r="41" ht="53.25" customHeight="1">
      <c r="A41" s="230"/>
      <c r="B41" s="230"/>
      <c r="C41" s="67" t="s">
        <v>57</v>
      </c>
    </row>
    <row r="42" ht="53.25" customHeight="1">
      <c r="A42" s="230"/>
      <c r="B42" s="230"/>
      <c r="C42" s="67" t="s">
        <v>60</v>
      </c>
    </row>
    <row r="43" ht="53.25" customHeight="1">
      <c r="A43" s="211"/>
      <c r="B43" s="211"/>
      <c r="C43" s="7" t="s">
        <v>77</v>
      </c>
    </row>
    <row r="44" ht="53.25" customHeight="1">
      <c r="A44" s="211"/>
      <c r="B44" s="211"/>
      <c r="C44" s="7" t="s">
        <v>78</v>
      </c>
    </row>
    <row r="45" ht="53.25" customHeight="1">
      <c r="A45" s="211"/>
      <c r="B45" s="211"/>
      <c r="C45" s="7" t="s">
        <v>79</v>
      </c>
    </row>
    <row r="46" ht="53.25" customHeight="1">
      <c r="A46" s="211"/>
      <c r="B46" s="211"/>
      <c r="C46" s="7" t="s">
        <v>80</v>
      </c>
    </row>
    <row r="47" ht="53.25" customHeight="1">
      <c r="A47" s="209"/>
      <c r="B47" s="209"/>
    </row>
    <row r="48" ht="53.25" customHeight="1">
      <c r="A48" s="230"/>
      <c r="B48" s="230"/>
      <c r="C48" s="44" t="s">
        <v>23</v>
      </c>
    </row>
    <row r="49" ht="53.25" customHeight="1">
      <c r="A49" s="230"/>
      <c r="B49" s="230"/>
      <c r="C49" s="63" t="s">
        <v>55</v>
      </c>
    </row>
    <row r="50" ht="53.25" customHeight="1">
      <c r="A50" s="230"/>
      <c r="B50" s="230"/>
      <c r="C50" s="65" t="s">
        <v>81</v>
      </c>
    </row>
    <row r="51" ht="53.25" customHeight="1">
      <c r="A51" s="230"/>
      <c r="B51" s="230"/>
      <c r="C51" s="67" t="s">
        <v>60</v>
      </c>
    </row>
    <row r="52" ht="53.25" customHeight="1">
      <c r="A52" s="230"/>
      <c r="B52" s="230"/>
      <c r="C52" s="67" t="s">
        <v>54</v>
      </c>
    </row>
    <row r="53" ht="53.25" customHeight="1">
      <c r="A53" s="230"/>
      <c r="B53" s="230"/>
      <c r="C53" s="67" t="s">
        <v>82</v>
      </c>
    </row>
    <row r="54" ht="53.25" customHeight="1">
      <c r="A54" s="209"/>
      <c r="B54" s="209"/>
    </row>
    <row r="55" ht="53.25" customHeight="1">
      <c r="A55" s="230"/>
      <c r="B55" s="230"/>
      <c r="C55" s="125" t="s">
        <v>83</v>
      </c>
    </row>
    <row r="56" ht="53.25" customHeight="1">
      <c r="A56" s="230"/>
      <c r="B56" s="230"/>
      <c r="C56" s="126" t="s">
        <v>60</v>
      </c>
    </row>
    <row r="57" ht="53.25" customHeight="1">
      <c r="A57" s="230"/>
      <c r="B57" s="230"/>
      <c r="C57" s="127" t="s">
        <v>54</v>
      </c>
    </row>
    <row r="58" ht="53.25" customHeight="1">
      <c r="A58" s="230"/>
      <c r="B58" s="230"/>
      <c r="C58" s="127" t="s">
        <v>82</v>
      </c>
    </row>
    <row r="59" ht="53.25" customHeight="1">
      <c r="A59" s="209"/>
      <c r="B59" s="209"/>
    </row>
    <row r="60" ht="53.25" customHeight="1">
      <c r="A60" s="230"/>
      <c r="B60" s="230"/>
      <c r="C60" s="128" t="s">
        <v>84</v>
      </c>
    </row>
    <row r="61" ht="53.25" customHeight="1">
      <c r="A61" s="230"/>
      <c r="B61" s="230"/>
      <c r="C61" s="128" t="s">
        <v>60</v>
      </c>
    </row>
    <row r="62" ht="53.25" customHeight="1">
      <c r="A62" s="230"/>
      <c r="B62" s="230"/>
      <c r="C62" s="128" t="s">
        <v>54</v>
      </c>
    </row>
    <row r="63" ht="53.25" customHeight="1">
      <c r="A63" s="230"/>
      <c r="B63" s="230"/>
      <c r="C63" s="128" t="s">
        <v>82</v>
      </c>
    </row>
    <row r="64" ht="53.25" customHeight="1">
      <c r="A64" s="209"/>
      <c r="B64" s="209"/>
    </row>
    <row r="65">
      <c r="A65" s="209"/>
      <c r="B65" s="209"/>
    </row>
    <row r="66">
      <c r="A66" s="209"/>
      <c r="B66" s="209"/>
    </row>
    <row r="67">
      <c r="A67" s="209"/>
      <c r="B67" s="209"/>
    </row>
    <row r="68">
      <c r="A68" s="209"/>
      <c r="B68" s="209"/>
    </row>
    <row r="69">
      <c r="A69" s="209"/>
      <c r="B69" s="209"/>
    </row>
    <row r="70">
      <c r="A70" s="209"/>
      <c r="B70" s="209"/>
    </row>
    <row r="71">
      <c r="A71" s="209"/>
      <c r="B71" s="209"/>
    </row>
    <row r="72">
      <c r="A72" s="209"/>
      <c r="B72" s="209"/>
    </row>
    <row r="73">
      <c r="A73" s="209"/>
      <c r="B73" s="209"/>
    </row>
    <row r="74">
      <c r="A74" s="209"/>
      <c r="B74" s="209"/>
    </row>
    <row r="75">
      <c r="A75" s="209"/>
      <c r="B75" s="209"/>
    </row>
    <row r="76">
      <c r="A76" s="209"/>
      <c r="B76" s="209"/>
    </row>
    <row r="77">
      <c r="A77" s="209"/>
      <c r="B77" s="209"/>
    </row>
    <row r="78">
      <c r="A78" s="209"/>
      <c r="B78" s="209"/>
    </row>
    <row r="79">
      <c r="A79" s="209"/>
      <c r="B79" s="209"/>
    </row>
    <row r="80">
      <c r="A80" s="209"/>
      <c r="B80" s="209"/>
    </row>
    <row r="81">
      <c r="A81" s="209"/>
      <c r="B81" s="209"/>
    </row>
    <row r="82">
      <c r="A82" s="209"/>
      <c r="B82" s="209"/>
    </row>
    <row r="83">
      <c r="A83" s="209"/>
      <c r="B83" s="209"/>
    </row>
    <row r="84">
      <c r="A84" s="209"/>
      <c r="B84" s="209"/>
    </row>
    <row r="85">
      <c r="A85" s="209"/>
      <c r="B85" s="209"/>
    </row>
    <row r="86">
      <c r="A86" s="209"/>
      <c r="B86" s="209"/>
    </row>
    <row r="87">
      <c r="A87" s="209"/>
      <c r="B87" s="209"/>
    </row>
    <row r="88">
      <c r="A88" s="209"/>
      <c r="B88" s="209"/>
    </row>
    <row r="89">
      <c r="A89" s="209"/>
      <c r="B89" s="209"/>
    </row>
    <row r="90">
      <c r="A90" s="209"/>
      <c r="B90" s="209"/>
    </row>
    <row r="91">
      <c r="A91" s="209"/>
      <c r="B91" s="209"/>
    </row>
    <row r="92">
      <c r="A92" s="209"/>
      <c r="B92" s="209"/>
    </row>
    <row r="93">
      <c r="A93" s="209"/>
      <c r="B93" s="209"/>
    </row>
    <row r="94">
      <c r="A94" s="209"/>
      <c r="B94" s="209"/>
    </row>
    <row r="95">
      <c r="A95" s="209"/>
      <c r="B95" s="209"/>
    </row>
    <row r="96">
      <c r="A96" s="209"/>
      <c r="B96" s="209"/>
    </row>
    <row r="97">
      <c r="A97" s="209"/>
      <c r="B97" s="209"/>
    </row>
    <row r="98">
      <c r="A98" s="209"/>
      <c r="B98" s="209"/>
    </row>
    <row r="99">
      <c r="A99" s="209"/>
      <c r="B99" s="209"/>
    </row>
    <row r="100">
      <c r="A100" s="209"/>
      <c r="B100" s="209"/>
    </row>
    <row r="101">
      <c r="A101" s="209"/>
      <c r="B101" s="209"/>
    </row>
    <row r="102">
      <c r="A102" s="209"/>
      <c r="B102" s="209"/>
    </row>
    <row r="103">
      <c r="A103" s="209"/>
      <c r="B103" s="209"/>
    </row>
    <row r="104">
      <c r="A104" s="209"/>
      <c r="B104" s="209"/>
    </row>
    <row r="105">
      <c r="A105" s="209"/>
      <c r="B105" s="209"/>
    </row>
    <row r="106">
      <c r="A106" s="209"/>
      <c r="B106" s="209"/>
    </row>
    <row r="107">
      <c r="A107" s="209"/>
      <c r="B107" s="209"/>
    </row>
    <row r="108">
      <c r="A108" s="209"/>
      <c r="B108" s="209"/>
    </row>
    <row r="109">
      <c r="A109" s="209"/>
      <c r="B109" s="209"/>
    </row>
    <row r="110">
      <c r="A110" s="209"/>
      <c r="B110" s="209"/>
    </row>
    <row r="111">
      <c r="A111" s="209"/>
      <c r="B111" s="209"/>
    </row>
    <row r="112">
      <c r="A112" s="209"/>
      <c r="B112" s="209"/>
    </row>
    <row r="113">
      <c r="A113" s="209"/>
      <c r="B113" s="209"/>
    </row>
    <row r="114">
      <c r="A114" s="209"/>
      <c r="B114" s="209"/>
    </row>
    <row r="115">
      <c r="A115" s="209"/>
      <c r="B115" s="209"/>
    </row>
    <row r="116">
      <c r="A116" s="209"/>
      <c r="B116" s="209"/>
    </row>
    <row r="117">
      <c r="A117" s="209"/>
      <c r="B117" s="209"/>
    </row>
    <row r="118">
      <c r="A118" s="209"/>
      <c r="B118" s="209"/>
    </row>
    <row r="119">
      <c r="A119" s="209"/>
      <c r="B119" s="209"/>
    </row>
    <row r="120">
      <c r="A120" s="209"/>
      <c r="B120" s="209"/>
    </row>
    <row r="121">
      <c r="A121" s="209"/>
      <c r="B121" s="209"/>
    </row>
    <row r="122">
      <c r="A122" s="209"/>
      <c r="B122" s="209"/>
    </row>
    <row r="123">
      <c r="A123" s="209"/>
      <c r="B123" s="209"/>
    </row>
    <row r="124">
      <c r="A124" s="209"/>
      <c r="B124" s="209"/>
    </row>
    <row r="125">
      <c r="A125" s="209"/>
      <c r="B125" s="209"/>
    </row>
    <row r="126">
      <c r="A126" s="209"/>
      <c r="B126" s="209"/>
    </row>
    <row r="127">
      <c r="A127" s="209"/>
      <c r="B127" s="209"/>
    </row>
    <row r="128">
      <c r="A128" s="209"/>
      <c r="B128" s="209"/>
    </row>
    <row r="129">
      <c r="A129" s="209"/>
      <c r="B129" s="209"/>
    </row>
    <row r="130">
      <c r="A130" s="209"/>
      <c r="B130" s="209"/>
    </row>
    <row r="131">
      <c r="A131" s="209"/>
      <c r="B131" s="209"/>
    </row>
    <row r="132">
      <c r="A132" s="209"/>
      <c r="B132" s="209"/>
    </row>
    <row r="133">
      <c r="A133" s="209"/>
      <c r="B133" s="209"/>
    </row>
    <row r="134">
      <c r="A134" s="209"/>
      <c r="B134" s="209"/>
    </row>
    <row r="135">
      <c r="A135" s="209"/>
      <c r="B135" s="209"/>
    </row>
    <row r="136">
      <c r="A136" s="209"/>
      <c r="B136" s="209"/>
    </row>
    <row r="137">
      <c r="A137" s="209"/>
      <c r="B137" s="209"/>
    </row>
    <row r="138">
      <c r="A138" s="209"/>
      <c r="B138" s="209"/>
    </row>
    <row r="139">
      <c r="A139" s="209"/>
      <c r="B139" s="209"/>
    </row>
    <row r="140">
      <c r="A140" s="209"/>
      <c r="B140" s="209"/>
    </row>
    <row r="141">
      <c r="A141" s="209"/>
      <c r="B141" s="209"/>
    </row>
    <row r="142">
      <c r="A142" s="209"/>
      <c r="B142" s="209"/>
    </row>
    <row r="143">
      <c r="A143" s="209"/>
      <c r="B143" s="209"/>
    </row>
    <row r="144">
      <c r="A144" s="209"/>
      <c r="B144" s="209"/>
    </row>
    <row r="145">
      <c r="A145" s="209"/>
      <c r="B145" s="209"/>
    </row>
    <row r="146">
      <c r="A146" s="209"/>
      <c r="B146" s="209"/>
    </row>
    <row r="147">
      <c r="A147" s="209"/>
      <c r="B147" s="209"/>
    </row>
    <row r="148">
      <c r="A148" s="209"/>
      <c r="B148" s="209"/>
    </row>
    <row r="149">
      <c r="A149" s="209"/>
      <c r="B149" s="209"/>
    </row>
    <row r="150">
      <c r="A150" s="209"/>
      <c r="B150" s="209"/>
    </row>
    <row r="151">
      <c r="A151" s="209"/>
      <c r="B151" s="209"/>
    </row>
    <row r="152">
      <c r="A152" s="209"/>
      <c r="B152" s="209"/>
    </row>
    <row r="153">
      <c r="A153" s="209"/>
      <c r="B153" s="209"/>
    </row>
    <row r="154">
      <c r="A154" s="209"/>
      <c r="B154" s="209"/>
    </row>
    <row r="155">
      <c r="A155" s="209"/>
      <c r="B155" s="209"/>
    </row>
    <row r="156">
      <c r="A156" s="209"/>
      <c r="B156" s="209"/>
    </row>
    <row r="157">
      <c r="A157" s="209"/>
      <c r="B157" s="209"/>
    </row>
    <row r="158">
      <c r="A158" s="209"/>
      <c r="B158" s="209"/>
    </row>
    <row r="159">
      <c r="A159" s="209"/>
      <c r="B159" s="209"/>
    </row>
    <row r="160">
      <c r="A160" s="209"/>
      <c r="B160" s="209"/>
    </row>
    <row r="161">
      <c r="A161" s="209"/>
      <c r="B161" s="209"/>
    </row>
    <row r="162">
      <c r="A162" s="209"/>
      <c r="B162" s="209"/>
    </row>
    <row r="163">
      <c r="A163" s="209"/>
      <c r="B163" s="209"/>
    </row>
    <row r="164">
      <c r="A164" s="209"/>
      <c r="B164" s="209"/>
    </row>
    <row r="165">
      <c r="A165" s="209"/>
      <c r="B165" s="209"/>
    </row>
    <row r="166">
      <c r="A166" s="209"/>
      <c r="B166" s="209"/>
    </row>
    <row r="167">
      <c r="A167" s="209"/>
      <c r="B167" s="209"/>
    </row>
    <row r="168">
      <c r="A168" s="209"/>
      <c r="B168" s="209"/>
    </row>
    <row r="169">
      <c r="A169" s="209"/>
      <c r="B169" s="209"/>
    </row>
    <row r="170">
      <c r="A170" s="209"/>
      <c r="B170" s="209"/>
    </row>
    <row r="171">
      <c r="A171" s="209"/>
      <c r="B171" s="209"/>
    </row>
    <row r="172">
      <c r="A172" s="209"/>
      <c r="B172" s="209"/>
    </row>
    <row r="173">
      <c r="A173" s="209"/>
      <c r="B173" s="209"/>
    </row>
    <row r="174">
      <c r="A174" s="209"/>
      <c r="B174" s="209"/>
    </row>
    <row r="175">
      <c r="A175" s="209"/>
      <c r="B175" s="209"/>
    </row>
    <row r="176">
      <c r="A176" s="209"/>
      <c r="B176" s="209"/>
    </row>
    <row r="177">
      <c r="A177" s="209"/>
      <c r="B177" s="209"/>
    </row>
    <row r="178">
      <c r="A178" s="209"/>
      <c r="B178" s="209"/>
    </row>
    <row r="179">
      <c r="A179" s="209"/>
      <c r="B179" s="209"/>
    </row>
    <row r="180">
      <c r="A180" s="209"/>
      <c r="B180" s="209"/>
    </row>
    <row r="181">
      <c r="A181" s="209"/>
      <c r="B181" s="209"/>
    </row>
    <row r="182">
      <c r="A182" s="209"/>
      <c r="B182" s="209"/>
    </row>
    <row r="183">
      <c r="A183" s="209"/>
      <c r="B183" s="209"/>
    </row>
    <row r="184">
      <c r="A184" s="209"/>
      <c r="B184" s="209"/>
    </row>
    <row r="185">
      <c r="A185" s="209"/>
      <c r="B185" s="209"/>
    </row>
    <row r="186">
      <c r="A186" s="209"/>
      <c r="B186" s="209"/>
    </row>
    <row r="187">
      <c r="A187" s="209"/>
      <c r="B187" s="209"/>
    </row>
    <row r="188">
      <c r="A188" s="209"/>
      <c r="B188" s="209"/>
    </row>
    <row r="189">
      <c r="A189" s="209"/>
      <c r="B189" s="209"/>
    </row>
    <row r="190">
      <c r="A190" s="209"/>
      <c r="B190" s="209"/>
    </row>
    <row r="191">
      <c r="A191" s="209"/>
      <c r="B191" s="209"/>
    </row>
    <row r="192">
      <c r="A192" s="209"/>
      <c r="B192" s="209"/>
    </row>
    <row r="193">
      <c r="A193" s="209"/>
      <c r="B193" s="209"/>
    </row>
    <row r="194">
      <c r="A194" s="209"/>
      <c r="B194" s="209"/>
    </row>
    <row r="195">
      <c r="A195" s="209"/>
      <c r="B195" s="209"/>
    </row>
    <row r="196">
      <c r="A196" s="209"/>
      <c r="B196" s="209"/>
    </row>
    <row r="197">
      <c r="A197" s="209"/>
      <c r="B197" s="209"/>
    </row>
    <row r="198">
      <c r="A198" s="209"/>
      <c r="B198" s="209"/>
    </row>
    <row r="199">
      <c r="A199" s="209"/>
      <c r="B199" s="209"/>
    </row>
    <row r="200">
      <c r="A200" s="209"/>
      <c r="B200" s="209"/>
    </row>
    <row r="201">
      <c r="A201" s="209"/>
      <c r="B201" s="209"/>
    </row>
    <row r="202">
      <c r="A202" s="209"/>
      <c r="B202" s="209"/>
    </row>
    <row r="203">
      <c r="A203" s="209"/>
      <c r="B203" s="209"/>
    </row>
    <row r="204">
      <c r="A204" s="209"/>
      <c r="B204" s="209"/>
    </row>
    <row r="205">
      <c r="A205" s="209"/>
      <c r="B205" s="209"/>
    </row>
    <row r="206">
      <c r="A206" s="209"/>
      <c r="B206" s="209"/>
    </row>
    <row r="207">
      <c r="A207" s="209"/>
      <c r="B207" s="209"/>
    </row>
    <row r="208">
      <c r="A208" s="209"/>
      <c r="B208" s="209"/>
    </row>
    <row r="209">
      <c r="A209" s="209"/>
      <c r="B209" s="209"/>
    </row>
    <row r="210">
      <c r="A210" s="209"/>
      <c r="B210" s="209"/>
    </row>
    <row r="211">
      <c r="A211" s="209"/>
      <c r="B211" s="209"/>
    </row>
    <row r="212">
      <c r="A212" s="209"/>
      <c r="B212" s="209"/>
    </row>
    <row r="213">
      <c r="A213" s="209"/>
      <c r="B213" s="209"/>
    </row>
    <row r="214">
      <c r="A214" s="209"/>
      <c r="B214" s="209"/>
    </row>
    <row r="215">
      <c r="A215" s="209"/>
      <c r="B215" s="209"/>
    </row>
    <row r="216">
      <c r="A216" s="209"/>
      <c r="B216" s="209"/>
    </row>
    <row r="217">
      <c r="A217" s="209"/>
      <c r="B217" s="209"/>
    </row>
    <row r="218">
      <c r="A218" s="209"/>
      <c r="B218" s="209"/>
    </row>
    <row r="219">
      <c r="A219" s="209"/>
      <c r="B219" s="209"/>
    </row>
    <row r="220">
      <c r="A220" s="209"/>
      <c r="B220" s="209"/>
    </row>
    <row r="221">
      <c r="A221" s="209"/>
      <c r="B221" s="209"/>
    </row>
    <row r="222">
      <c r="A222" s="209"/>
      <c r="B222" s="209"/>
    </row>
    <row r="223">
      <c r="A223" s="209"/>
      <c r="B223" s="209"/>
    </row>
    <row r="224">
      <c r="A224" s="209"/>
      <c r="B224" s="209"/>
    </row>
    <row r="225">
      <c r="A225" s="209"/>
      <c r="B225" s="209"/>
    </row>
    <row r="226">
      <c r="A226" s="209"/>
      <c r="B226" s="209"/>
    </row>
    <row r="227">
      <c r="A227" s="209"/>
      <c r="B227" s="209"/>
    </row>
    <row r="228">
      <c r="A228" s="209"/>
      <c r="B228" s="209"/>
    </row>
    <row r="229">
      <c r="A229" s="209"/>
      <c r="B229" s="209"/>
    </row>
    <row r="230">
      <c r="A230" s="209"/>
      <c r="B230" s="209"/>
    </row>
    <row r="231">
      <c r="A231" s="209"/>
      <c r="B231" s="209"/>
    </row>
    <row r="232">
      <c r="A232" s="209"/>
      <c r="B232" s="209"/>
    </row>
    <row r="233">
      <c r="A233" s="209"/>
      <c r="B233" s="209"/>
    </row>
    <row r="234">
      <c r="A234" s="209"/>
      <c r="B234" s="209"/>
    </row>
    <row r="235">
      <c r="A235" s="209"/>
      <c r="B235" s="209"/>
    </row>
    <row r="236">
      <c r="A236" s="209"/>
      <c r="B236" s="209"/>
    </row>
    <row r="237">
      <c r="A237" s="209"/>
      <c r="B237" s="209"/>
    </row>
    <row r="238">
      <c r="A238" s="209"/>
      <c r="B238" s="209"/>
    </row>
    <row r="239">
      <c r="A239" s="209"/>
      <c r="B239" s="209"/>
    </row>
    <row r="240">
      <c r="A240" s="209"/>
      <c r="B240" s="209"/>
    </row>
    <row r="241">
      <c r="A241" s="209"/>
      <c r="B241" s="209"/>
    </row>
    <row r="242">
      <c r="A242" s="209"/>
      <c r="B242" s="209"/>
    </row>
    <row r="243">
      <c r="A243" s="209"/>
      <c r="B243" s="209"/>
    </row>
    <row r="244">
      <c r="A244" s="209"/>
      <c r="B244" s="209"/>
    </row>
    <row r="245">
      <c r="A245" s="209"/>
      <c r="B245" s="209"/>
    </row>
    <row r="246">
      <c r="A246" s="209"/>
      <c r="B246" s="209"/>
    </row>
    <row r="247">
      <c r="A247" s="209"/>
      <c r="B247" s="209"/>
    </row>
    <row r="248">
      <c r="A248" s="209"/>
      <c r="B248" s="209"/>
    </row>
    <row r="249">
      <c r="A249" s="209"/>
      <c r="B249" s="209"/>
    </row>
    <row r="250">
      <c r="A250" s="209"/>
      <c r="B250" s="209"/>
    </row>
    <row r="251">
      <c r="A251" s="209"/>
      <c r="B251" s="209"/>
    </row>
    <row r="252">
      <c r="A252" s="209"/>
      <c r="B252" s="209"/>
    </row>
    <row r="253">
      <c r="A253" s="209"/>
      <c r="B253" s="209"/>
    </row>
    <row r="254">
      <c r="A254" s="209"/>
      <c r="B254" s="209"/>
    </row>
    <row r="255">
      <c r="A255" s="209"/>
      <c r="B255" s="209"/>
    </row>
    <row r="256">
      <c r="A256" s="209"/>
      <c r="B256" s="209"/>
    </row>
    <row r="257">
      <c r="A257" s="209"/>
      <c r="B257" s="209"/>
    </row>
    <row r="258">
      <c r="A258" s="209"/>
      <c r="B258" s="209"/>
    </row>
    <row r="259">
      <c r="A259" s="209"/>
      <c r="B259" s="209"/>
    </row>
    <row r="260">
      <c r="A260" s="209"/>
      <c r="B260" s="209"/>
    </row>
    <row r="261">
      <c r="A261" s="209"/>
      <c r="B261" s="209"/>
    </row>
    <row r="262">
      <c r="A262" s="209"/>
      <c r="B262" s="209"/>
    </row>
    <row r="263">
      <c r="A263" s="209"/>
      <c r="B263" s="209"/>
    </row>
    <row r="264">
      <c r="A264" s="209"/>
      <c r="B264" s="209"/>
    </row>
    <row r="265">
      <c r="A265" s="209"/>
      <c r="B265" s="209"/>
    </row>
    <row r="266">
      <c r="A266" s="209"/>
      <c r="B266" s="209"/>
    </row>
    <row r="267">
      <c r="A267" s="209"/>
      <c r="B267" s="209"/>
    </row>
    <row r="268">
      <c r="A268" s="209"/>
      <c r="B268" s="209"/>
    </row>
    <row r="269">
      <c r="A269" s="209"/>
      <c r="B269" s="209"/>
    </row>
    <row r="270">
      <c r="A270" s="209"/>
      <c r="B270" s="209"/>
    </row>
    <row r="271">
      <c r="A271" s="209"/>
      <c r="B271" s="209"/>
    </row>
    <row r="272">
      <c r="A272" s="209"/>
      <c r="B272" s="209"/>
    </row>
    <row r="273">
      <c r="A273" s="209"/>
      <c r="B273" s="209"/>
    </row>
    <row r="274">
      <c r="A274" s="209"/>
      <c r="B274" s="209"/>
    </row>
    <row r="275">
      <c r="A275" s="209"/>
      <c r="B275" s="209"/>
    </row>
    <row r="276">
      <c r="A276" s="209"/>
      <c r="B276" s="209"/>
    </row>
    <row r="277">
      <c r="A277" s="209"/>
      <c r="B277" s="209"/>
    </row>
    <row r="278">
      <c r="A278" s="209"/>
      <c r="B278" s="209"/>
    </row>
    <row r="279">
      <c r="A279" s="209"/>
      <c r="B279" s="209"/>
    </row>
    <row r="280">
      <c r="A280" s="209"/>
      <c r="B280" s="209"/>
    </row>
    <row r="281">
      <c r="A281" s="209"/>
      <c r="B281" s="209"/>
    </row>
    <row r="282">
      <c r="A282" s="209"/>
      <c r="B282" s="209"/>
    </row>
    <row r="283">
      <c r="A283" s="209"/>
      <c r="B283" s="209"/>
    </row>
    <row r="284">
      <c r="A284" s="209"/>
      <c r="B284" s="209"/>
    </row>
    <row r="285">
      <c r="A285" s="209"/>
      <c r="B285" s="209"/>
    </row>
    <row r="286">
      <c r="A286" s="209"/>
      <c r="B286" s="209"/>
    </row>
    <row r="287">
      <c r="A287" s="209"/>
      <c r="B287" s="209"/>
    </row>
    <row r="288">
      <c r="A288" s="209"/>
      <c r="B288" s="209"/>
    </row>
    <row r="289">
      <c r="A289" s="209"/>
      <c r="B289" s="209"/>
    </row>
    <row r="290">
      <c r="A290" s="209"/>
      <c r="B290" s="209"/>
    </row>
    <row r="291">
      <c r="A291" s="209"/>
      <c r="B291" s="209"/>
    </row>
    <row r="292">
      <c r="A292" s="209"/>
      <c r="B292" s="209"/>
    </row>
    <row r="293">
      <c r="A293" s="209"/>
      <c r="B293" s="209"/>
    </row>
    <row r="294">
      <c r="A294" s="209"/>
      <c r="B294" s="209"/>
    </row>
    <row r="295">
      <c r="A295" s="209"/>
      <c r="B295" s="209"/>
    </row>
    <row r="296">
      <c r="A296" s="209"/>
      <c r="B296" s="209"/>
    </row>
    <row r="297">
      <c r="A297" s="209"/>
      <c r="B297" s="209"/>
    </row>
    <row r="298">
      <c r="A298" s="209"/>
      <c r="B298" s="209"/>
    </row>
    <row r="299">
      <c r="A299" s="209"/>
      <c r="B299" s="209"/>
    </row>
    <row r="300">
      <c r="A300" s="209"/>
      <c r="B300" s="209"/>
    </row>
    <row r="301">
      <c r="A301" s="209"/>
      <c r="B301" s="209"/>
    </row>
    <row r="302">
      <c r="A302" s="209"/>
      <c r="B302" s="209"/>
    </row>
    <row r="303">
      <c r="A303" s="209"/>
      <c r="B303" s="209"/>
    </row>
    <row r="304">
      <c r="A304" s="209"/>
      <c r="B304" s="209"/>
    </row>
    <row r="305">
      <c r="A305" s="209"/>
      <c r="B305" s="209"/>
    </row>
    <row r="306">
      <c r="A306" s="209"/>
      <c r="B306" s="209"/>
    </row>
    <row r="307">
      <c r="A307" s="209"/>
      <c r="B307" s="209"/>
    </row>
    <row r="308">
      <c r="A308" s="209"/>
      <c r="B308" s="209"/>
    </row>
    <row r="309">
      <c r="A309" s="209"/>
      <c r="B309" s="209"/>
    </row>
    <row r="310">
      <c r="A310" s="209"/>
      <c r="B310" s="209"/>
    </row>
    <row r="311">
      <c r="A311" s="209"/>
      <c r="B311" s="209"/>
    </row>
    <row r="312">
      <c r="A312" s="209"/>
      <c r="B312" s="209"/>
    </row>
    <row r="313">
      <c r="A313" s="209"/>
      <c r="B313" s="209"/>
    </row>
    <row r="314">
      <c r="A314" s="209"/>
      <c r="B314" s="209"/>
    </row>
    <row r="315">
      <c r="A315" s="209"/>
      <c r="B315" s="209"/>
    </row>
    <row r="316">
      <c r="A316" s="209"/>
      <c r="B316" s="209"/>
    </row>
    <row r="317">
      <c r="A317" s="209"/>
      <c r="B317" s="209"/>
    </row>
    <row r="318">
      <c r="A318" s="209"/>
      <c r="B318" s="209"/>
    </row>
    <row r="319">
      <c r="A319" s="209"/>
      <c r="B319" s="209"/>
    </row>
    <row r="320">
      <c r="A320" s="209"/>
      <c r="B320" s="209"/>
    </row>
    <row r="321">
      <c r="A321" s="209"/>
      <c r="B321" s="209"/>
    </row>
    <row r="322">
      <c r="A322" s="209"/>
      <c r="B322" s="209"/>
    </row>
    <row r="323">
      <c r="A323" s="209"/>
      <c r="B323" s="209"/>
    </row>
    <row r="324">
      <c r="A324" s="209"/>
      <c r="B324" s="209"/>
    </row>
    <row r="325">
      <c r="A325" s="209"/>
      <c r="B325" s="209"/>
    </row>
    <row r="326">
      <c r="A326" s="209"/>
      <c r="B326" s="209"/>
    </row>
    <row r="327">
      <c r="A327" s="209"/>
      <c r="B327" s="209"/>
    </row>
    <row r="328">
      <c r="A328" s="209"/>
      <c r="B328" s="209"/>
    </row>
    <row r="329">
      <c r="A329" s="209"/>
      <c r="B329" s="209"/>
    </row>
    <row r="330">
      <c r="A330" s="209"/>
      <c r="B330" s="209"/>
    </row>
    <row r="331">
      <c r="A331" s="209"/>
      <c r="B331" s="209"/>
    </row>
    <row r="332">
      <c r="A332" s="209"/>
      <c r="B332" s="209"/>
    </row>
    <row r="333">
      <c r="A333" s="209"/>
      <c r="B333" s="209"/>
    </row>
    <row r="334">
      <c r="A334" s="209"/>
      <c r="B334" s="209"/>
    </row>
    <row r="335">
      <c r="A335" s="209"/>
      <c r="B335" s="209"/>
    </row>
    <row r="336">
      <c r="A336" s="209"/>
      <c r="B336" s="209"/>
    </row>
    <row r="337">
      <c r="A337" s="209"/>
      <c r="B337" s="209"/>
    </row>
    <row r="338">
      <c r="A338" s="209"/>
      <c r="B338" s="209"/>
    </row>
    <row r="339">
      <c r="A339" s="209"/>
      <c r="B339" s="209"/>
    </row>
    <row r="340">
      <c r="A340" s="209"/>
      <c r="B340" s="209"/>
    </row>
    <row r="341">
      <c r="A341" s="209"/>
      <c r="B341" s="209"/>
    </row>
    <row r="342">
      <c r="A342" s="209"/>
      <c r="B342" s="209"/>
    </row>
    <row r="343">
      <c r="A343" s="209"/>
      <c r="B343" s="209"/>
    </row>
    <row r="344">
      <c r="A344" s="209"/>
      <c r="B344" s="209"/>
    </row>
    <row r="345">
      <c r="A345" s="209"/>
      <c r="B345" s="209"/>
    </row>
    <row r="346">
      <c r="A346" s="209"/>
      <c r="B346" s="209"/>
    </row>
    <row r="347">
      <c r="A347" s="209"/>
      <c r="B347" s="209"/>
    </row>
    <row r="348">
      <c r="A348" s="209"/>
      <c r="B348" s="209"/>
    </row>
    <row r="349">
      <c r="A349" s="209"/>
      <c r="B349" s="209"/>
    </row>
    <row r="350">
      <c r="A350" s="209"/>
      <c r="B350" s="209"/>
    </row>
    <row r="351">
      <c r="A351" s="209"/>
      <c r="B351" s="209"/>
    </row>
    <row r="352">
      <c r="A352" s="209"/>
      <c r="B352" s="209"/>
    </row>
    <row r="353">
      <c r="A353" s="209"/>
      <c r="B353" s="209"/>
    </row>
    <row r="354">
      <c r="A354" s="209"/>
      <c r="B354" s="209"/>
    </row>
    <row r="355">
      <c r="A355" s="209"/>
      <c r="B355" s="209"/>
    </row>
    <row r="356">
      <c r="A356" s="209"/>
      <c r="B356" s="209"/>
    </row>
    <row r="357">
      <c r="A357" s="209"/>
      <c r="B357" s="209"/>
    </row>
    <row r="358">
      <c r="A358" s="209"/>
      <c r="B358" s="209"/>
    </row>
    <row r="359">
      <c r="A359" s="209"/>
      <c r="B359" s="209"/>
    </row>
    <row r="360">
      <c r="A360" s="209"/>
      <c r="B360" s="209"/>
    </row>
    <row r="361">
      <c r="A361" s="209"/>
      <c r="B361" s="209"/>
    </row>
    <row r="362">
      <c r="A362" s="209"/>
      <c r="B362" s="209"/>
    </row>
    <row r="363">
      <c r="A363" s="209"/>
      <c r="B363" s="209"/>
    </row>
    <row r="364">
      <c r="A364" s="209"/>
      <c r="B364" s="209"/>
    </row>
    <row r="365">
      <c r="A365" s="209"/>
      <c r="B365" s="209"/>
    </row>
    <row r="366">
      <c r="A366" s="209"/>
      <c r="B366" s="209"/>
    </row>
    <row r="367">
      <c r="A367" s="209"/>
      <c r="B367" s="209"/>
    </row>
    <row r="368">
      <c r="A368" s="209"/>
      <c r="B368" s="209"/>
    </row>
    <row r="369">
      <c r="A369" s="209"/>
      <c r="B369" s="209"/>
    </row>
    <row r="370">
      <c r="A370" s="209"/>
      <c r="B370" s="209"/>
    </row>
    <row r="371">
      <c r="A371" s="209"/>
      <c r="B371" s="209"/>
    </row>
    <row r="372">
      <c r="A372" s="209"/>
      <c r="B372" s="209"/>
    </row>
    <row r="373">
      <c r="A373" s="209"/>
      <c r="B373" s="209"/>
    </row>
    <row r="374">
      <c r="A374" s="209"/>
      <c r="B374" s="209"/>
    </row>
    <row r="375">
      <c r="A375" s="209"/>
      <c r="B375" s="209"/>
    </row>
    <row r="376">
      <c r="A376" s="209"/>
      <c r="B376" s="209"/>
    </row>
    <row r="377">
      <c r="A377" s="209"/>
      <c r="B377" s="209"/>
    </row>
    <row r="378">
      <c r="A378" s="209"/>
      <c r="B378" s="209"/>
    </row>
    <row r="379">
      <c r="A379" s="209"/>
      <c r="B379" s="209"/>
    </row>
    <row r="380">
      <c r="A380" s="209"/>
      <c r="B380" s="209"/>
    </row>
    <row r="381">
      <c r="A381" s="209"/>
      <c r="B381" s="209"/>
    </row>
    <row r="382">
      <c r="A382" s="209"/>
      <c r="B382" s="209"/>
    </row>
    <row r="383">
      <c r="A383" s="209"/>
      <c r="B383" s="209"/>
    </row>
    <row r="384">
      <c r="A384" s="209"/>
      <c r="B384" s="209"/>
    </row>
    <row r="385">
      <c r="A385" s="209"/>
      <c r="B385" s="209"/>
    </row>
    <row r="386">
      <c r="A386" s="209"/>
      <c r="B386" s="209"/>
    </row>
    <row r="387">
      <c r="A387" s="209"/>
      <c r="B387" s="209"/>
    </row>
    <row r="388">
      <c r="A388" s="209"/>
      <c r="B388" s="209"/>
    </row>
    <row r="389">
      <c r="A389" s="209"/>
      <c r="B389" s="209"/>
    </row>
    <row r="390">
      <c r="A390" s="209"/>
      <c r="B390" s="209"/>
    </row>
    <row r="391">
      <c r="A391" s="209"/>
      <c r="B391" s="209"/>
    </row>
    <row r="392">
      <c r="A392" s="209"/>
      <c r="B392" s="209"/>
    </row>
    <row r="393">
      <c r="A393" s="209"/>
      <c r="B393" s="209"/>
    </row>
    <row r="394">
      <c r="A394" s="209"/>
      <c r="B394" s="209"/>
    </row>
    <row r="395">
      <c r="A395" s="209"/>
      <c r="B395" s="209"/>
    </row>
    <row r="396">
      <c r="A396" s="209"/>
      <c r="B396" s="209"/>
    </row>
    <row r="397">
      <c r="A397" s="209"/>
      <c r="B397" s="209"/>
    </row>
    <row r="398">
      <c r="A398" s="209"/>
      <c r="B398" s="209"/>
    </row>
    <row r="399">
      <c r="A399" s="209"/>
      <c r="B399" s="209"/>
    </row>
    <row r="400">
      <c r="A400" s="209"/>
      <c r="B400" s="209"/>
    </row>
    <row r="401">
      <c r="A401" s="209"/>
      <c r="B401" s="209"/>
    </row>
    <row r="402">
      <c r="A402" s="209"/>
      <c r="B402" s="209"/>
    </row>
    <row r="403">
      <c r="A403" s="209"/>
      <c r="B403" s="209"/>
    </row>
    <row r="404">
      <c r="A404" s="209"/>
      <c r="B404" s="209"/>
    </row>
    <row r="405">
      <c r="A405" s="209"/>
      <c r="B405" s="209"/>
    </row>
    <row r="406">
      <c r="A406" s="209"/>
      <c r="B406" s="209"/>
    </row>
    <row r="407">
      <c r="A407" s="209"/>
      <c r="B407" s="209"/>
    </row>
    <row r="408">
      <c r="A408" s="209"/>
      <c r="B408" s="209"/>
    </row>
    <row r="409">
      <c r="A409" s="209"/>
      <c r="B409" s="209"/>
    </row>
    <row r="410">
      <c r="A410" s="209"/>
      <c r="B410" s="209"/>
    </row>
    <row r="411">
      <c r="A411" s="209"/>
      <c r="B411" s="209"/>
    </row>
    <row r="412">
      <c r="A412" s="209"/>
      <c r="B412" s="209"/>
    </row>
    <row r="413">
      <c r="A413" s="209"/>
      <c r="B413" s="209"/>
    </row>
    <row r="414">
      <c r="A414" s="209"/>
      <c r="B414" s="209"/>
    </row>
    <row r="415">
      <c r="A415" s="209"/>
      <c r="B415" s="209"/>
    </row>
    <row r="416">
      <c r="A416" s="209"/>
      <c r="B416" s="209"/>
    </row>
    <row r="417">
      <c r="A417" s="209"/>
      <c r="B417" s="209"/>
    </row>
    <row r="418">
      <c r="A418" s="209"/>
      <c r="B418" s="209"/>
    </row>
    <row r="419">
      <c r="A419" s="209"/>
      <c r="B419" s="209"/>
    </row>
    <row r="420">
      <c r="A420" s="209"/>
      <c r="B420" s="209"/>
    </row>
    <row r="421">
      <c r="A421" s="209"/>
      <c r="B421" s="209"/>
    </row>
    <row r="422">
      <c r="A422" s="209"/>
      <c r="B422" s="209"/>
    </row>
    <row r="423">
      <c r="A423" s="209"/>
      <c r="B423" s="209"/>
    </row>
    <row r="424">
      <c r="A424" s="209"/>
      <c r="B424" s="209"/>
    </row>
    <row r="425">
      <c r="A425" s="209"/>
      <c r="B425" s="209"/>
    </row>
    <row r="426">
      <c r="A426" s="209"/>
      <c r="B426" s="209"/>
    </row>
    <row r="427">
      <c r="A427" s="209"/>
      <c r="B427" s="209"/>
    </row>
    <row r="428">
      <c r="A428" s="209"/>
      <c r="B428" s="209"/>
    </row>
    <row r="429">
      <c r="A429" s="209"/>
      <c r="B429" s="209"/>
    </row>
    <row r="430">
      <c r="A430" s="209"/>
      <c r="B430" s="209"/>
    </row>
    <row r="431">
      <c r="A431" s="209"/>
      <c r="B431" s="209"/>
    </row>
    <row r="432">
      <c r="A432" s="209"/>
      <c r="B432" s="209"/>
    </row>
    <row r="433">
      <c r="A433" s="209"/>
      <c r="B433" s="209"/>
    </row>
    <row r="434">
      <c r="A434" s="209"/>
      <c r="B434" s="209"/>
    </row>
    <row r="435">
      <c r="A435" s="209"/>
      <c r="B435" s="209"/>
    </row>
    <row r="436">
      <c r="A436" s="209"/>
      <c r="B436" s="209"/>
    </row>
    <row r="437">
      <c r="A437" s="209"/>
      <c r="B437" s="209"/>
    </row>
    <row r="438">
      <c r="A438" s="209"/>
      <c r="B438" s="209"/>
    </row>
    <row r="439">
      <c r="A439" s="209"/>
      <c r="B439" s="209"/>
    </row>
    <row r="440">
      <c r="A440" s="209"/>
      <c r="B440" s="209"/>
    </row>
    <row r="441">
      <c r="A441" s="209"/>
      <c r="B441" s="209"/>
    </row>
    <row r="442">
      <c r="A442" s="209"/>
      <c r="B442" s="209"/>
    </row>
    <row r="443">
      <c r="A443" s="209"/>
      <c r="B443" s="209"/>
    </row>
    <row r="444">
      <c r="A444" s="209"/>
      <c r="B444" s="209"/>
    </row>
    <row r="445">
      <c r="A445" s="209"/>
      <c r="B445" s="209"/>
    </row>
    <row r="446">
      <c r="A446" s="209"/>
      <c r="B446" s="209"/>
    </row>
    <row r="447">
      <c r="A447" s="209"/>
      <c r="B447" s="209"/>
    </row>
    <row r="448">
      <c r="A448" s="209"/>
      <c r="B448" s="209"/>
    </row>
    <row r="449">
      <c r="A449" s="209"/>
      <c r="B449" s="209"/>
    </row>
    <row r="450">
      <c r="A450" s="209"/>
      <c r="B450" s="209"/>
    </row>
    <row r="451">
      <c r="A451" s="209"/>
      <c r="B451" s="209"/>
    </row>
    <row r="452">
      <c r="A452" s="209"/>
      <c r="B452" s="209"/>
    </row>
    <row r="453">
      <c r="A453" s="209"/>
      <c r="B453" s="209"/>
    </row>
    <row r="454">
      <c r="A454" s="209"/>
      <c r="B454" s="209"/>
    </row>
    <row r="455">
      <c r="A455" s="209"/>
      <c r="B455" s="209"/>
    </row>
    <row r="456">
      <c r="A456" s="209"/>
      <c r="B456" s="209"/>
    </row>
    <row r="457">
      <c r="A457" s="209"/>
      <c r="B457" s="209"/>
    </row>
    <row r="458">
      <c r="A458" s="209"/>
      <c r="B458" s="209"/>
    </row>
    <row r="459">
      <c r="A459" s="209"/>
      <c r="B459" s="209"/>
    </row>
    <row r="460">
      <c r="A460" s="209"/>
      <c r="B460" s="209"/>
    </row>
    <row r="461">
      <c r="A461" s="209"/>
      <c r="B461" s="209"/>
    </row>
    <row r="462">
      <c r="A462" s="209"/>
      <c r="B462" s="209"/>
    </row>
    <row r="463">
      <c r="A463" s="209"/>
      <c r="B463" s="209"/>
    </row>
    <row r="464">
      <c r="A464" s="209"/>
      <c r="B464" s="209"/>
    </row>
    <row r="465">
      <c r="A465" s="209"/>
      <c r="B465" s="209"/>
    </row>
    <row r="466">
      <c r="A466" s="209"/>
      <c r="B466" s="209"/>
    </row>
    <row r="467">
      <c r="A467" s="209"/>
      <c r="B467" s="209"/>
    </row>
    <row r="468">
      <c r="A468" s="209"/>
      <c r="B468" s="209"/>
    </row>
    <row r="469">
      <c r="A469" s="209"/>
      <c r="B469" s="209"/>
    </row>
    <row r="470">
      <c r="A470" s="209"/>
      <c r="B470" s="209"/>
    </row>
    <row r="471">
      <c r="A471" s="209"/>
      <c r="B471" s="209"/>
    </row>
    <row r="472">
      <c r="A472" s="209"/>
      <c r="B472" s="209"/>
    </row>
    <row r="473">
      <c r="A473" s="209"/>
      <c r="B473" s="209"/>
    </row>
    <row r="474">
      <c r="A474" s="209"/>
      <c r="B474" s="209"/>
    </row>
    <row r="475">
      <c r="A475" s="209"/>
      <c r="B475" s="209"/>
    </row>
    <row r="476">
      <c r="A476" s="209"/>
      <c r="B476" s="209"/>
    </row>
    <row r="477">
      <c r="A477" s="209"/>
      <c r="B477" s="209"/>
    </row>
    <row r="478">
      <c r="A478" s="209"/>
      <c r="B478" s="209"/>
    </row>
    <row r="479">
      <c r="A479" s="209"/>
      <c r="B479" s="209"/>
    </row>
    <row r="480">
      <c r="A480" s="209"/>
      <c r="B480" s="209"/>
    </row>
    <row r="481">
      <c r="A481" s="209"/>
      <c r="B481" s="209"/>
    </row>
    <row r="482">
      <c r="A482" s="209"/>
      <c r="B482" s="209"/>
    </row>
    <row r="483">
      <c r="A483" s="209"/>
      <c r="B483" s="209"/>
    </row>
    <row r="484">
      <c r="A484" s="209"/>
      <c r="B484" s="209"/>
    </row>
    <row r="485">
      <c r="A485" s="209"/>
      <c r="B485" s="209"/>
    </row>
    <row r="486">
      <c r="A486" s="209"/>
      <c r="B486" s="209"/>
    </row>
    <row r="487">
      <c r="A487" s="209"/>
      <c r="B487" s="209"/>
    </row>
    <row r="488">
      <c r="A488" s="209"/>
      <c r="B488" s="209"/>
    </row>
    <row r="489">
      <c r="A489" s="209"/>
      <c r="B489" s="209"/>
    </row>
    <row r="490">
      <c r="A490" s="209"/>
      <c r="B490" s="209"/>
    </row>
    <row r="491">
      <c r="A491" s="209"/>
      <c r="B491" s="209"/>
    </row>
    <row r="492">
      <c r="A492" s="209"/>
      <c r="B492" s="209"/>
    </row>
    <row r="493">
      <c r="A493" s="209"/>
      <c r="B493" s="209"/>
    </row>
    <row r="494">
      <c r="A494" s="209"/>
      <c r="B494" s="209"/>
    </row>
    <row r="495">
      <c r="A495" s="209"/>
      <c r="B495" s="209"/>
    </row>
    <row r="496">
      <c r="A496" s="209"/>
      <c r="B496" s="209"/>
    </row>
    <row r="497">
      <c r="A497" s="209"/>
      <c r="B497" s="209"/>
    </row>
    <row r="498">
      <c r="A498" s="209"/>
      <c r="B498" s="209"/>
    </row>
    <row r="499">
      <c r="A499" s="209"/>
      <c r="B499" s="209"/>
    </row>
    <row r="500">
      <c r="A500" s="209"/>
      <c r="B500" s="209"/>
    </row>
    <row r="501">
      <c r="A501" s="209"/>
      <c r="B501" s="209"/>
    </row>
    <row r="502">
      <c r="A502" s="209"/>
      <c r="B502" s="209"/>
    </row>
    <row r="503">
      <c r="A503" s="209"/>
      <c r="B503" s="209"/>
    </row>
    <row r="504">
      <c r="A504" s="209"/>
      <c r="B504" s="209"/>
    </row>
    <row r="505">
      <c r="A505" s="209"/>
      <c r="B505" s="209"/>
    </row>
    <row r="506">
      <c r="A506" s="209"/>
      <c r="B506" s="209"/>
    </row>
    <row r="507">
      <c r="A507" s="209"/>
      <c r="B507" s="209"/>
    </row>
    <row r="508">
      <c r="A508" s="209"/>
      <c r="B508" s="209"/>
    </row>
    <row r="509">
      <c r="A509" s="209"/>
      <c r="B509" s="209"/>
    </row>
    <row r="510">
      <c r="A510" s="209"/>
      <c r="B510" s="209"/>
    </row>
    <row r="511">
      <c r="A511" s="209"/>
      <c r="B511" s="209"/>
    </row>
    <row r="512">
      <c r="A512" s="209"/>
      <c r="B512" s="209"/>
    </row>
    <row r="513">
      <c r="A513" s="209"/>
      <c r="B513" s="209"/>
    </row>
    <row r="514">
      <c r="A514" s="209"/>
      <c r="B514" s="209"/>
    </row>
    <row r="515">
      <c r="A515" s="209"/>
      <c r="B515" s="209"/>
    </row>
    <row r="516">
      <c r="A516" s="209"/>
      <c r="B516" s="209"/>
    </row>
    <row r="517">
      <c r="A517" s="209"/>
      <c r="B517" s="209"/>
    </row>
    <row r="518">
      <c r="A518" s="209"/>
      <c r="B518" s="209"/>
    </row>
    <row r="519">
      <c r="A519" s="209"/>
      <c r="B519" s="209"/>
    </row>
    <row r="520">
      <c r="A520" s="209"/>
      <c r="B520" s="209"/>
    </row>
    <row r="521">
      <c r="A521" s="209"/>
      <c r="B521" s="209"/>
    </row>
    <row r="522">
      <c r="A522" s="209"/>
      <c r="B522" s="209"/>
    </row>
    <row r="523">
      <c r="A523" s="209"/>
      <c r="B523" s="209"/>
    </row>
    <row r="524">
      <c r="A524" s="209"/>
      <c r="B524" s="209"/>
    </row>
    <row r="525">
      <c r="A525" s="209"/>
      <c r="B525" s="209"/>
    </row>
    <row r="526">
      <c r="A526" s="209"/>
      <c r="B526" s="209"/>
    </row>
    <row r="527">
      <c r="A527" s="209"/>
      <c r="B527" s="209"/>
    </row>
    <row r="528">
      <c r="A528" s="209"/>
      <c r="B528" s="209"/>
    </row>
    <row r="529">
      <c r="A529" s="209"/>
      <c r="B529" s="209"/>
    </row>
    <row r="530">
      <c r="A530" s="209"/>
      <c r="B530" s="209"/>
    </row>
    <row r="531">
      <c r="A531" s="209"/>
      <c r="B531" s="209"/>
    </row>
    <row r="532">
      <c r="A532" s="209"/>
      <c r="B532" s="209"/>
    </row>
    <row r="533">
      <c r="A533" s="209"/>
      <c r="B533" s="209"/>
    </row>
    <row r="534">
      <c r="A534" s="209"/>
      <c r="B534" s="209"/>
    </row>
    <row r="535">
      <c r="A535" s="209"/>
      <c r="B535" s="209"/>
    </row>
    <row r="536">
      <c r="A536" s="209"/>
      <c r="B536" s="209"/>
    </row>
    <row r="537">
      <c r="A537" s="209"/>
      <c r="B537" s="209"/>
    </row>
    <row r="538">
      <c r="A538" s="209"/>
      <c r="B538" s="209"/>
    </row>
    <row r="539">
      <c r="A539" s="209"/>
      <c r="B539" s="209"/>
    </row>
    <row r="540">
      <c r="A540" s="209"/>
      <c r="B540" s="209"/>
    </row>
    <row r="541">
      <c r="A541" s="209"/>
      <c r="B541" s="209"/>
    </row>
    <row r="542">
      <c r="A542" s="209"/>
      <c r="B542" s="209"/>
    </row>
    <row r="543">
      <c r="A543" s="209"/>
      <c r="B543" s="209"/>
    </row>
    <row r="544">
      <c r="A544" s="209"/>
      <c r="B544" s="209"/>
    </row>
    <row r="545">
      <c r="A545" s="209"/>
      <c r="B545" s="209"/>
    </row>
    <row r="546">
      <c r="A546" s="209"/>
      <c r="B546" s="209"/>
    </row>
    <row r="547">
      <c r="A547" s="209"/>
      <c r="B547" s="209"/>
    </row>
    <row r="548">
      <c r="A548" s="209"/>
      <c r="B548" s="209"/>
    </row>
    <row r="549">
      <c r="A549" s="209"/>
      <c r="B549" s="209"/>
    </row>
    <row r="550">
      <c r="A550" s="209"/>
      <c r="B550" s="209"/>
    </row>
    <row r="551">
      <c r="A551" s="209"/>
      <c r="B551" s="209"/>
    </row>
    <row r="552">
      <c r="A552" s="209"/>
      <c r="B552" s="209"/>
    </row>
    <row r="553">
      <c r="A553" s="209"/>
      <c r="B553" s="209"/>
    </row>
    <row r="554">
      <c r="A554" s="209"/>
      <c r="B554" s="209"/>
    </row>
    <row r="555">
      <c r="A555" s="209"/>
      <c r="B555" s="209"/>
    </row>
    <row r="556">
      <c r="A556" s="209"/>
      <c r="B556" s="209"/>
    </row>
    <row r="557">
      <c r="A557" s="209"/>
      <c r="B557" s="209"/>
    </row>
    <row r="558">
      <c r="A558" s="209"/>
      <c r="B558" s="209"/>
    </row>
    <row r="559">
      <c r="A559" s="209"/>
      <c r="B559" s="209"/>
    </row>
    <row r="560">
      <c r="A560" s="209"/>
      <c r="B560" s="209"/>
    </row>
    <row r="561">
      <c r="A561" s="209"/>
      <c r="B561" s="209"/>
    </row>
    <row r="562">
      <c r="A562" s="209"/>
      <c r="B562" s="209"/>
    </row>
    <row r="563">
      <c r="A563" s="209"/>
      <c r="B563" s="209"/>
    </row>
    <row r="564">
      <c r="A564" s="209"/>
      <c r="B564" s="209"/>
    </row>
    <row r="565">
      <c r="A565" s="209"/>
      <c r="B565" s="209"/>
    </row>
    <row r="566">
      <c r="A566" s="209"/>
      <c r="B566" s="209"/>
    </row>
    <row r="567">
      <c r="A567" s="209"/>
      <c r="B567" s="209"/>
    </row>
    <row r="568">
      <c r="A568" s="209"/>
      <c r="B568" s="209"/>
    </row>
    <row r="569">
      <c r="A569" s="209"/>
      <c r="B569" s="209"/>
    </row>
    <row r="570">
      <c r="A570" s="209"/>
      <c r="B570" s="209"/>
    </row>
    <row r="571">
      <c r="A571" s="209"/>
      <c r="B571" s="209"/>
    </row>
    <row r="572">
      <c r="A572" s="209"/>
      <c r="B572" s="209"/>
    </row>
    <row r="573">
      <c r="A573" s="209"/>
      <c r="B573" s="209"/>
    </row>
    <row r="574">
      <c r="A574" s="209"/>
      <c r="B574" s="209"/>
    </row>
    <row r="575">
      <c r="A575" s="209"/>
      <c r="B575" s="209"/>
    </row>
    <row r="576">
      <c r="A576" s="209"/>
      <c r="B576" s="209"/>
    </row>
    <row r="577">
      <c r="A577" s="209"/>
      <c r="B577" s="209"/>
    </row>
    <row r="578">
      <c r="A578" s="209"/>
      <c r="B578" s="209"/>
    </row>
    <row r="579">
      <c r="A579" s="209"/>
      <c r="B579" s="209"/>
    </row>
    <row r="580">
      <c r="A580" s="209"/>
      <c r="B580" s="209"/>
    </row>
    <row r="581">
      <c r="A581" s="209"/>
      <c r="B581" s="209"/>
    </row>
    <row r="582">
      <c r="A582" s="209"/>
      <c r="B582" s="209"/>
    </row>
    <row r="583">
      <c r="A583" s="209"/>
      <c r="B583" s="209"/>
    </row>
    <row r="584">
      <c r="A584" s="209"/>
      <c r="B584" s="209"/>
    </row>
    <row r="585">
      <c r="A585" s="209"/>
      <c r="B585" s="209"/>
    </row>
    <row r="586">
      <c r="A586" s="209"/>
      <c r="B586" s="209"/>
    </row>
    <row r="587">
      <c r="A587" s="209"/>
      <c r="B587" s="209"/>
    </row>
    <row r="588">
      <c r="A588" s="209"/>
      <c r="B588" s="209"/>
    </row>
    <row r="589">
      <c r="A589" s="209"/>
      <c r="B589" s="209"/>
    </row>
    <row r="590">
      <c r="A590" s="209"/>
      <c r="B590" s="209"/>
    </row>
    <row r="591">
      <c r="A591" s="209"/>
      <c r="B591" s="209"/>
    </row>
    <row r="592">
      <c r="A592" s="209"/>
      <c r="B592" s="209"/>
    </row>
    <row r="593">
      <c r="A593" s="209"/>
      <c r="B593" s="209"/>
    </row>
    <row r="594">
      <c r="A594" s="209"/>
      <c r="B594" s="209"/>
    </row>
    <row r="595">
      <c r="A595" s="209"/>
      <c r="B595" s="209"/>
    </row>
    <row r="596">
      <c r="A596" s="209"/>
      <c r="B596" s="209"/>
    </row>
    <row r="597">
      <c r="A597" s="209"/>
      <c r="B597" s="209"/>
    </row>
    <row r="598">
      <c r="A598" s="209"/>
      <c r="B598" s="209"/>
    </row>
    <row r="599">
      <c r="A599" s="209"/>
      <c r="B599" s="209"/>
    </row>
    <row r="600">
      <c r="A600" s="209"/>
      <c r="B600" s="209"/>
    </row>
    <row r="601">
      <c r="A601" s="209"/>
      <c r="B601" s="209"/>
    </row>
    <row r="602">
      <c r="A602" s="209"/>
      <c r="B602" s="209"/>
    </row>
    <row r="603">
      <c r="A603" s="209"/>
      <c r="B603" s="209"/>
    </row>
    <row r="604">
      <c r="A604" s="209"/>
      <c r="B604" s="209"/>
    </row>
    <row r="605">
      <c r="A605" s="209"/>
      <c r="B605" s="209"/>
    </row>
    <row r="606">
      <c r="A606" s="209"/>
      <c r="B606" s="209"/>
    </row>
    <row r="607">
      <c r="A607" s="209"/>
      <c r="B607" s="209"/>
    </row>
    <row r="608">
      <c r="A608" s="209"/>
      <c r="B608" s="209"/>
    </row>
    <row r="609">
      <c r="A609" s="209"/>
      <c r="B609" s="209"/>
    </row>
    <row r="610">
      <c r="A610" s="209"/>
      <c r="B610" s="209"/>
    </row>
    <row r="611">
      <c r="A611" s="209"/>
      <c r="B611" s="209"/>
    </row>
    <row r="612">
      <c r="A612" s="209"/>
      <c r="B612" s="209"/>
    </row>
    <row r="613">
      <c r="A613" s="209"/>
      <c r="B613" s="209"/>
    </row>
    <row r="614">
      <c r="A614" s="209"/>
      <c r="B614" s="209"/>
    </row>
    <row r="615">
      <c r="A615" s="209"/>
      <c r="B615" s="209"/>
    </row>
    <row r="616">
      <c r="A616" s="209"/>
      <c r="B616" s="209"/>
    </row>
    <row r="617">
      <c r="A617" s="209"/>
      <c r="B617" s="209"/>
    </row>
    <row r="618">
      <c r="A618" s="209"/>
      <c r="B618" s="209"/>
    </row>
    <row r="619">
      <c r="A619" s="209"/>
      <c r="B619" s="209"/>
    </row>
    <row r="620">
      <c r="A620" s="209"/>
      <c r="B620" s="209"/>
    </row>
    <row r="621">
      <c r="A621" s="209"/>
      <c r="B621" s="209"/>
    </row>
    <row r="622">
      <c r="A622" s="209"/>
      <c r="B622" s="209"/>
    </row>
    <row r="623">
      <c r="A623" s="209"/>
      <c r="B623" s="209"/>
    </row>
    <row r="624">
      <c r="A624" s="209"/>
      <c r="B624" s="209"/>
    </row>
    <row r="625">
      <c r="A625" s="209"/>
      <c r="B625" s="209"/>
    </row>
    <row r="626">
      <c r="A626" s="209"/>
      <c r="B626" s="209"/>
    </row>
    <row r="627">
      <c r="A627" s="209"/>
      <c r="B627" s="209"/>
    </row>
    <row r="628">
      <c r="A628" s="209"/>
      <c r="B628" s="209"/>
    </row>
    <row r="629">
      <c r="A629" s="209"/>
      <c r="B629" s="209"/>
    </row>
    <row r="630">
      <c r="A630" s="209"/>
      <c r="B630" s="209"/>
    </row>
    <row r="631">
      <c r="A631" s="209"/>
      <c r="B631" s="209"/>
    </row>
    <row r="632">
      <c r="A632" s="209"/>
      <c r="B632" s="209"/>
    </row>
    <row r="633">
      <c r="A633" s="209"/>
      <c r="B633" s="209"/>
    </row>
    <row r="634">
      <c r="A634" s="209"/>
      <c r="B634" s="209"/>
    </row>
    <row r="635">
      <c r="A635" s="209"/>
      <c r="B635" s="209"/>
    </row>
    <row r="636">
      <c r="A636" s="209"/>
      <c r="B636" s="209"/>
    </row>
    <row r="637">
      <c r="A637" s="209"/>
      <c r="B637" s="209"/>
    </row>
    <row r="638">
      <c r="A638" s="209"/>
      <c r="B638" s="209"/>
    </row>
    <row r="639">
      <c r="A639" s="209"/>
      <c r="B639" s="209"/>
    </row>
    <row r="640">
      <c r="A640" s="209"/>
      <c r="B640" s="209"/>
    </row>
    <row r="641">
      <c r="A641" s="209"/>
      <c r="B641" s="209"/>
    </row>
    <row r="642">
      <c r="A642" s="209"/>
      <c r="B642" s="209"/>
    </row>
    <row r="643">
      <c r="A643" s="209"/>
      <c r="B643" s="209"/>
    </row>
    <row r="644">
      <c r="A644" s="209"/>
      <c r="B644" s="209"/>
    </row>
    <row r="645">
      <c r="A645" s="209"/>
      <c r="B645" s="209"/>
    </row>
    <row r="646">
      <c r="A646" s="209"/>
      <c r="B646" s="209"/>
    </row>
    <row r="647">
      <c r="A647" s="209"/>
      <c r="B647" s="209"/>
    </row>
    <row r="648">
      <c r="A648" s="209"/>
      <c r="B648" s="209"/>
    </row>
    <row r="649">
      <c r="A649" s="209"/>
      <c r="B649" s="209"/>
    </row>
    <row r="650">
      <c r="A650" s="209"/>
      <c r="B650" s="209"/>
    </row>
    <row r="651">
      <c r="A651" s="209"/>
      <c r="B651" s="209"/>
    </row>
    <row r="652">
      <c r="A652" s="209"/>
      <c r="B652" s="209"/>
    </row>
    <row r="653">
      <c r="A653" s="209"/>
      <c r="B653" s="209"/>
    </row>
    <row r="654">
      <c r="A654" s="209"/>
      <c r="B654" s="209"/>
    </row>
    <row r="655">
      <c r="A655" s="209"/>
      <c r="B655" s="209"/>
    </row>
    <row r="656">
      <c r="A656" s="209"/>
      <c r="B656" s="209"/>
    </row>
    <row r="657">
      <c r="A657" s="209"/>
      <c r="B657" s="209"/>
    </row>
    <row r="658">
      <c r="A658" s="209"/>
      <c r="B658" s="209"/>
    </row>
    <row r="659">
      <c r="A659" s="209"/>
      <c r="B659" s="209"/>
    </row>
    <row r="660">
      <c r="A660" s="209"/>
      <c r="B660" s="209"/>
    </row>
    <row r="661">
      <c r="A661" s="209"/>
      <c r="B661" s="209"/>
    </row>
    <row r="662">
      <c r="A662" s="209"/>
      <c r="B662" s="209"/>
    </row>
    <row r="663">
      <c r="A663" s="209"/>
      <c r="B663" s="209"/>
    </row>
    <row r="664">
      <c r="A664" s="209"/>
      <c r="B664" s="209"/>
    </row>
    <row r="665">
      <c r="A665" s="209"/>
      <c r="B665" s="209"/>
    </row>
    <row r="666">
      <c r="A666" s="209"/>
      <c r="B666" s="209"/>
    </row>
    <row r="667">
      <c r="A667" s="209"/>
      <c r="B667" s="209"/>
    </row>
    <row r="668">
      <c r="A668" s="209"/>
      <c r="B668" s="209"/>
    </row>
    <row r="669">
      <c r="A669" s="209"/>
      <c r="B669" s="209"/>
    </row>
    <row r="670">
      <c r="A670" s="209"/>
      <c r="B670" s="209"/>
    </row>
    <row r="671">
      <c r="A671" s="209"/>
      <c r="B671" s="209"/>
    </row>
    <row r="672">
      <c r="A672" s="209"/>
      <c r="B672" s="209"/>
    </row>
    <row r="673">
      <c r="A673" s="209"/>
      <c r="B673" s="209"/>
    </row>
    <row r="674">
      <c r="A674" s="209"/>
      <c r="B674" s="209"/>
    </row>
    <row r="675">
      <c r="A675" s="209"/>
      <c r="B675" s="209"/>
    </row>
    <row r="676">
      <c r="A676" s="209"/>
      <c r="B676" s="209"/>
    </row>
    <row r="677">
      <c r="A677" s="209"/>
      <c r="B677" s="209"/>
    </row>
    <row r="678">
      <c r="A678" s="209"/>
      <c r="B678" s="209"/>
    </row>
    <row r="679">
      <c r="A679" s="209"/>
      <c r="B679" s="209"/>
    </row>
    <row r="680">
      <c r="A680" s="209"/>
      <c r="B680" s="209"/>
    </row>
    <row r="681">
      <c r="A681" s="209"/>
      <c r="B681" s="209"/>
    </row>
    <row r="682">
      <c r="A682" s="209"/>
      <c r="B682" s="209"/>
    </row>
    <row r="683">
      <c r="A683" s="209"/>
      <c r="B683" s="209"/>
    </row>
    <row r="684">
      <c r="A684" s="209"/>
      <c r="B684" s="209"/>
    </row>
    <row r="685">
      <c r="A685" s="209"/>
      <c r="B685" s="209"/>
    </row>
    <row r="686">
      <c r="A686" s="209"/>
      <c r="B686" s="209"/>
    </row>
    <row r="687">
      <c r="A687" s="209"/>
      <c r="B687" s="209"/>
    </row>
    <row r="688">
      <c r="A688" s="209"/>
      <c r="B688" s="209"/>
    </row>
    <row r="689">
      <c r="A689" s="209"/>
      <c r="B689" s="209"/>
    </row>
    <row r="690">
      <c r="A690" s="209"/>
      <c r="B690" s="209"/>
    </row>
    <row r="691">
      <c r="A691" s="209"/>
      <c r="B691" s="209"/>
    </row>
    <row r="692">
      <c r="A692" s="209"/>
      <c r="B692" s="209"/>
    </row>
    <row r="693">
      <c r="A693" s="209"/>
      <c r="B693" s="209"/>
    </row>
    <row r="694">
      <c r="A694" s="209"/>
      <c r="B694" s="209"/>
    </row>
    <row r="695">
      <c r="A695" s="209"/>
      <c r="B695" s="209"/>
    </row>
    <row r="696">
      <c r="A696" s="209"/>
      <c r="B696" s="209"/>
    </row>
    <row r="697">
      <c r="A697" s="209"/>
      <c r="B697" s="209"/>
    </row>
    <row r="698">
      <c r="A698" s="209"/>
      <c r="B698" s="209"/>
    </row>
    <row r="699">
      <c r="A699" s="209"/>
      <c r="B699" s="209"/>
    </row>
    <row r="700">
      <c r="A700" s="209"/>
      <c r="B700" s="209"/>
    </row>
    <row r="701">
      <c r="A701" s="209"/>
      <c r="B701" s="209"/>
    </row>
    <row r="702">
      <c r="A702" s="209"/>
      <c r="B702" s="209"/>
    </row>
    <row r="703">
      <c r="A703" s="209"/>
      <c r="B703" s="209"/>
    </row>
    <row r="704">
      <c r="A704" s="209"/>
      <c r="B704" s="209"/>
    </row>
    <row r="705">
      <c r="A705" s="209"/>
      <c r="B705" s="209"/>
    </row>
    <row r="706">
      <c r="A706" s="209"/>
      <c r="B706" s="209"/>
    </row>
    <row r="707">
      <c r="A707" s="209"/>
      <c r="B707" s="209"/>
    </row>
    <row r="708">
      <c r="A708" s="209"/>
      <c r="B708" s="209"/>
    </row>
    <row r="709">
      <c r="A709" s="209"/>
      <c r="B709" s="209"/>
    </row>
    <row r="710">
      <c r="A710" s="209"/>
      <c r="B710" s="209"/>
    </row>
    <row r="711">
      <c r="A711" s="209"/>
      <c r="B711" s="209"/>
    </row>
    <row r="712">
      <c r="A712" s="209"/>
      <c r="B712" s="209"/>
    </row>
    <row r="713">
      <c r="A713" s="209"/>
      <c r="B713" s="209"/>
    </row>
    <row r="714">
      <c r="A714" s="209"/>
      <c r="B714" s="209"/>
    </row>
    <row r="715">
      <c r="A715" s="209"/>
      <c r="B715" s="209"/>
    </row>
    <row r="716">
      <c r="A716" s="209"/>
      <c r="B716" s="209"/>
    </row>
    <row r="717">
      <c r="A717" s="209"/>
      <c r="B717" s="209"/>
    </row>
    <row r="718">
      <c r="A718" s="209"/>
      <c r="B718" s="209"/>
    </row>
    <row r="719">
      <c r="A719" s="209"/>
      <c r="B719" s="209"/>
    </row>
    <row r="720">
      <c r="A720" s="209"/>
      <c r="B720" s="209"/>
    </row>
    <row r="721">
      <c r="A721" s="209"/>
      <c r="B721" s="209"/>
    </row>
    <row r="722">
      <c r="A722" s="209"/>
      <c r="B722" s="209"/>
    </row>
    <row r="723">
      <c r="A723" s="209"/>
      <c r="B723" s="209"/>
    </row>
    <row r="724">
      <c r="A724" s="209"/>
      <c r="B724" s="209"/>
    </row>
    <row r="725">
      <c r="A725" s="209"/>
      <c r="B725" s="209"/>
    </row>
    <row r="726">
      <c r="A726" s="209"/>
      <c r="B726" s="209"/>
    </row>
    <row r="727">
      <c r="A727" s="209"/>
      <c r="B727" s="209"/>
    </row>
    <row r="728">
      <c r="A728" s="209"/>
      <c r="B728" s="209"/>
    </row>
    <row r="729">
      <c r="A729" s="209"/>
      <c r="B729" s="209"/>
    </row>
    <row r="730">
      <c r="A730" s="209"/>
      <c r="B730" s="209"/>
    </row>
    <row r="731">
      <c r="A731" s="209"/>
      <c r="B731" s="209"/>
    </row>
    <row r="732">
      <c r="A732" s="209"/>
      <c r="B732" s="209"/>
    </row>
    <row r="733">
      <c r="A733" s="209"/>
      <c r="B733" s="209"/>
    </row>
    <row r="734">
      <c r="A734" s="209"/>
      <c r="B734" s="209"/>
    </row>
    <row r="735">
      <c r="A735" s="209"/>
      <c r="B735" s="209"/>
    </row>
    <row r="736">
      <c r="A736" s="209"/>
      <c r="B736" s="209"/>
    </row>
    <row r="737">
      <c r="A737" s="209"/>
      <c r="B737" s="209"/>
    </row>
    <row r="738">
      <c r="A738" s="209"/>
      <c r="B738" s="209"/>
    </row>
    <row r="739">
      <c r="A739" s="209"/>
      <c r="B739" s="209"/>
    </row>
    <row r="740">
      <c r="A740" s="209"/>
      <c r="B740" s="209"/>
    </row>
    <row r="741">
      <c r="A741" s="209"/>
      <c r="B741" s="209"/>
    </row>
    <row r="742">
      <c r="A742" s="209"/>
      <c r="B742" s="209"/>
    </row>
    <row r="743">
      <c r="A743" s="209"/>
      <c r="B743" s="209"/>
    </row>
    <row r="744">
      <c r="A744" s="209"/>
      <c r="B744" s="209"/>
    </row>
    <row r="745">
      <c r="A745" s="209"/>
      <c r="B745" s="209"/>
    </row>
    <row r="746">
      <c r="A746" s="209"/>
      <c r="B746" s="209"/>
    </row>
    <row r="747">
      <c r="A747" s="209"/>
      <c r="B747" s="209"/>
    </row>
    <row r="748">
      <c r="A748" s="209"/>
      <c r="B748" s="209"/>
    </row>
    <row r="749">
      <c r="A749" s="209"/>
      <c r="B749" s="209"/>
    </row>
    <row r="750">
      <c r="A750" s="209"/>
      <c r="B750" s="209"/>
    </row>
    <row r="751">
      <c r="A751" s="209"/>
      <c r="B751" s="209"/>
    </row>
    <row r="752">
      <c r="A752" s="209"/>
      <c r="B752" s="209"/>
    </row>
    <row r="753">
      <c r="A753" s="209"/>
      <c r="B753" s="209"/>
    </row>
    <row r="754">
      <c r="A754" s="209"/>
      <c r="B754" s="209"/>
    </row>
    <row r="755">
      <c r="A755" s="209"/>
      <c r="B755" s="209"/>
    </row>
    <row r="756">
      <c r="A756" s="209"/>
      <c r="B756" s="209"/>
    </row>
    <row r="757">
      <c r="A757" s="209"/>
      <c r="B757" s="209"/>
    </row>
    <row r="758">
      <c r="A758" s="209"/>
      <c r="B758" s="209"/>
    </row>
    <row r="759">
      <c r="A759" s="209"/>
      <c r="B759" s="209"/>
    </row>
    <row r="760">
      <c r="A760" s="209"/>
      <c r="B760" s="209"/>
    </row>
    <row r="761">
      <c r="A761" s="209"/>
      <c r="B761" s="209"/>
    </row>
    <row r="762">
      <c r="A762" s="209"/>
      <c r="B762" s="209"/>
    </row>
    <row r="763">
      <c r="A763" s="209"/>
      <c r="B763" s="209"/>
    </row>
    <row r="764">
      <c r="A764" s="209"/>
      <c r="B764" s="209"/>
    </row>
    <row r="765">
      <c r="A765" s="209"/>
      <c r="B765" s="209"/>
    </row>
    <row r="766">
      <c r="A766" s="209"/>
      <c r="B766" s="209"/>
    </row>
    <row r="767">
      <c r="A767" s="209"/>
      <c r="B767" s="209"/>
    </row>
    <row r="768">
      <c r="A768" s="209"/>
      <c r="B768" s="209"/>
    </row>
    <row r="769">
      <c r="A769" s="209"/>
      <c r="B769" s="209"/>
    </row>
    <row r="770">
      <c r="A770" s="209"/>
      <c r="B770" s="209"/>
    </row>
    <row r="771">
      <c r="A771" s="209"/>
      <c r="B771" s="209"/>
    </row>
    <row r="772">
      <c r="A772" s="209"/>
      <c r="B772" s="209"/>
    </row>
    <row r="773">
      <c r="A773" s="209"/>
      <c r="B773" s="209"/>
    </row>
    <row r="774">
      <c r="A774" s="209"/>
      <c r="B774" s="209"/>
    </row>
    <row r="775">
      <c r="A775" s="209"/>
      <c r="B775" s="209"/>
    </row>
    <row r="776">
      <c r="A776" s="209"/>
      <c r="B776" s="209"/>
    </row>
    <row r="777">
      <c r="A777" s="209"/>
      <c r="B777" s="209"/>
    </row>
    <row r="778">
      <c r="A778" s="209"/>
      <c r="B778" s="209"/>
    </row>
    <row r="779">
      <c r="A779" s="209"/>
      <c r="B779" s="209"/>
    </row>
    <row r="780">
      <c r="A780" s="209"/>
      <c r="B780" s="209"/>
    </row>
    <row r="781">
      <c r="A781" s="209"/>
      <c r="B781" s="209"/>
    </row>
    <row r="782">
      <c r="A782" s="209"/>
      <c r="B782" s="209"/>
    </row>
    <row r="783">
      <c r="A783" s="209"/>
      <c r="B783" s="209"/>
    </row>
    <row r="784">
      <c r="A784" s="209"/>
      <c r="B784" s="209"/>
    </row>
    <row r="785">
      <c r="A785" s="209"/>
      <c r="B785" s="209"/>
    </row>
    <row r="786">
      <c r="A786" s="209"/>
      <c r="B786" s="209"/>
    </row>
    <row r="787">
      <c r="A787" s="209"/>
      <c r="B787" s="209"/>
    </row>
    <row r="788">
      <c r="A788" s="209"/>
      <c r="B788" s="209"/>
    </row>
    <row r="789">
      <c r="A789" s="209"/>
      <c r="B789" s="209"/>
    </row>
    <row r="790">
      <c r="A790" s="209"/>
      <c r="B790" s="209"/>
    </row>
    <row r="791">
      <c r="A791" s="209"/>
      <c r="B791" s="209"/>
    </row>
    <row r="792">
      <c r="A792" s="209"/>
      <c r="B792" s="209"/>
    </row>
    <row r="793">
      <c r="A793" s="209"/>
      <c r="B793" s="209"/>
    </row>
    <row r="794">
      <c r="A794" s="209"/>
      <c r="B794" s="209"/>
    </row>
    <row r="795">
      <c r="A795" s="209"/>
      <c r="B795" s="209"/>
    </row>
    <row r="796">
      <c r="A796" s="209"/>
      <c r="B796" s="209"/>
    </row>
    <row r="797">
      <c r="A797" s="209"/>
      <c r="B797" s="209"/>
    </row>
    <row r="798">
      <c r="A798" s="209"/>
      <c r="B798" s="209"/>
    </row>
    <row r="799">
      <c r="A799" s="209"/>
      <c r="B799" s="209"/>
    </row>
    <row r="800">
      <c r="A800" s="209"/>
      <c r="B800" s="209"/>
    </row>
    <row r="801">
      <c r="A801" s="209"/>
      <c r="B801" s="209"/>
    </row>
    <row r="802">
      <c r="A802" s="209"/>
      <c r="B802" s="209"/>
    </row>
    <row r="803">
      <c r="A803" s="209"/>
      <c r="B803" s="209"/>
    </row>
    <row r="804">
      <c r="A804" s="209"/>
      <c r="B804" s="209"/>
    </row>
    <row r="805">
      <c r="A805" s="209"/>
      <c r="B805" s="209"/>
    </row>
    <row r="806">
      <c r="A806" s="209"/>
      <c r="B806" s="209"/>
    </row>
    <row r="807">
      <c r="A807" s="209"/>
      <c r="B807" s="209"/>
    </row>
    <row r="808">
      <c r="A808" s="209"/>
      <c r="B808" s="209"/>
    </row>
    <row r="809">
      <c r="A809" s="209"/>
      <c r="B809" s="209"/>
    </row>
    <row r="810">
      <c r="A810" s="209"/>
      <c r="B810" s="209"/>
    </row>
    <row r="811">
      <c r="A811" s="209"/>
      <c r="B811" s="209"/>
    </row>
    <row r="812">
      <c r="A812" s="209"/>
      <c r="B812" s="209"/>
    </row>
    <row r="813">
      <c r="A813" s="209"/>
      <c r="B813" s="209"/>
    </row>
    <row r="814">
      <c r="A814" s="209"/>
      <c r="B814" s="209"/>
    </row>
    <row r="815">
      <c r="A815" s="209"/>
      <c r="B815" s="209"/>
    </row>
    <row r="816">
      <c r="A816" s="209"/>
      <c r="B816" s="209"/>
    </row>
    <row r="817">
      <c r="A817" s="209"/>
      <c r="B817" s="209"/>
    </row>
    <row r="818">
      <c r="A818" s="209"/>
      <c r="B818" s="209"/>
    </row>
    <row r="819">
      <c r="A819" s="209"/>
      <c r="B819" s="209"/>
    </row>
    <row r="820">
      <c r="A820" s="209"/>
      <c r="B820" s="209"/>
    </row>
    <row r="821">
      <c r="A821" s="209"/>
      <c r="B821" s="209"/>
    </row>
    <row r="822">
      <c r="A822" s="209"/>
      <c r="B822" s="209"/>
    </row>
    <row r="823">
      <c r="A823" s="209"/>
      <c r="B823" s="209"/>
    </row>
    <row r="824">
      <c r="A824" s="209"/>
      <c r="B824" s="209"/>
    </row>
    <row r="825">
      <c r="A825" s="209"/>
      <c r="B825" s="209"/>
    </row>
    <row r="826">
      <c r="A826" s="209"/>
      <c r="B826" s="209"/>
    </row>
    <row r="827">
      <c r="A827" s="209"/>
      <c r="B827" s="209"/>
    </row>
    <row r="828">
      <c r="A828" s="209"/>
      <c r="B828" s="209"/>
    </row>
    <row r="829">
      <c r="A829" s="209"/>
      <c r="B829" s="209"/>
    </row>
    <row r="830">
      <c r="A830" s="209"/>
      <c r="B830" s="209"/>
    </row>
    <row r="831">
      <c r="A831" s="209"/>
      <c r="B831" s="209"/>
    </row>
    <row r="832">
      <c r="A832" s="209"/>
      <c r="B832" s="209"/>
    </row>
    <row r="833">
      <c r="A833" s="209"/>
      <c r="B833" s="209"/>
    </row>
    <row r="834">
      <c r="A834" s="209"/>
      <c r="B834" s="209"/>
    </row>
    <row r="835">
      <c r="A835" s="209"/>
      <c r="B835" s="209"/>
    </row>
    <row r="836">
      <c r="A836" s="209"/>
      <c r="B836" s="209"/>
    </row>
    <row r="837">
      <c r="A837" s="209"/>
      <c r="B837" s="209"/>
    </row>
    <row r="838">
      <c r="A838" s="209"/>
      <c r="B838" s="209"/>
    </row>
    <row r="839">
      <c r="A839" s="209"/>
      <c r="B839" s="209"/>
    </row>
    <row r="840">
      <c r="A840" s="209"/>
      <c r="B840" s="209"/>
    </row>
    <row r="841">
      <c r="A841" s="209"/>
      <c r="B841" s="209"/>
    </row>
    <row r="842">
      <c r="A842" s="209"/>
      <c r="B842" s="209"/>
    </row>
    <row r="843">
      <c r="A843" s="209"/>
      <c r="B843" s="209"/>
    </row>
    <row r="844">
      <c r="A844" s="209"/>
      <c r="B844" s="209"/>
    </row>
    <row r="845">
      <c r="A845" s="209"/>
      <c r="B845" s="209"/>
    </row>
    <row r="846">
      <c r="A846" s="209"/>
      <c r="B846" s="209"/>
    </row>
    <row r="847">
      <c r="A847" s="209"/>
      <c r="B847" s="209"/>
    </row>
    <row r="848">
      <c r="A848" s="209"/>
      <c r="B848" s="209"/>
    </row>
    <row r="849">
      <c r="A849" s="209"/>
      <c r="B849" s="209"/>
    </row>
    <row r="850">
      <c r="A850" s="209"/>
      <c r="B850" s="209"/>
    </row>
    <row r="851">
      <c r="A851" s="209"/>
      <c r="B851" s="209"/>
    </row>
    <row r="852">
      <c r="A852" s="209"/>
      <c r="B852" s="209"/>
    </row>
    <row r="853">
      <c r="A853" s="209"/>
      <c r="B853" s="209"/>
    </row>
    <row r="854">
      <c r="A854" s="209"/>
      <c r="B854" s="209"/>
    </row>
    <row r="855">
      <c r="A855" s="209"/>
      <c r="B855" s="209"/>
    </row>
    <row r="856">
      <c r="A856" s="209"/>
      <c r="B856" s="209"/>
    </row>
    <row r="857">
      <c r="A857" s="209"/>
      <c r="B857" s="209"/>
    </row>
    <row r="858">
      <c r="A858" s="209"/>
      <c r="B858" s="209"/>
    </row>
    <row r="859">
      <c r="A859" s="209"/>
      <c r="B859" s="209"/>
    </row>
    <row r="860">
      <c r="A860" s="209"/>
      <c r="B860" s="209"/>
    </row>
    <row r="861">
      <c r="A861" s="209"/>
      <c r="B861" s="209"/>
    </row>
    <row r="862">
      <c r="A862" s="209"/>
      <c r="B862" s="209"/>
    </row>
    <row r="863">
      <c r="A863" s="209"/>
      <c r="B863" s="209"/>
    </row>
    <row r="864">
      <c r="A864" s="209"/>
      <c r="B864" s="209"/>
    </row>
    <row r="865">
      <c r="A865" s="209"/>
      <c r="B865" s="209"/>
    </row>
    <row r="866">
      <c r="A866" s="209"/>
      <c r="B866" s="209"/>
    </row>
    <row r="867">
      <c r="A867" s="209"/>
      <c r="B867" s="209"/>
    </row>
    <row r="868">
      <c r="A868" s="209"/>
      <c r="B868" s="209"/>
    </row>
    <row r="869">
      <c r="A869" s="209"/>
      <c r="B869" s="209"/>
    </row>
    <row r="870">
      <c r="A870" s="209"/>
      <c r="B870" s="209"/>
    </row>
    <row r="871">
      <c r="A871" s="209"/>
      <c r="B871" s="209"/>
    </row>
    <row r="872">
      <c r="A872" s="209"/>
      <c r="B872" s="209"/>
    </row>
    <row r="873">
      <c r="A873" s="209"/>
      <c r="B873" s="209"/>
    </row>
    <row r="874">
      <c r="A874" s="209"/>
      <c r="B874" s="209"/>
    </row>
    <row r="875">
      <c r="A875" s="209"/>
      <c r="B875" s="209"/>
    </row>
    <row r="876">
      <c r="A876" s="209"/>
      <c r="B876" s="209"/>
    </row>
    <row r="877">
      <c r="A877" s="209"/>
      <c r="B877" s="209"/>
    </row>
    <row r="878">
      <c r="A878" s="209"/>
      <c r="B878" s="209"/>
    </row>
    <row r="879">
      <c r="A879" s="209"/>
      <c r="B879" s="209"/>
    </row>
    <row r="880">
      <c r="A880" s="209"/>
      <c r="B880" s="209"/>
    </row>
    <row r="881">
      <c r="A881" s="209"/>
      <c r="B881" s="209"/>
    </row>
    <row r="882">
      <c r="A882" s="209"/>
      <c r="B882" s="209"/>
    </row>
    <row r="883">
      <c r="A883" s="209"/>
      <c r="B883" s="209"/>
    </row>
    <row r="884">
      <c r="A884" s="209"/>
      <c r="B884" s="209"/>
    </row>
    <row r="885">
      <c r="A885" s="209"/>
      <c r="B885" s="209"/>
    </row>
    <row r="886">
      <c r="A886" s="209"/>
      <c r="B886" s="209"/>
    </row>
    <row r="887">
      <c r="A887" s="209"/>
      <c r="B887" s="209"/>
    </row>
    <row r="888">
      <c r="A888" s="209"/>
      <c r="B888" s="209"/>
    </row>
    <row r="889">
      <c r="A889" s="209"/>
      <c r="B889" s="209"/>
    </row>
    <row r="890">
      <c r="A890" s="209"/>
      <c r="B890" s="209"/>
    </row>
    <row r="891">
      <c r="A891" s="209"/>
      <c r="B891" s="209"/>
    </row>
    <row r="892">
      <c r="A892" s="209"/>
      <c r="B892" s="209"/>
    </row>
    <row r="893">
      <c r="A893" s="209"/>
      <c r="B893" s="209"/>
    </row>
    <row r="894">
      <c r="A894" s="209"/>
      <c r="B894" s="209"/>
    </row>
    <row r="895">
      <c r="A895" s="209"/>
      <c r="B895" s="209"/>
    </row>
    <row r="896">
      <c r="A896" s="209"/>
      <c r="B896" s="209"/>
    </row>
    <row r="897">
      <c r="A897" s="209"/>
      <c r="B897" s="209"/>
    </row>
    <row r="898">
      <c r="A898" s="209"/>
      <c r="B898" s="209"/>
    </row>
    <row r="899">
      <c r="A899" s="209"/>
      <c r="B899" s="209"/>
    </row>
    <row r="900">
      <c r="A900" s="209"/>
      <c r="B900" s="209"/>
    </row>
    <row r="901">
      <c r="A901" s="209"/>
      <c r="B901" s="209"/>
    </row>
    <row r="902">
      <c r="A902" s="209"/>
      <c r="B902" s="209"/>
    </row>
    <row r="903">
      <c r="A903" s="209"/>
      <c r="B903" s="209"/>
    </row>
    <row r="904">
      <c r="A904" s="209"/>
      <c r="B904" s="209"/>
    </row>
    <row r="905">
      <c r="A905" s="209"/>
      <c r="B905" s="209"/>
    </row>
    <row r="906">
      <c r="A906" s="209"/>
      <c r="B906" s="209"/>
    </row>
    <row r="907">
      <c r="A907" s="209"/>
      <c r="B907" s="209"/>
    </row>
    <row r="908">
      <c r="A908" s="209"/>
      <c r="B908" s="209"/>
    </row>
    <row r="909">
      <c r="A909" s="209"/>
      <c r="B909" s="209"/>
    </row>
    <row r="910">
      <c r="A910" s="209"/>
      <c r="B910" s="209"/>
    </row>
    <row r="911">
      <c r="A911" s="209"/>
      <c r="B911" s="209"/>
    </row>
    <row r="912">
      <c r="A912" s="209"/>
      <c r="B912" s="209"/>
    </row>
    <row r="913">
      <c r="A913" s="209"/>
      <c r="B913" s="209"/>
    </row>
    <row r="914">
      <c r="A914" s="209"/>
      <c r="B914" s="209"/>
    </row>
    <row r="915">
      <c r="A915" s="209"/>
      <c r="B915" s="209"/>
    </row>
    <row r="916">
      <c r="A916" s="209"/>
      <c r="B916" s="209"/>
    </row>
    <row r="917">
      <c r="A917" s="209"/>
      <c r="B917" s="209"/>
    </row>
    <row r="918">
      <c r="A918" s="209"/>
      <c r="B918" s="209"/>
    </row>
    <row r="919">
      <c r="A919" s="209"/>
      <c r="B919" s="209"/>
    </row>
    <row r="920">
      <c r="A920" s="209"/>
      <c r="B920" s="209"/>
    </row>
    <row r="921">
      <c r="A921" s="209"/>
      <c r="B921" s="209"/>
    </row>
    <row r="922">
      <c r="A922" s="209"/>
      <c r="B922" s="209"/>
    </row>
    <row r="923">
      <c r="A923" s="209"/>
      <c r="B923" s="209"/>
    </row>
    <row r="924">
      <c r="A924" s="209"/>
      <c r="B924" s="209"/>
    </row>
    <row r="925">
      <c r="A925" s="209"/>
      <c r="B925" s="209"/>
    </row>
    <row r="926">
      <c r="A926" s="209"/>
      <c r="B926" s="209"/>
    </row>
    <row r="927">
      <c r="A927" s="209"/>
      <c r="B927" s="209"/>
    </row>
    <row r="928">
      <c r="A928" s="209"/>
      <c r="B928" s="209"/>
    </row>
    <row r="929">
      <c r="A929" s="209"/>
      <c r="B929" s="209"/>
    </row>
    <row r="930">
      <c r="A930" s="209"/>
      <c r="B930" s="209"/>
    </row>
    <row r="931">
      <c r="A931" s="209"/>
      <c r="B931" s="209"/>
    </row>
    <row r="932">
      <c r="A932" s="209"/>
      <c r="B932" s="209"/>
    </row>
    <row r="933">
      <c r="A933" s="209"/>
      <c r="B933" s="209"/>
    </row>
    <row r="934">
      <c r="A934" s="209"/>
      <c r="B934" s="209"/>
    </row>
    <row r="935">
      <c r="A935" s="209"/>
      <c r="B935" s="209"/>
    </row>
    <row r="936">
      <c r="A936" s="209"/>
      <c r="B936" s="209"/>
    </row>
    <row r="937">
      <c r="A937" s="209"/>
      <c r="B937" s="209"/>
    </row>
    <row r="938">
      <c r="A938" s="209"/>
      <c r="B938" s="209"/>
    </row>
    <row r="939">
      <c r="A939" s="209"/>
      <c r="B939" s="209"/>
    </row>
    <row r="940">
      <c r="A940" s="209"/>
      <c r="B940" s="209"/>
    </row>
    <row r="941">
      <c r="A941" s="209"/>
      <c r="B941" s="209"/>
    </row>
    <row r="942">
      <c r="A942" s="209"/>
      <c r="B942" s="209"/>
    </row>
    <row r="943">
      <c r="A943" s="209"/>
      <c r="B943" s="209"/>
    </row>
    <row r="944">
      <c r="A944" s="209"/>
      <c r="B944" s="209"/>
    </row>
    <row r="945">
      <c r="A945" s="209"/>
      <c r="B945" s="209"/>
    </row>
    <row r="946">
      <c r="A946" s="209"/>
      <c r="B946" s="209"/>
    </row>
    <row r="947">
      <c r="A947" s="209"/>
      <c r="B947" s="209"/>
    </row>
    <row r="948">
      <c r="A948" s="209"/>
      <c r="B948" s="209"/>
    </row>
    <row r="949">
      <c r="A949" s="209"/>
      <c r="B949" s="209"/>
    </row>
    <row r="950">
      <c r="A950" s="209"/>
      <c r="B950" s="209"/>
    </row>
    <row r="951">
      <c r="A951" s="209"/>
      <c r="B951" s="209"/>
    </row>
    <row r="952">
      <c r="A952" s="209"/>
      <c r="B952" s="209"/>
    </row>
    <row r="953">
      <c r="A953" s="209"/>
      <c r="B953" s="209"/>
    </row>
    <row r="954">
      <c r="A954" s="209"/>
      <c r="B954" s="209"/>
    </row>
    <row r="955">
      <c r="A955" s="209"/>
      <c r="B955" s="209"/>
    </row>
    <row r="956">
      <c r="A956" s="209"/>
      <c r="B956" s="209"/>
    </row>
    <row r="957">
      <c r="A957" s="209"/>
      <c r="B957" s="209"/>
    </row>
    <row r="958">
      <c r="A958" s="209"/>
      <c r="B958" s="209"/>
    </row>
    <row r="959">
      <c r="A959" s="209"/>
      <c r="B959" s="209"/>
    </row>
    <row r="960">
      <c r="A960" s="209"/>
      <c r="B960" s="209"/>
    </row>
    <row r="961">
      <c r="A961" s="209"/>
      <c r="B961" s="209"/>
    </row>
    <row r="962">
      <c r="A962" s="209"/>
      <c r="B962" s="209"/>
    </row>
    <row r="963">
      <c r="A963" s="209"/>
      <c r="B963" s="209"/>
    </row>
    <row r="964">
      <c r="A964" s="209"/>
      <c r="B964" s="209"/>
    </row>
    <row r="965">
      <c r="A965" s="209"/>
      <c r="B965" s="209"/>
    </row>
    <row r="966">
      <c r="A966" s="209"/>
      <c r="B966" s="209"/>
    </row>
    <row r="967">
      <c r="A967" s="209"/>
      <c r="B967" s="209"/>
    </row>
    <row r="968">
      <c r="A968" s="209"/>
      <c r="B968" s="209"/>
    </row>
    <row r="969">
      <c r="A969" s="209"/>
      <c r="B969" s="209"/>
    </row>
    <row r="970">
      <c r="A970" s="209"/>
      <c r="B970" s="209"/>
    </row>
    <row r="971">
      <c r="A971" s="209"/>
      <c r="B971" s="209"/>
    </row>
    <row r="972">
      <c r="A972" s="209"/>
      <c r="B972" s="209"/>
    </row>
    <row r="973">
      <c r="A973" s="209"/>
      <c r="B973" s="209"/>
    </row>
    <row r="974">
      <c r="A974" s="209"/>
      <c r="B974" s="209"/>
    </row>
    <row r="975">
      <c r="A975" s="209"/>
      <c r="B975" s="209"/>
    </row>
    <row r="976">
      <c r="A976" s="209"/>
      <c r="B976" s="209"/>
    </row>
    <row r="977">
      <c r="A977" s="209"/>
      <c r="B977" s="209"/>
    </row>
    <row r="978">
      <c r="A978" s="209"/>
      <c r="B978" s="209"/>
    </row>
    <row r="979">
      <c r="A979" s="209"/>
      <c r="B979" s="209"/>
    </row>
    <row r="980">
      <c r="A980" s="209"/>
      <c r="B980" s="209"/>
    </row>
    <row r="981">
      <c r="A981" s="209"/>
      <c r="B981" s="209"/>
    </row>
    <row r="982">
      <c r="A982" s="209"/>
      <c r="B982" s="209"/>
    </row>
    <row r="983">
      <c r="A983" s="209"/>
      <c r="B983" s="209"/>
    </row>
    <row r="984">
      <c r="A984" s="209"/>
      <c r="B984" s="209"/>
    </row>
    <row r="985">
      <c r="A985" s="209"/>
      <c r="B985" s="209"/>
    </row>
    <row r="986">
      <c r="A986" s="209"/>
      <c r="B986" s="209"/>
    </row>
    <row r="987">
      <c r="A987" s="209"/>
      <c r="B987" s="209"/>
    </row>
    <row r="988">
      <c r="A988" s="209"/>
      <c r="B988" s="209"/>
    </row>
    <row r="989">
      <c r="A989" s="209"/>
      <c r="B989" s="209"/>
    </row>
    <row r="990">
      <c r="A990" s="209"/>
      <c r="B990" s="209"/>
    </row>
    <row r="991">
      <c r="A991" s="209"/>
      <c r="B991" s="209"/>
    </row>
    <row r="992">
      <c r="A992" s="209"/>
      <c r="B992" s="209"/>
    </row>
    <row r="993">
      <c r="A993" s="209"/>
      <c r="B993" s="209"/>
    </row>
    <row r="994">
      <c r="A994" s="209"/>
      <c r="B994" s="209"/>
    </row>
    <row r="995">
      <c r="A995" s="209"/>
      <c r="B995" s="209"/>
    </row>
    <row r="996">
      <c r="A996" s="209"/>
      <c r="B996" s="209"/>
    </row>
    <row r="997">
      <c r="A997" s="209"/>
      <c r="B997" s="209"/>
    </row>
    <row r="998">
      <c r="A998" s="209"/>
      <c r="B998" s="209"/>
    </row>
  </sheetData>
  <mergeCells count="2">
    <mergeCell ref="B4:B6"/>
    <mergeCell ref="B7:B1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2024-05-16T19:23:51Z</dcterms:created>
  <dc:creator>Adriana Pocovi</dc:creator>
</cp:coreProperties>
</file>