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OneDrive\Documentos\GitHub\Tesoreria\Tesoreria IASD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2" i="1"/>
  <c r="B10" i="1"/>
  <c r="B6" i="1"/>
  <c r="B21" i="1"/>
  <c r="U17" i="1" l="1"/>
  <c r="B22" i="1"/>
  <c r="B20" i="1"/>
  <c r="B19" i="1"/>
  <c r="B18" i="1"/>
  <c r="B17" i="1"/>
  <c r="B16" i="1"/>
  <c r="B15" i="1"/>
  <c r="B14" i="1"/>
  <c r="B13" i="1"/>
  <c r="B11" i="1"/>
  <c r="B9" i="1"/>
  <c r="B8" i="1"/>
  <c r="B7" i="1"/>
  <c r="B5" i="1"/>
  <c r="B4" i="1"/>
  <c r="U12" i="1"/>
  <c r="Q24" i="1"/>
  <c r="J24" i="1"/>
  <c r="C24" i="1"/>
  <c r="T35" i="1"/>
  <c r="T34" i="1"/>
  <c r="T33" i="1"/>
  <c r="T32" i="1"/>
  <c r="T31" i="1"/>
  <c r="T30" i="1"/>
  <c r="T29" i="1"/>
  <c r="T28" i="1"/>
  <c r="T27" i="1"/>
  <c r="T26" i="1"/>
  <c r="T25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P6" i="1"/>
  <c r="P4" i="1"/>
  <c r="P12" i="1"/>
  <c r="P10" i="1"/>
  <c r="P7" i="1"/>
  <c r="P17" i="1"/>
  <c r="P16" i="1"/>
  <c r="P9" i="1"/>
  <c r="P8" i="1"/>
  <c r="P11" i="1"/>
  <c r="P5" i="1"/>
  <c r="O35" i="1"/>
  <c r="O34" i="1"/>
  <c r="O33" i="1"/>
  <c r="O32" i="1"/>
  <c r="O31" i="1"/>
  <c r="O30" i="1"/>
  <c r="O29" i="1"/>
  <c r="O28" i="1"/>
  <c r="O27" i="1"/>
  <c r="O26" i="1"/>
  <c r="O2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I12" i="1"/>
  <c r="I5" i="1"/>
  <c r="I9" i="1"/>
  <c r="I11" i="1"/>
  <c r="I10" i="1"/>
  <c r="I4" i="1"/>
  <c r="I15" i="1"/>
  <c r="I14" i="1"/>
  <c r="I7" i="1"/>
  <c r="I13" i="1"/>
  <c r="I8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S3" i="1"/>
</calcChain>
</file>

<file path=xl/sharedStrings.xml><?xml version="1.0" encoding="utf-8"?>
<sst xmlns="http://schemas.openxmlformats.org/spreadsheetml/2006/main" count="44" uniqueCount="32">
  <si>
    <t>2do trimestre</t>
  </si>
  <si>
    <t>3er Trimestre</t>
  </si>
  <si>
    <t>4to Trimestre</t>
  </si>
  <si>
    <t>Alumno</t>
  </si>
  <si>
    <t>Maestro</t>
  </si>
  <si>
    <t xml:space="preserve">3 en 1 </t>
  </si>
  <si>
    <t>Menores</t>
  </si>
  <si>
    <t>Primarios</t>
  </si>
  <si>
    <t>Esperanza Apostol</t>
  </si>
  <si>
    <t>Jose G. Apostol</t>
  </si>
  <si>
    <t>Mairelyn Molina</t>
  </si>
  <si>
    <t>Maritza Pineda</t>
  </si>
  <si>
    <t>Alba Pineda</t>
  </si>
  <si>
    <t>Karen Suarez</t>
  </si>
  <si>
    <t>Jorgina Apostol</t>
  </si>
  <si>
    <t>Faustino Colmenarez</t>
  </si>
  <si>
    <t>Jose Peña</t>
  </si>
  <si>
    <t>Maria Quero</t>
  </si>
  <si>
    <t>Carlos J Salcedo</t>
  </si>
  <si>
    <t>Pago</t>
  </si>
  <si>
    <t>Eduardo Apostol</t>
  </si>
  <si>
    <t>Carmen Lucia Betancourt</t>
  </si>
  <si>
    <t>Rosa Apostol</t>
  </si>
  <si>
    <t>Deuda</t>
  </si>
  <si>
    <t>Manuel Camacho</t>
  </si>
  <si>
    <t>Blanca Nieves Apostol</t>
  </si>
  <si>
    <t>Marina Apostol</t>
  </si>
  <si>
    <t>Yolimar Nuñes</t>
  </si>
  <si>
    <t>Deuda Total</t>
  </si>
  <si>
    <t>Ayuda a Marion</t>
  </si>
  <si>
    <t>Ayuda a Juana</t>
  </si>
  <si>
    <t>Ayuda a Yolimar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</si>
</sst>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Normal="100" workbookViewId="0">
      <pane xSplit="1" topLeftCell="B1" activePane="topRight" state="frozen"/>
      <selection activeCell="A2" sqref="A2"/>
      <selection pane="topRight" activeCell="C20" sqref="C20"/>
    </sheetView>
  </sheetViews>
  <sheetFormatPr baseColWidth="10" defaultRowHeight="15" x14ac:dyDescent="0.25"/>
  <cols>
    <col min="1" max="1" width="24.5703125" customWidth="1"/>
    <col min="2" max="2" width="15.140625" customWidth="1"/>
  </cols>
  <sheetData>
    <row r="1" spans="1:21" ht="15.75" thickBot="1" x14ac:dyDescent="0.3">
      <c r="C1" s="8" t="s">
        <v>0</v>
      </c>
      <c r="D1" s="9"/>
      <c r="E1" s="9"/>
      <c r="F1" s="9"/>
      <c r="G1" s="9"/>
      <c r="H1" s="9"/>
      <c r="I1" s="10"/>
      <c r="J1" s="8" t="s">
        <v>1</v>
      </c>
      <c r="K1" s="9"/>
      <c r="L1" s="9"/>
      <c r="M1" s="9"/>
      <c r="N1" s="9"/>
      <c r="O1" s="9"/>
      <c r="P1" s="10"/>
      <c r="Q1" s="8" t="s">
        <v>2</v>
      </c>
      <c r="R1" s="9"/>
      <c r="S1" s="9"/>
      <c r="T1" s="9"/>
      <c r="U1" s="10"/>
    </row>
    <row r="2" spans="1:21" x14ac:dyDescent="0.25">
      <c r="B2" t="s">
        <v>28</v>
      </c>
      <c r="C2" s="1" t="s">
        <v>3</v>
      </c>
      <c r="D2" s="2" t="s">
        <v>4</v>
      </c>
      <c r="E2" s="2" t="s">
        <v>5</v>
      </c>
      <c r="F2" s="2" t="s">
        <v>7</v>
      </c>
      <c r="G2" s="2" t="s">
        <v>6</v>
      </c>
      <c r="H2" s="5" t="s">
        <v>23</v>
      </c>
      <c r="I2" s="5" t="s">
        <v>19</v>
      </c>
      <c r="J2" s="1" t="s">
        <v>3</v>
      </c>
      <c r="K2" s="2" t="s">
        <v>4</v>
      </c>
      <c r="L2" s="2" t="s">
        <v>5</v>
      </c>
      <c r="M2" s="2" t="s">
        <v>7</v>
      </c>
      <c r="N2" s="2" t="s">
        <v>6</v>
      </c>
      <c r="O2" s="5" t="s">
        <v>23</v>
      </c>
      <c r="P2" s="5" t="s">
        <v>19</v>
      </c>
      <c r="Q2" s="1" t="s">
        <v>3</v>
      </c>
      <c r="R2" s="2" t="s">
        <v>4</v>
      </c>
      <c r="S2" s="2" t="s">
        <v>6</v>
      </c>
      <c r="T2" s="5" t="s">
        <v>23</v>
      </c>
      <c r="U2" s="5" t="s">
        <v>19</v>
      </c>
    </row>
    <row r="3" spans="1:21" x14ac:dyDescent="0.25">
      <c r="C3" s="1">
        <v>409</v>
      </c>
      <c r="D3" s="2">
        <v>1159.5</v>
      </c>
      <c r="E3" s="2">
        <v>1980</v>
      </c>
      <c r="F3" s="2">
        <v>1027</v>
      </c>
      <c r="G3" s="2">
        <v>1312</v>
      </c>
      <c r="H3" s="6"/>
      <c r="I3" s="6"/>
      <c r="J3" s="1">
        <v>457</v>
      </c>
      <c r="K3" s="2">
        <v>1214</v>
      </c>
      <c r="L3" s="2">
        <v>2028</v>
      </c>
      <c r="M3" s="2">
        <v>1247</v>
      </c>
      <c r="N3" s="2">
        <v>1312</v>
      </c>
      <c r="O3" s="6"/>
      <c r="P3" s="6"/>
      <c r="Q3" s="1">
        <v>600</v>
      </c>
      <c r="R3" s="2">
        <v>1570</v>
      </c>
      <c r="S3" s="2">
        <f>1790+480</f>
        <v>2270</v>
      </c>
      <c r="T3" s="6"/>
      <c r="U3" s="6"/>
    </row>
    <row r="4" spans="1:21" x14ac:dyDescent="0.25">
      <c r="A4" t="s">
        <v>8</v>
      </c>
      <c r="B4">
        <f t="shared" ref="B4:B22" si="0">I4-H4+P4-O4+U4-T4</f>
        <v>434</v>
      </c>
      <c r="C4" s="1">
        <v>1</v>
      </c>
      <c r="D4" s="2"/>
      <c r="E4" s="2"/>
      <c r="F4" s="2"/>
      <c r="G4" s="2"/>
      <c r="H4" s="6">
        <f t="shared" ref="H4:H23" si="1">$C$3*C4+$D$3*D4+$E$3*E4+$F$3*F4+$G$3*G4</f>
        <v>409</v>
      </c>
      <c r="I4" s="6">
        <f>300+500+100+100</f>
        <v>1000</v>
      </c>
      <c r="J4" s="1">
        <v>1</v>
      </c>
      <c r="K4" s="2"/>
      <c r="L4" s="2"/>
      <c r="M4" s="2"/>
      <c r="N4" s="2"/>
      <c r="O4" s="6">
        <f t="shared" ref="O4:O23" si="2">$J$3*J4+$K$3*K4+$L$3*L4+$M$3*M4+$N$3*N4</f>
        <v>457</v>
      </c>
      <c r="P4" s="6">
        <f>400+100+400</f>
        <v>900</v>
      </c>
      <c r="Q4" s="1">
        <v>1</v>
      </c>
      <c r="R4" s="2"/>
      <c r="S4" s="2"/>
      <c r="T4" s="6">
        <f t="shared" ref="T4:T23" si="3">$Q$3*Q4+$R$3*R4+$S$3*S4</f>
        <v>600</v>
      </c>
      <c r="U4" s="6"/>
    </row>
    <row r="5" spans="1:21" x14ac:dyDescent="0.25">
      <c r="A5" t="s">
        <v>9</v>
      </c>
      <c r="B5">
        <f t="shared" si="0"/>
        <v>-1740</v>
      </c>
      <c r="C5" s="1">
        <v>1</v>
      </c>
      <c r="D5" s="2"/>
      <c r="E5" s="2"/>
      <c r="F5" s="2">
        <v>1</v>
      </c>
      <c r="G5" s="2"/>
      <c r="H5" s="6">
        <f t="shared" si="1"/>
        <v>1436</v>
      </c>
      <c r="I5" s="6">
        <f>800+375+200+1300+275+200</f>
        <v>3150</v>
      </c>
      <c r="J5" s="1">
        <v>1</v>
      </c>
      <c r="K5" s="2"/>
      <c r="L5" s="2"/>
      <c r="M5" s="2">
        <v>1</v>
      </c>
      <c r="N5" s="2"/>
      <c r="O5" s="6">
        <f t="shared" si="2"/>
        <v>1704</v>
      </c>
      <c r="P5" s="6">
        <f>350+270+500</f>
        <v>1120</v>
      </c>
      <c r="Q5" s="1">
        <v>1</v>
      </c>
      <c r="R5" s="2"/>
      <c r="S5" s="2">
        <v>1</v>
      </c>
      <c r="T5" s="6">
        <f t="shared" si="3"/>
        <v>2870</v>
      </c>
      <c r="U5" s="6"/>
    </row>
    <row r="6" spans="1:21" x14ac:dyDescent="0.25">
      <c r="A6" t="s">
        <v>10</v>
      </c>
      <c r="B6">
        <f>I6-H6+P6-O6+U6-T6+B26</f>
        <v>-566</v>
      </c>
      <c r="C6" s="1">
        <v>1</v>
      </c>
      <c r="D6" s="2"/>
      <c r="E6" s="2"/>
      <c r="F6" s="2"/>
      <c r="G6" s="2"/>
      <c r="H6" s="6">
        <f t="shared" si="1"/>
        <v>409</v>
      </c>
      <c r="I6" s="6">
        <v>50</v>
      </c>
      <c r="J6" s="1">
        <v>1</v>
      </c>
      <c r="K6" s="2"/>
      <c r="L6" s="2"/>
      <c r="M6" s="2"/>
      <c r="N6" s="2"/>
      <c r="O6" s="6">
        <f t="shared" si="2"/>
        <v>457</v>
      </c>
      <c r="P6" s="6">
        <f>100+50+100+100</f>
        <v>350</v>
      </c>
      <c r="Q6" s="1">
        <v>1</v>
      </c>
      <c r="R6" s="2"/>
      <c r="S6" s="2"/>
      <c r="T6" s="6">
        <f t="shared" si="3"/>
        <v>600</v>
      </c>
      <c r="U6" s="6"/>
    </row>
    <row r="7" spans="1:21" x14ac:dyDescent="0.25">
      <c r="A7" t="s">
        <v>11</v>
      </c>
      <c r="B7">
        <f t="shared" si="0"/>
        <v>-566</v>
      </c>
      <c r="C7" s="1">
        <v>1</v>
      </c>
      <c r="D7" s="2"/>
      <c r="E7" s="2"/>
      <c r="F7" s="2"/>
      <c r="G7" s="2"/>
      <c r="H7" s="6">
        <f t="shared" si="1"/>
        <v>409</v>
      </c>
      <c r="I7" s="6">
        <f>100+300</f>
        <v>400</v>
      </c>
      <c r="J7" s="1">
        <v>1</v>
      </c>
      <c r="K7" s="2"/>
      <c r="L7" s="2"/>
      <c r="M7" s="2"/>
      <c r="N7" s="2"/>
      <c r="O7" s="6">
        <f t="shared" si="2"/>
        <v>457</v>
      </c>
      <c r="P7">
        <f>500</f>
        <v>500</v>
      </c>
      <c r="Q7" s="1">
        <v>1</v>
      </c>
      <c r="R7" s="2"/>
      <c r="S7" s="2"/>
      <c r="T7" s="6">
        <f t="shared" si="3"/>
        <v>600</v>
      </c>
      <c r="U7" s="6"/>
    </row>
    <row r="8" spans="1:21" x14ac:dyDescent="0.25">
      <c r="A8" t="s">
        <v>12</v>
      </c>
      <c r="B8">
        <f t="shared" si="0"/>
        <v>-566</v>
      </c>
      <c r="C8" s="1">
        <v>1</v>
      </c>
      <c r="D8" s="2"/>
      <c r="E8" s="2"/>
      <c r="F8" s="2"/>
      <c r="G8" s="2"/>
      <c r="H8" s="6">
        <f t="shared" si="1"/>
        <v>409</v>
      </c>
      <c r="I8" s="6">
        <f>400</f>
        <v>400</v>
      </c>
      <c r="J8" s="1">
        <v>1</v>
      </c>
      <c r="K8" s="2"/>
      <c r="L8" s="2"/>
      <c r="M8" s="2"/>
      <c r="N8" s="2"/>
      <c r="O8" s="6">
        <f t="shared" si="2"/>
        <v>457</v>
      </c>
      <c r="P8" s="6">
        <f>500</f>
        <v>500</v>
      </c>
      <c r="Q8" s="1">
        <v>1</v>
      </c>
      <c r="R8" s="2"/>
      <c r="S8" s="2"/>
      <c r="T8" s="6">
        <f t="shared" si="3"/>
        <v>600</v>
      </c>
      <c r="U8" s="6"/>
    </row>
    <row r="9" spans="1:21" x14ac:dyDescent="0.25">
      <c r="A9" t="s">
        <v>13</v>
      </c>
      <c r="B9">
        <f t="shared" si="0"/>
        <v>-66</v>
      </c>
      <c r="C9" s="1">
        <v>1</v>
      </c>
      <c r="D9" s="2"/>
      <c r="E9" s="2"/>
      <c r="F9" s="2"/>
      <c r="G9" s="2"/>
      <c r="H9" s="6">
        <f t="shared" si="1"/>
        <v>409</v>
      </c>
      <c r="I9" s="6">
        <f>350+600</f>
        <v>950</v>
      </c>
      <c r="J9" s="1">
        <v>1</v>
      </c>
      <c r="K9" s="2"/>
      <c r="L9" s="2"/>
      <c r="M9" s="2"/>
      <c r="N9" s="2"/>
      <c r="O9" s="6">
        <f t="shared" si="2"/>
        <v>457</v>
      </c>
      <c r="P9" s="6">
        <f>450</f>
        <v>450</v>
      </c>
      <c r="Q9" s="1">
        <v>1</v>
      </c>
      <c r="R9" s="2"/>
      <c r="S9" s="2"/>
      <c r="T9" s="6">
        <f t="shared" si="3"/>
        <v>600</v>
      </c>
      <c r="U9" s="6"/>
    </row>
    <row r="10" spans="1:21" x14ac:dyDescent="0.25">
      <c r="A10" t="s">
        <v>14</v>
      </c>
      <c r="B10">
        <f>I10-H10+P10-O10+U10-T10+B27</f>
        <v>0</v>
      </c>
      <c r="C10" s="1">
        <v>2</v>
      </c>
      <c r="D10" s="2"/>
      <c r="E10" s="2"/>
      <c r="F10" s="2"/>
      <c r="G10" s="2"/>
      <c r="H10" s="6">
        <f t="shared" si="1"/>
        <v>818</v>
      </c>
      <c r="I10" s="6">
        <f>1000+1200</f>
        <v>2200</v>
      </c>
      <c r="J10" s="1">
        <v>2</v>
      </c>
      <c r="K10" s="2"/>
      <c r="L10" s="2"/>
      <c r="M10" s="2"/>
      <c r="N10" s="2"/>
      <c r="O10" s="6">
        <f t="shared" si="2"/>
        <v>914</v>
      </c>
      <c r="P10" s="6">
        <f>380</f>
        <v>380</v>
      </c>
      <c r="Q10" s="1">
        <v>2</v>
      </c>
      <c r="R10" s="2"/>
      <c r="S10" s="2"/>
      <c r="T10" s="6">
        <f t="shared" si="3"/>
        <v>1200</v>
      </c>
      <c r="U10" s="6"/>
    </row>
    <row r="11" spans="1:21" x14ac:dyDescent="0.25">
      <c r="A11" t="s">
        <v>15</v>
      </c>
      <c r="B11">
        <f t="shared" si="0"/>
        <v>-3209.5</v>
      </c>
      <c r="C11" s="1">
        <v>1</v>
      </c>
      <c r="D11" s="2">
        <v>1</v>
      </c>
      <c r="E11" s="2"/>
      <c r="F11" s="2"/>
      <c r="G11" s="2"/>
      <c r="H11" s="6">
        <f t="shared" si="1"/>
        <v>1568.5</v>
      </c>
      <c r="I11" s="6">
        <f>330+370+500</f>
        <v>1200</v>
      </c>
      <c r="J11" s="1">
        <v>1</v>
      </c>
      <c r="K11" s="2">
        <v>1</v>
      </c>
      <c r="L11" s="2"/>
      <c r="M11" s="2"/>
      <c r="N11" s="2"/>
      <c r="O11" s="6">
        <f t="shared" si="2"/>
        <v>1671</v>
      </c>
      <c r="P11" s="6">
        <f>500+500</f>
        <v>1000</v>
      </c>
      <c r="Q11" s="1">
        <v>1</v>
      </c>
      <c r="R11" s="2">
        <v>1</v>
      </c>
      <c r="S11" s="2"/>
      <c r="T11" s="6">
        <f t="shared" si="3"/>
        <v>2170</v>
      </c>
      <c r="U11" s="6"/>
    </row>
    <row r="12" spans="1:21" x14ac:dyDescent="0.25">
      <c r="A12" t="s">
        <v>16</v>
      </c>
      <c r="B12">
        <f>I12-H12+P12-O12+U12-T12-B26-B27-B28</f>
        <v>988</v>
      </c>
      <c r="C12" s="1">
        <v>2</v>
      </c>
      <c r="D12" s="2"/>
      <c r="E12" s="2">
        <v>1</v>
      </c>
      <c r="F12" s="2"/>
      <c r="G12" s="2"/>
      <c r="H12" s="6">
        <f t="shared" si="1"/>
        <v>2798</v>
      </c>
      <c r="I12" s="6">
        <f>900+600+500+250+400+200</f>
        <v>2850</v>
      </c>
      <c r="J12" s="1">
        <v>2</v>
      </c>
      <c r="K12" s="2"/>
      <c r="L12" s="2">
        <v>1</v>
      </c>
      <c r="M12" s="2"/>
      <c r="N12" s="2"/>
      <c r="O12" s="6">
        <f t="shared" si="2"/>
        <v>2942</v>
      </c>
      <c r="P12" s="6">
        <f>200+500+1600+2800+2500</f>
        <v>7600</v>
      </c>
      <c r="Q12" s="1">
        <v>2</v>
      </c>
      <c r="R12" s="2">
        <v>1</v>
      </c>
      <c r="S12" s="2"/>
      <c r="T12" s="6">
        <f t="shared" si="3"/>
        <v>2770</v>
      </c>
      <c r="U12" s="6">
        <f>500</f>
        <v>500</v>
      </c>
    </row>
    <row r="13" spans="1:21" x14ac:dyDescent="0.25">
      <c r="A13" t="s">
        <v>17</v>
      </c>
      <c r="B13">
        <f t="shared" si="0"/>
        <v>-566</v>
      </c>
      <c r="C13" s="1">
        <v>1</v>
      </c>
      <c r="D13" s="2"/>
      <c r="E13" s="2"/>
      <c r="F13" s="2"/>
      <c r="G13" s="2"/>
      <c r="H13" s="6">
        <f t="shared" si="1"/>
        <v>409</v>
      </c>
      <c r="I13" s="6">
        <f>300</f>
        <v>300</v>
      </c>
      <c r="J13" s="1">
        <v>1</v>
      </c>
      <c r="K13" s="2"/>
      <c r="L13" s="2"/>
      <c r="M13" s="2"/>
      <c r="N13" s="2"/>
      <c r="O13" s="6">
        <f t="shared" si="2"/>
        <v>457</v>
      </c>
      <c r="P13" s="6"/>
      <c r="Q13" s="1"/>
      <c r="R13" s="2"/>
      <c r="S13" s="2"/>
      <c r="T13" s="6">
        <f t="shared" si="3"/>
        <v>0</v>
      </c>
      <c r="U13" s="6"/>
    </row>
    <row r="14" spans="1:21" x14ac:dyDescent="0.25">
      <c r="A14" t="s">
        <v>18</v>
      </c>
      <c r="B14">
        <f t="shared" si="0"/>
        <v>-966</v>
      </c>
      <c r="C14" s="1">
        <v>1</v>
      </c>
      <c r="D14" s="2"/>
      <c r="E14" s="2"/>
      <c r="F14" s="2"/>
      <c r="G14" s="2"/>
      <c r="H14" s="6">
        <f t="shared" si="1"/>
        <v>409</v>
      </c>
      <c r="I14" s="6">
        <f>500</f>
        <v>500</v>
      </c>
      <c r="J14" s="1">
        <v>1</v>
      </c>
      <c r="K14" s="2"/>
      <c r="L14" s="2"/>
      <c r="M14" s="2"/>
      <c r="N14" s="2"/>
      <c r="O14" s="6">
        <f t="shared" si="2"/>
        <v>457</v>
      </c>
      <c r="P14" s="6"/>
      <c r="Q14" s="1">
        <v>1</v>
      </c>
      <c r="R14" s="2"/>
      <c r="S14" s="2"/>
      <c r="T14" s="6">
        <f t="shared" si="3"/>
        <v>600</v>
      </c>
      <c r="U14" s="6"/>
    </row>
    <row r="15" spans="1:21" x14ac:dyDescent="0.25">
      <c r="A15" t="s">
        <v>20</v>
      </c>
      <c r="B15">
        <f t="shared" si="0"/>
        <v>-332</v>
      </c>
      <c r="C15" s="1">
        <v>2</v>
      </c>
      <c r="D15" s="2"/>
      <c r="E15" s="2"/>
      <c r="F15" s="2"/>
      <c r="G15" s="2"/>
      <c r="H15" s="6">
        <f t="shared" si="1"/>
        <v>818</v>
      </c>
      <c r="I15" s="6">
        <f>1000+1000</f>
        <v>2000</v>
      </c>
      <c r="J15" s="1">
        <v>2</v>
      </c>
      <c r="K15" s="2"/>
      <c r="L15" s="2"/>
      <c r="M15" s="2"/>
      <c r="N15" s="2"/>
      <c r="O15" s="6">
        <f t="shared" si="2"/>
        <v>914</v>
      </c>
      <c r="P15" s="6"/>
      <c r="Q15" s="1">
        <v>1</v>
      </c>
      <c r="R15" s="2"/>
      <c r="S15" s="2"/>
      <c r="T15" s="6">
        <f t="shared" si="3"/>
        <v>600</v>
      </c>
      <c r="U15" s="6"/>
    </row>
    <row r="16" spans="1:21" x14ac:dyDescent="0.25">
      <c r="A16" t="s">
        <v>21</v>
      </c>
      <c r="B16">
        <f t="shared" si="0"/>
        <v>-366</v>
      </c>
      <c r="C16" s="1">
        <v>1</v>
      </c>
      <c r="D16" s="2"/>
      <c r="E16" s="2"/>
      <c r="F16" s="2"/>
      <c r="G16" s="2"/>
      <c r="H16" s="6">
        <f t="shared" si="1"/>
        <v>409</v>
      </c>
      <c r="I16" s="6">
        <v>600</v>
      </c>
      <c r="J16" s="1">
        <v>1</v>
      </c>
      <c r="K16" s="2"/>
      <c r="L16" s="2"/>
      <c r="M16" s="2"/>
      <c r="N16" s="2"/>
      <c r="O16" s="6">
        <f t="shared" si="2"/>
        <v>457</v>
      </c>
      <c r="P16" s="6">
        <f>300+200</f>
        <v>500</v>
      </c>
      <c r="Q16" s="1">
        <v>1</v>
      </c>
      <c r="R16" s="2"/>
      <c r="S16" s="2"/>
      <c r="T16" s="6">
        <f t="shared" si="3"/>
        <v>600</v>
      </c>
      <c r="U16" s="6"/>
    </row>
    <row r="17" spans="1:21" x14ac:dyDescent="0.25">
      <c r="A17" t="s">
        <v>22</v>
      </c>
      <c r="B17">
        <f t="shared" si="0"/>
        <v>-735</v>
      </c>
      <c r="C17" s="1">
        <v>1</v>
      </c>
      <c r="D17" s="2"/>
      <c r="E17" s="2"/>
      <c r="F17" s="2"/>
      <c r="G17" s="2">
        <v>1</v>
      </c>
      <c r="H17" s="6">
        <f t="shared" si="1"/>
        <v>1721</v>
      </c>
      <c r="I17" s="6">
        <v>1725</v>
      </c>
      <c r="J17" s="1">
        <v>1</v>
      </c>
      <c r="K17" s="2"/>
      <c r="L17" s="2"/>
      <c r="M17" s="2"/>
      <c r="N17" s="2">
        <v>1</v>
      </c>
      <c r="O17" s="6">
        <f t="shared" si="2"/>
        <v>1769</v>
      </c>
      <c r="P17" s="6">
        <f>1500</f>
        <v>1500</v>
      </c>
      <c r="Q17" s="1">
        <v>1</v>
      </c>
      <c r="R17" s="2"/>
      <c r="S17" s="2">
        <v>1</v>
      </c>
      <c r="T17" s="6">
        <f t="shared" si="3"/>
        <v>2870</v>
      </c>
      <c r="U17" s="6">
        <f>2400</f>
        <v>2400</v>
      </c>
    </row>
    <row r="18" spans="1:21" x14ac:dyDescent="0.25">
      <c r="A18" t="s">
        <v>24</v>
      </c>
      <c r="B18">
        <f t="shared" si="0"/>
        <v>-614</v>
      </c>
      <c r="C18" s="1"/>
      <c r="D18" s="2"/>
      <c r="E18" s="2"/>
      <c r="F18" s="2"/>
      <c r="G18" s="2"/>
      <c r="H18" s="6">
        <f t="shared" si="1"/>
        <v>0</v>
      </c>
      <c r="I18" s="6"/>
      <c r="J18" s="1">
        <v>2</v>
      </c>
      <c r="K18" s="2"/>
      <c r="L18" s="2"/>
      <c r="M18" s="2"/>
      <c r="N18" s="2"/>
      <c r="O18" s="6">
        <f t="shared" si="2"/>
        <v>914</v>
      </c>
      <c r="P18" s="6">
        <v>900</v>
      </c>
      <c r="Q18" s="1">
        <v>1</v>
      </c>
      <c r="R18" s="2"/>
      <c r="S18" s="2"/>
      <c r="T18" s="6">
        <f t="shared" si="3"/>
        <v>600</v>
      </c>
      <c r="U18" s="6"/>
    </row>
    <row r="19" spans="1:21" x14ac:dyDescent="0.25">
      <c r="A19" t="s">
        <v>25</v>
      </c>
      <c r="B19">
        <f t="shared" si="0"/>
        <v>43</v>
      </c>
      <c r="C19" s="1"/>
      <c r="D19" s="2"/>
      <c r="E19" s="2"/>
      <c r="F19" s="2"/>
      <c r="G19" s="2"/>
      <c r="H19" s="6">
        <f t="shared" si="1"/>
        <v>0</v>
      </c>
      <c r="I19" s="6"/>
      <c r="J19" s="1">
        <v>1</v>
      </c>
      <c r="K19" s="2"/>
      <c r="L19" s="2"/>
      <c r="M19" s="2"/>
      <c r="N19" s="2"/>
      <c r="O19" s="6">
        <f t="shared" si="2"/>
        <v>457</v>
      </c>
      <c r="P19" s="6">
        <v>500</v>
      </c>
      <c r="Q19" s="1"/>
      <c r="R19" s="2"/>
      <c r="S19" s="2"/>
      <c r="T19" s="6">
        <f t="shared" si="3"/>
        <v>0</v>
      </c>
      <c r="U19" s="6"/>
    </row>
    <row r="20" spans="1:21" x14ac:dyDescent="0.25">
      <c r="A20" t="s">
        <v>26</v>
      </c>
      <c r="B20">
        <f t="shared" si="0"/>
        <v>-600</v>
      </c>
      <c r="C20" s="1"/>
      <c r="D20" s="2"/>
      <c r="E20" s="2"/>
      <c r="F20" s="2"/>
      <c r="G20" s="2"/>
      <c r="H20" s="6">
        <f t="shared" si="1"/>
        <v>0</v>
      </c>
      <c r="I20" s="6"/>
      <c r="J20" s="1"/>
      <c r="K20" s="2"/>
      <c r="L20" s="2"/>
      <c r="M20" s="2"/>
      <c r="N20" s="2"/>
      <c r="O20" s="6">
        <f t="shared" si="2"/>
        <v>0</v>
      </c>
      <c r="P20" s="6"/>
      <c r="Q20" s="1">
        <v>1</v>
      </c>
      <c r="R20" s="2"/>
      <c r="S20" s="2"/>
      <c r="T20" s="6">
        <f t="shared" si="3"/>
        <v>600</v>
      </c>
      <c r="U20" s="6"/>
    </row>
    <row r="21" spans="1:21" x14ac:dyDescent="0.25">
      <c r="A21" t="s">
        <v>27</v>
      </c>
      <c r="B21">
        <f>I21-H21+P21-O21+U21-T21+B28</f>
        <v>0</v>
      </c>
      <c r="C21" s="1"/>
      <c r="D21" s="2"/>
      <c r="E21" s="2"/>
      <c r="F21" s="2"/>
      <c r="G21" s="2"/>
      <c r="H21" s="6">
        <f t="shared" si="1"/>
        <v>0</v>
      </c>
      <c r="I21" s="6"/>
      <c r="J21" s="1"/>
      <c r="K21" s="2"/>
      <c r="L21" s="2"/>
      <c r="M21" s="2"/>
      <c r="N21" s="2"/>
      <c r="O21" s="6">
        <f t="shared" si="2"/>
        <v>0</v>
      </c>
      <c r="P21" s="6"/>
      <c r="Q21" s="1">
        <v>1</v>
      </c>
      <c r="R21" s="2"/>
      <c r="S21" s="2"/>
      <c r="T21" s="6">
        <f t="shared" si="3"/>
        <v>600</v>
      </c>
      <c r="U21" s="6"/>
    </row>
    <row r="22" spans="1:21" x14ac:dyDescent="0.25">
      <c r="B22">
        <f t="shared" si="0"/>
        <v>0</v>
      </c>
      <c r="C22" s="1"/>
      <c r="D22" s="2"/>
      <c r="E22" s="2"/>
      <c r="F22" s="2"/>
      <c r="G22" s="2"/>
      <c r="H22" s="6">
        <f t="shared" si="1"/>
        <v>0</v>
      </c>
      <c r="I22" s="6"/>
      <c r="J22" s="1"/>
      <c r="K22" s="2"/>
      <c r="L22" s="2"/>
      <c r="M22" s="2"/>
      <c r="N22" s="2"/>
      <c r="O22" s="6">
        <f t="shared" si="2"/>
        <v>0</v>
      </c>
      <c r="P22" s="6"/>
      <c r="Q22" s="1"/>
      <c r="R22" s="2"/>
      <c r="S22" s="2"/>
      <c r="T22" s="6">
        <f t="shared" si="3"/>
        <v>0</v>
      </c>
      <c r="U22" s="6"/>
    </row>
    <row r="23" spans="1:21" x14ac:dyDescent="0.25">
      <c r="C23" s="1"/>
      <c r="D23" s="2"/>
      <c r="E23" s="2"/>
      <c r="F23" s="2"/>
      <c r="G23" s="2"/>
      <c r="H23" s="6">
        <f t="shared" si="1"/>
        <v>0</v>
      </c>
      <c r="I23" s="6"/>
      <c r="J23" s="1"/>
      <c r="K23" s="2"/>
      <c r="L23" s="2"/>
      <c r="M23" s="2"/>
      <c r="N23" s="2"/>
      <c r="O23" s="6">
        <f t="shared" si="2"/>
        <v>0</v>
      </c>
      <c r="P23" s="6"/>
      <c r="Q23" s="1"/>
      <c r="R23" s="2"/>
      <c r="S23" s="2"/>
      <c r="T23" s="6">
        <f t="shared" si="3"/>
        <v>0</v>
      </c>
      <c r="U23" s="6"/>
    </row>
    <row r="24" spans="1:21" x14ac:dyDescent="0.25">
      <c r="B24" s="1">
        <f>SUM(B4:B22)</f>
        <v>-9427.5</v>
      </c>
      <c r="C24" s="1">
        <f>SUM(C4:C22)</f>
        <v>17</v>
      </c>
      <c r="D24" s="2"/>
      <c r="E24" s="2"/>
      <c r="F24" s="2"/>
      <c r="G24" s="2"/>
      <c r="H24" s="6"/>
      <c r="I24" s="6"/>
      <c r="J24" s="1">
        <f>SUM(J4:J22)</f>
        <v>20</v>
      </c>
      <c r="K24" s="2"/>
      <c r="L24" s="2"/>
      <c r="M24" s="2"/>
      <c r="N24" s="2"/>
      <c r="O24" s="6"/>
      <c r="P24" s="6"/>
      <c r="Q24" s="1">
        <f>SUM(Q4:Q22)</f>
        <v>18</v>
      </c>
      <c r="R24" s="2"/>
      <c r="S24" s="2"/>
      <c r="T24" s="6"/>
      <c r="U24" s="6"/>
    </row>
    <row r="25" spans="1:21" x14ac:dyDescent="0.25">
      <c r="C25" s="1"/>
      <c r="D25" s="2"/>
      <c r="E25" s="2"/>
      <c r="F25" s="2"/>
      <c r="G25" s="2"/>
      <c r="H25" s="6">
        <f t="shared" ref="H25:H35" si="4">$C$3*C25+$D$3*D25+$E$3*E25+$F$3*F25+$G$3*G25</f>
        <v>0</v>
      </c>
      <c r="I25" s="6"/>
      <c r="J25" s="1"/>
      <c r="K25" s="2"/>
      <c r="L25" s="2"/>
      <c r="M25" s="2"/>
      <c r="N25" s="2"/>
      <c r="O25" s="6">
        <f t="shared" ref="O25:O35" si="5">$J$3*J25+$K$3*K25+$L$3*L25+$M$3*M25+$N$3*N25</f>
        <v>0</v>
      </c>
      <c r="P25" s="6"/>
      <c r="Q25" s="1"/>
      <c r="R25" s="2"/>
      <c r="S25" s="2"/>
      <c r="T25" s="6">
        <f t="shared" ref="T25:T35" si="6">$Q$3*Q25+$R$3*R25+$S$3*S25</f>
        <v>0</v>
      </c>
      <c r="U25" s="6"/>
    </row>
    <row r="26" spans="1:21" x14ac:dyDescent="0.25">
      <c r="A26" t="s">
        <v>29</v>
      </c>
      <c r="B26">
        <v>500</v>
      </c>
      <c r="C26" s="1"/>
      <c r="D26" s="2"/>
      <c r="E26" s="2"/>
      <c r="F26" s="2"/>
      <c r="G26" s="2"/>
      <c r="H26" s="6">
        <f t="shared" si="4"/>
        <v>0</v>
      </c>
      <c r="I26" s="6"/>
      <c r="J26" s="1"/>
      <c r="K26" s="2"/>
      <c r="L26" s="2"/>
      <c r="M26" s="2"/>
      <c r="N26" s="2"/>
      <c r="O26" s="6">
        <f t="shared" si="5"/>
        <v>0</v>
      </c>
      <c r="P26" s="6"/>
      <c r="Q26" s="1"/>
      <c r="R26" s="2"/>
      <c r="S26" s="2"/>
      <c r="T26" s="6">
        <f t="shared" si="6"/>
        <v>0</v>
      </c>
      <c r="U26" s="6"/>
    </row>
    <row r="27" spans="1:21" x14ac:dyDescent="0.25">
      <c r="A27" t="s">
        <v>30</v>
      </c>
      <c r="B27">
        <v>352</v>
      </c>
      <c r="C27" s="1"/>
      <c r="D27" s="2"/>
      <c r="E27" s="2"/>
      <c r="F27" s="2"/>
      <c r="G27" s="2"/>
      <c r="H27" s="6">
        <f t="shared" si="4"/>
        <v>0</v>
      </c>
      <c r="I27" s="6"/>
      <c r="J27" s="1"/>
      <c r="K27" s="2"/>
      <c r="L27" s="2"/>
      <c r="M27" s="2"/>
      <c r="N27" s="2"/>
      <c r="O27" s="6">
        <f t="shared" si="5"/>
        <v>0</v>
      </c>
      <c r="P27" s="6"/>
      <c r="Q27" s="1"/>
      <c r="R27" s="2"/>
      <c r="S27" s="2"/>
      <c r="T27" s="6">
        <f t="shared" si="6"/>
        <v>0</v>
      </c>
      <c r="U27" s="6"/>
    </row>
    <row r="28" spans="1:21" x14ac:dyDescent="0.25">
      <c r="A28" t="s">
        <v>31</v>
      </c>
      <c r="B28">
        <v>600</v>
      </c>
      <c r="C28" s="1"/>
      <c r="D28" s="2"/>
      <c r="E28" s="2"/>
      <c r="F28" s="2"/>
      <c r="G28" s="2"/>
      <c r="H28" s="6">
        <f t="shared" si="4"/>
        <v>0</v>
      </c>
      <c r="I28" s="6"/>
      <c r="J28" s="1"/>
      <c r="K28" s="2"/>
      <c r="L28" s="2"/>
      <c r="M28" s="2"/>
      <c r="N28" s="2"/>
      <c r="O28" s="6">
        <f t="shared" si="5"/>
        <v>0</v>
      </c>
      <c r="P28" s="6"/>
      <c r="Q28" s="1"/>
      <c r="R28" s="2"/>
      <c r="S28" s="2"/>
      <c r="T28" s="6">
        <f t="shared" si="6"/>
        <v>0</v>
      </c>
      <c r="U28" s="6"/>
    </row>
    <row r="29" spans="1:21" x14ac:dyDescent="0.25">
      <c r="C29" s="1"/>
      <c r="D29" s="2"/>
      <c r="E29" s="2"/>
      <c r="F29" s="2"/>
      <c r="G29" s="2"/>
      <c r="H29" s="6">
        <f t="shared" si="4"/>
        <v>0</v>
      </c>
      <c r="I29" s="6"/>
      <c r="J29" s="1"/>
      <c r="K29" s="2"/>
      <c r="L29" s="2"/>
      <c r="M29" s="2"/>
      <c r="N29" s="2"/>
      <c r="O29" s="6">
        <f t="shared" si="5"/>
        <v>0</v>
      </c>
      <c r="P29" s="6"/>
      <c r="Q29" s="1"/>
      <c r="R29" s="2"/>
      <c r="S29" s="2"/>
      <c r="T29" s="6">
        <f t="shared" si="6"/>
        <v>0</v>
      </c>
      <c r="U29" s="6"/>
    </row>
    <row r="30" spans="1:21" x14ac:dyDescent="0.25">
      <c r="C30" s="1"/>
      <c r="D30" s="2"/>
      <c r="E30" s="2"/>
      <c r="F30" s="2"/>
      <c r="G30" s="2"/>
      <c r="H30" s="6">
        <f t="shared" si="4"/>
        <v>0</v>
      </c>
      <c r="I30" s="6"/>
      <c r="J30" s="1"/>
      <c r="K30" s="2"/>
      <c r="L30" s="2"/>
      <c r="M30" s="2"/>
      <c r="N30" s="2"/>
      <c r="O30" s="6">
        <f t="shared" si="5"/>
        <v>0</v>
      </c>
      <c r="P30" s="6"/>
      <c r="Q30" s="1"/>
      <c r="R30" s="2"/>
      <c r="S30" s="2"/>
      <c r="T30" s="6">
        <f t="shared" si="6"/>
        <v>0</v>
      </c>
      <c r="U30" s="6"/>
    </row>
    <row r="31" spans="1:21" x14ac:dyDescent="0.25">
      <c r="C31" s="1"/>
      <c r="D31" s="2"/>
      <c r="E31" s="2"/>
      <c r="F31" s="2"/>
      <c r="G31" s="2"/>
      <c r="H31" s="6">
        <f t="shared" si="4"/>
        <v>0</v>
      </c>
      <c r="I31" s="6"/>
      <c r="J31" s="1"/>
      <c r="K31" s="2"/>
      <c r="L31" s="2"/>
      <c r="M31" s="2"/>
      <c r="N31" s="2"/>
      <c r="O31" s="6">
        <f t="shared" si="5"/>
        <v>0</v>
      </c>
      <c r="P31" s="6"/>
      <c r="Q31" s="1"/>
      <c r="R31" s="2"/>
      <c r="S31" s="2"/>
      <c r="T31" s="6">
        <f t="shared" si="6"/>
        <v>0</v>
      </c>
      <c r="U31" s="6"/>
    </row>
    <row r="32" spans="1:21" x14ac:dyDescent="0.25">
      <c r="C32" s="1"/>
      <c r="D32" s="2"/>
      <c r="E32" s="2"/>
      <c r="F32" s="2"/>
      <c r="G32" s="2"/>
      <c r="H32" s="6">
        <f t="shared" si="4"/>
        <v>0</v>
      </c>
      <c r="I32" s="6"/>
      <c r="J32" s="1"/>
      <c r="K32" s="2"/>
      <c r="L32" s="2"/>
      <c r="M32" s="2"/>
      <c r="N32" s="2"/>
      <c r="O32" s="6">
        <f t="shared" si="5"/>
        <v>0</v>
      </c>
      <c r="P32" s="6"/>
      <c r="Q32" s="1"/>
      <c r="R32" s="2"/>
      <c r="S32" s="2"/>
      <c r="T32" s="6">
        <f t="shared" si="6"/>
        <v>0</v>
      </c>
      <c r="U32" s="6"/>
    </row>
    <row r="33" spans="3:21" x14ac:dyDescent="0.25">
      <c r="C33" s="1"/>
      <c r="D33" s="2"/>
      <c r="E33" s="2"/>
      <c r="F33" s="2"/>
      <c r="G33" s="2"/>
      <c r="H33" s="6">
        <f t="shared" si="4"/>
        <v>0</v>
      </c>
      <c r="I33" s="6"/>
      <c r="J33" s="1"/>
      <c r="K33" s="2"/>
      <c r="L33" s="2"/>
      <c r="M33" s="2"/>
      <c r="N33" s="2"/>
      <c r="O33" s="6">
        <f t="shared" si="5"/>
        <v>0</v>
      </c>
      <c r="P33" s="6"/>
      <c r="Q33" s="1"/>
      <c r="R33" s="2"/>
      <c r="S33" s="2"/>
      <c r="T33" s="6">
        <f t="shared" si="6"/>
        <v>0</v>
      </c>
      <c r="U33" s="6"/>
    </row>
    <row r="34" spans="3:21" x14ac:dyDescent="0.25">
      <c r="C34" s="1"/>
      <c r="D34" s="2"/>
      <c r="E34" s="2"/>
      <c r="F34" s="2"/>
      <c r="G34" s="2"/>
      <c r="H34" s="6">
        <f t="shared" si="4"/>
        <v>0</v>
      </c>
      <c r="I34" s="6"/>
      <c r="J34" s="1"/>
      <c r="K34" s="2"/>
      <c r="L34" s="2"/>
      <c r="M34" s="2"/>
      <c r="N34" s="2"/>
      <c r="O34" s="6">
        <f t="shared" si="5"/>
        <v>0</v>
      </c>
      <c r="P34" s="6"/>
      <c r="Q34" s="1"/>
      <c r="R34" s="2"/>
      <c r="S34" s="2"/>
      <c r="T34" s="6">
        <f t="shared" si="6"/>
        <v>0</v>
      </c>
      <c r="U34" s="6"/>
    </row>
    <row r="35" spans="3:21" ht="15.75" thickBot="1" x14ac:dyDescent="0.3">
      <c r="C35" s="3"/>
      <c r="D35" s="4"/>
      <c r="E35" s="4"/>
      <c r="F35" s="4"/>
      <c r="G35" s="4"/>
      <c r="H35" s="6">
        <f t="shared" si="4"/>
        <v>0</v>
      </c>
      <c r="I35" s="7"/>
      <c r="J35" s="3"/>
      <c r="K35" s="4"/>
      <c r="L35" s="4"/>
      <c r="M35" s="4"/>
      <c r="N35" s="4"/>
      <c r="O35" s="6">
        <f t="shared" si="5"/>
        <v>0</v>
      </c>
      <c r="P35" s="7"/>
      <c r="Q35" s="3"/>
      <c r="R35" s="4"/>
      <c r="S35" s="4"/>
      <c r="T35" s="6">
        <f t="shared" si="6"/>
        <v>0</v>
      </c>
      <c r="U35" s="7"/>
    </row>
  </sheetData>
  <mergeCells count="3">
    <mergeCell ref="C1:I1"/>
    <mergeCell ref="J1:P1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Orellana Apostol</dc:creator>
  <cp:lastModifiedBy>Pedro Orellana Apostol</cp:lastModifiedBy>
  <dcterms:created xsi:type="dcterms:W3CDTF">2016-10-29T11:16:57Z</dcterms:created>
  <dcterms:modified xsi:type="dcterms:W3CDTF">2016-10-30T03:17:59Z</dcterms:modified>
</cp:coreProperties>
</file>