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 excel IA Santander\"/>
    </mc:Choice>
  </mc:AlternateContent>
  <xr:revisionPtr revIDLastSave="0" documentId="13_ncr:1_{BC212228-B74A-4B94-A52F-50B53C9C65D1}" xr6:coauthVersionLast="47" xr6:coauthVersionMax="47" xr10:uidLastSave="{00000000-0000-0000-0000-000000000000}"/>
  <bookViews>
    <workbookView xWindow="-108" yWindow="-108" windowWidth="23256" windowHeight="13176" xr2:uid="{4E9F39C6-2F0E-4826-A22E-C7EB2A2D4F52}"/>
  </bookViews>
  <sheets>
    <sheet name="Planilha1" sheetId="1" r:id="rId1"/>
    <sheet name="Planilha2" sheetId="2" r:id="rId2"/>
  </sheets>
  <definedNames>
    <definedName name="aporte">Planilha1!$D$10</definedName>
    <definedName name="patrimonio">Planilha1!$D$13</definedName>
    <definedName name="qtd_anos">Planilha1!$D$11</definedName>
    <definedName name="rendimento_carteira">Planilha1!$D$6</definedName>
    <definedName name="salario">Planilha1!$D$5</definedName>
    <definedName name="sugestão_investimento">Planilha1!$D$7</definedName>
    <definedName name="taxa_mensal">Planilha1!$D$12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C29" i="1"/>
  <c r="C30" i="1"/>
  <c r="C31" i="1"/>
  <c r="C32" i="1"/>
  <c r="C33" i="1"/>
  <c r="D33" i="1" s="1"/>
  <c r="C28" i="1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D13" i="1"/>
  <c r="D14" i="1" s="1"/>
  <c r="D7" i="1"/>
  <c r="C21" i="1"/>
  <c r="D21" i="1" s="1"/>
  <c r="C20" i="1"/>
  <c r="D20" i="1" s="1"/>
  <c r="C19" i="1"/>
  <c r="D19" i="1" s="1"/>
  <c r="C18" i="1"/>
  <c r="D18" i="1" s="1"/>
  <c r="C17" i="1"/>
  <c r="D17" i="1" s="1"/>
  <c r="D32" i="1" l="1"/>
  <c r="D31" i="1"/>
  <c r="D30" i="1"/>
  <c r="D28" i="1"/>
  <c r="D29" i="1"/>
  <c r="D34" i="1" l="1"/>
</calcChain>
</file>

<file path=xl/sharedStrings.xml><?xml version="1.0" encoding="utf-8"?>
<sst xmlns="http://schemas.openxmlformats.org/spreadsheetml/2006/main" count="69" uniqueCount="33">
  <si>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</si>
  <si>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</si>
  <si>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</si>
  <si>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</si>
  <si>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</si>
  <si>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</si>
  <si>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</si>
  <si>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</si>
  <si>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</si>
  <si>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</si>
  <si>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</si>
  <si>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Cenarios</t>
  </si>
  <si>
    <t>DIVIDENDO</t>
  </si>
  <si>
    <t>Configurações</t>
  </si>
  <si>
    <t>Salário</t>
  </si>
  <si>
    <t>Rendimento carteira</t>
  </si>
  <si>
    <t>Sugestão investimento</t>
  </si>
  <si>
    <t>PERFIL</t>
  </si>
  <si>
    <t>AGRESSIVO</t>
  </si>
  <si>
    <t>VALOR A SER INVESTIDO POR MÊS</t>
  </si>
  <si>
    <t>MODERADO</t>
  </si>
  <si>
    <t>CONSERVADOR</t>
  </si>
  <si>
    <t>TIPO DE FII</t>
  </si>
  <si>
    <t xml:space="preserve">Percentual Sugerido </t>
  </si>
  <si>
    <t>Valores</t>
  </si>
  <si>
    <t>PAPEL</t>
  </si>
  <si>
    <t>TIJOLO</t>
  </si>
  <si>
    <t xml:space="preserve">HÍBRIDOS </t>
  </si>
  <si>
    <t>FOFs</t>
  </si>
  <si>
    <t>DESENVOLVIMENTO</t>
  </si>
  <si>
    <t xml:space="preserve">HOTELARIAS </t>
  </si>
  <si>
    <t>%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</si>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</sst>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5139D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thin">
        <color theme="0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8" fontId="1" fillId="5" borderId="11" xfId="0" applyNumberFormat="1" applyFont="1" applyFill="1" applyBorder="1" applyAlignment="1">
      <alignment horizontal="center" vertical="center"/>
    </xf>
    <xf numFmtId="8" fontId="0" fillId="5" borderId="12" xfId="0" applyNumberFormat="1" applyFill="1" applyBorder="1" applyAlignment="1">
      <alignment horizontal="center" vertical="center"/>
    </xf>
    <xf numFmtId="8" fontId="1" fillId="5" borderId="3" xfId="0" applyNumberFormat="1" applyFont="1" applyFill="1" applyBorder="1" applyAlignment="1">
      <alignment horizontal="center" vertical="center"/>
    </xf>
    <xf numFmtId="8" fontId="0" fillId="5" borderId="4" xfId="0" applyNumberFormat="1" applyFill="1" applyBorder="1" applyAlignment="1">
      <alignment horizontal="center" vertical="center"/>
    </xf>
    <xf numFmtId="8" fontId="1" fillId="5" borderId="6" xfId="0" applyNumberFormat="1" applyFont="1" applyFill="1" applyBorder="1" applyAlignment="1">
      <alignment horizontal="center" vertical="center"/>
    </xf>
    <xf numFmtId="8" fontId="0" fillId="5" borderId="7" xfId="0" applyNumberFormat="1" applyFill="1" applyBorder="1" applyAlignment="1">
      <alignment horizontal="center" vertical="center"/>
    </xf>
    <xf numFmtId="0" fontId="7" fillId="0" borderId="0" xfId="0" applyFont="1"/>
    <xf numFmtId="0" fontId="7" fillId="5" borderId="10" xfId="0" applyFont="1" applyFill="1" applyBorder="1"/>
    <xf numFmtId="0" fontId="7" fillId="5" borderId="2" xfId="0" applyFont="1" applyFill="1" applyBorder="1"/>
    <xf numFmtId="0" fontId="7" fillId="5" borderId="5" xfId="0" applyFont="1" applyFill="1" applyBorder="1"/>
    <xf numFmtId="0" fontId="7" fillId="5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0" borderId="19" xfId="0" applyBorder="1"/>
    <xf numFmtId="0" fontId="0" fillId="4" borderId="23" xfId="0" applyFill="1" applyBorder="1" applyAlignment="1">
      <alignment vertical="center"/>
    </xf>
    <xf numFmtId="0" fontId="7" fillId="0" borderId="1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8" fontId="1" fillId="2" borderId="14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8" fontId="1" fillId="2" borderId="16" xfId="0" applyNumberFormat="1" applyFont="1" applyFill="1" applyBorder="1" applyAlignment="1">
      <alignment horizontal="center" vertical="center"/>
    </xf>
    <xf numFmtId="0" fontId="0" fillId="0" borderId="0" xfId="0" applyBorder="1"/>
    <xf numFmtId="0" fontId="6" fillId="6" borderId="23" xfId="0" applyFont="1" applyFill="1" applyBorder="1" applyAlignment="1">
      <alignment vertical="center"/>
    </xf>
    <xf numFmtId="0" fontId="7" fillId="5" borderId="26" xfId="0" applyFont="1" applyFill="1" applyBorder="1" applyAlignment="1">
      <alignment horizontal="center"/>
    </xf>
    <xf numFmtId="164" fontId="0" fillId="0" borderId="27" xfId="1" applyNumberFormat="1" applyFont="1" applyBorder="1" applyAlignment="1">
      <alignment horizontal="center" vertical="center"/>
    </xf>
    <xf numFmtId="10" fontId="0" fillId="0" borderId="27" xfId="2" applyNumberFormat="1" applyFont="1" applyBorder="1" applyAlignment="1">
      <alignment horizontal="center" vertical="center"/>
    </xf>
    <xf numFmtId="0" fontId="7" fillId="5" borderId="28" xfId="0" applyFont="1" applyFill="1" applyBorder="1" applyAlignment="1">
      <alignment horizontal="center"/>
    </xf>
    <xf numFmtId="164" fontId="0" fillId="0" borderId="29" xfId="1" applyNumberFormat="1" applyFont="1" applyBorder="1" applyAlignment="1">
      <alignment horizontal="center" vertical="center"/>
    </xf>
    <xf numFmtId="0" fontId="7" fillId="7" borderId="0" xfId="0" applyFont="1" applyFill="1" applyBorder="1"/>
    <xf numFmtId="0" fontId="0" fillId="7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2" xfId="0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5513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Percentual</a:t>
            </a:r>
            <a:r>
              <a:rPr lang="pt-BR" baseline="0"/>
              <a:t> sugerido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Planilha1!$B$28:$B$33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 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 </c:v>
                </c:pt>
              </c:strCache>
            </c:strRef>
          </c:cat>
          <c:val>
            <c:numRef>
              <c:f>Planilha1!$C$28:$C$33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E-43BE-92E7-89700B50F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0</xdr:row>
      <xdr:rowOff>129540</xdr:rowOff>
    </xdr:from>
    <xdr:to>
      <xdr:col>1</xdr:col>
      <xdr:colOff>53340</xdr:colOff>
      <xdr:row>0</xdr:row>
      <xdr:rowOff>533400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C6218F0-6A0C-EA88-10C8-F9B816AA8CE0}"/>
            </a:ext>
          </a:extLst>
        </xdr:cNvPr>
        <xdr:cNvSpPr/>
      </xdr:nvSpPr>
      <xdr:spPr>
        <a:xfrm>
          <a:off x="579120" y="129540"/>
          <a:ext cx="83820" cy="403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60960</xdr:colOff>
      <xdr:row>0</xdr:row>
      <xdr:rowOff>45720</xdr:rowOff>
    </xdr:from>
    <xdr:to>
      <xdr:col>2</xdr:col>
      <xdr:colOff>160020</xdr:colOff>
      <xdr:row>0</xdr:row>
      <xdr:rowOff>548640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97420AB-E51C-E1C9-AAE5-16BEBF56A848}"/>
            </a:ext>
          </a:extLst>
        </xdr:cNvPr>
        <xdr:cNvSpPr txBox="1"/>
      </xdr:nvSpPr>
      <xdr:spPr>
        <a:xfrm>
          <a:off x="670560" y="45720"/>
          <a:ext cx="227838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200" b="1">
              <a:solidFill>
                <a:schemeClr val="bg1"/>
              </a:solidFill>
            </a:rPr>
            <a:t>DIO INVEST</a:t>
          </a:r>
        </a:p>
      </xdr:txBody>
    </xdr:sp>
    <xdr:clientData/>
  </xdr:twoCellAnchor>
  <xdr:twoCellAnchor>
    <xdr:from>
      <xdr:col>1</xdr:col>
      <xdr:colOff>1360170</xdr:colOff>
      <xdr:row>35</xdr:row>
      <xdr:rowOff>83820</xdr:rowOff>
    </xdr:from>
    <xdr:to>
      <xdr:col>2</xdr:col>
      <xdr:colOff>2815590</xdr:colOff>
      <xdr:row>50</xdr:row>
      <xdr:rowOff>83820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3A8869B-5B9C-F2F0-B2A9-BB37F8DF7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4748-4550-4395-8801-0020C58828F4}">
  <dimension ref="A1:G58"/>
  <sheetViews>
    <sheetView showGridLines="0" tabSelected="1" topLeftCell="A39" workbookViewId="0">
      <selection activeCell="C24" sqref="C24:D24"/>
    </sheetView>
  </sheetViews>
  <sheetFormatPr defaultColWidth="0" defaultRowHeight="14.4" x14ac:dyDescent="0.3"/>
  <cols>
    <col min="1" max="1" width="8.88671875" customWidth="1"/>
    <col min="2" max="2" width="45.44140625" customWidth="1"/>
    <col min="3" max="3" width="44" customWidth="1"/>
    <col min="4" max="4" width="14.44140625" customWidth="1"/>
    <col min="5" max="5" width="3.77734375" customWidth="1"/>
    <col min="6" max="6" width="4" customWidth="1"/>
    <col min="7" max="7" width="3.5546875" customWidth="1"/>
    <col min="8" max="8" width="8.88671875" hidden="1" customWidth="1"/>
    <col min="9" max="16384" width="8.88671875" hidden="1"/>
  </cols>
  <sheetData>
    <row r="1" spans="1:4" s="1" customFormat="1" ht="52.8" customHeight="1" x14ac:dyDescent="0.3"/>
    <row r="3" spans="1:4" ht="15" thickBot="1" x14ac:dyDescent="0.35"/>
    <row r="4" spans="1:4" ht="18.600000000000001" thickBot="1" x14ac:dyDescent="0.35">
      <c r="B4" s="17" t="s">
        <v>13</v>
      </c>
      <c r="C4" s="18"/>
      <c r="D4" s="35"/>
    </row>
    <row r="5" spans="1:4" ht="16.2" thickBot="1" x14ac:dyDescent="0.35">
      <c r="B5" s="15" t="s">
        <v>14</v>
      </c>
      <c r="C5" s="36"/>
      <c r="D5" s="37">
        <v>4200</v>
      </c>
    </row>
    <row r="6" spans="1:4" ht="16.2" thickBot="1" x14ac:dyDescent="0.35">
      <c r="B6" s="15" t="s">
        <v>15</v>
      </c>
      <c r="C6" s="36"/>
      <c r="D6" s="38">
        <v>0.01</v>
      </c>
    </row>
    <row r="7" spans="1:4" ht="16.2" thickBot="1" x14ac:dyDescent="0.35">
      <c r="B7" s="16" t="s">
        <v>16</v>
      </c>
      <c r="C7" s="39"/>
      <c r="D7" s="40">
        <f>D5*30%</f>
        <v>1260</v>
      </c>
    </row>
    <row r="8" spans="1:4" ht="15" thickBot="1" x14ac:dyDescent="0.35">
      <c r="A8" s="34"/>
    </row>
    <row r="9" spans="1:4" ht="35.4" customHeight="1" thickBot="1" x14ac:dyDescent="0.35">
      <c r="A9" s="21"/>
      <c r="B9" s="19" t="s">
        <v>5</v>
      </c>
      <c r="C9" s="20"/>
      <c r="D9" s="22"/>
    </row>
    <row r="10" spans="1:4" ht="16.2" thickBot="1" x14ac:dyDescent="0.35">
      <c r="A10" s="21"/>
      <c r="B10" s="23" t="s">
        <v>0</v>
      </c>
      <c r="C10" s="24"/>
      <c r="D10" s="25">
        <v>1260</v>
      </c>
    </row>
    <row r="11" spans="1:4" ht="16.2" thickBot="1" x14ac:dyDescent="0.35">
      <c r="A11" s="21"/>
      <c r="B11" s="23" t="s">
        <v>1</v>
      </c>
      <c r="C11" s="24"/>
      <c r="D11" s="26">
        <v>10</v>
      </c>
    </row>
    <row r="12" spans="1:4" ht="16.2" thickBot="1" x14ac:dyDescent="0.35">
      <c r="A12" s="21"/>
      <c r="B12" s="23" t="s">
        <v>2</v>
      </c>
      <c r="C12" s="24"/>
      <c r="D12" s="27">
        <v>1.0789999999999999E-2</v>
      </c>
    </row>
    <row r="13" spans="1:4" ht="16.2" thickBot="1" x14ac:dyDescent="0.35">
      <c r="A13" s="34"/>
      <c r="B13" s="28" t="s">
        <v>3</v>
      </c>
      <c r="C13" s="29"/>
      <c r="D13" s="30">
        <f>FV(taxa_mensal,qtd_anos*12,aporte*-1)</f>
        <v>306538.10778801696</v>
      </c>
    </row>
    <row r="14" spans="1:4" ht="16.2" thickBot="1" x14ac:dyDescent="0.35">
      <c r="A14" s="34"/>
      <c r="B14" s="31" t="s">
        <v>4</v>
      </c>
      <c r="C14" s="32"/>
      <c r="D14" s="33">
        <f>D13*rendimento_carteira</f>
        <v>3065.3810778801699</v>
      </c>
    </row>
    <row r="15" spans="1:4" ht="16.2" thickBot="1" x14ac:dyDescent="0.35">
      <c r="A15" s="34"/>
      <c r="B15" s="11"/>
    </row>
    <row r="16" spans="1:4" ht="25.8" x14ac:dyDescent="0.3">
      <c r="B16" s="2" t="s">
        <v>11</v>
      </c>
      <c r="C16" s="3"/>
      <c r="D16" s="4" t="s">
        <v>12</v>
      </c>
    </row>
    <row r="17" spans="2:4" ht="15.6" x14ac:dyDescent="0.3">
      <c r="B17" s="12" t="s">
        <v>6</v>
      </c>
      <c r="C17" s="5">
        <f>FV(D12,2*12,D10*-1)</f>
        <v>34306.810395032975</v>
      </c>
      <c r="D17" s="6">
        <f>C17*rendimento_carteira</f>
        <v>343.06810395032977</v>
      </c>
    </row>
    <row r="18" spans="2:4" ht="15.6" x14ac:dyDescent="0.3">
      <c r="B18" s="13" t="s">
        <v>7</v>
      </c>
      <c r="C18" s="7">
        <f>FV(D12,5*12,D10*-1)</f>
        <v>105558.91163809443</v>
      </c>
      <c r="D18" s="8">
        <f>C18*rendimento_carteira</f>
        <v>1055.5891163809442</v>
      </c>
    </row>
    <row r="19" spans="2:4" ht="15.6" x14ac:dyDescent="0.3">
      <c r="B19" s="13" t="s">
        <v>8</v>
      </c>
      <c r="C19" s="7">
        <f>FV(D12,10*12,D10*-1)</f>
        <v>306538.10778801696</v>
      </c>
      <c r="D19" s="8">
        <f>C19*rendimento_carteira</f>
        <v>3065.3810778801699</v>
      </c>
    </row>
    <row r="20" spans="2:4" ht="15.6" x14ac:dyDescent="0.3">
      <c r="B20" s="13" t="s">
        <v>9</v>
      </c>
      <c r="C20" s="7">
        <f>FV(D12,20*12,D10*-1)</f>
        <v>1417749.9841223215</v>
      </c>
      <c r="D20" s="8">
        <f>C20*rendimento_carteira</f>
        <v>14177.499841223214</v>
      </c>
    </row>
    <row r="21" spans="2:4" ht="16.2" thickBot="1" x14ac:dyDescent="0.35">
      <c r="B21" s="14" t="s">
        <v>10</v>
      </c>
      <c r="C21" s="9">
        <f>FV(D12,30*12,D10*-1)</f>
        <v>5445933.7653059401</v>
      </c>
      <c r="D21" s="10">
        <f>C21*rendimento_carteira</f>
        <v>54459.337653059403</v>
      </c>
    </row>
    <row r="24" spans="2:4" ht="15.6" x14ac:dyDescent="0.3">
      <c r="B24" s="41" t="s">
        <v>17</v>
      </c>
      <c r="C24" s="42" t="s">
        <v>18</v>
      </c>
      <c r="D24" s="42"/>
    </row>
    <row r="25" spans="2:4" x14ac:dyDescent="0.3">
      <c r="B25" t="s">
        <v>19</v>
      </c>
      <c r="C25" s="43">
        <f>sugestão_investimento</f>
        <v>1260</v>
      </c>
      <c r="D25" s="43"/>
    </row>
    <row r="27" spans="2:4" x14ac:dyDescent="0.3">
      <c r="B27" s="45" t="s">
        <v>22</v>
      </c>
      <c r="C27" s="45" t="s">
        <v>23</v>
      </c>
      <c r="D27" s="45" t="s">
        <v>24</v>
      </c>
    </row>
    <row r="28" spans="2:4" x14ac:dyDescent="0.3">
      <c r="B28" s="46" t="s">
        <v>25</v>
      </c>
      <c r="C28" s="47">
        <f>VLOOKUP($C$24&amp;"-"&amp;B28,Planilha2!$A:$D,4,FALSE)</f>
        <v>0.5</v>
      </c>
      <c r="D28" s="48">
        <f>$C$25*C28</f>
        <v>630</v>
      </c>
    </row>
    <row r="29" spans="2:4" x14ac:dyDescent="0.3">
      <c r="B29" s="46" t="s">
        <v>26</v>
      </c>
      <c r="C29" s="47">
        <f>VLOOKUP($C$24&amp;"-"&amp;B29,Planilha2!$A:$D,4,FALSE)</f>
        <v>0.1</v>
      </c>
      <c r="D29" s="48">
        <f t="shared" ref="D29:D33" si="0">$C$25*C29</f>
        <v>126</v>
      </c>
    </row>
    <row r="30" spans="2:4" x14ac:dyDescent="0.3">
      <c r="B30" s="46" t="s">
        <v>27</v>
      </c>
      <c r="C30" s="47">
        <f>VLOOKUP($C$24&amp;"-"&amp;B30,Planilha2!$A:$D,4,FALSE)</f>
        <v>0.05</v>
      </c>
      <c r="D30" s="48">
        <f t="shared" si="0"/>
        <v>63</v>
      </c>
    </row>
    <row r="31" spans="2:4" x14ac:dyDescent="0.3">
      <c r="B31" s="46" t="s">
        <v>28</v>
      </c>
      <c r="C31" s="47">
        <f>VLOOKUP($C$24&amp;"-"&amp;B31,Planilha2!$A:$D,4,FALSE)</f>
        <v>0.05</v>
      </c>
      <c r="D31" s="48">
        <f t="shared" si="0"/>
        <v>63</v>
      </c>
    </row>
    <row r="32" spans="2:4" x14ac:dyDescent="0.3">
      <c r="B32" s="46" t="s">
        <v>29</v>
      </c>
      <c r="C32" s="47">
        <f>VLOOKUP($C$24&amp;"-"&amp;B32,Planilha2!$A:$D,4,FALSE)</f>
        <v>0.2</v>
      </c>
      <c r="D32" s="48">
        <f t="shared" si="0"/>
        <v>252</v>
      </c>
    </row>
    <row r="33" spans="2:4" x14ac:dyDescent="0.3">
      <c r="B33" s="46" t="s">
        <v>30</v>
      </c>
      <c r="C33" s="47">
        <f>VLOOKUP($C$24&amp;"-"&amp;B33,Planilha2!$A:$D,4,FALSE)</f>
        <v>0.1</v>
      </c>
      <c r="D33" s="48">
        <f t="shared" si="0"/>
        <v>126</v>
      </c>
    </row>
    <row r="34" spans="2:4" x14ac:dyDescent="0.3">
      <c r="B34" s="44"/>
      <c r="C34" s="44"/>
      <c r="D34" s="49">
        <f>SUM(D28:D33)</f>
        <v>1260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</sheetData>
  <mergeCells count="12">
    <mergeCell ref="C24:D24"/>
    <mergeCell ref="C25:D25"/>
    <mergeCell ref="B13:C13"/>
    <mergeCell ref="B14:C14"/>
    <mergeCell ref="B4:C4"/>
    <mergeCell ref="B5:C5"/>
    <mergeCell ref="B6:C6"/>
    <mergeCell ref="B7:C7"/>
    <mergeCell ref="B9:C9"/>
    <mergeCell ref="B10:C10"/>
    <mergeCell ref="B11:C11"/>
    <mergeCell ref="B12:C12"/>
  </mergeCells>
  <dataValidations count="1">
    <dataValidation type="list" allowBlank="1" showInputMessage="1" showErrorMessage="1" sqref="C24:D24" xr:uid="{0D40ACDA-E96E-4306-B2EB-6A77DE8AD03F}">
      <formula1>"AGRESSIVO,MODERADO,CONSERVADOR"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EC-33E9-4097-9908-9432D097655B}">
  <dimension ref="A2:D20"/>
  <sheetViews>
    <sheetView workbookViewId="0">
      <selection activeCell="D13" sqref="D13"/>
    </sheetView>
  </sheetViews>
  <sheetFormatPr defaultRowHeight="14.4" x14ac:dyDescent="0.3"/>
  <cols>
    <col min="1" max="1" width="31.5546875" bestFit="1" customWidth="1"/>
    <col min="2" max="2" width="14" bestFit="1" customWidth="1"/>
    <col min="3" max="3" width="17.6640625" bestFit="1" customWidth="1"/>
    <col min="4" max="4" width="11.109375" bestFit="1" customWidth="1"/>
  </cols>
  <sheetData>
    <row r="2" spans="1:4" x14ac:dyDescent="0.3">
      <c r="A2" t="s">
        <v>32</v>
      </c>
      <c r="B2" t="s">
        <v>17</v>
      </c>
      <c r="C2" s="46" t="s">
        <v>22</v>
      </c>
      <c r="D2" s="46" t="s">
        <v>31</v>
      </c>
    </row>
    <row r="3" spans="1:4" x14ac:dyDescent="0.3">
      <c r="A3" t="str">
        <f>B3&amp;"-"&amp;C3</f>
        <v>CONSERVADOR-PAPEL</v>
      </c>
      <c r="B3" s="50" t="s">
        <v>21</v>
      </c>
      <c r="C3" s="46" t="s">
        <v>25</v>
      </c>
      <c r="D3" s="47">
        <v>0.3</v>
      </c>
    </row>
    <row r="4" spans="1:4" x14ac:dyDescent="0.3">
      <c r="A4" t="str">
        <f t="shared" ref="A4:A20" si="0">B4&amp;"-"&amp;C4</f>
        <v>CONSERVADOR-TIJOLO</v>
      </c>
      <c r="B4" s="50" t="s">
        <v>21</v>
      </c>
      <c r="C4" s="46" t="s">
        <v>26</v>
      </c>
      <c r="D4" s="47">
        <v>0.5</v>
      </c>
    </row>
    <row r="5" spans="1:4" x14ac:dyDescent="0.3">
      <c r="A5" t="str">
        <f t="shared" si="0"/>
        <v xml:space="preserve">CONSERVADOR-HÍBRIDOS </v>
      </c>
      <c r="B5" s="50" t="s">
        <v>21</v>
      </c>
      <c r="C5" s="46" t="s">
        <v>27</v>
      </c>
      <c r="D5" s="47">
        <v>0.1</v>
      </c>
    </row>
    <row r="6" spans="1:4" x14ac:dyDescent="0.3">
      <c r="A6" t="str">
        <f t="shared" si="0"/>
        <v>CONSERVADOR-FOFs</v>
      </c>
      <c r="B6" s="50" t="s">
        <v>21</v>
      </c>
      <c r="C6" s="46" t="s">
        <v>28</v>
      </c>
      <c r="D6" s="47">
        <v>0.1</v>
      </c>
    </row>
    <row r="7" spans="1:4" x14ac:dyDescent="0.3">
      <c r="A7" t="str">
        <f t="shared" si="0"/>
        <v>CONSERVADOR-DESENVOLVIMENTO</v>
      </c>
      <c r="B7" s="50" t="s">
        <v>21</v>
      </c>
      <c r="C7" s="46" t="s">
        <v>29</v>
      </c>
      <c r="D7" s="47">
        <v>0</v>
      </c>
    </row>
    <row r="8" spans="1:4" ht="15" thickBot="1" x14ac:dyDescent="0.35">
      <c r="A8" s="51" t="str">
        <f t="shared" si="0"/>
        <v xml:space="preserve">CONSERVADOR-HOTELARIAS </v>
      </c>
      <c r="B8" s="52" t="s">
        <v>21</v>
      </c>
      <c r="C8" s="53" t="s">
        <v>30</v>
      </c>
      <c r="D8" s="54">
        <v>0</v>
      </c>
    </row>
    <row r="9" spans="1:4" x14ac:dyDescent="0.3">
      <c r="A9" t="str">
        <f t="shared" si="0"/>
        <v>MODERADO-PAPEL</v>
      </c>
      <c r="B9" t="s">
        <v>20</v>
      </c>
      <c r="C9" s="46" t="s">
        <v>25</v>
      </c>
      <c r="D9" s="55">
        <v>0.32</v>
      </c>
    </row>
    <row r="10" spans="1:4" x14ac:dyDescent="0.3">
      <c r="A10" t="str">
        <f t="shared" si="0"/>
        <v>MODERADO-TIJOLO</v>
      </c>
      <c r="B10" t="s">
        <v>20</v>
      </c>
      <c r="C10" s="46" t="s">
        <v>26</v>
      </c>
      <c r="D10" s="55">
        <v>0.35</v>
      </c>
    </row>
    <row r="11" spans="1:4" x14ac:dyDescent="0.3">
      <c r="A11" t="str">
        <f t="shared" si="0"/>
        <v xml:space="preserve">MODERADO-HÍBRIDOS </v>
      </c>
      <c r="B11" t="s">
        <v>20</v>
      </c>
      <c r="C11" s="46" t="s">
        <v>27</v>
      </c>
      <c r="D11" s="55">
        <v>0.08</v>
      </c>
    </row>
    <row r="12" spans="1:4" x14ac:dyDescent="0.3">
      <c r="A12" t="str">
        <f t="shared" si="0"/>
        <v>MODERADO-FOFs</v>
      </c>
      <c r="B12" t="s">
        <v>20</v>
      </c>
      <c r="C12" s="46" t="s">
        <v>28</v>
      </c>
      <c r="D12" s="47">
        <v>0.05</v>
      </c>
    </row>
    <row r="13" spans="1:4" x14ac:dyDescent="0.3">
      <c r="A13" t="str">
        <f t="shared" si="0"/>
        <v>MODERADO-DESENVOLVIMENTO</v>
      </c>
      <c r="B13" t="s">
        <v>20</v>
      </c>
      <c r="C13" s="46" t="s">
        <v>29</v>
      </c>
      <c r="D13" s="55">
        <v>0.1</v>
      </c>
    </row>
    <row r="14" spans="1:4" ht="15" thickBot="1" x14ac:dyDescent="0.35">
      <c r="A14" s="51" t="str">
        <f t="shared" si="0"/>
        <v xml:space="preserve">MODERADO-HOTELARIAS </v>
      </c>
      <c r="B14" s="51" t="s">
        <v>20</v>
      </c>
      <c r="C14" s="53" t="s">
        <v>30</v>
      </c>
      <c r="D14" s="54">
        <v>0.1</v>
      </c>
    </row>
    <row r="15" spans="1:4" x14ac:dyDescent="0.3">
      <c r="A15" t="str">
        <f t="shared" si="0"/>
        <v>AGRESSIVO-PAPEL</v>
      </c>
      <c r="B15" t="s">
        <v>18</v>
      </c>
      <c r="C15" s="46" t="s">
        <v>25</v>
      </c>
      <c r="D15" s="55">
        <v>0.5</v>
      </c>
    </row>
    <row r="16" spans="1:4" x14ac:dyDescent="0.3">
      <c r="A16" t="str">
        <f t="shared" si="0"/>
        <v>AGRESSIVO-TIJOLO</v>
      </c>
      <c r="B16" t="s">
        <v>18</v>
      </c>
      <c r="C16" s="46" t="s">
        <v>26</v>
      </c>
      <c r="D16" s="55">
        <v>0.1</v>
      </c>
    </row>
    <row r="17" spans="1:4" x14ac:dyDescent="0.3">
      <c r="A17" t="str">
        <f t="shared" si="0"/>
        <v xml:space="preserve">AGRESSIVO-HÍBRIDOS </v>
      </c>
      <c r="B17" t="s">
        <v>18</v>
      </c>
      <c r="C17" s="46" t="s">
        <v>27</v>
      </c>
      <c r="D17" s="55">
        <v>0.05</v>
      </c>
    </row>
    <row r="18" spans="1:4" x14ac:dyDescent="0.3">
      <c r="A18" t="str">
        <f t="shared" si="0"/>
        <v>AGRESSIVO-FOFs</v>
      </c>
      <c r="B18" t="s">
        <v>18</v>
      </c>
      <c r="C18" s="46" t="s">
        <v>28</v>
      </c>
      <c r="D18" s="55">
        <v>0.05</v>
      </c>
    </row>
    <row r="19" spans="1:4" x14ac:dyDescent="0.3">
      <c r="A19" t="str">
        <f t="shared" si="0"/>
        <v>AGRESSIVO-DESENVOLVIMENTO</v>
      </c>
      <c r="B19" t="s">
        <v>18</v>
      </c>
      <c r="C19" s="46" t="s">
        <v>29</v>
      </c>
      <c r="D19" s="55">
        <v>0.2</v>
      </c>
    </row>
    <row r="20" spans="1:4" x14ac:dyDescent="0.3">
      <c r="A20" t="str">
        <f t="shared" si="0"/>
        <v xml:space="preserve">AGRESSIVO-HOTELARIAS </v>
      </c>
      <c r="B20" t="s">
        <v>18</v>
      </c>
      <c r="C20" s="46" t="s">
        <v>30</v>
      </c>
      <c r="D20" s="5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sugestão_investimento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Brito</dc:creator>
  <cp:lastModifiedBy>Pedro Brito</cp:lastModifiedBy>
  <dcterms:created xsi:type="dcterms:W3CDTF">2025-06-17T19:41:35Z</dcterms:created>
  <dcterms:modified xsi:type="dcterms:W3CDTF">2025-06-26T02:00:43Z</dcterms:modified>
</cp:coreProperties>
</file>