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Xampp\htdocs\Página\promocionesya\basededatos\bell\"/>
    </mc:Choice>
  </mc:AlternateContent>
  <xr:revisionPtr revIDLastSave="0" documentId="13_ncr:1_{4058ED7B-0EE8-4855-80A0-A58850CDEAC1}" xr6:coauthVersionLast="40" xr6:coauthVersionMax="40" xr10:uidLastSave="{00000000-0000-0000-0000-000000000000}"/>
  <bookViews>
    <workbookView xWindow="0" yWindow="0" windowWidth="17256" windowHeight="5640" activeTab="2" xr2:uid="{EF804F02-179F-4B78-984E-213B732F6655}"/>
  </bookViews>
  <sheets>
    <sheet name="Central" sheetId="8" r:id="rId1"/>
    <sheet name="General" sheetId="48" r:id="rId2"/>
    <sheet name="General web" sheetId="49" r:id="rId3"/>
    <sheet name="10" sheetId="9" r:id="rId4"/>
    <sheet name="11" sheetId="4" r:id="rId5"/>
    <sheet name="12" sheetId="11" r:id="rId6"/>
    <sheet name="13" sheetId="12" r:id="rId7"/>
    <sheet name="14" sheetId="10" r:id="rId8"/>
    <sheet name="15" sheetId="13" r:id="rId9"/>
    <sheet name="16" sheetId="14" r:id="rId10"/>
    <sheet name="17" sheetId="15" r:id="rId11"/>
    <sheet name="18" sheetId="16" r:id="rId12"/>
    <sheet name="19" sheetId="17" r:id="rId13"/>
    <sheet name="20" sheetId="18" r:id="rId14"/>
    <sheet name="21" sheetId="19" r:id="rId15"/>
    <sheet name="22" sheetId="20" r:id="rId16"/>
    <sheet name="23" sheetId="21" r:id="rId17"/>
    <sheet name="24" sheetId="22" r:id="rId18"/>
    <sheet name="25" sheetId="23" r:id="rId19"/>
    <sheet name="26" sheetId="24" r:id="rId20"/>
    <sheet name="27" sheetId="25" r:id="rId21"/>
    <sheet name="28" sheetId="26" r:id="rId22"/>
    <sheet name="29" sheetId="27" r:id="rId23"/>
    <sheet name="30" sheetId="38" r:id="rId24"/>
    <sheet name="31" sheetId="39" r:id="rId25"/>
    <sheet name="32" sheetId="40" r:id="rId26"/>
    <sheet name="33" sheetId="41" r:id="rId27"/>
    <sheet name="34" sheetId="42" r:id="rId28"/>
    <sheet name="35" sheetId="43" r:id="rId29"/>
    <sheet name="36" sheetId="44" r:id="rId30"/>
    <sheet name="37" sheetId="45" r:id="rId31"/>
    <sheet name="38" sheetId="46" r:id="rId32"/>
    <sheet name="39" sheetId="47" r:id="rId33"/>
    <sheet name="logos bancos" sheetId="6" r:id="rId34"/>
    <sheet name="logos tarjetas" sheetId="5" r:id="rId35"/>
    <sheet name="logo marcas" sheetId="35" r:id="rId36"/>
    <sheet name="Disp app" sheetId="37" r:id="rId37"/>
  </sheets>
  <definedNames>
    <definedName name="_xlnm._FilterDatabase" localSheetId="0" hidden="1">Central!$A$1:$D$28</definedName>
    <definedName name="_xlnm._FilterDatabase" localSheetId="2" hidden="1">'General web'!$A$2:$O$2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9" l="1"/>
  <c r="D4" i="49" l="1"/>
  <c r="E4" i="49"/>
  <c r="F4" i="49"/>
  <c r="G4" i="49"/>
  <c r="H4" i="49"/>
  <c r="I4" i="49"/>
  <c r="J4" i="49"/>
  <c r="K4" i="49"/>
  <c r="L4" i="49"/>
  <c r="M4" i="49"/>
  <c r="N4" i="49"/>
  <c r="O4" i="49"/>
  <c r="C5" i="49"/>
  <c r="D5" i="49"/>
  <c r="E5" i="49"/>
  <c r="F5" i="49"/>
  <c r="G5" i="49"/>
  <c r="H5" i="49"/>
  <c r="I5" i="49"/>
  <c r="K5" i="49"/>
  <c r="L5" i="49"/>
  <c r="M5" i="49"/>
  <c r="N5" i="49"/>
  <c r="O5" i="49"/>
  <c r="C6" i="49"/>
  <c r="D6" i="49"/>
  <c r="E6" i="49"/>
  <c r="F6" i="49"/>
  <c r="G6" i="49"/>
  <c r="H6" i="49"/>
  <c r="I6" i="49"/>
  <c r="K6" i="49"/>
  <c r="L6" i="49"/>
  <c r="M6" i="49"/>
  <c r="N6" i="49"/>
  <c r="O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D8" i="49"/>
  <c r="E8" i="49"/>
  <c r="F8" i="49"/>
  <c r="G8" i="49"/>
  <c r="H8" i="49"/>
  <c r="I8" i="49"/>
  <c r="J8" i="49"/>
  <c r="K8" i="49"/>
  <c r="L8" i="49"/>
  <c r="M8" i="49"/>
  <c r="N8" i="49"/>
  <c r="O8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D15" i="49"/>
  <c r="E15" i="49"/>
  <c r="F15" i="49"/>
  <c r="H15" i="49"/>
  <c r="J15" i="49"/>
  <c r="K15" i="49"/>
  <c r="L15" i="49"/>
  <c r="M15" i="49"/>
  <c r="N15" i="49"/>
  <c r="O15" i="49"/>
  <c r="D16" i="49"/>
  <c r="E16" i="49"/>
  <c r="F16" i="49"/>
  <c r="H16" i="49"/>
  <c r="I16" i="49"/>
  <c r="K16" i="49"/>
  <c r="L16" i="49"/>
  <c r="M16" i="49"/>
  <c r="N16" i="49"/>
  <c r="O16" i="49"/>
  <c r="C17" i="49"/>
  <c r="D17" i="49"/>
  <c r="E17" i="49"/>
  <c r="F17" i="49"/>
  <c r="G17" i="49"/>
  <c r="H17" i="49"/>
  <c r="I17" i="49"/>
  <c r="J17" i="49"/>
  <c r="K17" i="49"/>
  <c r="L17" i="49"/>
  <c r="M17" i="49"/>
  <c r="N17" i="49"/>
  <c r="O17" i="49"/>
  <c r="C18" i="49"/>
  <c r="D18" i="49"/>
  <c r="E18" i="49"/>
  <c r="F18" i="49"/>
  <c r="G18" i="49"/>
  <c r="H18" i="49"/>
  <c r="I18" i="49"/>
  <c r="J18" i="49"/>
  <c r="K18" i="49"/>
  <c r="L18" i="49"/>
  <c r="M18" i="49"/>
  <c r="N18" i="49"/>
  <c r="O18" i="49"/>
  <c r="C19" i="49"/>
  <c r="D19" i="49"/>
  <c r="E19" i="49"/>
  <c r="F19" i="49"/>
  <c r="G19" i="49"/>
  <c r="H19" i="49"/>
  <c r="I19" i="49"/>
  <c r="J19" i="49"/>
  <c r="K19" i="49"/>
  <c r="L19" i="49"/>
  <c r="M19" i="49"/>
  <c r="N19" i="49"/>
  <c r="O19" i="49"/>
  <c r="C20" i="49"/>
  <c r="D20" i="49"/>
  <c r="E20" i="49"/>
  <c r="F20" i="49"/>
  <c r="G20" i="49"/>
  <c r="H20" i="49"/>
  <c r="I20" i="49"/>
  <c r="J20" i="49"/>
  <c r="K20" i="49"/>
  <c r="L20" i="49"/>
  <c r="M20" i="49"/>
  <c r="N20" i="49"/>
  <c r="O20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C22" i="49"/>
  <c r="D22" i="49"/>
  <c r="E22" i="49"/>
  <c r="F22" i="49"/>
  <c r="G22" i="49"/>
  <c r="H22" i="49"/>
  <c r="I22" i="49"/>
  <c r="J22" i="49"/>
  <c r="K22" i="49"/>
  <c r="L22" i="49"/>
  <c r="M22" i="49"/>
  <c r="N22" i="49"/>
  <c r="O22" i="49"/>
  <c r="C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C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C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C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D27" i="49"/>
  <c r="E27" i="49"/>
  <c r="H27" i="49"/>
  <c r="I27" i="49"/>
  <c r="J27" i="49"/>
  <c r="K27" i="49"/>
  <c r="L27" i="49"/>
  <c r="M27" i="49"/>
  <c r="N27" i="49"/>
  <c r="O27" i="49"/>
  <c r="C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C29" i="49"/>
  <c r="D29" i="49"/>
  <c r="E29" i="49"/>
  <c r="F29" i="49"/>
  <c r="G29" i="49"/>
  <c r="H29" i="49"/>
  <c r="I29" i="49"/>
  <c r="J29" i="49"/>
  <c r="K29" i="49"/>
  <c r="L29" i="49"/>
  <c r="M29" i="49"/>
  <c r="N29" i="49"/>
  <c r="O29" i="49"/>
  <c r="C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C31" i="49"/>
  <c r="D31" i="49"/>
  <c r="E31" i="49"/>
  <c r="F31" i="49"/>
  <c r="G31" i="49"/>
  <c r="H31" i="49"/>
  <c r="I31" i="49"/>
  <c r="J31" i="49"/>
  <c r="K31" i="49"/>
  <c r="L31" i="49"/>
  <c r="M31" i="49"/>
  <c r="N31" i="49"/>
  <c r="O31" i="49"/>
  <c r="C32" i="49"/>
  <c r="D32" i="49"/>
  <c r="E32" i="49"/>
  <c r="F32" i="49"/>
  <c r="G32" i="49"/>
  <c r="H32" i="49"/>
  <c r="I32" i="49"/>
  <c r="J32" i="49"/>
  <c r="K32" i="49"/>
  <c r="L32" i="49"/>
  <c r="M32" i="49"/>
  <c r="N32" i="49"/>
  <c r="O32" i="49"/>
  <c r="O3" i="49"/>
  <c r="N3" i="49"/>
  <c r="M3" i="49"/>
  <c r="L3" i="49"/>
  <c r="K3" i="49"/>
  <c r="J3" i="49"/>
  <c r="I3" i="49"/>
  <c r="H3" i="49"/>
  <c r="G3" i="49"/>
  <c r="F3" i="49"/>
  <c r="E3" i="49"/>
  <c r="D3" i="49"/>
  <c r="J5" i="37" l="1"/>
  <c r="K5" i="37"/>
  <c r="J6" i="37"/>
  <c r="K6" i="37"/>
  <c r="J7" i="37"/>
  <c r="K7" i="37"/>
  <c r="J8" i="37"/>
  <c r="K8" i="37"/>
  <c r="J9" i="37"/>
  <c r="K9" i="37"/>
  <c r="J10" i="37"/>
  <c r="K10" i="37"/>
  <c r="J11" i="37"/>
  <c r="K11" i="37"/>
  <c r="J12" i="37"/>
  <c r="K12" i="37"/>
  <c r="J13" i="37"/>
  <c r="K13" i="37"/>
  <c r="J14" i="37"/>
  <c r="K14" i="37"/>
  <c r="J15" i="37"/>
  <c r="K15" i="37"/>
  <c r="J16" i="37"/>
  <c r="K16" i="37"/>
  <c r="J17" i="37"/>
  <c r="K17" i="37"/>
  <c r="J18" i="37"/>
  <c r="K18" i="37"/>
  <c r="J19" i="37"/>
  <c r="K19" i="37"/>
  <c r="J20" i="37"/>
  <c r="K20" i="37"/>
  <c r="J21" i="37"/>
  <c r="K21" i="37"/>
  <c r="J22" i="37"/>
  <c r="K22" i="37"/>
  <c r="J23" i="37"/>
  <c r="K23" i="37"/>
  <c r="J24" i="37"/>
  <c r="K24" i="37"/>
  <c r="J25" i="37"/>
  <c r="K25" i="37"/>
  <c r="J26" i="37"/>
  <c r="K26" i="37"/>
  <c r="J27" i="37"/>
  <c r="K27" i="37"/>
  <c r="J28" i="37"/>
  <c r="K28" i="37"/>
  <c r="J29" i="37"/>
  <c r="K29" i="37"/>
  <c r="J30" i="37"/>
  <c r="K30" i="37"/>
  <c r="J31" i="37"/>
  <c r="K31" i="37"/>
  <c r="J32" i="37"/>
  <c r="K32" i="37"/>
  <c r="J33" i="37"/>
  <c r="K33" i="37"/>
  <c r="K4" i="37"/>
  <c r="J4" i="37"/>
  <c r="E24" i="37" l="1"/>
  <c r="F24" i="37"/>
  <c r="E25" i="37"/>
  <c r="F25" i="37"/>
  <c r="E26" i="37"/>
  <c r="F26" i="37"/>
  <c r="E27" i="37"/>
  <c r="F27" i="37"/>
  <c r="E28" i="37"/>
  <c r="F28" i="37"/>
  <c r="E29" i="37"/>
  <c r="F29" i="37"/>
  <c r="E30" i="37"/>
  <c r="F30" i="37"/>
  <c r="E31" i="37"/>
  <c r="F31" i="37"/>
  <c r="E32" i="37"/>
  <c r="F32" i="37"/>
  <c r="E33" i="37"/>
  <c r="F33" i="37"/>
  <c r="G7" i="37" l="1"/>
  <c r="G8" i="37"/>
  <c r="E4" i="37" l="1"/>
  <c r="F4" i="37"/>
  <c r="G4" i="37"/>
  <c r="E5" i="37"/>
  <c r="F5" i="37"/>
  <c r="G5" i="37"/>
  <c r="E6" i="37"/>
  <c r="F6" i="37"/>
  <c r="G6" i="37"/>
  <c r="E7" i="37"/>
  <c r="F7" i="37"/>
  <c r="E8" i="37"/>
  <c r="F8" i="37"/>
  <c r="E9" i="37"/>
  <c r="F9" i="37"/>
  <c r="G9" i="37"/>
  <c r="E10" i="37"/>
  <c r="F10" i="37"/>
  <c r="G10" i="37"/>
  <c r="E11" i="37"/>
  <c r="F11" i="37"/>
  <c r="G11" i="37"/>
  <c r="E12" i="37"/>
  <c r="F12" i="37"/>
  <c r="G12" i="37"/>
  <c r="E13" i="37"/>
  <c r="F13" i="37"/>
  <c r="G13" i="37"/>
  <c r="E14" i="37"/>
  <c r="F14" i="37"/>
  <c r="G14" i="37"/>
  <c r="E15" i="37"/>
  <c r="F15" i="37"/>
  <c r="G15" i="37"/>
  <c r="E16" i="37"/>
  <c r="F16" i="37"/>
  <c r="G16" i="37"/>
  <c r="E17" i="37"/>
  <c r="F17" i="37"/>
  <c r="G17" i="37"/>
  <c r="E18" i="37"/>
  <c r="F18" i="37"/>
  <c r="G18" i="37"/>
  <c r="E19" i="37"/>
  <c r="F19" i="37"/>
  <c r="G19" i="37"/>
  <c r="E20" i="37"/>
  <c r="F20" i="37"/>
  <c r="G20" i="37"/>
  <c r="E21" i="37"/>
  <c r="F21" i="37"/>
  <c r="G21" i="37"/>
  <c r="E22" i="37"/>
  <c r="F22" i="37"/>
  <c r="G22" i="37"/>
  <c r="E23" i="37"/>
  <c r="F23" i="37"/>
  <c r="G23" i="37"/>
  <c r="E3" i="37"/>
  <c r="F3" i="37"/>
  <c r="G3" i="37"/>
  <c r="D3" i="37"/>
  <c r="G3" i="35" l="1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3" i="6" l="1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H2" i="6"/>
  <c r="G2" i="6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E2" i="5"/>
  <c r="D2" i="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G2" i="35"/>
  <c r="F2" i="35"/>
</calcChain>
</file>

<file path=xl/sharedStrings.xml><?xml version="1.0" encoding="utf-8"?>
<sst xmlns="http://schemas.openxmlformats.org/spreadsheetml/2006/main" count="740" uniqueCount="158">
  <si>
    <t>Id</t>
  </si>
  <si>
    <t>Comafi</t>
  </si>
  <si>
    <t>Galicia</t>
  </si>
  <si>
    <t>Todos los jueves</t>
  </si>
  <si>
    <t>Todos los días</t>
  </si>
  <si>
    <t>2'!A1</t>
  </si>
  <si>
    <t>1'!A1</t>
  </si>
  <si>
    <t>Banco</t>
  </si>
  <si>
    <t>Local</t>
  </si>
  <si>
    <t>Link</t>
  </si>
  <si>
    <t>Central!A1</t>
  </si>
  <si>
    <t>logos bancos'!A1</t>
  </si>
  <si>
    <t>logos tarjetas'!A1</t>
  </si>
  <si>
    <t>3'!A1</t>
  </si>
  <si>
    <t>4'!A1</t>
  </si>
  <si>
    <t>5'!A1</t>
  </si>
  <si>
    <t>6'!A1</t>
  </si>
  <si>
    <t>7'!A1</t>
  </si>
  <si>
    <t>8'!A1</t>
  </si>
  <si>
    <t>9'!A1</t>
  </si>
  <si>
    <t>10'!A1</t>
  </si>
  <si>
    <t>11'!A1</t>
  </si>
  <si>
    <t>12'!A1</t>
  </si>
  <si>
    <t>13'!A1</t>
  </si>
  <si>
    <t>14'!A1</t>
  </si>
  <si>
    <t>15'!A1</t>
  </si>
  <si>
    <t>16'!A1</t>
  </si>
  <si>
    <t>17'!A1</t>
  </si>
  <si>
    <t>18'!A1</t>
  </si>
  <si>
    <t>19'!A1</t>
  </si>
  <si>
    <t>20'!A1</t>
  </si>
  <si>
    <t>21'!A1</t>
  </si>
  <si>
    <t>22'!A1</t>
  </si>
  <si>
    <t>23'!A1</t>
  </si>
  <si>
    <t>24'!A1</t>
  </si>
  <si>
    <t>25'!A1</t>
  </si>
  <si>
    <t>logo marcas'!A1</t>
  </si>
  <si>
    <t>Todos los viernes</t>
  </si>
  <si>
    <t>Ciudad</t>
  </si>
  <si>
    <t>Todos los miercoles</t>
  </si>
  <si>
    <t>HSBC</t>
  </si>
  <si>
    <t>Cortassa</t>
  </si>
  <si>
    <t>Peluquerias</t>
  </si>
  <si>
    <t>Todos los sábados</t>
  </si>
  <si>
    <t>3 cuotas sin interés</t>
  </si>
  <si>
    <t>Sport Club</t>
  </si>
  <si>
    <t>BACE</t>
  </si>
  <si>
    <t>Farmacity</t>
  </si>
  <si>
    <t>Iobella</t>
  </si>
  <si>
    <t>Pigmento</t>
  </si>
  <si>
    <t>Rouge</t>
  </si>
  <si>
    <t>Botones</t>
  </si>
  <si>
    <t>Btn</t>
  </si>
  <si>
    <t>Cajas</t>
  </si>
  <si>
    <t>6 cuotas                   Crédito                       Hasta el 31/01/19</t>
  </si>
  <si>
    <t>1 pago                  Crédito                       Hasta el 31/12/18</t>
  </si>
  <si>
    <t xml:space="preserve">3 cuotas                   Hasta el 30/11/18                       </t>
  </si>
  <si>
    <t>6 cuotas                   Crédito                       Hasta el 30/11/18</t>
  </si>
  <si>
    <t xml:space="preserve">3 cuotas                   Hasta el 31/3/19                       </t>
  </si>
  <si>
    <t>3 cuotas                   Crédito                       Hasta el 31/01/19</t>
  </si>
  <si>
    <t>Enalce</t>
  </si>
  <si>
    <t>http://www.tevabien.com/5675-Farmacity.benefit.aspx</t>
  </si>
  <si>
    <t>Crédito                       Hasta el 31/01/19</t>
  </si>
  <si>
    <t>9 cuotas                   Crédito                       Hasta el 31/01/19</t>
  </si>
  <si>
    <t>http://www.tevabien.com/208-Sport-Club.benefit.aspx</t>
  </si>
  <si>
    <t>Medical Hair</t>
  </si>
  <si>
    <t>http://www.tevabien.com/5310-Medical-Hair.benefit.aspx</t>
  </si>
  <si>
    <t>12 cuotas sin interés</t>
  </si>
  <si>
    <t>http://www.tevabien.com/1647-Iobella.benefit.aspx</t>
  </si>
  <si>
    <t>3 cuotas                   Débito                       Hasta el 31/01/19</t>
  </si>
  <si>
    <t>http://www.tevabien.com/4072-Peluquerias-UNICO-.benefit.aspx</t>
  </si>
  <si>
    <t>Aclarar comafi único</t>
  </si>
  <si>
    <t>https://www.bancogalicia.com/banca/online/web/Eminent/fichas/marca/ARAUCANA%20FARMACIA</t>
  </si>
  <si>
    <t>Araucana farmacia</t>
  </si>
  <si>
    <t>3 cuotas                  Crédito y Débito                       Hasta el 25/04/19</t>
  </si>
  <si>
    <t xml:space="preserve">3 cuotas               Crédito                   Hasta el 31/10/18                       </t>
  </si>
  <si>
    <t>Perfumería del pueblo</t>
  </si>
  <si>
    <t>https://www.bancogalicia.com/banca/online/web/Eminent/fichas/marca/DEL%20PUEBLO</t>
  </si>
  <si>
    <t>3 cuotas                   Crédito y Débito                       Hasta el 30/04/19</t>
  </si>
  <si>
    <t>Farmacia Bertagni</t>
  </si>
  <si>
    <t>https://www.bancogalicia.com/banca/online/web/Eminent/fichas/marca/FARMACIA%20BERTAGNI</t>
  </si>
  <si>
    <t>https://www.bancogalicia.com/banca/online/web/Eminent/fichas/marca/Cortassa%20Perfumerias</t>
  </si>
  <si>
    <t>Erica encinas</t>
  </si>
  <si>
    <t>https://www.bancogalicia.com/banca/online/web/Eminent/fichas/marca/ERICA%20ENCINAS</t>
  </si>
  <si>
    <t>3 cuotas                   Crédito y Débito                       Hasta el 31/10/18</t>
  </si>
  <si>
    <t>Optica cingolani</t>
  </si>
  <si>
    <t>https://bancociudad.com.ar/beneficios/?beneficio=415</t>
  </si>
  <si>
    <t>Get the look</t>
  </si>
  <si>
    <t>https://bancociudad.com.ar/beneficios/?beneficio=663</t>
  </si>
  <si>
    <t xml:space="preserve">6 cuotas         Crédito y Débito                  Hasta el 30/11/18                     </t>
  </si>
  <si>
    <t>Lyzeen</t>
  </si>
  <si>
    <t>https://bancociudad.com.ar/beneficios/?beneficio=106</t>
  </si>
  <si>
    <t>12 cuotas                   Crédito                       Hasta el 30/11/18</t>
  </si>
  <si>
    <t>Ruiz y Roca</t>
  </si>
  <si>
    <t>Juleriaque</t>
  </si>
  <si>
    <t>https://bancociudad.com.ar/beneficios/?beneficio=188</t>
  </si>
  <si>
    <t>https://bancociudad.com.ar/beneficios/?beneficio=194</t>
  </si>
  <si>
    <t>https://www.beneficios.hsbc.com.ar/Beneficio?id=29</t>
  </si>
  <si>
    <t xml:space="preserve">3 cuotas               Crédito                   Hasta el 30/04/19                    </t>
  </si>
  <si>
    <t>Bioesthetics</t>
  </si>
  <si>
    <t>Blue &amp; Rest</t>
  </si>
  <si>
    <t>26'!A1</t>
  </si>
  <si>
    <t>27'!A1</t>
  </si>
  <si>
    <t>Goerner</t>
  </si>
  <si>
    <t>Medilent</t>
  </si>
  <si>
    <t xml:space="preserve">Ciudad </t>
  </si>
  <si>
    <t>Griensu</t>
  </si>
  <si>
    <t>Bauza</t>
  </si>
  <si>
    <t>3 cuotas                   Crédito                       Hasta el 30/11/18</t>
  </si>
  <si>
    <t>Simplicity</t>
  </si>
  <si>
    <t>Crédito                       Hasta el 30/11/18</t>
  </si>
  <si>
    <t xml:space="preserve">1 pago            Crédito                               Hasta el 31/12/18              </t>
  </si>
  <si>
    <t>Tarjetas del local</t>
  </si>
  <si>
    <t>Alto Palermo</t>
  </si>
  <si>
    <t>28'!A1</t>
  </si>
  <si>
    <t>29'!A1</t>
  </si>
  <si>
    <t>30'!A1</t>
  </si>
  <si>
    <t>31'!A1</t>
  </si>
  <si>
    <t>32'!A1</t>
  </si>
  <si>
    <t>33'!A1</t>
  </si>
  <si>
    <t>34'!A1</t>
  </si>
  <si>
    <t>35'!A1</t>
  </si>
  <si>
    <t>36'!A1</t>
  </si>
  <si>
    <t>37'!A1</t>
  </si>
  <si>
    <t>38'!A1</t>
  </si>
  <si>
    <t>39'!A1</t>
  </si>
  <si>
    <t>Justtan</t>
  </si>
  <si>
    <t>Universo Garden Angels</t>
  </si>
  <si>
    <t>Orbital</t>
  </si>
  <si>
    <t>Disp app'!A1</t>
  </si>
  <si>
    <t>App</t>
  </si>
  <si>
    <t>Sitio web</t>
  </si>
  <si>
    <t>Caja</t>
  </si>
  <si>
    <t>Producto</t>
  </si>
  <si>
    <t>Dias</t>
  </si>
  <si>
    <t>%desc</t>
  </si>
  <si>
    <t>Precio</t>
  </si>
  <si>
    <t xml:space="preserve">Cuotas </t>
  </si>
  <si>
    <t>Vencimiento</t>
  </si>
  <si>
    <t>Visa</t>
  </si>
  <si>
    <t>Mastercard</t>
  </si>
  <si>
    <t>American</t>
  </si>
  <si>
    <t>Cabal</t>
  </si>
  <si>
    <t>Dato Extra</t>
  </si>
  <si>
    <t>Extra</t>
  </si>
  <si>
    <t>Todos</t>
  </si>
  <si>
    <t>x</t>
  </si>
  <si>
    <t>Sab</t>
  </si>
  <si>
    <t>Jue</t>
  </si>
  <si>
    <t>Vie</t>
  </si>
  <si>
    <t>Mie</t>
  </si>
  <si>
    <t>?</t>
  </si>
  <si>
    <t>Celeste Perfumerías</t>
  </si>
  <si>
    <t>Estética Cire</t>
  </si>
  <si>
    <t>Multi-opticas</t>
  </si>
  <si>
    <t>Miami Sun</t>
  </si>
  <si>
    <t xml:space="preserve">Battilana </t>
  </si>
  <si>
    <t>Carla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</si>
</sst>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1"/>
    <xf numFmtId="0" fontId="5" fillId="0" borderId="0" xfId="1" quotePrefix="1"/>
    <xf numFmtId="0" fontId="5" fillId="0" borderId="0" xfId="1" quotePrefix="1" applyAlignment="1">
      <alignment horizontal="center"/>
    </xf>
    <xf numFmtId="0" fontId="6" fillId="0" borderId="0" xfId="0" applyFont="1"/>
    <xf numFmtId="9" fontId="8" fillId="2" borderId="0" xfId="0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5" fillId="0" borderId="0" xfId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0" fillId="3" borderId="17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4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/>
    </xf>
    <xf numFmtId="9" fontId="3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9" fontId="12" fillId="2" borderId="1" xfId="0" applyNumberFormat="1" applyFont="1" applyFill="1" applyBorder="1" applyAlignment="1">
      <alignment horizontal="center" vertical="center" wrapText="1"/>
    </xf>
    <xf numFmtId="9" fontId="12" fillId="2" borderId="0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9" fontId="10" fillId="2" borderId="0" xfId="0" applyNumberFormat="1" applyFont="1" applyFill="1" applyBorder="1" applyAlignment="1">
      <alignment horizontal="center" vertical="center" wrapText="1"/>
    </xf>
    <xf numFmtId="9" fontId="13" fillId="2" borderId="10" xfId="0" applyNumberFormat="1" applyFont="1" applyFill="1" applyBorder="1" applyAlignment="1">
      <alignment horizontal="center" vertical="center" wrapText="1"/>
    </xf>
    <xf numFmtId="9" fontId="13" fillId="2" borderId="5" xfId="0" applyNumberFormat="1" applyFont="1" applyFill="1" applyBorder="1" applyAlignment="1">
      <alignment horizontal="center" vertical="center" wrapText="1"/>
    </xf>
    <xf numFmtId="9" fontId="13" fillId="2" borderId="0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20.png"/><Relationship Id="rId4" Type="http://schemas.openxmlformats.org/officeDocument/2006/relationships/image" Target="../media/image12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jpeg"/><Relationship Id="rId2" Type="http://schemas.openxmlformats.org/officeDocument/2006/relationships/image" Target="../media/image23.png"/><Relationship Id="rId1" Type="http://schemas.openxmlformats.org/officeDocument/2006/relationships/image" Target="../media/image1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5.jpe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8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0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3.jpe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4.jpe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5.jpe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6.jpeg"/><Relationship Id="rId4" Type="http://schemas.openxmlformats.org/officeDocument/2006/relationships/image" Target="../media/image22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7.jpeg"/><Relationship Id="rId4" Type="http://schemas.openxmlformats.org/officeDocument/2006/relationships/image" Target="../media/image22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8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9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45.jpeg"/><Relationship Id="rId7" Type="http://schemas.openxmlformats.org/officeDocument/2006/relationships/image" Target="../media/image49.jpeg"/><Relationship Id="rId12" Type="http://schemas.openxmlformats.org/officeDocument/2006/relationships/image" Target="../media/image54.jpeg"/><Relationship Id="rId2" Type="http://schemas.openxmlformats.org/officeDocument/2006/relationships/image" Target="../media/image44.jpeg"/><Relationship Id="rId1" Type="http://schemas.openxmlformats.org/officeDocument/2006/relationships/image" Target="../media/image43.jpe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5" Type="http://schemas.openxmlformats.org/officeDocument/2006/relationships/image" Target="../media/image47.jpeg"/><Relationship Id="rId10" Type="http://schemas.openxmlformats.org/officeDocument/2006/relationships/image" Target="../media/image52.jpeg"/><Relationship Id="rId4" Type="http://schemas.openxmlformats.org/officeDocument/2006/relationships/image" Target="../media/image46.png"/><Relationship Id="rId9" Type="http://schemas.openxmlformats.org/officeDocument/2006/relationships/image" Target="../media/image51.jp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56.png"/><Relationship Id="rId5" Type="http://schemas.openxmlformats.org/officeDocument/2006/relationships/image" Target="../media/image12.jpeg"/><Relationship Id="rId4" Type="http://schemas.openxmlformats.org/officeDocument/2006/relationships/image" Target="../media/image55.jpe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jpeg"/><Relationship Id="rId13" Type="http://schemas.openxmlformats.org/officeDocument/2006/relationships/image" Target="../media/image31.png"/><Relationship Id="rId18" Type="http://schemas.openxmlformats.org/officeDocument/2006/relationships/image" Target="../media/image8.jpeg"/><Relationship Id="rId26" Type="http://schemas.openxmlformats.org/officeDocument/2006/relationships/image" Target="../media/image26.png"/><Relationship Id="rId3" Type="http://schemas.openxmlformats.org/officeDocument/2006/relationships/image" Target="../media/image10.png"/><Relationship Id="rId21" Type="http://schemas.openxmlformats.org/officeDocument/2006/relationships/image" Target="../media/image18.png"/><Relationship Id="rId7" Type="http://schemas.openxmlformats.org/officeDocument/2006/relationships/image" Target="../media/image58.png"/><Relationship Id="rId12" Type="http://schemas.openxmlformats.org/officeDocument/2006/relationships/image" Target="../media/image30.jpeg"/><Relationship Id="rId17" Type="http://schemas.openxmlformats.org/officeDocument/2006/relationships/image" Target="../media/image6.jpeg"/><Relationship Id="rId25" Type="http://schemas.openxmlformats.org/officeDocument/2006/relationships/image" Target="../media/image25.jpeg"/><Relationship Id="rId2" Type="http://schemas.openxmlformats.org/officeDocument/2006/relationships/image" Target="../media/image9.jpeg"/><Relationship Id="rId16" Type="http://schemas.openxmlformats.org/officeDocument/2006/relationships/image" Target="../media/image5.jpeg"/><Relationship Id="rId20" Type="http://schemas.openxmlformats.org/officeDocument/2006/relationships/image" Target="../media/image16.png"/><Relationship Id="rId1" Type="http://schemas.openxmlformats.org/officeDocument/2006/relationships/image" Target="../media/image14.png"/><Relationship Id="rId6" Type="http://schemas.openxmlformats.org/officeDocument/2006/relationships/image" Target="../media/image57.jpeg"/><Relationship Id="rId11" Type="http://schemas.openxmlformats.org/officeDocument/2006/relationships/image" Target="../media/image29.png"/><Relationship Id="rId24" Type="http://schemas.openxmlformats.org/officeDocument/2006/relationships/image" Target="../media/image24.jpeg"/><Relationship Id="rId5" Type="http://schemas.openxmlformats.org/officeDocument/2006/relationships/image" Target="../media/image19.png"/><Relationship Id="rId15" Type="http://schemas.openxmlformats.org/officeDocument/2006/relationships/image" Target="../media/image4.jpeg"/><Relationship Id="rId23" Type="http://schemas.openxmlformats.org/officeDocument/2006/relationships/image" Target="../media/image21.jpeg"/><Relationship Id="rId10" Type="http://schemas.openxmlformats.org/officeDocument/2006/relationships/image" Target="../media/image61.jpeg"/><Relationship Id="rId19" Type="http://schemas.openxmlformats.org/officeDocument/2006/relationships/image" Target="../media/image11.png"/><Relationship Id="rId4" Type="http://schemas.openxmlformats.org/officeDocument/2006/relationships/image" Target="../media/image13.png"/><Relationship Id="rId9" Type="http://schemas.openxmlformats.org/officeDocument/2006/relationships/image" Target="../media/image60.jpeg"/><Relationship Id="rId14" Type="http://schemas.openxmlformats.org/officeDocument/2006/relationships/image" Target="../media/image32.png"/><Relationship Id="rId22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2.jpe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8DADC43-0E84-44AE-8C1F-D650E09F189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50E65B9-F4CA-4E8B-B62B-1A6E070F6E6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6" name="Imagen 15">
          <a:extLst>
            <a:ext uri="{FF2B5EF4-FFF2-40B4-BE49-F238E27FC236}">
              <a16:creationId xmlns:a16="http://schemas.microsoft.com/office/drawing/2014/main" id="{861A6A61-B071-456C-B787-13B4847EF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7" name="Imagen 16">
          <a:extLst>
            <a:ext uri="{FF2B5EF4-FFF2-40B4-BE49-F238E27FC236}">
              <a16:creationId xmlns:a16="http://schemas.microsoft.com/office/drawing/2014/main" id="{B0255C45-3EC1-4C0C-9282-05CCC210B23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8" name="Imagen 17">
          <a:extLst>
            <a:ext uri="{FF2B5EF4-FFF2-40B4-BE49-F238E27FC236}">
              <a16:creationId xmlns:a16="http://schemas.microsoft.com/office/drawing/2014/main" id="{93121603-BB4A-4FD2-AAAB-08D1CE3F2B2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1" name="Imagen 20" descr="http://www.tevabien.com/Multimedios/imgs/1196_215.jpg?v=16">
          <a:extLst>
            <a:ext uri="{FF2B5EF4-FFF2-40B4-BE49-F238E27FC236}">
              <a16:creationId xmlns:a16="http://schemas.microsoft.com/office/drawing/2014/main" id="{FE2EB1DB-1254-4B93-A0B8-B034D233CF9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508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2" name="Imagen 21">
          <a:extLst>
            <a:ext uri="{FF2B5EF4-FFF2-40B4-BE49-F238E27FC236}">
              <a16:creationId xmlns:a16="http://schemas.microsoft.com/office/drawing/2014/main" id="{19CCC0A4-D928-4CE3-BE80-A2D0014CE8C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3" name="Imagen 22">
          <a:extLst>
            <a:ext uri="{FF2B5EF4-FFF2-40B4-BE49-F238E27FC236}">
              <a16:creationId xmlns:a16="http://schemas.microsoft.com/office/drawing/2014/main" id="{ED7E4B3A-4108-4625-9B58-BE4601A16B6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4" name="Imagen 23" descr="http://www.tevabien.com/Multimedios/imgs/1196_215.jpg?v=16">
          <a:extLst>
            <a:ext uri="{FF2B5EF4-FFF2-40B4-BE49-F238E27FC236}">
              <a16:creationId xmlns:a16="http://schemas.microsoft.com/office/drawing/2014/main" id="{B90C6D0B-6252-424C-940B-D016E0FE500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508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11AC0FC-6DA1-4083-B0F2-7D9447A106E9}"/>
            </a:ext>
          </a:extLst>
        </xdr:cNvPr>
        <xdr:cNvSpPr txBox="1"/>
      </xdr:nvSpPr>
      <xdr:spPr>
        <a:xfrm>
          <a:off x="2087880" y="1211580"/>
          <a:ext cx="14554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74FACD5-A5BF-4A82-8C55-DC0309C829A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244A4A2-EEF1-4828-889A-FE58FB256AD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F0041D5-4678-418F-82EF-225B79C224FE}"/>
            </a:ext>
          </a:extLst>
        </xdr:cNvPr>
        <xdr:cNvSpPr txBox="1"/>
      </xdr:nvSpPr>
      <xdr:spPr>
        <a:xfrm>
          <a:off x="56311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8" name="Imagen 17">
          <a:extLst>
            <a:ext uri="{FF2B5EF4-FFF2-40B4-BE49-F238E27FC236}">
              <a16:creationId xmlns:a16="http://schemas.microsoft.com/office/drawing/2014/main" id="{39BEF1CF-6C02-4D46-983B-2695BAF82B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307958F5-79F5-4122-929B-071E0B980A1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CFB0D929-9225-4735-BCE0-83C9999F6AA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9476E73C-3ACB-4749-993E-E65D13E587E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2" name="Imagen 21" descr="https://www.bancogalicia.com/banca/wcm/connect/ea345ce4-8caa-487c-a0be-118a2ef9c459/ericaencina_180.png?MOD=AJPERES&amp;CACHEID=ROOTWORKSPACE-ea345ce4-8caa-487c-a0be-118a2ef9c459-msb9Vra">
          <a:extLst>
            <a:ext uri="{FF2B5EF4-FFF2-40B4-BE49-F238E27FC236}">
              <a16:creationId xmlns:a16="http://schemas.microsoft.com/office/drawing/2014/main" id="{AD21E3C1-9A9B-4B3D-B0D8-3F7CC678AB5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64F220F-523B-47FC-BC47-A80A7799C209}"/>
            </a:ext>
          </a:extLst>
        </xdr:cNvPr>
        <xdr:cNvSpPr txBox="1"/>
      </xdr:nvSpPr>
      <xdr:spPr>
        <a:xfrm>
          <a:off x="56311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4" name="Imagen 23">
          <a:extLst>
            <a:ext uri="{FF2B5EF4-FFF2-40B4-BE49-F238E27FC236}">
              <a16:creationId xmlns:a16="http://schemas.microsoft.com/office/drawing/2014/main" id="{FF4D2E1E-1DEF-4E26-B47E-FC478323E93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F9B998F0-034B-475E-AB11-8BA99A40C84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6" name="Imagen 25" descr="https://www.bancogalicia.com/banca/wcm/connect/ea345ce4-8caa-487c-a0be-118a2ef9c459/ericaencina_180.png?MOD=AJPERES&amp;CACHEID=ROOTWORKSPACE-ea345ce4-8caa-487c-a0be-118a2ef9c459-msb9Vra">
          <a:extLst>
            <a:ext uri="{FF2B5EF4-FFF2-40B4-BE49-F238E27FC236}">
              <a16:creationId xmlns:a16="http://schemas.microsoft.com/office/drawing/2014/main" id="{8D78CF92-6149-4D57-A950-BD4C72D4C0D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74F2B6D-1E40-4F0E-AD31-DC2341BE2BDD}"/>
            </a:ext>
          </a:extLst>
        </xdr:cNvPr>
        <xdr:cNvSpPr txBox="1"/>
      </xdr:nvSpPr>
      <xdr:spPr>
        <a:xfrm>
          <a:off x="2087880" y="1036320"/>
          <a:ext cx="137922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0</xdr:rowOff>
    </xdr:from>
    <xdr:to>
      <xdr:col>7</xdr:col>
      <xdr:colOff>339240</xdr:colOff>
      <xdr:row>8</xdr:row>
      <xdr:rowOff>216000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6F561BF-D66C-4D17-98CF-A5D0EF5E098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3258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4226587-0659-49F4-85A1-66A8A802380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0" name="Imagen 19" descr="Ãptica Cingolani">
          <a:extLst>
            <a:ext uri="{FF2B5EF4-FFF2-40B4-BE49-F238E27FC236}">
              <a16:creationId xmlns:a16="http://schemas.microsoft.com/office/drawing/2014/main" id="{62090707-2BF4-487B-8EEA-0E5F1B3166B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3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10</xdr:row>
      <xdr:rowOff>0</xdr:rowOff>
    </xdr:from>
    <xdr:to>
      <xdr:col>7</xdr:col>
      <xdr:colOff>339240</xdr:colOff>
      <xdr:row>10</xdr:row>
      <xdr:rowOff>216000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1AD9D74-E4D8-4575-800E-70EA552EC7A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65019F3B-2BB3-4027-B75F-E16DDCF88396}"/>
            </a:ext>
          </a:extLst>
        </xdr:cNvPr>
        <xdr:cNvSpPr txBox="1"/>
      </xdr:nvSpPr>
      <xdr:spPr>
        <a:xfrm>
          <a:off x="55549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0</xdr:rowOff>
    </xdr:from>
    <xdr:ext cx="324000" cy="216000"/>
    <xdr:pic>
      <xdr:nvPicPr>
        <xdr:cNvPr id="28" name="Imagen 27">
          <a:extLst>
            <a:ext uri="{FF2B5EF4-FFF2-40B4-BE49-F238E27FC236}">
              <a16:creationId xmlns:a16="http://schemas.microsoft.com/office/drawing/2014/main" id="{F3133493-424F-4A30-AC30-3EAD255DC82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3258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9" name="Imagen 28">
          <a:extLst>
            <a:ext uri="{FF2B5EF4-FFF2-40B4-BE49-F238E27FC236}">
              <a16:creationId xmlns:a16="http://schemas.microsoft.com/office/drawing/2014/main" id="{B3BDCC2A-5310-4800-B223-4FDF5DCA995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30" name="Imagen 29" descr="Ãptica Cingolani">
          <a:extLst>
            <a:ext uri="{FF2B5EF4-FFF2-40B4-BE49-F238E27FC236}">
              <a16:creationId xmlns:a16="http://schemas.microsoft.com/office/drawing/2014/main" id="{EDD669F9-2B43-4C88-AB34-BE38A901844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3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10</xdr:row>
      <xdr:rowOff>0</xdr:rowOff>
    </xdr:from>
    <xdr:ext cx="324000" cy="216000"/>
    <xdr:pic>
      <xdr:nvPicPr>
        <xdr:cNvPr id="31" name="Imagen 30">
          <a:extLst>
            <a:ext uri="{FF2B5EF4-FFF2-40B4-BE49-F238E27FC236}">
              <a16:creationId xmlns:a16="http://schemas.microsoft.com/office/drawing/2014/main" id="{04C55531-3B6E-4D69-87AF-A874211F1D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0BA9C-1B0A-4B69-B52E-F762B2457D03}"/>
            </a:ext>
          </a:extLst>
        </xdr:cNvPr>
        <xdr:cNvSpPr txBox="1"/>
      </xdr:nvSpPr>
      <xdr:spPr>
        <a:xfrm>
          <a:off x="2087880" y="1211580"/>
          <a:ext cx="138684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05D0C0-5C28-4F16-A4B8-7890BC7B2CE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CF7ECFB-E40D-45DE-AAAF-CB0E9C36EFD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0" name="Imagen 19" descr="Look">
          <a:extLst>
            <a:ext uri="{FF2B5EF4-FFF2-40B4-BE49-F238E27FC236}">
              <a16:creationId xmlns:a16="http://schemas.microsoft.com/office/drawing/2014/main" id="{E9553515-4295-40EF-BF11-2A3906A7442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10</xdr:row>
      <xdr:rowOff>0</xdr:rowOff>
    </xdr:from>
    <xdr:to>
      <xdr:col>7</xdr:col>
      <xdr:colOff>339240</xdr:colOff>
      <xdr:row>10</xdr:row>
      <xdr:rowOff>216000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12B5D0F-C76A-4E06-BDE9-94068C31A6C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7684F27A-7BAE-4178-84C2-69D2B5BBC1FF}"/>
            </a:ext>
          </a:extLst>
        </xdr:cNvPr>
        <xdr:cNvSpPr txBox="1"/>
      </xdr:nvSpPr>
      <xdr:spPr>
        <a:xfrm>
          <a:off x="556260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4" name="Imagen 23">
          <a:extLst>
            <a:ext uri="{FF2B5EF4-FFF2-40B4-BE49-F238E27FC236}">
              <a16:creationId xmlns:a16="http://schemas.microsoft.com/office/drawing/2014/main" id="{26BAE162-E4AB-48AA-AECB-9FCAEC55CFE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8CEB8164-CC8A-4017-88CD-961E109CC6E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6" name="Imagen 25" descr="Look">
          <a:extLst>
            <a:ext uri="{FF2B5EF4-FFF2-40B4-BE49-F238E27FC236}">
              <a16:creationId xmlns:a16="http://schemas.microsoft.com/office/drawing/2014/main" id="{A01FCAA6-DBEB-4FDA-BB23-5080CF7CCA3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10</xdr:row>
      <xdr:rowOff>0</xdr:rowOff>
    </xdr:from>
    <xdr:ext cx="324000" cy="216000"/>
    <xdr:pic>
      <xdr:nvPicPr>
        <xdr:cNvPr id="27" name="Imagen 26">
          <a:extLst>
            <a:ext uri="{FF2B5EF4-FFF2-40B4-BE49-F238E27FC236}">
              <a16:creationId xmlns:a16="http://schemas.microsoft.com/office/drawing/2014/main" id="{82A49320-114F-4DE4-AFC0-912E5B35AB6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2052B1E2-69BC-41B4-8AD3-40AAFE3ECA10}"/>
            </a:ext>
          </a:extLst>
        </xdr:cNvPr>
        <xdr:cNvSpPr txBox="1"/>
      </xdr:nvSpPr>
      <xdr:spPr>
        <a:xfrm>
          <a:off x="2087880" y="1211580"/>
          <a:ext cx="143256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F706A20-B042-4DA3-81D1-BDC5E51915D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5" name="Imagen 24" descr="Ãptica Lyzeen">
          <a:extLst>
            <a:ext uri="{FF2B5EF4-FFF2-40B4-BE49-F238E27FC236}">
              <a16:creationId xmlns:a16="http://schemas.microsoft.com/office/drawing/2014/main" id="{CB0C4BF5-6267-4199-9D2B-CD4481317A6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8</xdr:row>
      <xdr:rowOff>0</xdr:rowOff>
    </xdr:from>
    <xdr:to>
      <xdr:col>9</xdr:col>
      <xdr:colOff>339240</xdr:colOff>
      <xdr:row>8</xdr:row>
      <xdr:rowOff>216000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AF5D030-387F-4380-8665-BD205C09CD9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AEC7FEE7-2A69-49BD-9458-F071D9300939}"/>
            </a:ext>
          </a:extLst>
        </xdr:cNvPr>
        <xdr:cNvSpPr txBox="1"/>
      </xdr:nvSpPr>
      <xdr:spPr>
        <a:xfrm>
          <a:off x="56083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33" name="Imagen 32">
          <a:extLst>
            <a:ext uri="{FF2B5EF4-FFF2-40B4-BE49-F238E27FC236}">
              <a16:creationId xmlns:a16="http://schemas.microsoft.com/office/drawing/2014/main" id="{9C470E83-9452-436A-91F3-B339C0C4D14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34" name="Imagen 33" descr="Ãptica Lyzeen">
          <a:extLst>
            <a:ext uri="{FF2B5EF4-FFF2-40B4-BE49-F238E27FC236}">
              <a16:creationId xmlns:a16="http://schemas.microsoft.com/office/drawing/2014/main" id="{C6ACFE50-667A-4336-8350-672A95D0E14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35" name="Imagen 34">
          <a:extLst>
            <a:ext uri="{FF2B5EF4-FFF2-40B4-BE49-F238E27FC236}">
              <a16:creationId xmlns:a16="http://schemas.microsoft.com/office/drawing/2014/main" id="{E54607B3-D32A-4E84-8CD9-11311B806DF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28BEC9-EF93-41DF-9392-BF4F991EC049}"/>
            </a:ext>
          </a:extLst>
        </xdr:cNvPr>
        <xdr:cNvSpPr txBox="1"/>
      </xdr:nvSpPr>
      <xdr:spPr>
        <a:xfrm>
          <a:off x="2087880" y="1211580"/>
          <a:ext cx="139446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B3AC8F7-6EB0-4120-9C10-FBDD6DF6A35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28A4A70-8040-4585-B879-D36D8445987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8" name="Imagen 17" descr="Ruiz y Roca">
          <a:extLst>
            <a:ext uri="{FF2B5EF4-FFF2-40B4-BE49-F238E27FC236}">
              <a16:creationId xmlns:a16="http://schemas.microsoft.com/office/drawing/2014/main" id="{59CBCCB3-922B-41A8-BA1B-2179D8CBCD5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58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10</xdr:row>
      <xdr:rowOff>0</xdr:rowOff>
    </xdr:from>
    <xdr:to>
      <xdr:col>7</xdr:col>
      <xdr:colOff>339240</xdr:colOff>
      <xdr:row>10</xdr:row>
      <xdr:rowOff>216000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95CD547-48F6-4725-B189-225164C83F1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1B4A2C56-5D3D-4106-87A1-EBDD904D70FF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A0E740D5-1D36-4B95-A645-535C526B9DE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2" name="Imagen 21">
          <a:extLst>
            <a:ext uri="{FF2B5EF4-FFF2-40B4-BE49-F238E27FC236}">
              <a16:creationId xmlns:a16="http://schemas.microsoft.com/office/drawing/2014/main" id="{413E6EE9-13DD-477F-8740-E42BEFEF38A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3" name="Imagen 22" descr="Ruiz y Roca">
          <a:extLst>
            <a:ext uri="{FF2B5EF4-FFF2-40B4-BE49-F238E27FC236}">
              <a16:creationId xmlns:a16="http://schemas.microsoft.com/office/drawing/2014/main" id="{BB6766BE-9783-4D22-BF1D-79AFEF6D80B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58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10</xdr:row>
      <xdr:rowOff>0</xdr:rowOff>
    </xdr:from>
    <xdr:ext cx="324000" cy="216000"/>
    <xdr:pic>
      <xdr:nvPicPr>
        <xdr:cNvPr id="24" name="Imagen 23">
          <a:extLst>
            <a:ext uri="{FF2B5EF4-FFF2-40B4-BE49-F238E27FC236}">
              <a16:creationId xmlns:a16="http://schemas.microsoft.com/office/drawing/2014/main" id="{549B595B-BE4B-4BA0-9A40-3B200010981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9FC0CBE-F1AA-4DC1-BEF1-82067B2DEF89}"/>
            </a:ext>
          </a:extLst>
        </xdr:cNvPr>
        <xdr:cNvSpPr txBox="1"/>
      </xdr:nvSpPr>
      <xdr:spPr>
        <a:xfrm>
          <a:off x="2087880" y="1211580"/>
          <a:ext cx="13792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41D3BCF-AF84-4142-B265-1810E6B35D2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DA5AE33-AD02-4383-A262-DE37F3B7315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9</xdr:col>
      <xdr:colOff>331380</xdr:colOff>
      <xdr:row>6</xdr:row>
      <xdr:rowOff>175080</xdr:rowOff>
    </xdr:to>
    <xdr:pic>
      <xdr:nvPicPr>
        <xdr:cNvPr id="23" name="Imagen 22" descr="Juleriaque">
          <a:extLst>
            <a:ext uri="{FF2B5EF4-FFF2-40B4-BE49-F238E27FC236}">
              <a16:creationId xmlns:a16="http://schemas.microsoft.com/office/drawing/2014/main" id="{D617E87E-EBF8-4E5D-9018-FEE07680C32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9F5B03B0-156A-4AE7-8B42-1B379AC935EA}"/>
            </a:ext>
          </a:extLst>
        </xdr:cNvPr>
        <xdr:cNvSpPr txBox="1"/>
      </xdr:nvSpPr>
      <xdr:spPr>
        <a:xfrm>
          <a:off x="55549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5810C4E8-516C-4AEF-A544-A6DAF30D732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6" name="Imagen 25">
          <a:extLst>
            <a:ext uri="{FF2B5EF4-FFF2-40B4-BE49-F238E27FC236}">
              <a16:creationId xmlns:a16="http://schemas.microsoft.com/office/drawing/2014/main" id="{29B50558-8ADB-4DAE-8225-97736FE87E7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720000" cy="525600"/>
    <xdr:pic>
      <xdr:nvPicPr>
        <xdr:cNvPr id="27" name="Imagen 26" descr="Juleriaque">
          <a:extLst>
            <a:ext uri="{FF2B5EF4-FFF2-40B4-BE49-F238E27FC236}">
              <a16:creationId xmlns:a16="http://schemas.microsoft.com/office/drawing/2014/main" id="{2505A29D-F602-475B-8172-CE2B87860A9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6039E40-44D1-4744-8A95-624051790F38}"/>
            </a:ext>
          </a:extLst>
        </xdr:cNvPr>
        <xdr:cNvSpPr txBox="1"/>
      </xdr:nvSpPr>
      <xdr:spPr>
        <a:xfrm>
          <a:off x="2087880" y="1036320"/>
          <a:ext cx="140970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C9F2418-2A83-4CBE-97EC-C71745C7A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324000</xdr:colOff>
      <xdr:row>5</xdr:row>
      <xdr:rowOff>40740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676D3E3-A9C3-4F6B-AE50-292A6B6D679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060" y="7239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BC83364-4563-4B29-A959-2FC84BAD704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32163A1-B3A0-4899-8BBC-B989BF642139}"/>
            </a:ext>
          </a:extLst>
        </xdr:cNvPr>
        <xdr:cNvSpPr txBox="1"/>
      </xdr:nvSpPr>
      <xdr:spPr>
        <a:xfrm>
          <a:off x="55854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E06044C2-6B41-412B-BD23-FFB508571F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2" name="Imagen 11">
          <a:extLst>
            <a:ext uri="{FF2B5EF4-FFF2-40B4-BE49-F238E27FC236}">
              <a16:creationId xmlns:a16="http://schemas.microsoft.com/office/drawing/2014/main" id="{909DF993-71A3-4FB8-AF2C-2229A02F35D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F9E4B7F-6BD8-4431-8340-48801CFC4C1E}"/>
            </a:ext>
          </a:extLst>
        </xdr:cNvPr>
        <xdr:cNvSpPr txBox="1"/>
      </xdr:nvSpPr>
      <xdr:spPr>
        <a:xfrm>
          <a:off x="2087880" y="1211580"/>
          <a:ext cx="14554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6F66F5F-551E-4C74-B784-1473EFD278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324000</xdr:colOff>
      <xdr:row>5</xdr:row>
      <xdr:rowOff>40740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D006AD2-CF1C-4458-90D3-381FD22F418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2780" y="7239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3668ED5-D893-4D67-B489-3852B9A6116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7D02B00-DE31-457A-A327-07A134884317}"/>
            </a:ext>
          </a:extLst>
        </xdr:cNvPr>
        <xdr:cNvSpPr txBox="1"/>
      </xdr:nvSpPr>
      <xdr:spPr>
        <a:xfrm>
          <a:off x="56311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2" name="Imagen 11">
          <a:extLst>
            <a:ext uri="{FF2B5EF4-FFF2-40B4-BE49-F238E27FC236}">
              <a16:creationId xmlns:a16="http://schemas.microsoft.com/office/drawing/2014/main" id="{648599A1-BB43-4E1B-B7D3-B5B7BBB74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3" name="Imagen 12">
          <a:extLst>
            <a:ext uri="{FF2B5EF4-FFF2-40B4-BE49-F238E27FC236}">
              <a16:creationId xmlns:a16="http://schemas.microsoft.com/office/drawing/2014/main" id="{853FA8F9-81DE-4246-B95E-5786D568038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3A62C91-739B-40B7-A6BA-85743110A990}"/>
            </a:ext>
          </a:extLst>
        </xdr:cNvPr>
        <xdr:cNvSpPr txBox="1"/>
      </xdr:nvSpPr>
      <xdr:spPr>
        <a:xfrm>
          <a:off x="2087880" y="1211580"/>
          <a:ext cx="140970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E5E6E32-947E-49BA-9190-BC1656F3D3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324000</xdr:colOff>
      <xdr:row>5</xdr:row>
      <xdr:rowOff>40740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A3AA7CD-CA22-413D-867A-491AEEE335A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060" y="7239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68D59CC-133B-4118-B971-1D6B0F76A7B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B262271E-4481-409C-99CB-606AA1561EEC}"/>
            </a:ext>
          </a:extLst>
        </xdr:cNvPr>
        <xdr:cNvSpPr txBox="1"/>
      </xdr:nvSpPr>
      <xdr:spPr>
        <a:xfrm>
          <a:off x="55854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333C2486-0D28-4A72-AF4A-F09C2B4F11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2" name="Imagen 11">
          <a:extLst>
            <a:ext uri="{FF2B5EF4-FFF2-40B4-BE49-F238E27FC236}">
              <a16:creationId xmlns:a16="http://schemas.microsoft.com/office/drawing/2014/main" id="{D95E0F8B-6735-4F8D-8108-FB038EF1170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716DA65-7375-44C2-B9DB-8621D2DF35AF}"/>
            </a:ext>
          </a:extLst>
        </xdr:cNvPr>
        <xdr:cNvSpPr txBox="1"/>
      </xdr:nvSpPr>
      <xdr:spPr>
        <a:xfrm>
          <a:off x="2087880" y="1211580"/>
          <a:ext cx="135636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2AEB30E-C2C5-4ECB-8E5E-B8039AA79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8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7B64F278-CE88-4942-91BA-7AC14B7871AE}"/>
            </a:ext>
          </a:extLst>
        </xdr:cNvPr>
        <xdr:cNvSpPr txBox="1"/>
      </xdr:nvSpPr>
      <xdr:spPr>
        <a:xfrm>
          <a:off x="55321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8" name="Imagen 7">
          <a:extLst>
            <a:ext uri="{FF2B5EF4-FFF2-40B4-BE49-F238E27FC236}">
              <a16:creationId xmlns:a16="http://schemas.microsoft.com/office/drawing/2014/main" id="{A37A393C-76C5-413D-BC33-091C0CC775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80" y="7239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1029458-8F39-4D85-B425-CF134434D67F}"/>
            </a:ext>
          </a:extLst>
        </xdr:cNvPr>
        <xdr:cNvSpPr txBox="1"/>
      </xdr:nvSpPr>
      <xdr:spPr>
        <a:xfrm>
          <a:off x="2087880" y="1211580"/>
          <a:ext cx="142494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AFF1152-15EF-425D-8991-F447F5111A4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9089F2E-2199-4C1F-B4B5-43B8CE7AC12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368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1" name="Imagen 20" descr="http://www.tevabien.com/Multimedios/imgs/1255_215.jpg?v=11">
          <a:extLst>
            <a:ext uri="{FF2B5EF4-FFF2-40B4-BE49-F238E27FC236}">
              <a16:creationId xmlns:a16="http://schemas.microsoft.com/office/drawing/2014/main" id="{CDA1FE81-4ABF-436D-8338-175314AF2BA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06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CADF2976-5115-486E-A79F-824AC153879A}"/>
            </a:ext>
          </a:extLst>
        </xdr:cNvPr>
        <xdr:cNvSpPr txBox="1"/>
      </xdr:nvSpPr>
      <xdr:spPr>
        <a:xfrm>
          <a:off x="560070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3" name="Imagen 22">
          <a:extLst>
            <a:ext uri="{FF2B5EF4-FFF2-40B4-BE49-F238E27FC236}">
              <a16:creationId xmlns:a16="http://schemas.microsoft.com/office/drawing/2014/main" id="{490C3BF2-F77E-4650-839B-C0C755265A8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4" name="Imagen 23">
          <a:extLst>
            <a:ext uri="{FF2B5EF4-FFF2-40B4-BE49-F238E27FC236}">
              <a16:creationId xmlns:a16="http://schemas.microsoft.com/office/drawing/2014/main" id="{8976272F-850E-4B95-B1D4-EDB723DDAC4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368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5" name="Imagen 24" descr="http://www.tevabien.com/Multimedios/imgs/1255_215.jpg?v=11">
          <a:extLst>
            <a:ext uri="{FF2B5EF4-FFF2-40B4-BE49-F238E27FC236}">
              <a16:creationId xmlns:a16="http://schemas.microsoft.com/office/drawing/2014/main" id="{0010665F-3D94-42F2-B9FA-6656C9AABFD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206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CE50B79-2DB3-4B7E-B954-4EB75C61F970}"/>
            </a:ext>
          </a:extLst>
        </xdr:cNvPr>
        <xdr:cNvSpPr txBox="1"/>
      </xdr:nvSpPr>
      <xdr:spPr>
        <a:xfrm>
          <a:off x="2087880" y="1211580"/>
          <a:ext cx="156210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AD1B46D-1A41-44BA-A391-37463D62C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580179E-8A89-48B6-9990-694EC7788FD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0E1FD07-EEBC-443B-80F2-14B942FCB83D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503CA281-859B-42CF-AEC7-131F9D365F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2" name="Imagen 11">
          <a:extLst>
            <a:ext uri="{FF2B5EF4-FFF2-40B4-BE49-F238E27FC236}">
              <a16:creationId xmlns:a16="http://schemas.microsoft.com/office/drawing/2014/main" id="{62F8EF1D-F6AD-434C-911A-A98BC45408E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34A1383-6441-4300-A9A4-96CBFDD1136C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9" name="Imagen 8" descr="http://www.tevabien.com/Multimedios/imgs/1169_215.jpg?v=12">
          <a:extLst>
            <a:ext uri="{FF2B5EF4-FFF2-40B4-BE49-F238E27FC236}">
              <a16:creationId xmlns:a16="http://schemas.microsoft.com/office/drawing/2014/main" id="{A8DB3ACA-F530-427A-97A2-399A0C5CB3C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9028A61-9C02-4BEC-AF5E-46F783D19A3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0</xdr:rowOff>
    </xdr:from>
    <xdr:to>
      <xdr:col>9</xdr:col>
      <xdr:colOff>339240</xdr:colOff>
      <xdr:row>8</xdr:row>
      <xdr:rowOff>216000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38AA4FE-775F-4A73-9224-E805DAD8075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295E059E-2F6C-43DD-9820-A086359F8BEF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3" name="Imagen 12" descr="http://www.tevabien.com/Multimedios/imgs/1169_215.jpg?v=12">
          <a:extLst>
            <a:ext uri="{FF2B5EF4-FFF2-40B4-BE49-F238E27FC236}">
              <a16:creationId xmlns:a16="http://schemas.microsoft.com/office/drawing/2014/main" id="{2009BA2B-996E-4A02-91D8-9EFFB104BB2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4" name="Imagen 13">
          <a:extLst>
            <a:ext uri="{FF2B5EF4-FFF2-40B4-BE49-F238E27FC236}">
              <a16:creationId xmlns:a16="http://schemas.microsoft.com/office/drawing/2014/main" id="{ED838FDC-0E10-4CD2-9793-3C2A917E05B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0</xdr:rowOff>
    </xdr:from>
    <xdr:ext cx="324000" cy="216000"/>
    <xdr:pic>
      <xdr:nvPicPr>
        <xdr:cNvPr id="15" name="Imagen 14">
          <a:extLst>
            <a:ext uri="{FF2B5EF4-FFF2-40B4-BE49-F238E27FC236}">
              <a16:creationId xmlns:a16="http://schemas.microsoft.com/office/drawing/2014/main" id="{825CF779-B5CC-4087-9EEA-E1D24C1C1F4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8C5DB14-69D9-48C2-8B18-9922572D5D92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22D2ACA-32D6-49D5-A342-A9EA4217DD79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4" name="Imagen 13" descr="http://www.tevabien.com/Multimedios/imgs/5101_215.jpg?v=2">
          <a:extLst>
            <a:ext uri="{FF2B5EF4-FFF2-40B4-BE49-F238E27FC236}">
              <a16:creationId xmlns:a16="http://schemas.microsoft.com/office/drawing/2014/main" id="{D8EC617F-EB92-4113-8701-27CE27059B3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6C616F1-89B3-4110-93D9-81C786FA89A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F451BE0-D916-4940-9D27-A8B2DC2646C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366377FD-285F-4AA1-88C2-DF80AEC7C273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B56D92BD-C6F5-4292-8A8C-AD9C554DD09F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9" name="Imagen 18" descr="http://www.tevabien.com/Multimedios/imgs/5101_215.jpg?v=2">
          <a:extLst>
            <a:ext uri="{FF2B5EF4-FFF2-40B4-BE49-F238E27FC236}">
              <a16:creationId xmlns:a16="http://schemas.microsoft.com/office/drawing/2014/main" id="{D5A76167-F95A-421D-9B75-A74281CAC18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4DCCC3CB-0275-4F67-BA46-902CDF4CCC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FD1D426C-C543-4997-BB6F-C1E29277B2B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FF386E-4E3F-4D53-9A74-F73E757799EC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D076A6A-BF50-4E49-8EEC-A5C411828CEA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D6ABDEB6-2F42-4ABE-BFCB-2399DB888224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8" name="Imagen 17" descr="Ãptica Goerner">
          <a:extLst>
            <a:ext uri="{FF2B5EF4-FFF2-40B4-BE49-F238E27FC236}">
              <a16:creationId xmlns:a16="http://schemas.microsoft.com/office/drawing/2014/main" id="{A0B55D2C-1F08-4169-82B8-3186A58E652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8</xdr:row>
      <xdr:rowOff>0</xdr:rowOff>
    </xdr:from>
    <xdr:to>
      <xdr:col>7</xdr:col>
      <xdr:colOff>339240</xdr:colOff>
      <xdr:row>8</xdr:row>
      <xdr:rowOff>216000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1D0B7B2-A00E-45D7-9B6E-394828BE7AD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258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0</xdr:rowOff>
    </xdr:from>
    <xdr:to>
      <xdr:col>9</xdr:col>
      <xdr:colOff>339240</xdr:colOff>
      <xdr:row>8</xdr:row>
      <xdr:rowOff>216000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E1D501E-B51D-4638-89D8-55D2A1742C7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74036644-DED6-456F-9242-27EC7C2B00C2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5C9166D0-2F0F-4701-A05B-38279CB69408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FD9A815-0525-40D2-94C8-D68E50D6A498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4" name="Imagen 23" descr="Ãptica Goerner">
          <a:extLst>
            <a:ext uri="{FF2B5EF4-FFF2-40B4-BE49-F238E27FC236}">
              <a16:creationId xmlns:a16="http://schemas.microsoft.com/office/drawing/2014/main" id="{FC2A7D7A-61FA-45B8-A36F-6AE309BE61C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8</xdr:row>
      <xdr:rowOff>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E65F2213-9624-4520-AFD9-3944115FAB6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258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0</xdr:rowOff>
    </xdr:from>
    <xdr:ext cx="324000" cy="216000"/>
    <xdr:pic>
      <xdr:nvPicPr>
        <xdr:cNvPr id="26" name="Imagen 25">
          <a:extLst>
            <a:ext uri="{FF2B5EF4-FFF2-40B4-BE49-F238E27FC236}">
              <a16:creationId xmlns:a16="http://schemas.microsoft.com/office/drawing/2014/main" id="{2010E912-9A7E-4835-A6C5-F49CF5C5EF4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375E7B5-1E77-42E7-8D84-1F310449685F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FE56170-8AB9-48AA-88D5-3311362C6240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9277D02-78DB-4EBC-ABE1-987BC1318866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5" name="Imagen 14" descr="Medilent">
          <a:extLst>
            <a:ext uri="{FF2B5EF4-FFF2-40B4-BE49-F238E27FC236}">
              <a16:creationId xmlns:a16="http://schemas.microsoft.com/office/drawing/2014/main" id="{C9361ABE-710F-4347-B5B1-808E9277F46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8</xdr:row>
      <xdr:rowOff>0</xdr:rowOff>
    </xdr:from>
    <xdr:to>
      <xdr:col>7</xdr:col>
      <xdr:colOff>339240</xdr:colOff>
      <xdr:row>8</xdr:row>
      <xdr:rowOff>216000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76D0F80-4F27-4579-815A-CAF3D356DAE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258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0</xdr:rowOff>
    </xdr:from>
    <xdr:to>
      <xdr:col>9</xdr:col>
      <xdr:colOff>339240</xdr:colOff>
      <xdr:row>8</xdr:row>
      <xdr:rowOff>216000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F16F73F-03A4-42EB-B3E4-D956B21C54B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0</xdr:rowOff>
    </xdr:from>
    <xdr:to>
      <xdr:col>7</xdr:col>
      <xdr:colOff>339240</xdr:colOff>
      <xdr:row>10</xdr:row>
      <xdr:rowOff>216000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EDBEF35-B496-4272-AC04-46ABF07E7F9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2237DFBE-9CCA-46CD-9FC4-1EE87B7A0DF8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B63AE633-C560-4085-9135-5F0564FEA317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3E87D669-1D28-4AD4-9154-15AA88E4EF0B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2" name="Imagen 21" descr="Medilent">
          <a:extLst>
            <a:ext uri="{FF2B5EF4-FFF2-40B4-BE49-F238E27FC236}">
              <a16:creationId xmlns:a16="http://schemas.microsoft.com/office/drawing/2014/main" id="{43EF7B67-011B-4907-ADF2-EA791AB5050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8</xdr:row>
      <xdr:rowOff>0</xdr:rowOff>
    </xdr:from>
    <xdr:ext cx="324000" cy="216000"/>
    <xdr:pic>
      <xdr:nvPicPr>
        <xdr:cNvPr id="23" name="Imagen 22">
          <a:extLst>
            <a:ext uri="{FF2B5EF4-FFF2-40B4-BE49-F238E27FC236}">
              <a16:creationId xmlns:a16="http://schemas.microsoft.com/office/drawing/2014/main" id="{360524D6-FDA4-480E-B074-E3FB49A3D15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258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0</xdr:rowOff>
    </xdr:from>
    <xdr:ext cx="324000" cy="216000"/>
    <xdr:pic>
      <xdr:nvPicPr>
        <xdr:cNvPr id="24" name="Imagen 23">
          <a:extLst>
            <a:ext uri="{FF2B5EF4-FFF2-40B4-BE49-F238E27FC236}">
              <a16:creationId xmlns:a16="http://schemas.microsoft.com/office/drawing/2014/main" id="{AACE866F-5F6A-47EF-B611-017B5C6A47A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45E1513B-B2D6-40D5-92A8-DAC381C68C6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8DF7F54-1FE0-46C0-B44F-F296B9114072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AD009CE-488C-477B-8917-ACC25008A802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8BA915C-9D4C-440B-908F-71995561C34A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5" name="Imagen 14" descr="Ãptica Griensu">
          <a:extLst>
            <a:ext uri="{FF2B5EF4-FFF2-40B4-BE49-F238E27FC236}">
              <a16:creationId xmlns:a16="http://schemas.microsoft.com/office/drawing/2014/main" id="{B69ECC35-F0D4-4E09-B655-6CD268EBB83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8</xdr:row>
      <xdr:rowOff>0</xdr:rowOff>
    </xdr:from>
    <xdr:to>
      <xdr:col>7</xdr:col>
      <xdr:colOff>339240</xdr:colOff>
      <xdr:row>8</xdr:row>
      <xdr:rowOff>216000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E1327F3-C47B-45AF-BFC7-71E3D529F86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258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0</xdr:rowOff>
    </xdr:from>
    <xdr:to>
      <xdr:col>9</xdr:col>
      <xdr:colOff>339240</xdr:colOff>
      <xdr:row>8</xdr:row>
      <xdr:rowOff>216000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9955B0A-9219-4F84-959C-4AA2899FB72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0</xdr:rowOff>
    </xdr:from>
    <xdr:to>
      <xdr:col>7</xdr:col>
      <xdr:colOff>339240</xdr:colOff>
      <xdr:row>10</xdr:row>
      <xdr:rowOff>216000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15CD772-0672-4C8C-835A-8C000364228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93042546-52A3-4BCD-994B-06A2D9051A90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34E58570-EBC5-4204-9298-DEDBB27F1793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A20ED6BF-DD4B-4026-B66B-392C2810BD98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2" name="Imagen 21" descr="Ãptica Griensu">
          <a:extLst>
            <a:ext uri="{FF2B5EF4-FFF2-40B4-BE49-F238E27FC236}">
              <a16:creationId xmlns:a16="http://schemas.microsoft.com/office/drawing/2014/main" id="{64D57F3E-2D01-4233-8317-61117A83E3A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8</xdr:row>
      <xdr:rowOff>0</xdr:rowOff>
    </xdr:from>
    <xdr:ext cx="324000" cy="216000"/>
    <xdr:pic>
      <xdr:nvPicPr>
        <xdr:cNvPr id="23" name="Imagen 22">
          <a:extLst>
            <a:ext uri="{FF2B5EF4-FFF2-40B4-BE49-F238E27FC236}">
              <a16:creationId xmlns:a16="http://schemas.microsoft.com/office/drawing/2014/main" id="{3BC09204-0257-4963-837C-66DF348E3F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258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0</xdr:rowOff>
    </xdr:from>
    <xdr:ext cx="324000" cy="216000"/>
    <xdr:pic>
      <xdr:nvPicPr>
        <xdr:cNvPr id="24" name="Imagen 23">
          <a:extLst>
            <a:ext uri="{FF2B5EF4-FFF2-40B4-BE49-F238E27FC236}">
              <a16:creationId xmlns:a16="http://schemas.microsoft.com/office/drawing/2014/main" id="{7BC9BE16-C46A-4F22-AD86-8775D8E7BDB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A1BE817C-50B1-4163-B33B-706317D3923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06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B905747-BF72-476D-B0FA-A85ECE1E68C9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C31A5C6-A4E6-4460-958F-24E0E33AD1C6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31BD6EC-866E-48BB-8103-D2D7BE0D4093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5" name="Imagen 14" descr="https://www.beneficios.hsbc.com.ar/img/logos/logo_bauza.jpg">
          <a:extLst>
            <a:ext uri="{FF2B5EF4-FFF2-40B4-BE49-F238E27FC236}">
              <a16:creationId xmlns:a16="http://schemas.microsoft.com/office/drawing/2014/main" id="{C300CF1C-FC77-44EC-997B-4C33DA28915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CB349E4-EAE0-4595-B29E-CFE9D8B130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A4ED999-DAC1-4453-B509-1946C43ACFDE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DB8B257-66BA-481D-B8B5-C4BEC4542F06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EB15F647-DA20-40E9-B2A7-B4E06B84202A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0" name="Imagen 19" descr="https://www.beneficios.hsbc.com.ar/img/logos/logo_bauza.jpg">
          <a:extLst>
            <a:ext uri="{FF2B5EF4-FFF2-40B4-BE49-F238E27FC236}">
              <a16:creationId xmlns:a16="http://schemas.microsoft.com/office/drawing/2014/main" id="{4D720141-7CE9-4FE1-81C8-72F005333C6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C0770EC3-0C92-42EA-B124-EFE86CF6D8F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6" name="Imagen 5" descr="https://www.beneficios.hsbc.com.ar/img/logos/logo_simplicity.jpg">
          <a:extLst>
            <a:ext uri="{FF2B5EF4-FFF2-40B4-BE49-F238E27FC236}">
              <a16:creationId xmlns:a16="http://schemas.microsoft.com/office/drawing/2014/main" id="{BA2C2FC7-DBD0-4CEB-A884-A5BAB096471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53E353-DD24-4E15-9646-1E7E4CDC41E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8" name="Imagen 7" descr="https://www.beneficios.hsbc.com.ar/img/logos/logo_simplicity.jpg">
          <a:extLst>
            <a:ext uri="{FF2B5EF4-FFF2-40B4-BE49-F238E27FC236}">
              <a16:creationId xmlns:a16="http://schemas.microsoft.com/office/drawing/2014/main" id="{6F96883C-AB20-4911-88A8-E3B0BA52D87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9" name="Imagen 8">
          <a:extLst>
            <a:ext uri="{FF2B5EF4-FFF2-40B4-BE49-F238E27FC236}">
              <a16:creationId xmlns:a16="http://schemas.microsoft.com/office/drawing/2014/main" id="{78FBA192-3974-409E-AE9B-1AE52A6B701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F4B33AC-9842-476A-A554-8F72E73F4280}"/>
            </a:ext>
          </a:extLst>
        </xdr:cNvPr>
        <xdr:cNvSpPr txBox="1"/>
      </xdr:nvSpPr>
      <xdr:spPr>
        <a:xfrm>
          <a:off x="55702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83820</xdr:rowOff>
    </xdr:to>
    <xdr:sp macro="" textlink="">
      <xdr:nvSpPr>
        <xdr:cNvPr id="31745" name="AutoShape 1" descr="Resultado de imagen para justtan solarium logo">
          <a:extLst>
            <a:ext uri="{FF2B5EF4-FFF2-40B4-BE49-F238E27FC236}">
              <a16:creationId xmlns:a16="http://schemas.microsoft.com/office/drawing/2014/main" id="{A35A9A44-AEC4-4A42-AED7-4C69937CEDAC}"/>
            </a:ext>
          </a:extLst>
        </xdr:cNvPr>
        <xdr:cNvSpPr>
          <a:spLocks noChangeAspect="1" noChangeArrowheads="1"/>
        </xdr:cNvSpPr>
      </xdr:nvSpPr>
      <xdr:spPr bwMode="auto">
        <a:xfrm>
          <a:off x="2857500" y="163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121920</xdr:rowOff>
    </xdr:to>
    <xdr:sp macro="" textlink="">
      <xdr:nvSpPr>
        <xdr:cNvPr id="31746" name="AutoShape 2" descr="Resultado de imagen para justtan solarium logo">
          <a:extLst>
            <a:ext uri="{FF2B5EF4-FFF2-40B4-BE49-F238E27FC236}">
              <a16:creationId xmlns:a16="http://schemas.microsoft.com/office/drawing/2014/main" id="{B244FACF-2047-4064-9870-E38E072692CF}"/>
            </a:ext>
          </a:extLst>
        </xdr:cNvPr>
        <xdr:cNvSpPr>
          <a:spLocks noChangeAspect="1" noChangeArrowheads="1"/>
        </xdr:cNvSpPr>
      </xdr:nvSpPr>
      <xdr:spPr bwMode="auto">
        <a:xfrm>
          <a:off x="2857500" y="196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15240</xdr:colOff>
      <xdr:row>4</xdr:row>
      <xdr:rowOff>7620</xdr:rowOff>
    </xdr:from>
    <xdr:to>
      <xdr:col>9</xdr:col>
      <xdr:colOff>346620</xdr:colOff>
      <xdr:row>7</xdr:row>
      <xdr:rowOff>7440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2EF355E-5E64-4F36-8328-F0A1B19378E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3152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90D041B-5708-4702-8069-9D758ADDE37F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7620</xdr:rowOff>
    </xdr:from>
    <xdr:ext cx="720000" cy="525600"/>
    <xdr:pic>
      <xdr:nvPicPr>
        <xdr:cNvPr id="13" name="Imagen 12">
          <a:extLst>
            <a:ext uri="{FF2B5EF4-FFF2-40B4-BE49-F238E27FC236}">
              <a16:creationId xmlns:a16="http://schemas.microsoft.com/office/drawing/2014/main" id="{34F732AE-315D-4A15-9E33-4310C6FB27A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3152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C1EDB6-A884-4D54-9A03-F820EF4CAF40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12</xdr:row>
      <xdr:rowOff>0</xdr:rowOff>
    </xdr:to>
    <xdr:sp macro="" textlink="">
      <xdr:nvSpPr>
        <xdr:cNvPr id="3" name="AutoShape 1" descr="Resultado de imagen para justtan solarium logo">
          <a:extLst>
            <a:ext uri="{FF2B5EF4-FFF2-40B4-BE49-F238E27FC236}">
              <a16:creationId xmlns:a16="http://schemas.microsoft.com/office/drawing/2014/main" id="{AC153C8D-F974-4FEC-B187-BFEA3E1E69CE}"/>
            </a:ext>
          </a:extLst>
        </xdr:cNvPr>
        <xdr:cNvSpPr>
          <a:spLocks noChangeAspect="1" noChangeArrowheads="1"/>
        </xdr:cNvSpPr>
      </xdr:nvSpPr>
      <xdr:spPr bwMode="auto">
        <a:xfrm>
          <a:off x="2857500" y="163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121920</xdr:rowOff>
    </xdr:to>
    <xdr:sp macro="" textlink="">
      <xdr:nvSpPr>
        <xdr:cNvPr id="4" name="AutoShape 2" descr="Resultado de imagen para justtan solarium logo">
          <a:extLst>
            <a:ext uri="{FF2B5EF4-FFF2-40B4-BE49-F238E27FC236}">
              <a16:creationId xmlns:a16="http://schemas.microsoft.com/office/drawing/2014/main" id="{5D4DA506-E552-4A55-9504-C5E27A44AE69}"/>
            </a:ext>
          </a:extLst>
        </xdr:cNvPr>
        <xdr:cNvSpPr>
          <a:spLocks noChangeAspect="1" noChangeArrowheads="1"/>
        </xdr:cNvSpPr>
      </xdr:nvSpPr>
      <xdr:spPr bwMode="auto">
        <a:xfrm>
          <a:off x="2857500" y="196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733CF8C-F082-479D-8909-FC4A63139400}"/>
            </a:ext>
          </a:extLst>
        </xdr:cNvPr>
        <xdr:cNvSpPr txBox="1"/>
      </xdr:nvSpPr>
      <xdr:spPr>
        <a:xfrm>
          <a:off x="8404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FAF4B1F-0BC4-422D-9FD8-009715E45D6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E5CCC13-FA26-452A-A05F-4653794A69F2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2" name="Imagen 11">
          <a:extLst>
            <a:ext uri="{FF2B5EF4-FFF2-40B4-BE49-F238E27FC236}">
              <a16:creationId xmlns:a16="http://schemas.microsoft.com/office/drawing/2014/main" id="{B1805AA3-71FB-45CC-9E5F-4A6F13D1CB2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0CEB1A0-C2F9-4FC3-83E9-784FE13D427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571CC8-477E-401E-BA12-EC979F7C9A1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0" name="Imagen 19" descr="http://www.tevabien.com/Multimedios/imgs/4965_215.jpg?v=5">
          <a:extLst>
            <a:ext uri="{FF2B5EF4-FFF2-40B4-BE49-F238E27FC236}">
              <a16:creationId xmlns:a16="http://schemas.microsoft.com/office/drawing/2014/main" id="{245F7D85-F2FF-4A5A-9306-39344FB4DC3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26A7EF25-6C59-43E8-B204-41C08796952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96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2" name="Imagen 21">
          <a:extLst>
            <a:ext uri="{FF2B5EF4-FFF2-40B4-BE49-F238E27FC236}">
              <a16:creationId xmlns:a16="http://schemas.microsoft.com/office/drawing/2014/main" id="{671DC2CF-DCF7-49F9-A661-CE05ACF24EB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3" name="Imagen 22" descr="http://www.tevabien.com/Multimedios/imgs/4965_215.jpg?v=5">
          <a:extLst>
            <a:ext uri="{FF2B5EF4-FFF2-40B4-BE49-F238E27FC236}">
              <a16:creationId xmlns:a16="http://schemas.microsoft.com/office/drawing/2014/main" id="{58F597FD-C8F5-4B02-B330-F17BB1DCF2A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1C45BBE-0378-42FD-8284-BF703A2054C2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12</xdr:row>
      <xdr:rowOff>0</xdr:rowOff>
    </xdr:to>
    <xdr:sp macro="" textlink="">
      <xdr:nvSpPr>
        <xdr:cNvPr id="3" name="AutoShape 1" descr="Resultado de imagen para justtan solarium logo">
          <a:extLst>
            <a:ext uri="{FF2B5EF4-FFF2-40B4-BE49-F238E27FC236}">
              <a16:creationId xmlns:a16="http://schemas.microsoft.com/office/drawing/2014/main" id="{E79BC854-10F4-4F5D-B8AC-BD3B687815BD}"/>
            </a:ext>
          </a:extLst>
        </xdr:cNvPr>
        <xdr:cNvSpPr>
          <a:spLocks noChangeAspect="1" noChangeArrowheads="1"/>
        </xdr:cNvSpPr>
      </xdr:nvSpPr>
      <xdr:spPr bwMode="auto">
        <a:xfrm>
          <a:off x="2857500" y="1630680"/>
          <a:ext cx="30480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121920</xdr:rowOff>
    </xdr:to>
    <xdr:sp macro="" textlink="">
      <xdr:nvSpPr>
        <xdr:cNvPr id="4" name="AutoShape 2" descr="Resultado de imagen para justtan solarium logo">
          <a:extLst>
            <a:ext uri="{FF2B5EF4-FFF2-40B4-BE49-F238E27FC236}">
              <a16:creationId xmlns:a16="http://schemas.microsoft.com/office/drawing/2014/main" id="{2024DD1E-A72E-49A8-9D12-F5DDE98FFAA8}"/>
            </a:ext>
          </a:extLst>
        </xdr:cNvPr>
        <xdr:cNvSpPr>
          <a:spLocks noChangeAspect="1" noChangeArrowheads="1"/>
        </xdr:cNvSpPr>
      </xdr:nvSpPr>
      <xdr:spPr bwMode="auto">
        <a:xfrm>
          <a:off x="2857500" y="196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FC53862-728C-401D-A6BA-1A143D68D826}"/>
            </a:ext>
          </a:extLst>
        </xdr:cNvPr>
        <xdr:cNvSpPr txBox="1"/>
      </xdr:nvSpPr>
      <xdr:spPr>
        <a:xfrm>
          <a:off x="8404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0FB8891-8F0E-4C23-ADFE-9674340CD374}"/>
            </a:ext>
          </a:extLst>
        </xdr:cNvPr>
        <xdr:cNvSpPr txBox="1"/>
      </xdr:nvSpPr>
      <xdr:spPr>
        <a:xfrm>
          <a:off x="8404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0" name="Imagen 9" descr="Resultado de imagen para orbital optica logo">
          <a:extLst>
            <a:ext uri="{FF2B5EF4-FFF2-40B4-BE49-F238E27FC236}">
              <a16:creationId xmlns:a16="http://schemas.microsoft.com/office/drawing/2014/main" id="{27720FEB-29C1-4947-BF90-20C960B7207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FA32490-1088-4869-82CC-FFAB2EFAA466}"/>
            </a:ext>
          </a:extLst>
        </xdr:cNvPr>
        <xdr:cNvSpPr txBox="1"/>
      </xdr:nvSpPr>
      <xdr:spPr>
        <a:xfrm>
          <a:off x="57378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2" name="Imagen 11" descr="Resultado de imagen para orbital optica logo">
          <a:extLst>
            <a:ext uri="{FF2B5EF4-FFF2-40B4-BE49-F238E27FC236}">
              <a16:creationId xmlns:a16="http://schemas.microsoft.com/office/drawing/2014/main" id="{C5D9BD8E-79C8-408C-9A05-BC572FAF8AC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23900"/>
          <a:ext cx="720000" cy="525600"/>
        </a:xfrm>
        <a:prstGeom prst="rect">
          <a:avLst/>
        </a:prstGeom>
        <a:solidFill>
          <a:schemeClr val="bg1"/>
        </a:solidFill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3</xdr:row>
      <xdr:rowOff>7620</xdr:rowOff>
    </xdr:from>
    <xdr:to>
      <xdr:col>2</xdr:col>
      <xdr:colOff>15240</xdr:colOff>
      <xdr:row>5</xdr:row>
      <xdr:rowOff>137160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BF783A-C6D2-42D9-9049-21F55D9B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56260"/>
          <a:ext cx="74676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22860</xdr:rowOff>
    </xdr:from>
    <xdr:to>
      <xdr:col>0</xdr:col>
      <xdr:colOff>706120</xdr:colOff>
      <xdr:row>5</xdr:row>
      <xdr:rowOff>68580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4C9EDA-0434-4944-A6EE-DF1D925B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54380"/>
          <a:ext cx="62992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5</xdr:row>
      <xdr:rowOff>144780</xdr:rowOff>
    </xdr:from>
    <xdr:to>
      <xdr:col>1</xdr:col>
      <xdr:colOff>38100</xdr:colOff>
      <xdr:row>10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EAB71E8-7CD0-4B25-811A-5050E4072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059180"/>
          <a:ext cx="769620" cy="76962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10</xdr:row>
      <xdr:rowOff>91440</xdr:rowOff>
    </xdr:from>
    <xdr:to>
      <xdr:col>1</xdr:col>
      <xdr:colOff>45720</xdr:colOff>
      <xdr:row>13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856DF5-DF23-4DED-B417-CA0199F0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920240"/>
          <a:ext cx="79248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13</xdr:row>
      <xdr:rowOff>53340</xdr:rowOff>
    </xdr:from>
    <xdr:to>
      <xdr:col>1</xdr:col>
      <xdr:colOff>15240</xdr:colOff>
      <xdr:row>16</xdr:row>
      <xdr:rowOff>30480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1297A7-86D4-4D5F-8262-AE55F48F2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430780"/>
          <a:ext cx="73914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16</xdr:row>
      <xdr:rowOff>68580</xdr:rowOff>
    </xdr:from>
    <xdr:to>
      <xdr:col>1</xdr:col>
      <xdr:colOff>108668</xdr:colOff>
      <xdr:row>19</xdr:row>
      <xdr:rowOff>15240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02951BE-6690-49DD-98D8-1CCA44956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994660"/>
          <a:ext cx="809708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19</xdr:row>
      <xdr:rowOff>0</xdr:rowOff>
    </xdr:from>
    <xdr:to>
      <xdr:col>0</xdr:col>
      <xdr:colOff>680015</xdr:colOff>
      <xdr:row>21</xdr:row>
      <xdr:rowOff>83820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EFC7622-024B-47C9-AB1A-1C076A1C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3474720"/>
          <a:ext cx="619055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15</xdr:row>
      <xdr:rowOff>53340</xdr:rowOff>
    </xdr:from>
    <xdr:to>
      <xdr:col>2</xdr:col>
      <xdr:colOff>7620</xdr:colOff>
      <xdr:row>19</xdr:row>
      <xdr:rowOff>53340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0465111-387B-401D-B8E0-ED6A648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" y="2796540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5</xdr:row>
      <xdr:rowOff>167641</xdr:rowOff>
    </xdr:from>
    <xdr:to>
      <xdr:col>1</xdr:col>
      <xdr:colOff>762001</xdr:colOff>
      <xdr:row>9</xdr:row>
      <xdr:rowOff>68581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AD0243F-3C5D-4DF3-B997-AC9FD646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1" y="1082041"/>
          <a:ext cx="632460" cy="63246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10</xdr:row>
      <xdr:rowOff>15240</xdr:rowOff>
    </xdr:from>
    <xdr:to>
      <xdr:col>1</xdr:col>
      <xdr:colOff>769620</xdr:colOff>
      <xdr:row>13</xdr:row>
      <xdr:rowOff>7620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44499E2-90D2-4D7F-94C2-8830E475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844040"/>
          <a:ext cx="647700" cy="54102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68581</xdr:colOff>
      <xdr:row>13</xdr:row>
      <xdr:rowOff>83820</xdr:rowOff>
    </xdr:from>
    <xdr:to>
      <xdr:col>2</xdr:col>
      <xdr:colOff>60960</xdr:colOff>
      <xdr:row>15</xdr:row>
      <xdr:rowOff>129540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9CAA505-9F7D-4635-A0D1-B4F8EC5CF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1" y="2461260"/>
          <a:ext cx="784859" cy="41148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160020</xdr:rowOff>
    </xdr:from>
    <xdr:to>
      <xdr:col>1</xdr:col>
      <xdr:colOff>746760</xdr:colOff>
      <xdr:row>22</xdr:row>
      <xdr:rowOff>60960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978822F-DE9F-4218-A855-B4F2A049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" y="3451860"/>
          <a:ext cx="632460" cy="63246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144780</xdr:rowOff>
    </xdr:from>
    <xdr:to>
      <xdr:col>0</xdr:col>
      <xdr:colOff>384960</xdr:colOff>
      <xdr:row>4</xdr:row>
      <xdr:rowOff>177900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E2E52E-0318-44C7-8808-5EB03F53CCB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69342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68580</xdr:colOff>
      <xdr:row>2</xdr:row>
      <xdr:rowOff>83819</xdr:rowOff>
    </xdr:from>
    <xdr:to>
      <xdr:col>0</xdr:col>
      <xdr:colOff>392580</xdr:colOff>
      <xdr:row>3</xdr:row>
      <xdr:rowOff>116939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F51F30-B50E-4EF4-9711-257A17EEC90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449579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45721</xdr:colOff>
      <xdr:row>8</xdr:row>
      <xdr:rowOff>160020</xdr:rowOff>
    </xdr:from>
    <xdr:to>
      <xdr:col>0</xdr:col>
      <xdr:colOff>369721</xdr:colOff>
      <xdr:row>10</xdr:row>
      <xdr:rowOff>10260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4A012D-CE3F-4209-8500-1FF3F2EA1D8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162306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60962</xdr:colOff>
      <xdr:row>5</xdr:row>
      <xdr:rowOff>45720</xdr:rowOff>
    </xdr:from>
    <xdr:to>
      <xdr:col>0</xdr:col>
      <xdr:colOff>384962</xdr:colOff>
      <xdr:row>6</xdr:row>
      <xdr:rowOff>78840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C92D75-C570-487C-8FF6-B950D871F91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2" y="96012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60960</xdr:colOff>
      <xdr:row>6</xdr:row>
      <xdr:rowOff>171450</xdr:rowOff>
    </xdr:from>
    <xdr:to>
      <xdr:col>0</xdr:col>
      <xdr:colOff>384960</xdr:colOff>
      <xdr:row>8</xdr:row>
      <xdr:rowOff>21690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96367E-395E-4D36-9B8E-7EA3A28B29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26873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38100</xdr:colOff>
      <xdr:row>10</xdr:row>
      <xdr:rowOff>137161</xdr:rowOff>
    </xdr:from>
    <xdr:to>
      <xdr:col>0</xdr:col>
      <xdr:colOff>362100</xdr:colOff>
      <xdr:row>11</xdr:row>
      <xdr:rowOff>170281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909A54E-BA04-4F13-8BB9-F46B26FD0F0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65961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99060</xdr:colOff>
      <xdr:row>12</xdr:row>
      <xdr:rowOff>60960</xdr:rowOff>
    </xdr:from>
    <xdr:to>
      <xdr:col>0</xdr:col>
      <xdr:colOff>423060</xdr:colOff>
      <xdr:row>13</xdr:row>
      <xdr:rowOff>94080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14C95EA-8A70-486C-8DD4-FBC2E654927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225552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373380</xdr:colOff>
      <xdr:row>1</xdr:row>
      <xdr:rowOff>99059</xdr:rowOff>
    </xdr:from>
    <xdr:to>
      <xdr:col>1</xdr:col>
      <xdr:colOff>300900</xdr:colOff>
      <xdr:row>4</xdr:row>
      <xdr:rowOff>76019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D02272C-E317-4D75-B9FA-D31309F5F8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281939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378600</xdr:colOff>
      <xdr:row>8</xdr:row>
      <xdr:rowOff>134760</xdr:rowOff>
    </xdr:from>
    <xdr:to>
      <xdr:col>1</xdr:col>
      <xdr:colOff>306120</xdr:colOff>
      <xdr:row>11</xdr:row>
      <xdr:rowOff>111720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F5C3CBB-093F-4BE6-A748-F323DE3FC7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600" y="15978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365760</xdr:colOff>
      <xdr:row>19</xdr:row>
      <xdr:rowOff>129540</xdr:rowOff>
    </xdr:from>
    <xdr:to>
      <xdr:col>1</xdr:col>
      <xdr:colOff>293280</xdr:colOff>
      <xdr:row>22</xdr:row>
      <xdr:rowOff>106500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3846F0CA-C05E-404A-A091-C1DB4C79F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360426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462419</xdr:colOff>
      <xdr:row>1</xdr:row>
      <xdr:rowOff>111899</xdr:rowOff>
    </xdr:from>
    <xdr:to>
      <xdr:col>2</xdr:col>
      <xdr:colOff>389939</xdr:colOff>
      <xdr:row>4</xdr:row>
      <xdr:rowOff>88859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764C21F-60CB-4AC5-B5C8-B6276915E6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899" y="294779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442380</xdr:colOff>
      <xdr:row>5</xdr:row>
      <xdr:rowOff>91860</xdr:rowOff>
    </xdr:from>
    <xdr:to>
      <xdr:col>2</xdr:col>
      <xdr:colOff>369900</xdr:colOff>
      <xdr:row>8</xdr:row>
      <xdr:rowOff>68820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61A0E5FA-EA6B-4CB4-8E6B-961E0AE48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860" y="100626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426720</xdr:colOff>
      <xdr:row>8</xdr:row>
      <xdr:rowOff>144780</xdr:rowOff>
    </xdr:from>
    <xdr:to>
      <xdr:col>2</xdr:col>
      <xdr:colOff>354240</xdr:colOff>
      <xdr:row>11</xdr:row>
      <xdr:rowOff>121740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955303B0-D3D8-4261-816C-CD550432F7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60782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409080</xdr:colOff>
      <xdr:row>19</xdr:row>
      <xdr:rowOff>119520</xdr:rowOff>
    </xdr:from>
    <xdr:to>
      <xdr:col>2</xdr:col>
      <xdr:colOff>336600</xdr:colOff>
      <xdr:row>22</xdr:row>
      <xdr:rowOff>96480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65A5E9AB-39B9-4E43-8D7B-75B4970AAA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560" y="359424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429540</xdr:colOff>
      <xdr:row>16</xdr:row>
      <xdr:rowOff>10440</xdr:rowOff>
    </xdr:from>
    <xdr:to>
      <xdr:col>2</xdr:col>
      <xdr:colOff>357060</xdr:colOff>
      <xdr:row>18</xdr:row>
      <xdr:rowOff>170280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581662FB-E415-44FB-9737-2F2FDD6511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020" y="293652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541440</xdr:colOff>
      <xdr:row>19</xdr:row>
      <xdr:rowOff>69000</xdr:rowOff>
    </xdr:from>
    <xdr:to>
      <xdr:col>3</xdr:col>
      <xdr:colOff>468960</xdr:colOff>
      <xdr:row>22</xdr:row>
      <xdr:rowOff>45960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D03FF41-F274-4149-B46A-FDB94A33B2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6400" y="354372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1</xdr:col>
      <xdr:colOff>462840</xdr:colOff>
      <xdr:row>12</xdr:row>
      <xdr:rowOff>97080</xdr:rowOff>
    </xdr:from>
    <xdr:to>
      <xdr:col>2</xdr:col>
      <xdr:colOff>390360</xdr:colOff>
      <xdr:row>15</xdr:row>
      <xdr:rowOff>74040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339CD675-EA31-4B45-B4B1-5B37DD6073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320" y="229164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576720</xdr:colOff>
      <xdr:row>16</xdr:row>
      <xdr:rowOff>12840</xdr:rowOff>
    </xdr:from>
    <xdr:to>
      <xdr:col>3</xdr:col>
      <xdr:colOff>504240</xdr:colOff>
      <xdr:row>18</xdr:row>
      <xdr:rowOff>172680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325D30C0-E5D0-4EBD-8A09-8D8CC09CCE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1680" y="293892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566700</xdr:colOff>
      <xdr:row>12</xdr:row>
      <xdr:rowOff>94260</xdr:rowOff>
    </xdr:from>
    <xdr:to>
      <xdr:col>3</xdr:col>
      <xdr:colOff>494220</xdr:colOff>
      <xdr:row>15</xdr:row>
      <xdr:rowOff>71220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77E38D8D-C7B3-4C98-9EFC-B0ADDC0F08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660" y="228882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556680</xdr:colOff>
      <xdr:row>5</xdr:row>
      <xdr:rowOff>84240</xdr:rowOff>
    </xdr:from>
    <xdr:to>
      <xdr:col>3</xdr:col>
      <xdr:colOff>484200</xdr:colOff>
      <xdr:row>8</xdr:row>
      <xdr:rowOff>61200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BA81D7CC-DE3F-4525-86E0-50592E1199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1640" y="99864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554280</xdr:colOff>
      <xdr:row>8</xdr:row>
      <xdr:rowOff>173280</xdr:rowOff>
    </xdr:from>
    <xdr:to>
      <xdr:col>3</xdr:col>
      <xdr:colOff>481800</xdr:colOff>
      <xdr:row>11</xdr:row>
      <xdr:rowOff>150240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F0D03BAF-2BF6-4F85-ADDE-17C875AEB4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9240" y="163632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525781</xdr:colOff>
      <xdr:row>22</xdr:row>
      <xdr:rowOff>167640</xdr:rowOff>
    </xdr:from>
    <xdr:to>
      <xdr:col>3</xdr:col>
      <xdr:colOff>453301</xdr:colOff>
      <xdr:row>25</xdr:row>
      <xdr:rowOff>144600</xdr:rowOff>
    </xdr:to>
    <xdr:pic>
      <xdr:nvPicPr>
        <xdr:cNvPr id="22" name="Imagen 21" descr="http://www.tevabien.com/Multimedios/imgs/1196_215.jpg?v=16">
          <a:extLst>
            <a:ext uri="{FF2B5EF4-FFF2-40B4-BE49-F238E27FC236}">
              <a16:creationId xmlns:a16="http://schemas.microsoft.com/office/drawing/2014/main" id="{F624A846-10BA-4B3C-A574-348D1A782AF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1" y="41910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541020</xdr:colOff>
      <xdr:row>1</xdr:row>
      <xdr:rowOff>106680</xdr:rowOff>
    </xdr:from>
    <xdr:to>
      <xdr:col>3</xdr:col>
      <xdr:colOff>468540</xdr:colOff>
      <xdr:row>4</xdr:row>
      <xdr:rowOff>83640</xdr:rowOff>
    </xdr:to>
    <xdr:pic>
      <xdr:nvPicPr>
        <xdr:cNvPr id="24" name="Imagen 23" descr="http://www.tevabien.com/Multimedios/imgs/1255_215.jpg?v=11">
          <a:extLst>
            <a:ext uri="{FF2B5EF4-FFF2-40B4-BE49-F238E27FC236}">
              <a16:creationId xmlns:a16="http://schemas.microsoft.com/office/drawing/2014/main" id="{3F4A2811-B63A-4E46-94F9-F33B508CDD4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5980" y="28956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327660</xdr:colOff>
      <xdr:row>16</xdr:row>
      <xdr:rowOff>22860</xdr:rowOff>
    </xdr:from>
    <xdr:to>
      <xdr:col>1</xdr:col>
      <xdr:colOff>255180</xdr:colOff>
      <xdr:row>18</xdr:row>
      <xdr:rowOff>182700</xdr:rowOff>
    </xdr:to>
    <xdr:pic>
      <xdr:nvPicPr>
        <xdr:cNvPr id="26" name="Imagen 25" descr="http://www.tevabien.com/Multimedios/imgs/4965_215.jpg?v=5">
          <a:extLst>
            <a:ext uri="{FF2B5EF4-FFF2-40B4-BE49-F238E27FC236}">
              <a16:creationId xmlns:a16="http://schemas.microsoft.com/office/drawing/2014/main" id="{4410390A-7E99-4B75-A7D7-DFD7576B1A5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294894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327661</xdr:colOff>
      <xdr:row>12</xdr:row>
      <xdr:rowOff>91440</xdr:rowOff>
    </xdr:from>
    <xdr:to>
      <xdr:col>1</xdr:col>
      <xdr:colOff>255181</xdr:colOff>
      <xdr:row>15</xdr:row>
      <xdr:rowOff>68400</xdr:rowOff>
    </xdr:to>
    <xdr:pic>
      <xdr:nvPicPr>
        <xdr:cNvPr id="29" name="Imagen 28" descr="IObella">
          <a:extLst>
            <a:ext uri="{FF2B5EF4-FFF2-40B4-BE49-F238E27FC236}">
              <a16:creationId xmlns:a16="http://schemas.microsoft.com/office/drawing/2014/main" id="{F0B25130-A702-4327-A042-57BEB390343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1" y="22860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327660</xdr:colOff>
      <xdr:row>5</xdr:row>
      <xdr:rowOff>68580</xdr:rowOff>
    </xdr:from>
    <xdr:to>
      <xdr:col>1</xdr:col>
      <xdr:colOff>255180</xdr:colOff>
      <xdr:row>8</xdr:row>
      <xdr:rowOff>45540</xdr:rowOff>
    </xdr:to>
    <xdr:pic>
      <xdr:nvPicPr>
        <xdr:cNvPr id="30" name="Imagen 29" descr="https://www.bancogalicia.com/banca/wcm/connect/e43c5375-a36c-4f74-bf5d-e37c7c8013ea/araucanafarmacia_180.png?MOD=AJPERES&amp;CACHEID=ROOTWORKSPACE-e43c5375-a36c-4f74-bf5d-e37c7c8013ea-mrXMhor">
          <a:extLst>
            <a:ext uri="{FF2B5EF4-FFF2-40B4-BE49-F238E27FC236}">
              <a16:creationId xmlns:a16="http://schemas.microsoft.com/office/drawing/2014/main" id="{912C03AA-843E-4F10-8270-FD6258C6C80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98298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480060</xdr:colOff>
      <xdr:row>26</xdr:row>
      <xdr:rowOff>144780</xdr:rowOff>
    </xdr:from>
    <xdr:to>
      <xdr:col>3</xdr:col>
      <xdr:colOff>407580</xdr:colOff>
      <xdr:row>29</xdr:row>
      <xdr:rowOff>121740</xdr:rowOff>
    </xdr:to>
    <xdr:pic>
      <xdr:nvPicPr>
        <xdr:cNvPr id="33" name="Imagen 32" descr="https://www.bancogalicia.com/banca/wcm/connect/dec3e6f0-5d49-4e18-8c92-6cc8241b6f1c/delpueblo_180.png?MOD=AJPERES&amp;CACHEID=ROOTWORKSPACE-dec3e6f0-5d49-4e18-8c92-6cc8241b6f1c-mrXMyQ4">
          <a:extLst>
            <a:ext uri="{FF2B5EF4-FFF2-40B4-BE49-F238E27FC236}">
              <a16:creationId xmlns:a16="http://schemas.microsoft.com/office/drawing/2014/main" id="{6BC170B3-080D-4CFF-A7D5-5A8B4E71B53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5020" y="489966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426720</xdr:colOff>
      <xdr:row>23</xdr:row>
      <xdr:rowOff>7620</xdr:rowOff>
    </xdr:from>
    <xdr:to>
      <xdr:col>2</xdr:col>
      <xdr:colOff>354240</xdr:colOff>
      <xdr:row>25</xdr:row>
      <xdr:rowOff>167460</xdr:rowOff>
    </xdr:to>
    <xdr:pic>
      <xdr:nvPicPr>
        <xdr:cNvPr id="34" name="Imagen 33" descr="https://www.bancogalicia.com/banca/wcm/connect/c349f7af-05bd-4def-a9d5-ad4988aa528a/farmaciabertagni_180.png?MOD=AJPERES&amp;CACHEID=ROOTWORKSPACE-c349f7af-05bd-4def-a9d5-ad4988aa528a-mrXMF-w">
          <a:extLst>
            <a:ext uri="{FF2B5EF4-FFF2-40B4-BE49-F238E27FC236}">
              <a16:creationId xmlns:a16="http://schemas.microsoft.com/office/drawing/2014/main" id="{5AE727FD-2A5E-4AE6-8B9A-004744F7FD3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1386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281940</xdr:colOff>
      <xdr:row>26</xdr:row>
      <xdr:rowOff>106680</xdr:rowOff>
    </xdr:from>
    <xdr:to>
      <xdr:col>1</xdr:col>
      <xdr:colOff>209460</xdr:colOff>
      <xdr:row>29</xdr:row>
      <xdr:rowOff>83640</xdr:rowOff>
    </xdr:to>
    <xdr:pic>
      <xdr:nvPicPr>
        <xdr:cNvPr id="37" name="Imagen 36" descr="https://www.bancogalicia.com/banca/wcm/connect/ea345ce4-8caa-487c-a0be-118a2ef9c459/ericaencina_180.png?MOD=AJPERES&amp;CACHEID=ROOTWORKSPACE-ea345ce4-8caa-487c-a0be-118a2ef9c459-msb9Vra">
          <a:extLst>
            <a:ext uri="{FF2B5EF4-FFF2-40B4-BE49-F238E27FC236}">
              <a16:creationId xmlns:a16="http://schemas.microsoft.com/office/drawing/2014/main" id="{FD87A677-F6B3-47CA-99F5-C95B0152146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486156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441960</xdr:colOff>
      <xdr:row>26</xdr:row>
      <xdr:rowOff>144780</xdr:rowOff>
    </xdr:from>
    <xdr:to>
      <xdr:col>2</xdr:col>
      <xdr:colOff>369480</xdr:colOff>
      <xdr:row>29</xdr:row>
      <xdr:rowOff>121740</xdr:rowOff>
    </xdr:to>
    <xdr:pic>
      <xdr:nvPicPr>
        <xdr:cNvPr id="38" name="Imagen 37" descr="Ãptica Cingolani">
          <a:extLst>
            <a:ext uri="{FF2B5EF4-FFF2-40B4-BE49-F238E27FC236}">
              <a16:creationId xmlns:a16="http://schemas.microsoft.com/office/drawing/2014/main" id="{9B1E4125-165F-489D-86C4-66C740E61D6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489966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350520</xdr:colOff>
      <xdr:row>23</xdr:row>
      <xdr:rowOff>0</xdr:rowOff>
    </xdr:from>
    <xdr:to>
      <xdr:col>1</xdr:col>
      <xdr:colOff>278040</xdr:colOff>
      <xdr:row>25</xdr:row>
      <xdr:rowOff>159840</xdr:rowOff>
    </xdr:to>
    <xdr:pic>
      <xdr:nvPicPr>
        <xdr:cNvPr id="39" name="Imagen 38" descr="Look">
          <a:extLst>
            <a:ext uri="{FF2B5EF4-FFF2-40B4-BE49-F238E27FC236}">
              <a16:creationId xmlns:a16="http://schemas.microsoft.com/office/drawing/2014/main" id="{AA5E87B6-9C31-4482-B6E6-D33B05FEAA5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420624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274320</xdr:colOff>
      <xdr:row>30</xdr:row>
      <xdr:rowOff>7620</xdr:rowOff>
    </xdr:from>
    <xdr:to>
      <xdr:col>1</xdr:col>
      <xdr:colOff>201840</xdr:colOff>
      <xdr:row>32</xdr:row>
      <xdr:rowOff>167460</xdr:rowOff>
    </xdr:to>
    <xdr:pic>
      <xdr:nvPicPr>
        <xdr:cNvPr id="41" name="Imagen 40" descr="Ãptica Lyzeen">
          <a:extLst>
            <a:ext uri="{FF2B5EF4-FFF2-40B4-BE49-F238E27FC236}">
              <a16:creationId xmlns:a16="http://schemas.microsoft.com/office/drawing/2014/main" id="{CF342CC5-4D0F-412B-B5A7-16588106E96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549402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441960</xdr:colOff>
      <xdr:row>30</xdr:row>
      <xdr:rowOff>22860</xdr:rowOff>
    </xdr:from>
    <xdr:to>
      <xdr:col>2</xdr:col>
      <xdr:colOff>369480</xdr:colOff>
      <xdr:row>32</xdr:row>
      <xdr:rowOff>182700</xdr:rowOff>
    </xdr:to>
    <xdr:pic>
      <xdr:nvPicPr>
        <xdr:cNvPr id="42" name="Imagen 41" descr="Ruiz y Roca">
          <a:extLst>
            <a:ext uri="{FF2B5EF4-FFF2-40B4-BE49-F238E27FC236}">
              <a16:creationId xmlns:a16="http://schemas.microsoft.com/office/drawing/2014/main" id="{5EC38573-63A7-42CF-873E-EECCCD0747F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550926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D2F8920-59D6-416E-8B2C-6DB8620F5292}"/>
            </a:ext>
          </a:extLst>
        </xdr:cNvPr>
        <xdr:cNvSpPr txBox="1"/>
      </xdr:nvSpPr>
      <xdr:spPr>
        <a:xfrm>
          <a:off x="2087880" y="1211580"/>
          <a:ext cx="137160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2D439BB-2678-461F-86D5-8ACA37D2B4E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D14E91D-0D84-4DF2-BC61-82DF1932E133}"/>
            </a:ext>
          </a:extLst>
        </xdr:cNvPr>
        <xdr:cNvSpPr txBox="1"/>
      </xdr:nvSpPr>
      <xdr:spPr>
        <a:xfrm>
          <a:off x="55473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1" name="Imagen 10">
          <a:extLst>
            <a:ext uri="{FF2B5EF4-FFF2-40B4-BE49-F238E27FC236}">
              <a16:creationId xmlns:a16="http://schemas.microsoft.com/office/drawing/2014/main" id="{BFD548E9-B49C-4AAF-8DC9-85CE1BBC4E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2" name="Imagen 11">
          <a:extLst>
            <a:ext uri="{FF2B5EF4-FFF2-40B4-BE49-F238E27FC236}">
              <a16:creationId xmlns:a16="http://schemas.microsoft.com/office/drawing/2014/main" id="{EB84EF1B-1220-4C1C-A963-48E90024FC7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5" name="Imagen 14" descr="IObella">
          <a:extLst>
            <a:ext uri="{FF2B5EF4-FFF2-40B4-BE49-F238E27FC236}">
              <a16:creationId xmlns:a16="http://schemas.microsoft.com/office/drawing/2014/main" id="{B1517D5D-DC30-4E9A-B9F7-A0D7D5174B8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172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8</xdr:row>
      <xdr:rowOff>0</xdr:rowOff>
    </xdr:from>
    <xdr:to>
      <xdr:col>9</xdr:col>
      <xdr:colOff>339240</xdr:colOff>
      <xdr:row>8</xdr:row>
      <xdr:rowOff>216000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8FB7EFD-D81A-44F0-BE44-515CA6DEA6E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20F0C3B6-19D2-4920-8E88-53965F3835A7}"/>
            </a:ext>
          </a:extLst>
        </xdr:cNvPr>
        <xdr:cNvSpPr txBox="1"/>
      </xdr:nvSpPr>
      <xdr:spPr>
        <a:xfrm>
          <a:off x="554736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8" name="Imagen 17">
          <a:extLst>
            <a:ext uri="{FF2B5EF4-FFF2-40B4-BE49-F238E27FC236}">
              <a16:creationId xmlns:a16="http://schemas.microsoft.com/office/drawing/2014/main" id="{3F2CC0DC-6272-45EF-B3B3-70C03FEB4D6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9" name="Imagen 18" descr="IObella">
          <a:extLst>
            <a:ext uri="{FF2B5EF4-FFF2-40B4-BE49-F238E27FC236}">
              <a16:creationId xmlns:a16="http://schemas.microsoft.com/office/drawing/2014/main" id="{599748B3-B36C-463F-BF7C-77813C0B4E5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172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15240</xdr:colOff>
      <xdr:row>8</xdr:row>
      <xdr:rowOff>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E0803547-5920-4A33-9A4F-553F1692B7C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13258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053DC0A-E6F9-4922-8799-A36707DFA81A}"/>
            </a:ext>
          </a:extLst>
        </xdr:cNvPr>
        <xdr:cNvSpPr txBox="1"/>
      </xdr:nvSpPr>
      <xdr:spPr>
        <a:xfrm>
          <a:off x="2087880" y="1211580"/>
          <a:ext cx="136398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6C2FE26-27E2-4476-9227-8A0D7BA61C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0</xdr:colOff>
      <xdr:row>5</xdr:row>
      <xdr:rowOff>68581</xdr:rowOff>
    </xdr:from>
    <xdr:to>
      <xdr:col>11</xdr:col>
      <xdr:colOff>324000</xdr:colOff>
      <xdr:row>6</xdr:row>
      <xdr:rowOff>109321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5B7E62E-6FC7-4793-AE4F-491AE62C77A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967741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11</xdr:col>
      <xdr:colOff>7620</xdr:colOff>
      <xdr:row>4</xdr:row>
      <xdr:rowOff>0</xdr:rowOff>
    </xdr:from>
    <xdr:to>
      <xdr:col>11</xdr:col>
      <xdr:colOff>331620</xdr:colOff>
      <xdr:row>5</xdr:row>
      <xdr:rowOff>40740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0E2F59D-FA39-4C54-8882-85E27ED565C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960" y="7239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73C7405-9A7B-4999-8924-55CCABE5EC3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02720EA-4FA8-4D22-97B7-30946353799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27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30E64EE3-D250-4569-9DE6-306101B5A7EC}"/>
            </a:ext>
          </a:extLst>
        </xdr:cNvPr>
        <xdr:cNvSpPr txBox="1"/>
      </xdr:nvSpPr>
      <xdr:spPr>
        <a:xfrm>
          <a:off x="55397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7" name="Imagen 16">
          <a:extLst>
            <a:ext uri="{FF2B5EF4-FFF2-40B4-BE49-F238E27FC236}">
              <a16:creationId xmlns:a16="http://schemas.microsoft.com/office/drawing/2014/main" id="{E844F747-4378-47CE-8BDF-F62DFFD500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8" name="Imagen 17">
          <a:extLst>
            <a:ext uri="{FF2B5EF4-FFF2-40B4-BE49-F238E27FC236}">
              <a16:creationId xmlns:a16="http://schemas.microsoft.com/office/drawing/2014/main" id="{0881344F-AC76-4092-A626-0ED43FE04FC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A7DB5A66-3140-476B-A46D-839F22CA2B8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27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5</xdr:row>
      <xdr:rowOff>99060</xdr:rowOff>
    </xdr:from>
    <xdr:to>
      <xdr:col>6</xdr:col>
      <xdr:colOff>1051560</xdr:colOff>
      <xdr:row>6</xdr:row>
      <xdr:rowOff>167640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309C390-0600-4C74-8738-3F1ECC5CAFA8}"/>
            </a:ext>
          </a:extLst>
        </xdr:cNvPr>
        <xdr:cNvSpPr txBox="1"/>
      </xdr:nvSpPr>
      <xdr:spPr>
        <a:xfrm>
          <a:off x="5654040" y="998220"/>
          <a:ext cx="5257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4158BC-51AA-41DD-B8D2-A1B99054565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EF3B3BE-9A55-4C65-A1BC-9114F0F37AB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525780</xdr:colOff>
      <xdr:row>5</xdr:row>
      <xdr:rowOff>99060</xdr:rowOff>
    </xdr:from>
    <xdr:to>
      <xdr:col>12</xdr:col>
      <xdr:colOff>1051560</xdr:colOff>
      <xdr:row>6</xdr:row>
      <xdr:rowOff>167640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FE06C32-1432-4DC9-9126-B6821AF2E7AE}"/>
            </a:ext>
          </a:extLst>
        </xdr:cNvPr>
        <xdr:cNvSpPr txBox="1"/>
      </xdr:nvSpPr>
      <xdr:spPr>
        <a:xfrm>
          <a:off x="5654040" y="998220"/>
          <a:ext cx="5257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5" name="Imagen 14">
          <a:extLst>
            <a:ext uri="{FF2B5EF4-FFF2-40B4-BE49-F238E27FC236}">
              <a16:creationId xmlns:a16="http://schemas.microsoft.com/office/drawing/2014/main" id="{82BED329-4386-4348-AEA4-F52F35EC04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6" name="Imagen 15">
          <a:extLst>
            <a:ext uri="{FF2B5EF4-FFF2-40B4-BE49-F238E27FC236}">
              <a16:creationId xmlns:a16="http://schemas.microsoft.com/office/drawing/2014/main" id="{892BA854-D367-487A-B5A9-E89602A3523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7" name="Imagen 16">
          <a:extLst>
            <a:ext uri="{FF2B5EF4-FFF2-40B4-BE49-F238E27FC236}">
              <a16:creationId xmlns:a16="http://schemas.microsoft.com/office/drawing/2014/main" id="{C8EC587A-701E-43AE-BE29-3BC09C7C193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8" name="Imagen 17" descr="https://www.bancogalicia.com/banca/wcm/connect/e43c5375-a36c-4f74-bf5d-e37c7c8013ea/araucanafarmacia_180.png?MOD=AJPERES&amp;CACHEID=ROOTWORKSPACE-e43c5375-a36c-4f74-bf5d-e37c7c8013ea-mrXMhor">
          <a:extLst>
            <a:ext uri="{FF2B5EF4-FFF2-40B4-BE49-F238E27FC236}">
              <a16:creationId xmlns:a16="http://schemas.microsoft.com/office/drawing/2014/main" id="{BA369F17-086F-46E1-ACF6-F33A236BCDC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525780</xdr:colOff>
      <xdr:row>5</xdr:row>
      <xdr:rowOff>99060</xdr:rowOff>
    </xdr:from>
    <xdr:to>
      <xdr:col>12</xdr:col>
      <xdr:colOff>1051560</xdr:colOff>
      <xdr:row>6</xdr:row>
      <xdr:rowOff>167640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4D53D90B-3693-4992-A27C-1CF0CD112583}"/>
            </a:ext>
          </a:extLst>
        </xdr:cNvPr>
        <xdr:cNvSpPr txBox="1"/>
      </xdr:nvSpPr>
      <xdr:spPr>
        <a:xfrm>
          <a:off x="5654040" y="998220"/>
          <a:ext cx="5257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E38A4C87-57E6-4F5B-A17F-1AFA7DE0BED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8848F250-4828-4A9D-A38F-41434EDE0BC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2" name="Imagen 21" descr="https://www.bancogalicia.com/banca/wcm/connect/e43c5375-a36c-4f74-bf5d-e37c7c8013ea/araucanafarmacia_180.png?MOD=AJPERES&amp;CACHEID=ROOTWORKSPACE-e43c5375-a36c-4f74-bf5d-e37c7c8013ea-mrXMhor">
          <a:extLst>
            <a:ext uri="{FF2B5EF4-FFF2-40B4-BE49-F238E27FC236}">
              <a16:creationId xmlns:a16="http://schemas.microsoft.com/office/drawing/2014/main" id="{BCB9239F-687D-40B4-8744-1AB7F62AE58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6ADCA39-887E-44E9-A24A-E5250B45C85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E7B698D-E079-4398-A2F6-3C500954DC1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CA563B5-C63B-4BAA-925F-7D77CA8D372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6" name="Imagen 15">
          <a:extLst>
            <a:ext uri="{FF2B5EF4-FFF2-40B4-BE49-F238E27FC236}">
              <a16:creationId xmlns:a16="http://schemas.microsoft.com/office/drawing/2014/main" id="{A9D50B2E-9820-4795-92F8-3C09DB1390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8" name="Imagen 17">
          <a:extLst>
            <a:ext uri="{FF2B5EF4-FFF2-40B4-BE49-F238E27FC236}">
              <a16:creationId xmlns:a16="http://schemas.microsoft.com/office/drawing/2014/main" id="{36E66CF5-BF74-4358-BDB4-B876BDE34FA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F23B7EAD-9C35-47CB-A286-C93548921B5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DEAA1DE3-E088-4D7A-90D0-10C24BFD65E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904277C-C8F5-48EA-8A0C-A4506973E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</xdr:pic>
    <xdr:clientData/>
  </xdr:twoCellAnchor>
  <xdr:twoCellAnchor>
    <xdr:from>
      <xdr:col>6</xdr:col>
      <xdr:colOff>525780</xdr:colOff>
      <xdr:row>5</xdr:row>
      <xdr:rowOff>99060</xdr:rowOff>
    </xdr:from>
    <xdr:to>
      <xdr:col>6</xdr:col>
      <xdr:colOff>1051560</xdr:colOff>
      <xdr:row>6</xdr:row>
      <xdr:rowOff>167640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41062C64-6873-410C-90F3-11A0D01A40AD}"/>
            </a:ext>
          </a:extLst>
        </xdr:cNvPr>
        <xdr:cNvSpPr txBox="1"/>
      </xdr:nvSpPr>
      <xdr:spPr>
        <a:xfrm>
          <a:off x="5654040" y="998220"/>
          <a:ext cx="5257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4" name="Imagen 23">
          <a:extLst>
            <a:ext uri="{FF2B5EF4-FFF2-40B4-BE49-F238E27FC236}">
              <a16:creationId xmlns:a16="http://schemas.microsoft.com/office/drawing/2014/main" id="{1E75826B-B53A-4913-A052-0C2106AA806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50A883FA-556F-4427-B6CD-E435A8C9F3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6" name="Imagen 25">
          <a:extLst>
            <a:ext uri="{FF2B5EF4-FFF2-40B4-BE49-F238E27FC236}">
              <a16:creationId xmlns:a16="http://schemas.microsoft.com/office/drawing/2014/main" id="{DF3FE99F-C619-4FE2-B06F-FF2FA18F93A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6383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7" name="Imagen 26">
          <a:extLst>
            <a:ext uri="{FF2B5EF4-FFF2-40B4-BE49-F238E27FC236}">
              <a16:creationId xmlns:a16="http://schemas.microsoft.com/office/drawing/2014/main" id="{A0DA8EEF-615C-4617-B21F-0F83C3387F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</xdr:pic>
    <xdr:clientData/>
  </xdr:oneCellAnchor>
  <xdr:twoCellAnchor>
    <xdr:from>
      <xdr:col>12</xdr:col>
      <xdr:colOff>525780</xdr:colOff>
      <xdr:row>5</xdr:row>
      <xdr:rowOff>99060</xdr:rowOff>
    </xdr:from>
    <xdr:to>
      <xdr:col>12</xdr:col>
      <xdr:colOff>1051560</xdr:colOff>
      <xdr:row>6</xdr:row>
      <xdr:rowOff>167640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79208A4-AE57-4AC9-992D-A86ABB639766}"/>
            </a:ext>
          </a:extLst>
        </xdr:cNvPr>
        <xdr:cNvSpPr txBox="1"/>
      </xdr:nvSpPr>
      <xdr:spPr>
        <a:xfrm>
          <a:off x="5654040" y="998220"/>
          <a:ext cx="5257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C6BEAA-6946-48C5-81A5-620598DADA9F}"/>
            </a:ext>
          </a:extLst>
        </xdr:cNvPr>
        <xdr:cNvSpPr txBox="1"/>
      </xdr:nvSpPr>
      <xdr:spPr>
        <a:xfrm>
          <a:off x="2087880" y="1211580"/>
          <a:ext cx="14554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B94AE81-3496-46ED-BCC0-9FD044DA619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91A2F31-25D0-47BC-804E-3FB75E23FE6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B8A0CFB2-FE1C-4D31-8F9D-A1397EA12E67}"/>
            </a:ext>
          </a:extLst>
        </xdr:cNvPr>
        <xdr:cNvSpPr txBox="1"/>
      </xdr:nvSpPr>
      <xdr:spPr>
        <a:xfrm>
          <a:off x="56311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4" name="Imagen 13">
          <a:extLst>
            <a:ext uri="{FF2B5EF4-FFF2-40B4-BE49-F238E27FC236}">
              <a16:creationId xmlns:a16="http://schemas.microsoft.com/office/drawing/2014/main" id="{13EDB09C-C851-4710-A052-E7DBA2FACD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5" name="Imagen 14">
          <a:extLst>
            <a:ext uri="{FF2B5EF4-FFF2-40B4-BE49-F238E27FC236}">
              <a16:creationId xmlns:a16="http://schemas.microsoft.com/office/drawing/2014/main" id="{3498BCEF-0004-47B0-A217-A81BF52880C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6" name="Imagen 15">
          <a:extLst>
            <a:ext uri="{FF2B5EF4-FFF2-40B4-BE49-F238E27FC236}">
              <a16:creationId xmlns:a16="http://schemas.microsoft.com/office/drawing/2014/main" id="{A5E21997-FAD2-438F-9F10-3DDE2E92548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7" name="Imagen 16" descr="https://www.bancogalicia.com/banca/wcm/connect/dec3e6f0-5d49-4e18-8c92-6cc8241b6f1c/delpueblo_180.png?MOD=AJPERES&amp;CACHEID=ROOTWORKSPACE-dec3e6f0-5d49-4e18-8c92-6cc8241b6f1c-mrXMyQ4">
          <a:extLst>
            <a:ext uri="{FF2B5EF4-FFF2-40B4-BE49-F238E27FC236}">
              <a16:creationId xmlns:a16="http://schemas.microsoft.com/office/drawing/2014/main" id="{FEE908D4-E992-4858-8552-144BCCA25BA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B3ADD86B-6802-4D7E-A276-241D6C58E8F0}"/>
            </a:ext>
          </a:extLst>
        </xdr:cNvPr>
        <xdr:cNvSpPr txBox="1"/>
      </xdr:nvSpPr>
      <xdr:spPr>
        <a:xfrm>
          <a:off x="56311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3D5A7337-C8EE-4AEA-857B-D1BD95F0B8B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7787A3A2-D8CA-49F1-848F-362E173A9FF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1" name="Imagen 20" descr="https://www.bancogalicia.com/banca/wcm/connect/dec3e6f0-5d49-4e18-8c92-6cc8241b6f1c/delpueblo_180.png?MOD=AJPERES&amp;CACHEID=ROOTWORKSPACE-dec3e6f0-5d49-4e18-8c92-6cc8241b6f1c-mrXMyQ4">
          <a:extLst>
            <a:ext uri="{FF2B5EF4-FFF2-40B4-BE49-F238E27FC236}">
              <a16:creationId xmlns:a16="http://schemas.microsoft.com/office/drawing/2014/main" id="{A1152B15-9731-45A8-B09C-88B12178E97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E24C0FF-CC07-4D37-8534-4761D265A4C3}"/>
            </a:ext>
          </a:extLst>
        </xdr:cNvPr>
        <xdr:cNvSpPr txBox="1"/>
      </xdr:nvSpPr>
      <xdr:spPr>
        <a:xfrm>
          <a:off x="2087880" y="1211580"/>
          <a:ext cx="145542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C51D63D-E809-48D3-B329-B6505A0BFBA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7DDA26F-CD7E-4B14-9F3D-D5632AAEB63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06849CB-D2E2-4C6A-9BED-C1AFA87758B8}"/>
            </a:ext>
          </a:extLst>
        </xdr:cNvPr>
        <xdr:cNvSpPr txBox="1"/>
      </xdr:nvSpPr>
      <xdr:spPr>
        <a:xfrm>
          <a:off x="56311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14" name="Imagen 13">
          <a:extLst>
            <a:ext uri="{FF2B5EF4-FFF2-40B4-BE49-F238E27FC236}">
              <a16:creationId xmlns:a16="http://schemas.microsoft.com/office/drawing/2014/main" id="{654396A1-4396-498B-9851-0010A04C7A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723900"/>
          <a:ext cx="720000" cy="525600"/>
        </a:xfrm>
        <a:prstGeom prst="rect">
          <a:avLst/>
        </a:prstGeom>
      </xdr:spPr>
    </xdr:pic>
    <xdr:clientData/>
  </xdr:one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5" name="Imagen 14">
          <a:extLst>
            <a:ext uri="{FF2B5EF4-FFF2-40B4-BE49-F238E27FC236}">
              <a16:creationId xmlns:a16="http://schemas.microsoft.com/office/drawing/2014/main" id="{6A99C84E-3B65-4B08-B473-4934A529B40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16" name="Imagen 15">
          <a:extLst>
            <a:ext uri="{FF2B5EF4-FFF2-40B4-BE49-F238E27FC236}">
              <a16:creationId xmlns:a16="http://schemas.microsoft.com/office/drawing/2014/main" id="{3741DF4B-EDD6-4B25-9DAD-78DEA4AF143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7" name="Imagen 16" descr="https://www.bancogalicia.com/banca/wcm/connect/c349f7af-05bd-4def-a9d5-ad4988aa528a/farmaciabertagni_180.png?MOD=AJPERES&amp;CACHEID=ROOTWORKSPACE-c349f7af-05bd-4def-a9d5-ad4988aa528a-mrXMF-w">
          <a:extLst>
            <a:ext uri="{FF2B5EF4-FFF2-40B4-BE49-F238E27FC236}">
              <a16:creationId xmlns:a16="http://schemas.microsoft.com/office/drawing/2014/main" id="{CFD91C5F-EE91-40BD-9563-54410D8DD3E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10</xdr:row>
      <xdr:rowOff>0</xdr:rowOff>
    </xdr:from>
    <xdr:to>
      <xdr:col>7</xdr:col>
      <xdr:colOff>339240</xdr:colOff>
      <xdr:row>10</xdr:row>
      <xdr:rowOff>216000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2D59E53-B60D-4DC8-BDD4-8D9A43D133B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6306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E585F2F6-4939-4BEE-BD70-8BEA07149A42}"/>
            </a:ext>
          </a:extLst>
        </xdr:cNvPr>
        <xdr:cNvSpPr txBox="1"/>
      </xdr:nvSpPr>
      <xdr:spPr>
        <a:xfrm>
          <a:off x="563118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CF1D87F6-84A7-4BB4-BFC6-94C9D864A6C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1" name="Imagen 20">
          <a:extLst>
            <a:ext uri="{FF2B5EF4-FFF2-40B4-BE49-F238E27FC236}">
              <a16:creationId xmlns:a16="http://schemas.microsoft.com/office/drawing/2014/main" id="{E59677B0-5596-469F-9F8E-3CE6BADDB93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22" name="Imagen 21" descr="https://www.bancogalicia.com/banca/wcm/connect/c349f7af-05bd-4def-a9d5-ad4988aa528a/farmaciabertagni_180.png?MOD=AJPERES&amp;CACHEID=ROOTWORKSPACE-c349f7af-05bd-4def-a9d5-ad4988aa528a-mrXMF-w">
          <a:extLst>
            <a:ext uri="{FF2B5EF4-FFF2-40B4-BE49-F238E27FC236}">
              <a16:creationId xmlns:a16="http://schemas.microsoft.com/office/drawing/2014/main" id="{7FBEA350-4829-4CA3-B55E-533BB431BC0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723900"/>
          <a:ext cx="720000" cy="52560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10</xdr:row>
      <xdr:rowOff>0</xdr:rowOff>
    </xdr:from>
    <xdr:ext cx="324000" cy="216000"/>
    <xdr:pic>
      <xdr:nvPicPr>
        <xdr:cNvPr id="23" name="Imagen 22">
          <a:extLst>
            <a:ext uri="{FF2B5EF4-FFF2-40B4-BE49-F238E27FC236}">
              <a16:creationId xmlns:a16="http://schemas.microsoft.com/office/drawing/2014/main" id="{8DBCFAA7-CAD7-4B73-A6A6-2A91DEB5266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540" y="16306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cogalicia.com/banca/online/web/Eminent/fichas/marca/FARMACIA%20BERTAGNI" TargetMode="External"/><Relationship Id="rId13" Type="http://schemas.openxmlformats.org/officeDocument/2006/relationships/hyperlink" Target="https://bancociudad.com.ar/beneficios/?beneficio=106" TargetMode="External"/><Relationship Id="rId3" Type="http://schemas.openxmlformats.org/officeDocument/2006/relationships/hyperlink" Target="http://www.tevabien.com/5310-Medical-Hair.benefit.aspx" TargetMode="External"/><Relationship Id="rId7" Type="http://schemas.openxmlformats.org/officeDocument/2006/relationships/hyperlink" Target="https://www.bancogalicia.com/banca/online/web/Eminent/fichas/marca/DEL%20PUEBLO" TargetMode="External"/><Relationship Id="rId12" Type="http://schemas.openxmlformats.org/officeDocument/2006/relationships/hyperlink" Target="https://bancociudad.com.ar/beneficios/?beneficio=663" TargetMode="External"/><Relationship Id="rId2" Type="http://schemas.openxmlformats.org/officeDocument/2006/relationships/hyperlink" Target="http://www.tevabien.com/208-Sport-Club.benefit.aspx" TargetMode="External"/><Relationship Id="rId16" Type="http://schemas.openxmlformats.org/officeDocument/2006/relationships/hyperlink" Target="https://www.beneficios.hsbc.com.ar/Beneficio?id=29" TargetMode="External"/><Relationship Id="rId1" Type="http://schemas.openxmlformats.org/officeDocument/2006/relationships/hyperlink" Target="http://www.tevabien.com/5675-Farmacity.benefit.aspx" TargetMode="External"/><Relationship Id="rId6" Type="http://schemas.openxmlformats.org/officeDocument/2006/relationships/hyperlink" Target="https://www.bancogalicia.com/banca/online/web/Eminent/fichas/marca/ARAUCANA%20FARMACIA" TargetMode="External"/><Relationship Id="rId11" Type="http://schemas.openxmlformats.org/officeDocument/2006/relationships/hyperlink" Target="https://bancociudad.com.ar/beneficios/?beneficio=415" TargetMode="External"/><Relationship Id="rId5" Type="http://schemas.openxmlformats.org/officeDocument/2006/relationships/hyperlink" Target="http://www.tevabien.com/4072-Peluquerias-UNICO-.benefit.aspx" TargetMode="External"/><Relationship Id="rId15" Type="http://schemas.openxmlformats.org/officeDocument/2006/relationships/hyperlink" Target="https://bancociudad.com.ar/beneficios/?beneficio=194" TargetMode="External"/><Relationship Id="rId10" Type="http://schemas.openxmlformats.org/officeDocument/2006/relationships/hyperlink" Target="https://www.bancogalicia.com/banca/online/web/Eminent/fichas/marca/ERICA%20ENCINAS" TargetMode="External"/><Relationship Id="rId4" Type="http://schemas.openxmlformats.org/officeDocument/2006/relationships/hyperlink" Target="http://www.tevabien.com/1647-Iobella.benefit.aspx" TargetMode="External"/><Relationship Id="rId9" Type="http://schemas.openxmlformats.org/officeDocument/2006/relationships/hyperlink" Target="https://www.bancogalicia.com/banca/online/web/Eminent/fichas/marca/Cortassa%20Perfumerias" TargetMode="External"/><Relationship Id="rId14" Type="http://schemas.openxmlformats.org/officeDocument/2006/relationships/hyperlink" Target="https://bancociudad.com.ar/beneficios/?beneficio=188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0798-58EE-4C4B-82B9-88539BE77979}">
  <sheetPr codeName="Hoja3"/>
  <dimension ref="A1:I32"/>
  <sheetViews>
    <sheetView topLeftCell="A4" workbookViewId="0">
      <selection activeCell="G7" sqref="G7"/>
    </sheetView>
  </sheetViews>
  <sheetFormatPr baseColWidth="10" defaultRowHeight="14.4" x14ac:dyDescent="0.3"/>
  <cols>
    <col min="1" max="1" width="3" bestFit="1" customWidth="1"/>
    <col min="3" max="3" width="20.33203125" bestFit="1" customWidth="1"/>
    <col min="4" max="4" width="8.6640625" bestFit="1" customWidth="1"/>
    <col min="5" max="5" width="84.6640625" bestFit="1" customWidth="1"/>
    <col min="7" max="7" width="15.21875" bestFit="1" customWidth="1"/>
    <col min="9" max="9" width="20.33203125" bestFit="1" customWidth="1"/>
  </cols>
  <sheetData>
    <row r="1" spans="1:9" x14ac:dyDescent="0.3">
      <c r="A1" s="1" t="s">
        <v>0</v>
      </c>
      <c r="B1" s="1" t="s">
        <v>7</v>
      </c>
      <c r="C1" s="1" t="s">
        <v>8</v>
      </c>
      <c r="D1" s="1" t="s">
        <v>9</v>
      </c>
      <c r="E1" s="13" t="s">
        <v>60</v>
      </c>
      <c r="G1" s="7" t="s">
        <v>11</v>
      </c>
    </row>
    <row r="2" spans="1:9" x14ac:dyDescent="0.3">
      <c r="A2">
        <v>10</v>
      </c>
      <c r="B2" s="1" t="s">
        <v>1</v>
      </c>
      <c r="C2" s="15" t="s">
        <v>47</v>
      </c>
      <c r="D2" s="8" t="s">
        <v>20</v>
      </c>
      <c r="E2" s="14" t="s">
        <v>61</v>
      </c>
      <c r="I2" s="24" t="s">
        <v>73</v>
      </c>
    </row>
    <row r="3" spans="1:9" x14ac:dyDescent="0.3">
      <c r="A3">
        <v>11</v>
      </c>
      <c r="B3" s="1" t="s">
        <v>1</v>
      </c>
      <c r="C3" s="15" t="s">
        <v>45</v>
      </c>
      <c r="D3" s="8" t="s">
        <v>21</v>
      </c>
      <c r="E3" s="14" t="s">
        <v>64</v>
      </c>
      <c r="G3" s="7" t="s">
        <v>12</v>
      </c>
      <c r="I3" s="15" t="s">
        <v>46</v>
      </c>
    </row>
    <row r="4" spans="1:9" x14ac:dyDescent="0.3">
      <c r="A4">
        <v>12</v>
      </c>
      <c r="B4" s="1" t="s">
        <v>1</v>
      </c>
      <c r="C4" s="15" t="s">
        <v>65</v>
      </c>
      <c r="D4" s="8" t="s">
        <v>22</v>
      </c>
      <c r="E4" s="14" t="s">
        <v>66</v>
      </c>
      <c r="I4" s="15" t="s">
        <v>107</v>
      </c>
    </row>
    <row r="5" spans="1:9" x14ac:dyDescent="0.3">
      <c r="A5">
        <v>13</v>
      </c>
      <c r="B5" s="1" t="s">
        <v>1</v>
      </c>
      <c r="C5" s="15" t="s">
        <v>48</v>
      </c>
      <c r="D5" s="8" t="s">
        <v>23</v>
      </c>
      <c r="E5" s="14" t="s">
        <v>68</v>
      </c>
      <c r="G5" s="7" t="s">
        <v>36</v>
      </c>
      <c r="I5" s="15" t="s">
        <v>99</v>
      </c>
    </row>
    <row r="6" spans="1:9" x14ac:dyDescent="0.3">
      <c r="A6">
        <v>14</v>
      </c>
      <c r="B6" s="1" t="s">
        <v>1</v>
      </c>
      <c r="C6" s="15" t="s">
        <v>42</v>
      </c>
      <c r="D6" s="8" t="s">
        <v>24</v>
      </c>
      <c r="E6" s="14" t="s">
        <v>70</v>
      </c>
      <c r="I6" s="15" t="s">
        <v>100</v>
      </c>
    </row>
    <row r="7" spans="1:9" x14ac:dyDescent="0.3">
      <c r="A7">
        <v>15</v>
      </c>
      <c r="B7" s="1" t="s">
        <v>2</v>
      </c>
      <c r="C7" s="15" t="s">
        <v>73</v>
      </c>
      <c r="D7" s="8" t="s">
        <v>25</v>
      </c>
      <c r="E7" s="14" t="s">
        <v>72</v>
      </c>
      <c r="G7" s="7" t="s">
        <v>129</v>
      </c>
      <c r="I7" s="15" t="s">
        <v>41</v>
      </c>
    </row>
    <row r="8" spans="1:9" x14ac:dyDescent="0.3">
      <c r="A8">
        <v>16</v>
      </c>
      <c r="B8" s="1" t="s">
        <v>2</v>
      </c>
      <c r="C8" s="18" t="s">
        <v>41</v>
      </c>
      <c r="D8" s="8" t="s">
        <v>26</v>
      </c>
      <c r="E8" s="14" t="s">
        <v>81</v>
      </c>
      <c r="I8" s="15" t="s">
        <v>82</v>
      </c>
    </row>
    <row r="9" spans="1:9" x14ac:dyDescent="0.3">
      <c r="A9">
        <v>17</v>
      </c>
      <c r="B9" s="1" t="s">
        <v>2</v>
      </c>
      <c r="C9" s="15" t="s">
        <v>76</v>
      </c>
      <c r="D9" s="8" t="s">
        <v>27</v>
      </c>
      <c r="E9" s="14" t="s">
        <v>77</v>
      </c>
      <c r="I9" s="24" t="s">
        <v>79</v>
      </c>
    </row>
    <row r="10" spans="1:9" x14ac:dyDescent="0.3">
      <c r="A10">
        <v>18</v>
      </c>
      <c r="B10" s="1" t="s">
        <v>2</v>
      </c>
      <c r="C10" s="17" t="s">
        <v>79</v>
      </c>
      <c r="D10" s="8" t="s">
        <v>28</v>
      </c>
      <c r="E10" s="14" t="s">
        <v>80</v>
      </c>
      <c r="I10" s="15" t="s">
        <v>47</v>
      </c>
    </row>
    <row r="11" spans="1:9" x14ac:dyDescent="0.3">
      <c r="A11">
        <v>19</v>
      </c>
      <c r="B11" s="1" t="s">
        <v>2</v>
      </c>
      <c r="C11" s="17" t="s">
        <v>82</v>
      </c>
      <c r="D11" s="8" t="s">
        <v>29</v>
      </c>
      <c r="E11" s="14" t="s">
        <v>83</v>
      </c>
      <c r="I11" s="15" t="s">
        <v>47</v>
      </c>
    </row>
    <row r="12" spans="1:9" x14ac:dyDescent="0.3">
      <c r="A12">
        <v>20</v>
      </c>
      <c r="B12" s="1" t="s">
        <v>38</v>
      </c>
      <c r="C12" s="17" t="s">
        <v>85</v>
      </c>
      <c r="D12" s="8" t="s">
        <v>30</v>
      </c>
      <c r="E12" s="14" t="s">
        <v>86</v>
      </c>
      <c r="I12" s="15" t="s">
        <v>87</v>
      </c>
    </row>
    <row r="13" spans="1:9" x14ac:dyDescent="0.3">
      <c r="A13">
        <v>21</v>
      </c>
      <c r="B13" s="1" t="s">
        <v>38</v>
      </c>
      <c r="C13" s="17" t="s">
        <v>87</v>
      </c>
      <c r="D13" s="8" t="s">
        <v>31</v>
      </c>
      <c r="E13" s="14" t="s">
        <v>88</v>
      </c>
      <c r="I13" s="15" t="s">
        <v>103</v>
      </c>
    </row>
    <row r="14" spans="1:9" x14ac:dyDescent="0.3">
      <c r="A14">
        <v>22</v>
      </c>
      <c r="B14" s="1" t="s">
        <v>38</v>
      </c>
      <c r="C14" s="17" t="s">
        <v>90</v>
      </c>
      <c r="D14" s="8" t="s">
        <v>32</v>
      </c>
      <c r="E14" s="14" t="s">
        <v>91</v>
      </c>
      <c r="I14" s="15" t="s">
        <v>106</v>
      </c>
    </row>
    <row r="15" spans="1:9" x14ac:dyDescent="0.3">
      <c r="A15">
        <v>23</v>
      </c>
      <c r="B15" s="1" t="s">
        <v>38</v>
      </c>
      <c r="C15" s="17" t="s">
        <v>93</v>
      </c>
      <c r="D15" s="8" t="s">
        <v>33</v>
      </c>
      <c r="E15" s="14" t="s">
        <v>96</v>
      </c>
      <c r="I15" s="15" t="s">
        <v>48</v>
      </c>
    </row>
    <row r="16" spans="1:9" x14ac:dyDescent="0.3">
      <c r="A16">
        <v>24</v>
      </c>
      <c r="B16" s="1" t="s">
        <v>38</v>
      </c>
      <c r="C16" s="17" t="s">
        <v>94</v>
      </c>
      <c r="D16" s="8" t="s">
        <v>34</v>
      </c>
      <c r="E16" s="14" t="s">
        <v>95</v>
      </c>
      <c r="I16" s="15" t="s">
        <v>48</v>
      </c>
    </row>
    <row r="17" spans="1:9" x14ac:dyDescent="0.3">
      <c r="A17">
        <v>25</v>
      </c>
      <c r="B17" s="1" t="s">
        <v>40</v>
      </c>
      <c r="C17" s="17" t="s">
        <v>46</v>
      </c>
      <c r="D17" s="8" t="s">
        <v>35</v>
      </c>
      <c r="I17" s="15" t="s">
        <v>94</v>
      </c>
    </row>
    <row r="18" spans="1:9" x14ac:dyDescent="0.3">
      <c r="A18">
        <v>26</v>
      </c>
      <c r="B18" s="1" t="s">
        <v>40</v>
      </c>
      <c r="C18" s="17" t="s">
        <v>47</v>
      </c>
      <c r="D18" s="8" t="s">
        <v>101</v>
      </c>
      <c r="E18" s="14" t="s">
        <v>97</v>
      </c>
      <c r="I18" s="15" t="s">
        <v>126</v>
      </c>
    </row>
    <row r="19" spans="1:9" x14ac:dyDescent="0.3">
      <c r="A19">
        <v>27</v>
      </c>
      <c r="B19" s="1" t="s">
        <v>40</v>
      </c>
      <c r="C19" s="17" t="s">
        <v>48</v>
      </c>
      <c r="D19" s="8" t="s">
        <v>102</v>
      </c>
      <c r="I19" s="15" t="s">
        <v>90</v>
      </c>
    </row>
    <row r="20" spans="1:9" x14ac:dyDescent="0.3">
      <c r="A20">
        <v>28</v>
      </c>
      <c r="B20" s="1" t="s">
        <v>40</v>
      </c>
      <c r="C20" s="1" t="s">
        <v>49</v>
      </c>
      <c r="D20" s="8" t="s">
        <v>114</v>
      </c>
      <c r="I20" s="15" t="s">
        <v>65</v>
      </c>
    </row>
    <row r="21" spans="1:9" x14ac:dyDescent="0.3">
      <c r="A21">
        <v>29</v>
      </c>
      <c r="B21" s="1" t="s">
        <v>40</v>
      </c>
      <c r="C21" s="1" t="s">
        <v>50</v>
      </c>
      <c r="D21" s="8" t="s">
        <v>115</v>
      </c>
      <c r="I21" s="15" t="s">
        <v>104</v>
      </c>
    </row>
    <row r="22" spans="1:9" x14ac:dyDescent="0.3">
      <c r="A22">
        <v>30</v>
      </c>
      <c r="B22" s="1" t="s">
        <v>1</v>
      </c>
      <c r="C22" s="21" t="s">
        <v>99</v>
      </c>
      <c r="D22" s="8" t="s">
        <v>116</v>
      </c>
      <c r="I22" s="15" t="s">
        <v>85</v>
      </c>
    </row>
    <row r="23" spans="1:9" x14ac:dyDescent="0.3">
      <c r="A23">
        <v>31</v>
      </c>
      <c r="B23" s="1" t="s">
        <v>1</v>
      </c>
      <c r="C23" s="21" t="s">
        <v>100</v>
      </c>
      <c r="D23" s="8" t="s">
        <v>117</v>
      </c>
      <c r="I23" s="15" t="s">
        <v>128</v>
      </c>
    </row>
    <row r="24" spans="1:9" x14ac:dyDescent="0.3">
      <c r="A24">
        <v>32</v>
      </c>
      <c r="B24" s="1" t="s">
        <v>38</v>
      </c>
      <c r="C24" s="21" t="s">
        <v>103</v>
      </c>
      <c r="D24" s="8" t="s">
        <v>118</v>
      </c>
      <c r="I24" s="15" t="s">
        <v>42</v>
      </c>
    </row>
    <row r="25" spans="1:9" x14ac:dyDescent="0.3">
      <c r="A25">
        <v>33</v>
      </c>
      <c r="B25" s="1" t="s">
        <v>38</v>
      </c>
      <c r="C25" s="21" t="s">
        <v>104</v>
      </c>
      <c r="D25" s="8" t="s">
        <v>119</v>
      </c>
      <c r="I25" s="15" t="s">
        <v>76</v>
      </c>
    </row>
    <row r="26" spans="1:9" x14ac:dyDescent="0.3">
      <c r="A26">
        <v>34</v>
      </c>
      <c r="B26" s="17" t="s">
        <v>105</v>
      </c>
      <c r="C26" s="1" t="s">
        <v>106</v>
      </c>
      <c r="D26" s="8" t="s">
        <v>120</v>
      </c>
      <c r="I26" s="15" t="s">
        <v>49</v>
      </c>
    </row>
    <row r="27" spans="1:9" x14ac:dyDescent="0.3">
      <c r="A27">
        <v>35</v>
      </c>
      <c r="B27" s="17" t="s">
        <v>40</v>
      </c>
      <c r="C27" s="21" t="s">
        <v>107</v>
      </c>
      <c r="D27" s="8" t="s">
        <v>121</v>
      </c>
      <c r="I27" s="15" t="s">
        <v>50</v>
      </c>
    </row>
    <row r="28" spans="1:9" x14ac:dyDescent="0.3">
      <c r="A28">
        <v>36</v>
      </c>
      <c r="B28" s="17" t="s">
        <v>40</v>
      </c>
      <c r="C28" s="21" t="s">
        <v>109</v>
      </c>
      <c r="D28" s="8" t="s">
        <v>122</v>
      </c>
      <c r="I28" s="15" t="s">
        <v>93</v>
      </c>
    </row>
    <row r="29" spans="1:9" x14ac:dyDescent="0.3">
      <c r="A29">
        <v>37</v>
      </c>
      <c r="B29" s="20" t="s">
        <v>113</v>
      </c>
      <c r="C29" s="23" t="s">
        <v>126</v>
      </c>
      <c r="D29" s="8" t="s">
        <v>123</v>
      </c>
      <c r="I29" s="15" t="s">
        <v>109</v>
      </c>
    </row>
    <row r="30" spans="1:9" x14ac:dyDescent="0.3">
      <c r="A30">
        <v>38</v>
      </c>
      <c r="B30" s="23" t="s">
        <v>113</v>
      </c>
      <c r="C30" s="23" t="s">
        <v>127</v>
      </c>
      <c r="D30" s="8" t="s">
        <v>124</v>
      </c>
      <c r="I30" s="15" t="s">
        <v>45</v>
      </c>
    </row>
    <row r="31" spans="1:9" x14ac:dyDescent="0.3">
      <c r="A31">
        <v>39</v>
      </c>
      <c r="B31" s="23" t="s">
        <v>113</v>
      </c>
      <c r="C31" s="23" t="s">
        <v>128</v>
      </c>
      <c r="D31" s="8" t="s">
        <v>125</v>
      </c>
      <c r="I31" s="15" t="s">
        <v>127</v>
      </c>
    </row>
    <row r="32" spans="1:9" x14ac:dyDescent="0.3">
      <c r="C32" s="23"/>
    </row>
  </sheetData>
  <autoFilter ref="A1:D28" xr:uid="{DA77C145-BA88-4D08-A16D-7783AA7A6580}"/>
  <sortState xmlns:xlrd2="http://schemas.microsoft.com/office/spreadsheetml/2017/richdata2" ref="I2:I31">
    <sortCondition ref="I2"/>
  </sortState>
  <hyperlinks>
    <hyperlink ref="G1" location="'logos bancos'!A1" display="'logos bancos'!A1" xr:uid="{F60D8510-3B48-4367-9FC9-B6F22E068AB9}"/>
    <hyperlink ref="G3" location="'logos tarjetas'!A1" display="'logos tarjetas'!A1" xr:uid="{F8E3F00E-88E9-44F1-9D9E-90579692C788}"/>
    <hyperlink ref="G5" location="'logo marcas'!A1" display="'logo marcas'!A1" xr:uid="{613F08D2-BEC0-485E-B4D9-99B6F68861E5}"/>
    <hyperlink ref="E2" r:id="rId1" xr:uid="{C89A2860-EA26-46E8-958B-973B811E0CD2}"/>
    <hyperlink ref="E3" r:id="rId2" xr:uid="{21EA131A-510E-4D20-95C2-67CE5026239F}"/>
    <hyperlink ref="E4" r:id="rId3" xr:uid="{DDC745AC-DF26-4BA8-B0A0-7EDB41D8313B}"/>
    <hyperlink ref="E5" r:id="rId4" xr:uid="{937142E6-C567-48B7-98C8-8D936085C129}"/>
    <hyperlink ref="E6" r:id="rId5" xr:uid="{C6F27E3C-F06D-43E3-9CEC-1E263D487527}"/>
    <hyperlink ref="E7" r:id="rId6" xr:uid="{98CF2ED1-3995-42E6-825C-6EEAB3EDEBF4}"/>
    <hyperlink ref="E9" r:id="rId7" xr:uid="{7D3FE7F3-0356-46ED-BDE7-095AEFDFA68F}"/>
    <hyperlink ref="E10" r:id="rId8" xr:uid="{BA67F961-84A1-4159-A381-F5E4E42CFAD5}"/>
    <hyperlink ref="E8" r:id="rId9" xr:uid="{46A866AB-9D3B-4E9A-9804-863E3B82B1B6}"/>
    <hyperlink ref="E11" r:id="rId10" xr:uid="{48D2FDDA-3EA7-4739-AD31-4D1399238D04}"/>
    <hyperlink ref="E12" r:id="rId11" xr:uid="{CF092F98-4548-4FD0-8D81-38B7BC3A9145}"/>
    <hyperlink ref="E13" r:id="rId12" xr:uid="{0FE0C0D7-CB4A-44BF-8E36-535CAB94EA40}"/>
    <hyperlink ref="E14" r:id="rId13" xr:uid="{98A975CF-4DA3-45DA-9E6D-B4BEC7C246AB}"/>
    <hyperlink ref="E16" r:id="rId14" xr:uid="{4343AD9D-2EC4-48D0-B76B-F2E6FA776B1D}"/>
    <hyperlink ref="E15" r:id="rId15" xr:uid="{FC0471C7-0CAC-4F46-B707-EE02E0A45CF4}"/>
    <hyperlink ref="E18" r:id="rId16" xr:uid="{317E2675-962E-4B28-8603-8EB6A8479D6D}"/>
    <hyperlink ref="D2" location="'10'!A1" display="'10'!A1" xr:uid="{95A5CA06-F020-4959-BA49-68F0FC82540C}"/>
    <hyperlink ref="D3" location="'11'!A1" display="'11'!A1" xr:uid="{700535B7-28CD-4458-A8D5-58D4081C528A}"/>
    <hyperlink ref="D4" location="'12'!A1" display="'12'!A1" xr:uid="{88C356ED-12AE-4E61-9D6B-4646E2686116}"/>
    <hyperlink ref="D5" location="'13'!A1" display="'13'!A1" xr:uid="{F656464B-9A9E-457B-9A9B-24416D8853A1}"/>
    <hyperlink ref="D6" location="'14'!A1" display="'14'!A1" xr:uid="{DD8E5B92-80CE-4972-A555-53A4D8DDBEA0}"/>
    <hyperlink ref="D7" location="'15'!A1" display="'15'!A1" xr:uid="{B82874D7-67BC-4818-98E7-3528D094346D}"/>
    <hyperlink ref="D8" location="'16'!A1" display="'16'!A1" xr:uid="{6B442181-ADAD-4F2C-B56C-32523BC7F8F7}"/>
    <hyperlink ref="D9" location="'17'!A1" display="'17'!A1" xr:uid="{BB0224DA-F44A-4DA3-AA9E-0E6E002F7057}"/>
    <hyperlink ref="D10" location="'18'!A1" display="'18'!A1" xr:uid="{D2B1CA65-E512-4363-9FF9-38EA92AFE90D}"/>
    <hyperlink ref="D11" location="'19'!A1" display="'19'!A1" xr:uid="{4BE88A10-7C7E-4C41-826A-0E19D4E5DCED}"/>
    <hyperlink ref="D12" location="'20'!A1" display="'20'!A1" xr:uid="{B0CC970E-F8C5-4E6F-A6FD-DD32C47B7BB0}"/>
    <hyperlink ref="D13" location="'21'!A1" display="'21'!A1" xr:uid="{8B5E856A-239F-4845-95F4-75B332265133}"/>
    <hyperlink ref="D14" location="'22'!A1" display="'22'!A1" xr:uid="{F7959943-BA3D-4A60-AE97-FEF4D359AC06}"/>
    <hyperlink ref="D15" location="'23'!A1" display="'23'!A1" xr:uid="{FEC9AC31-9257-4701-A9A8-A8B1CB2C79F1}"/>
    <hyperlink ref="D16" location="'24'!A1" display="'24'!A1" xr:uid="{7535FEB2-02C1-4F8A-A63A-E81FF6B61EC4}"/>
    <hyperlink ref="D17" location="'25'!A1" display="'25'!A1" xr:uid="{10B04CB5-6C42-4476-AF0A-374A1BDC6D29}"/>
    <hyperlink ref="D18" location="'26'!A1" display="'26'!A1" xr:uid="{D0EAD94F-43DB-4C6D-945F-27DA4316745C}"/>
    <hyperlink ref="D19" location="'27'!A1" display="'27'!A1" xr:uid="{7DCA0CFC-A391-4344-BB7E-1BF4D4E18883}"/>
    <hyperlink ref="D20" location="'28'!A1" display="'28'!A1" xr:uid="{99B04AAC-4967-4201-94C5-00636C153020}"/>
    <hyperlink ref="D21" location="'29'!A1" display="'29'!A1" xr:uid="{14B249B9-6CA9-441B-BFED-0DA348A7FD9B}"/>
    <hyperlink ref="D22" location="'30'!A1" display="'30'!A1" xr:uid="{FC80A59F-26E8-40B1-AEEC-4AAE1CCA5169}"/>
    <hyperlink ref="D23" location="'31'!A1" display="'31'!A1" xr:uid="{AF0A096F-019B-4C56-ACFD-E02C15E799DC}"/>
    <hyperlink ref="D24" location="'32'!A1" display="'32'!A1" xr:uid="{4A8BCD05-1F35-4405-AC6D-7ACD288AA9C2}"/>
    <hyperlink ref="D25" location="'33'!A1" display="'33'!A1" xr:uid="{9D77A042-CF82-4ABC-AD93-342196C440FC}"/>
    <hyperlink ref="D26" location="'34'!A1" display="'34'!A1" xr:uid="{4A67AE4A-F663-4DF2-A6B2-B8FBBEDD19CF}"/>
    <hyperlink ref="D27" location="'35'!A1" display="'35'!A1" xr:uid="{A5B98706-1A05-46AA-94E3-BBB53C56F4CA}"/>
    <hyperlink ref="D28" location="'36'!A1" display="'36'!A1" xr:uid="{E9169DA7-CD8C-4DA6-8B92-1866957BC39D}"/>
    <hyperlink ref="D29" location="'37'!A1" display="'37'!A1" xr:uid="{F8BFB930-1276-443E-8D3E-F526AC623D08}"/>
    <hyperlink ref="D30" location="'38'!A1" display="'38'!A1" xr:uid="{8C4DBF87-F6F4-458B-B188-D563E9BFE71E}"/>
    <hyperlink ref="D31" location="'39'!A1" display="'39'!A1" xr:uid="{EF700FCC-3CA2-4C6B-B2B4-FB20F03CF222}"/>
    <hyperlink ref="G7" location="'Disp app'!A1" display="'Disp app'!A1" xr:uid="{3F16AD40-37D7-4717-B8F4-23BB639FB5D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DDE3-1437-43A4-AFB5-D14C522D9EEC}">
  <sheetPr codeName="Hoja10"/>
  <dimension ref="A1:Q12"/>
  <sheetViews>
    <sheetView showGridLines="0" workbookViewId="0"/>
  </sheetViews>
  <sheetFormatPr baseColWidth="10" defaultRowHeight="14.4" x14ac:dyDescent="0.3"/>
  <cols>
    <col min="3" max="3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76"/>
      <c r="D5" s="76"/>
      <c r="G5" s="77">
        <v>0.1</v>
      </c>
      <c r="H5" s="55"/>
      <c r="I5" s="56"/>
      <c r="J5" s="57"/>
      <c r="M5" s="77">
        <v>0.1</v>
      </c>
      <c r="N5" s="50"/>
      <c r="O5" s="50"/>
      <c r="P5" s="50"/>
      <c r="Q5" s="3"/>
    </row>
    <row r="6" spans="1:17" ht="13.95" customHeight="1" x14ac:dyDescent="0.3">
      <c r="C6" s="78"/>
      <c r="D6" s="70"/>
      <c r="G6" s="77"/>
      <c r="H6" s="58"/>
      <c r="I6" s="50"/>
      <c r="J6" s="59"/>
      <c r="M6" s="77"/>
      <c r="N6" s="50"/>
      <c r="O6" s="50"/>
      <c r="P6" s="50"/>
      <c r="Q6" s="3"/>
    </row>
    <row r="7" spans="1:17" ht="13.95" customHeight="1" x14ac:dyDescent="0.3">
      <c r="A7" s="7" t="s">
        <v>36</v>
      </c>
      <c r="C7" s="78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78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75</v>
      </c>
      <c r="H9" s="11"/>
      <c r="I9" s="11"/>
      <c r="J9" s="11"/>
      <c r="M9" s="67" t="s">
        <v>98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</sheetData>
  <mergeCells count="12">
    <mergeCell ref="M4:Q4"/>
    <mergeCell ref="M5:M6"/>
    <mergeCell ref="N5:P7"/>
    <mergeCell ref="M9:M12"/>
    <mergeCell ref="C5:D5"/>
    <mergeCell ref="D6:D8"/>
    <mergeCell ref="C10:C11"/>
    <mergeCell ref="C6:C8"/>
    <mergeCell ref="G4:K4"/>
    <mergeCell ref="G5:G6"/>
    <mergeCell ref="H5:J7"/>
    <mergeCell ref="G9:G12"/>
  </mergeCells>
  <hyperlinks>
    <hyperlink ref="A1" location="Central!A1" display="Central!A1" xr:uid="{314A7A9E-6D27-4B50-9DC1-15EB3F652508}"/>
    <hyperlink ref="A3" location="'logos bancos'!A1" display="'logos bancos'!A1" xr:uid="{8E9D6FDE-B813-4B14-8775-8F05A405BF0B}"/>
    <hyperlink ref="A5" location="'logos tarjetas'!A1" display="'logos tarjetas'!A1" xr:uid="{43A26716-E664-4CC2-ACA9-B32C31A960E3}"/>
    <hyperlink ref="A7" location="'logo marcas'!A1" display="'logo marcas'!A1" xr:uid="{6CE6C808-23B9-49E4-AB62-5EE420E403A2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6A3D-9911-40C2-B57B-E83CC656E654}">
  <sheetPr codeName="Hoja11"/>
  <dimension ref="A1:Q12"/>
  <sheetViews>
    <sheetView showGridLines="0" workbookViewId="0">
      <selection activeCell="M4" sqref="M4:Q12"/>
    </sheetView>
  </sheetViews>
  <sheetFormatPr baseColWidth="10" defaultRowHeight="14.4" x14ac:dyDescent="0.3"/>
  <cols>
    <col min="3" max="3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76"/>
      <c r="D5" s="76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78</v>
      </c>
      <c r="H9" s="11"/>
      <c r="I9" s="11"/>
      <c r="J9" s="11"/>
      <c r="M9" s="67" t="s">
        <v>78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8C7693C3-A814-4A56-84AC-B0D9B7354849}"/>
    <hyperlink ref="A3" location="'logos bancos'!A1" display="'logos bancos'!A1" xr:uid="{D7C27007-13E4-4BF1-8061-70CBFDFF6708}"/>
    <hyperlink ref="A5" location="'logos tarjetas'!A1" display="'logos tarjetas'!A1" xr:uid="{21E675D2-8188-4521-A6CA-A3FADF3C86CD}"/>
    <hyperlink ref="A7" location="'logo marcas'!A1" display="'logo marcas'!A1" xr:uid="{10D5146E-63F5-4FF1-BD39-847D38D0218F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3D6C-BCCD-49CB-9FEB-A1F8021CA545}">
  <sheetPr codeName="Hoja12"/>
  <dimension ref="A1:Q32"/>
  <sheetViews>
    <sheetView showGridLines="0" workbookViewId="0">
      <selection activeCell="M4" sqref="M4:Q12"/>
    </sheetView>
  </sheetViews>
  <sheetFormatPr baseColWidth="10" defaultRowHeight="14.4" x14ac:dyDescent="0.3"/>
  <cols>
    <col min="3" max="3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3</v>
      </c>
      <c r="H4" s="75"/>
      <c r="I4" s="75"/>
      <c r="J4" s="75"/>
      <c r="K4" s="75"/>
      <c r="M4" s="73" t="s">
        <v>3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74</v>
      </c>
      <c r="H9" s="11"/>
      <c r="I9" s="11"/>
      <c r="J9" s="11"/>
      <c r="M9" s="67" t="s">
        <v>74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C5A0995D-8212-446B-A9C4-7C5CC44E7D93}"/>
    <hyperlink ref="E30" location="'logos tarjetas'!A1" display="'logos tarjetas'!A1" xr:uid="{B6FE3EB8-4A11-40AC-8239-E83C52ACBF79}"/>
    <hyperlink ref="E32" location="'logo marcas'!A1" display="'logo marcas'!A1" xr:uid="{F6E9B43C-EFEF-4CE2-9162-3ED602EF05DF}"/>
    <hyperlink ref="A3" location="'logos bancos'!A1" display="'logos bancos'!A1" xr:uid="{54F99255-2BC7-48FC-AA5F-2E794789A065}"/>
    <hyperlink ref="A5" location="'logos tarjetas'!A1" display="'logos tarjetas'!A1" xr:uid="{67EC681F-DD64-49C4-A411-4284C3B38F46}"/>
    <hyperlink ref="A7" location="'logo marcas'!A1" display="'logo marcas'!A1" xr:uid="{B2D1C6C8-F214-4039-A25E-BAA4437DDDCD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D226-8D48-471B-A8A9-A043E20848CB}">
  <sheetPr codeName="Hoja13"/>
  <dimension ref="A1:Q32"/>
  <sheetViews>
    <sheetView showGridLines="0" workbookViewId="0"/>
  </sheetViews>
  <sheetFormatPr baseColWidth="10" defaultRowHeight="14.4" x14ac:dyDescent="0.3"/>
  <cols>
    <col min="3" max="3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3</v>
      </c>
      <c r="H4" s="75"/>
      <c r="I4" s="75"/>
      <c r="J4" s="75"/>
      <c r="K4" s="75"/>
      <c r="M4" s="73" t="s">
        <v>3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0.15</v>
      </c>
      <c r="H5" s="55"/>
      <c r="I5" s="56"/>
      <c r="J5" s="57"/>
      <c r="M5" s="69">
        <v>0.15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84</v>
      </c>
      <c r="H9" s="11"/>
      <c r="I9" s="11"/>
      <c r="J9" s="11"/>
      <c r="M9" s="67" t="s">
        <v>84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C9244E5D-A252-4EB8-BD7E-3BCE00F8FD15}"/>
    <hyperlink ref="E30" location="'logos tarjetas'!A1" display="'logos tarjetas'!A1" xr:uid="{F7550BE8-7D7E-4152-9988-0AA28E8F1F0D}"/>
    <hyperlink ref="E32" location="'logo marcas'!A1" display="'logo marcas'!A1" xr:uid="{49F69E9A-BA8C-499D-9B94-C623BC9D6620}"/>
    <hyperlink ref="A3" location="'logos bancos'!A1" display="'logos bancos'!A1" xr:uid="{23D1B6FA-523A-4EB8-98CF-FA3655529910}"/>
    <hyperlink ref="A5" location="'logos tarjetas'!A1" display="'logos tarjetas'!A1" xr:uid="{BFF24B77-FDCD-4CC0-A1B8-6EA7FB504A0A}"/>
    <hyperlink ref="A7" location="'logo marcas'!A1" display="'logo marcas'!A1" xr:uid="{4E156C1C-0CFC-4F0B-A201-3AAFA16CAA89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5BB2-3A92-428F-9337-4B206FD6644B}">
  <sheetPr codeName="Hoja18"/>
  <dimension ref="A1:Q32"/>
  <sheetViews>
    <sheetView showGridLines="0" workbookViewId="0">
      <selection activeCell="M21" sqref="M21"/>
    </sheetView>
  </sheetViews>
  <sheetFormatPr baseColWidth="10" defaultRowHeight="14.4" x14ac:dyDescent="0.3"/>
  <cols>
    <col min="3" max="3" width="15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C4" s="68"/>
      <c r="D4" s="68"/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9"/>
      <c r="D5" s="70"/>
      <c r="G5" s="69">
        <v>0.15</v>
      </c>
      <c r="H5" s="55"/>
      <c r="I5" s="56"/>
      <c r="J5" s="57"/>
      <c r="M5" s="69">
        <v>0.15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3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D8" s="2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D9" s="2"/>
      <c r="G9" s="63" t="s">
        <v>57</v>
      </c>
      <c r="H9" s="11"/>
      <c r="I9" s="11"/>
      <c r="J9" s="11"/>
      <c r="M9" s="67" t="s">
        <v>57</v>
      </c>
      <c r="N9" s="3"/>
      <c r="O9" s="3"/>
      <c r="P9" s="3"/>
      <c r="Q9" s="3"/>
    </row>
    <row r="10" spans="1:17" ht="7.05" customHeight="1" x14ac:dyDescent="0.3">
      <c r="D10" s="4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13" spans="1:17" x14ac:dyDescent="0.3">
      <c r="C13" s="5"/>
    </row>
    <row r="14" spans="1:17" x14ac:dyDescent="0.3">
      <c r="C14" s="52"/>
    </row>
    <row r="15" spans="1:17" x14ac:dyDescent="0.3">
      <c r="C15" s="52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C14:C15"/>
    <mergeCell ref="G4:K4"/>
    <mergeCell ref="G5:G6"/>
    <mergeCell ref="H5:J7"/>
    <mergeCell ref="G9:G12"/>
    <mergeCell ref="M4:Q4"/>
    <mergeCell ref="M5:M6"/>
    <mergeCell ref="N5:P7"/>
    <mergeCell ref="M9:M12"/>
    <mergeCell ref="C4:D4"/>
    <mergeCell ref="C5:C6"/>
    <mergeCell ref="D5:D7"/>
  </mergeCells>
  <hyperlinks>
    <hyperlink ref="A1" location="Central!A1" display="Central!A1" xr:uid="{88844BBC-918A-4423-9977-3F3915E1866E}"/>
    <hyperlink ref="E30" location="'logos tarjetas'!A1" display="'logos tarjetas'!A1" xr:uid="{47003BB0-EA59-41E3-80C5-1805362009E8}"/>
    <hyperlink ref="E32" location="'logo marcas'!A1" display="'logo marcas'!A1" xr:uid="{218890F4-8FEC-4267-8B42-B9C2CC31FD39}"/>
    <hyperlink ref="A3" location="'logos bancos'!A1" display="'logos bancos'!A1" xr:uid="{E22F35C5-801C-459F-8DB6-8A09AE87B7F9}"/>
    <hyperlink ref="A5" location="'logos tarjetas'!A1" display="'logos tarjetas'!A1" xr:uid="{84E7B4DD-6F83-402F-BC23-912C7496D6E5}"/>
    <hyperlink ref="A7" location="'logo marcas'!A1" display="'logo marcas'!A1" xr:uid="{81B373BB-9935-4982-BDE7-57B29E9BABC8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FCED-AE12-465D-9A6B-951CCAE2512B}">
  <sheetPr codeName="Hoja19"/>
  <dimension ref="A1:Q32"/>
  <sheetViews>
    <sheetView showGridLines="0" workbookViewId="0">
      <selection activeCell="L18" sqref="L18"/>
    </sheetView>
  </sheetViews>
  <sheetFormatPr baseColWidth="10" defaultRowHeight="14.4" x14ac:dyDescent="0.3"/>
  <cols>
    <col min="3" max="3" width="16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89</v>
      </c>
      <c r="H9" s="11"/>
      <c r="I9" s="11"/>
      <c r="J9" s="11"/>
      <c r="M9" s="67" t="s">
        <v>89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44DC05F1-34D6-4AC9-A3AF-135267849E57}"/>
    <hyperlink ref="E28" location="'logos bancos'!A1" display="'logos bancos'!A1" xr:uid="{1C8028E4-7306-45A1-B84E-AD15445CC8D9}"/>
    <hyperlink ref="E30" location="'logos tarjetas'!A1" display="'logos tarjetas'!A1" xr:uid="{87A8D78B-B2B2-4D77-A186-B763E3C2BC43}"/>
    <hyperlink ref="E32" location="'logo marcas'!A1" display="'logo marcas'!A1" xr:uid="{8AD56436-22B8-423C-B293-58DDC6D5382D}"/>
    <hyperlink ref="A3" location="'logos bancos'!A1" display="'logos bancos'!A1" xr:uid="{39769852-16B4-4746-AF44-E5A34D81D8FE}"/>
    <hyperlink ref="A5" location="'logos tarjetas'!A1" display="'logos tarjetas'!A1" xr:uid="{2FFDF0E5-9912-4587-8B6D-1EDD3B707FAF}"/>
    <hyperlink ref="A7" location="'logo marcas'!A1" display="'logo marcas'!A1" xr:uid="{978EDC4E-9789-4C3D-9857-560825306CF2}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3DD7-80C3-4E14-A38F-2D8CD0A96607}">
  <sheetPr codeName="Hoja20"/>
  <dimension ref="A3:Q32"/>
  <sheetViews>
    <sheetView showGridLines="0" workbookViewId="0">
      <selection activeCell="M4" sqref="M4:Q12"/>
    </sheetView>
  </sheetViews>
  <sheetFormatPr baseColWidth="10" defaultRowHeight="14.4" x14ac:dyDescent="0.3"/>
  <cols>
    <col min="3" max="3" width="16.66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92</v>
      </c>
      <c r="H9" s="11"/>
      <c r="I9" s="11"/>
      <c r="J9" s="11"/>
      <c r="M9" s="67" t="s">
        <v>92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E30" location="'logos tarjetas'!A1" display="'logos tarjetas'!A1" xr:uid="{D0EA8316-30C1-452E-9AA5-85034D47F29F}"/>
    <hyperlink ref="E32" location="'logo marcas'!A1" display="'logo marcas'!A1" xr:uid="{EBA537C7-8185-4350-AB5D-9242229B086F}"/>
    <hyperlink ref="A3" location="'logos bancos'!A1" display="'logos bancos'!A1" xr:uid="{2BF7C007-4FFE-41A7-8A9F-E964861EBE83}"/>
    <hyperlink ref="A5" location="'logos tarjetas'!A1" display="'logos tarjetas'!A1" xr:uid="{5024AEC2-5165-46A1-BCCB-0BC7361F8295}"/>
    <hyperlink ref="A7" location="'logo marcas'!A1" display="'logo marcas'!A1" xr:uid="{46FEA7BC-0970-41E4-84E8-A0EB54FFF01C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F5AE-34A2-4A7F-A92A-5C93FC5A6852}">
  <sheetPr codeName="Hoja21"/>
  <dimension ref="A1:Q32"/>
  <sheetViews>
    <sheetView showGridLines="0" workbookViewId="0">
      <selection activeCell="M4" sqref="M4:Q12"/>
    </sheetView>
  </sheetViews>
  <sheetFormatPr baseColWidth="10" defaultRowHeight="14.4" x14ac:dyDescent="0.3"/>
  <cols>
    <col min="3" max="3" width="16.109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57</v>
      </c>
      <c r="H9" s="11"/>
      <c r="I9" s="11"/>
      <c r="J9" s="11"/>
      <c r="M9" s="67" t="s">
        <v>57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19DC61EE-FE44-48FF-B706-91835C918CC8}"/>
    <hyperlink ref="E28" location="'logos bancos'!A1" display="'logos bancos'!A1" xr:uid="{B6F7C9EA-D519-4BB3-9F24-15319EE76B5B}"/>
    <hyperlink ref="E30" location="'logos tarjetas'!A1" display="'logos tarjetas'!A1" xr:uid="{B8067AAE-C833-45AB-847B-3E20B845820F}"/>
    <hyperlink ref="E32" location="'logo marcas'!A1" display="'logo marcas'!A1" xr:uid="{2BB1B933-0803-44E0-B721-C468683D0203}"/>
    <hyperlink ref="A3" location="'logos bancos'!A1" display="'logos bancos'!A1" xr:uid="{EF701218-2BF0-4087-8407-A5851657B0FD}"/>
    <hyperlink ref="A5" location="'logos tarjetas'!A1" display="'logos tarjetas'!A1" xr:uid="{BCC3545B-7C39-4B1B-B21E-3BCEE0240E72}"/>
    <hyperlink ref="A7" location="'logo marcas'!A1" display="'logo marcas'!A1" xr:uid="{7B64D71A-B900-4999-839B-3715F9BE92BA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8E10-9D62-4249-A4AA-24F85869FF0D}">
  <sheetPr codeName="Hoja22"/>
  <dimension ref="A1:Q32"/>
  <sheetViews>
    <sheetView showGridLines="0" workbookViewId="0">
      <selection activeCell="G15" sqref="G15"/>
    </sheetView>
  </sheetViews>
  <sheetFormatPr baseColWidth="10" defaultRowHeight="14.4" x14ac:dyDescent="0.3"/>
  <cols>
    <col min="3" max="3" width="15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57</v>
      </c>
      <c r="H9" s="11"/>
      <c r="I9" s="11"/>
      <c r="J9" s="11"/>
      <c r="M9" s="67" t="s">
        <v>57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A638F2EA-DA31-4455-A592-7AA45DF08610}"/>
    <hyperlink ref="E28" location="'logos bancos'!A1" display="'logos bancos'!A1" xr:uid="{A3670B06-8E87-4668-9E07-706563B14CF4}"/>
    <hyperlink ref="E30" location="'logos tarjetas'!A1" display="'logos tarjetas'!A1" xr:uid="{4C91A97B-DCFB-40D0-A0B6-48D58C4011B1}"/>
    <hyperlink ref="E32" location="'logo marcas'!A1" display="'logo marcas'!A1" xr:uid="{9E69A43D-9ECB-4103-984C-1D9B87494C5C}"/>
    <hyperlink ref="A3" location="'logos bancos'!A1" display="'logos bancos'!A1" xr:uid="{0B6B5AB7-E57B-4C4E-B02E-59A436C23F3B}"/>
    <hyperlink ref="A5" location="'logos tarjetas'!A1" display="'logos tarjetas'!A1" xr:uid="{BF405934-8E36-4ABD-880F-874484A3CE8D}"/>
    <hyperlink ref="A7" location="'logo marcas'!A1" display="'logo marcas'!A1" xr:uid="{4A85C382-45F2-450D-8131-C898839F0265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AF2F-27CA-4E35-AE79-F4E636CAF3E9}">
  <sheetPr codeName="Hoja23"/>
  <dimension ref="A1:Q32"/>
  <sheetViews>
    <sheetView showGridLines="0" workbookViewId="0">
      <selection activeCell="C18" sqref="C18"/>
    </sheetView>
  </sheetViews>
  <sheetFormatPr baseColWidth="10" defaultRowHeight="14.4" x14ac:dyDescent="0.3"/>
  <cols>
    <col min="3" max="3" width="16.332031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C4" s="68"/>
      <c r="D4" s="68"/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9"/>
      <c r="D5" s="70"/>
      <c r="G5" s="69">
        <v>0.2</v>
      </c>
      <c r="H5" s="55"/>
      <c r="I5" s="56"/>
      <c r="J5" s="57"/>
      <c r="M5" s="69">
        <v>0.2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10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D8" s="2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D9" s="2"/>
      <c r="G9" s="63" t="s">
        <v>56</v>
      </c>
      <c r="H9" s="11"/>
      <c r="I9" s="11"/>
      <c r="J9" s="11"/>
      <c r="M9" s="67" t="s">
        <v>56</v>
      </c>
      <c r="N9" s="3"/>
      <c r="O9" s="3"/>
      <c r="P9" s="3"/>
      <c r="Q9" s="3"/>
    </row>
    <row r="10" spans="1:17" ht="7.05" customHeight="1" x14ac:dyDescent="0.3">
      <c r="D10" s="4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15" spans="1:17" x14ac:dyDescent="0.3">
      <c r="C15" s="5"/>
    </row>
    <row r="16" spans="1:17" ht="14.4" customHeight="1" x14ac:dyDescent="0.3">
      <c r="C16" s="52"/>
    </row>
    <row r="17" spans="3:5" ht="14.4" customHeight="1" x14ac:dyDescent="0.3">
      <c r="C17" s="52"/>
    </row>
    <row r="28" spans="3:5" x14ac:dyDescent="0.3">
      <c r="E28" s="7" t="s">
        <v>11</v>
      </c>
    </row>
    <row r="30" spans="3:5" x14ac:dyDescent="0.3">
      <c r="E30" s="7" t="s">
        <v>12</v>
      </c>
    </row>
    <row r="32" spans="3:5" x14ac:dyDescent="0.3">
      <c r="E32" s="7" t="s">
        <v>36</v>
      </c>
    </row>
  </sheetData>
  <mergeCells count="12">
    <mergeCell ref="C16:C17"/>
    <mergeCell ref="C5:C6"/>
    <mergeCell ref="G4:K4"/>
    <mergeCell ref="G5:G6"/>
    <mergeCell ref="H5:J7"/>
    <mergeCell ref="G9:G12"/>
    <mergeCell ref="M4:Q4"/>
    <mergeCell ref="M5:M6"/>
    <mergeCell ref="N5:P7"/>
    <mergeCell ref="M9:M12"/>
    <mergeCell ref="C4:D4"/>
    <mergeCell ref="D5:D7"/>
  </mergeCells>
  <hyperlinks>
    <hyperlink ref="A1" location="Central!A1" display="Central!A1" xr:uid="{C30FC6EF-26C6-4868-9E5D-9FB0AF9F99D6}"/>
    <hyperlink ref="E28" location="'logos bancos'!A1" display="'logos bancos'!A1" xr:uid="{686EE422-34B4-4078-BC29-8FBC84047D79}"/>
    <hyperlink ref="E30" location="'logos tarjetas'!A1" display="'logos tarjetas'!A1" xr:uid="{C11248EB-5963-4B21-A9C1-C221564D5CE0}"/>
    <hyperlink ref="E32" location="'logo marcas'!A1" display="'logo marcas'!A1" xr:uid="{2CFD581A-D799-4E6D-9BA3-D76D16F25DC1}"/>
    <hyperlink ref="A3" location="'logos bancos'!A1" display="'logos bancos'!A1" xr:uid="{1D97D28E-5FD0-41E1-A2D9-0C0A710FDA72}"/>
    <hyperlink ref="A5" location="'logos tarjetas'!A1" display="'logos tarjetas'!A1" xr:uid="{9745A838-72C6-44EC-9947-9344C45FD782}"/>
    <hyperlink ref="A7" location="'logo marcas'!A1" display="'logo marcas'!A1" xr:uid="{DF95BBD9-7834-4F71-A4B7-04D9ADA73CD8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CC5D-5843-4F20-8EEF-CC130C414941}">
  <dimension ref="A1:N31"/>
  <sheetViews>
    <sheetView workbookViewId="0"/>
  </sheetViews>
  <sheetFormatPr baseColWidth="10" defaultRowHeight="14.4" x14ac:dyDescent="0.3"/>
  <cols>
    <col min="1" max="1" width="3" bestFit="1" customWidth="1"/>
    <col min="2" max="2" width="20.33203125" bestFit="1" customWidth="1"/>
    <col min="4" max="4" width="8.44140625" bestFit="1" customWidth="1"/>
    <col min="5" max="5" width="6" bestFit="1" customWidth="1"/>
    <col min="6" max="7" width="6.109375" bestFit="1" customWidth="1"/>
    <col min="8" max="8" width="7.109375" bestFit="1" customWidth="1"/>
    <col min="10" max="10" width="4.33203125" bestFit="1" customWidth="1"/>
    <col min="11" max="11" width="10.33203125" bestFit="1" customWidth="1"/>
    <col min="12" max="12" width="8.6640625" bestFit="1" customWidth="1"/>
    <col min="13" max="13" width="5.5546875" bestFit="1" customWidth="1"/>
    <col min="14" max="14" width="9.6640625" bestFit="1" customWidth="1"/>
  </cols>
  <sheetData>
    <row r="1" spans="1:14" x14ac:dyDescent="0.3">
      <c r="A1" s="39" t="s">
        <v>0</v>
      </c>
      <c r="B1" s="39" t="s">
        <v>8</v>
      </c>
      <c r="C1" s="39" t="s">
        <v>7</v>
      </c>
      <c r="D1" s="39" t="s">
        <v>133</v>
      </c>
      <c r="E1" s="39" t="s">
        <v>134</v>
      </c>
      <c r="F1" s="39" t="s">
        <v>135</v>
      </c>
      <c r="G1" s="39" t="s">
        <v>136</v>
      </c>
      <c r="H1" s="39" t="s">
        <v>137</v>
      </c>
      <c r="I1" s="39" t="s">
        <v>138</v>
      </c>
      <c r="J1" s="39" t="s">
        <v>139</v>
      </c>
      <c r="K1" s="39" t="s">
        <v>140</v>
      </c>
      <c r="L1" s="39" t="s">
        <v>141</v>
      </c>
      <c r="M1" s="39" t="s">
        <v>142</v>
      </c>
      <c r="N1" s="39" t="s">
        <v>143</v>
      </c>
    </row>
    <row r="2" spans="1:14" x14ac:dyDescent="0.3">
      <c r="A2">
        <v>10</v>
      </c>
      <c r="B2" t="s">
        <v>47</v>
      </c>
      <c r="C2" t="s">
        <v>1</v>
      </c>
      <c r="D2" s="41"/>
      <c r="E2" s="39" t="s">
        <v>145</v>
      </c>
      <c r="F2" s="39">
        <v>0</v>
      </c>
      <c r="G2" s="41"/>
      <c r="H2" s="39">
        <v>3</v>
      </c>
      <c r="I2" s="42">
        <v>43496</v>
      </c>
      <c r="J2" s="39" t="s">
        <v>146</v>
      </c>
      <c r="K2" s="39" t="s">
        <v>146</v>
      </c>
      <c r="L2" s="39"/>
      <c r="M2" s="39"/>
      <c r="N2" s="39"/>
    </row>
    <row r="3" spans="1:14" x14ac:dyDescent="0.3">
      <c r="A3">
        <v>11</v>
      </c>
      <c r="B3" t="s">
        <v>45</v>
      </c>
      <c r="C3" t="s">
        <v>1</v>
      </c>
      <c r="D3" s="41"/>
      <c r="E3" s="39" t="s">
        <v>145</v>
      </c>
      <c r="F3" s="39">
        <v>20</v>
      </c>
      <c r="G3" s="41"/>
      <c r="H3" s="39">
        <v>9</v>
      </c>
      <c r="I3" s="42">
        <v>43496</v>
      </c>
      <c r="J3" s="39" t="s">
        <v>146</v>
      </c>
      <c r="K3" s="39" t="s">
        <v>146</v>
      </c>
      <c r="L3" s="39"/>
      <c r="M3" s="39"/>
      <c r="N3" s="39"/>
    </row>
    <row r="4" spans="1:14" x14ac:dyDescent="0.3">
      <c r="A4">
        <v>12</v>
      </c>
      <c r="B4" t="s">
        <v>65</v>
      </c>
      <c r="C4" t="s">
        <v>1</v>
      </c>
      <c r="D4" s="41"/>
      <c r="E4" s="39" t="s">
        <v>145</v>
      </c>
      <c r="F4" s="39">
        <v>0</v>
      </c>
      <c r="G4" s="41"/>
      <c r="H4" s="39">
        <v>12</v>
      </c>
      <c r="I4" s="42">
        <v>43496</v>
      </c>
      <c r="J4" s="39" t="s">
        <v>146</v>
      </c>
      <c r="K4" s="39" t="s">
        <v>146</v>
      </c>
      <c r="L4" s="39"/>
      <c r="M4" s="39"/>
      <c r="N4" s="39"/>
    </row>
    <row r="5" spans="1:14" x14ac:dyDescent="0.3">
      <c r="A5">
        <v>13</v>
      </c>
      <c r="B5" t="s">
        <v>48</v>
      </c>
      <c r="C5" t="s">
        <v>1</v>
      </c>
      <c r="D5" s="41"/>
      <c r="E5" s="39" t="s">
        <v>145</v>
      </c>
      <c r="F5" s="39">
        <v>25</v>
      </c>
      <c r="G5" s="41"/>
      <c r="H5" s="39">
        <v>3</v>
      </c>
      <c r="I5" s="42">
        <v>43496</v>
      </c>
      <c r="J5" s="39" t="s">
        <v>146</v>
      </c>
      <c r="K5" s="39" t="s">
        <v>146</v>
      </c>
      <c r="L5" s="39"/>
      <c r="M5" s="39"/>
      <c r="N5" s="39"/>
    </row>
    <row r="6" spans="1:14" x14ac:dyDescent="0.3">
      <c r="A6">
        <v>14</v>
      </c>
      <c r="B6" t="s">
        <v>42</v>
      </c>
      <c r="C6" t="s">
        <v>1</v>
      </c>
      <c r="D6" s="41"/>
      <c r="E6" s="39" t="s">
        <v>147</v>
      </c>
      <c r="F6" s="39">
        <v>30</v>
      </c>
      <c r="G6" s="41"/>
      <c r="H6" s="39">
        <v>0</v>
      </c>
      <c r="I6" s="42">
        <v>43465</v>
      </c>
      <c r="J6" s="39" t="s">
        <v>146</v>
      </c>
      <c r="K6" s="39" t="s">
        <v>146</v>
      </c>
      <c r="L6" s="39"/>
      <c r="M6" s="39"/>
      <c r="N6" s="39"/>
    </row>
    <row r="7" spans="1:14" x14ac:dyDescent="0.3">
      <c r="A7">
        <v>15</v>
      </c>
      <c r="B7" t="s">
        <v>73</v>
      </c>
      <c r="C7" t="s">
        <v>2</v>
      </c>
      <c r="D7" s="41"/>
      <c r="E7" s="39" t="s">
        <v>145</v>
      </c>
      <c r="F7" s="39">
        <v>15</v>
      </c>
      <c r="G7" s="41"/>
      <c r="H7" s="39">
        <v>3</v>
      </c>
      <c r="I7" s="42">
        <v>43580</v>
      </c>
      <c r="J7" s="39" t="s">
        <v>146</v>
      </c>
      <c r="K7" s="39" t="s">
        <v>146</v>
      </c>
      <c r="L7" s="39"/>
      <c r="M7" s="39"/>
      <c r="N7" s="39"/>
    </row>
    <row r="8" spans="1:14" x14ac:dyDescent="0.3">
      <c r="A8">
        <v>16</v>
      </c>
      <c r="B8" t="s">
        <v>41</v>
      </c>
      <c r="C8" t="s">
        <v>2</v>
      </c>
      <c r="D8" s="41"/>
      <c r="E8" s="39" t="s">
        <v>145</v>
      </c>
      <c r="F8" s="39">
        <v>10</v>
      </c>
      <c r="G8" s="41"/>
      <c r="H8" s="39">
        <v>3</v>
      </c>
      <c r="I8" s="42">
        <v>43404</v>
      </c>
      <c r="J8" s="39" t="s">
        <v>146</v>
      </c>
      <c r="K8" s="39" t="s">
        <v>146</v>
      </c>
      <c r="L8" s="39" t="s">
        <v>146</v>
      </c>
      <c r="M8" s="39"/>
      <c r="N8" s="39"/>
    </row>
    <row r="9" spans="1:14" x14ac:dyDescent="0.3">
      <c r="A9">
        <v>17</v>
      </c>
      <c r="B9" t="s">
        <v>76</v>
      </c>
      <c r="C9" t="s">
        <v>2</v>
      </c>
      <c r="D9" s="41"/>
      <c r="E9" s="39" t="s">
        <v>145</v>
      </c>
      <c r="F9" s="39">
        <v>10</v>
      </c>
      <c r="G9" s="41"/>
      <c r="H9" s="39">
        <v>3</v>
      </c>
      <c r="I9" s="42">
        <v>43585</v>
      </c>
      <c r="J9" s="39" t="s">
        <v>146</v>
      </c>
      <c r="K9" s="39" t="s">
        <v>146</v>
      </c>
      <c r="L9" s="39"/>
      <c r="M9" s="39"/>
      <c r="N9" s="39"/>
    </row>
    <row r="10" spans="1:14" x14ac:dyDescent="0.3">
      <c r="A10">
        <v>18</v>
      </c>
      <c r="B10" t="s">
        <v>79</v>
      </c>
      <c r="C10" t="s">
        <v>2</v>
      </c>
      <c r="D10" s="41"/>
      <c r="E10" s="39" t="s">
        <v>148</v>
      </c>
      <c r="F10" s="39">
        <v>10</v>
      </c>
      <c r="G10" s="41"/>
      <c r="H10" s="39">
        <v>3</v>
      </c>
      <c r="I10" s="42">
        <v>43580</v>
      </c>
      <c r="J10" s="39" t="s">
        <v>146</v>
      </c>
      <c r="K10" s="39" t="s">
        <v>146</v>
      </c>
      <c r="L10" s="39" t="s">
        <v>146</v>
      </c>
      <c r="M10" s="39"/>
      <c r="N10" s="39"/>
    </row>
    <row r="11" spans="1:14" x14ac:dyDescent="0.3">
      <c r="A11">
        <v>19</v>
      </c>
      <c r="B11" t="s">
        <v>82</v>
      </c>
      <c r="C11" t="s">
        <v>2</v>
      </c>
      <c r="D11" s="41"/>
      <c r="E11" s="39" t="s">
        <v>148</v>
      </c>
      <c r="F11" s="39">
        <v>15</v>
      </c>
      <c r="G11" s="41"/>
      <c r="H11" s="39">
        <v>3</v>
      </c>
      <c r="I11" s="42">
        <v>43769</v>
      </c>
      <c r="J11" s="39" t="s">
        <v>146</v>
      </c>
      <c r="K11" s="39" t="s">
        <v>146</v>
      </c>
      <c r="L11" s="39"/>
      <c r="M11" s="39"/>
      <c r="N11" s="39"/>
    </row>
    <row r="12" spans="1:14" x14ac:dyDescent="0.3">
      <c r="A12">
        <v>20</v>
      </c>
      <c r="B12" t="s">
        <v>85</v>
      </c>
      <c r="C12" t="s">
        <v>38</v>
      </c>
      <c r="D12" s="41"/>
      <c r="E12" s="39" t="s">
        <v>145</v>
      </c>
      <c r="F12" s="39">
        <v>15</v>
      </c>
      <c r="G12" s="41"/>
      <c r="H12" s="39">
        <v>6</v>
      </c>
      <c r="I12" s="42">
        <v>43434</v>
      </c>
      <c r="J12" s="39" t="s">
        <v>146</v>
      </c>
      <c r="K12" s="39" t="s">
        <v>146</v>
      </c>
      <c r="L12" s="39"/>
      <c r="M12" s="39" t="s">
        <v>146</v>
      </c>
      <c r="N12" s="39"/>
    </row>
    <row r="13" spans="1:14" x14ac:dyDescent="0.3">
      <c r="A13">
        <v>21</v>
      </c>
      <c r="B13" t="s">
        <v>87</v>
      </c>
      <c r="C13" t="s">
        <v>38</v>
      </c>
      <c r="D13" s="41"/>
      <c r="E13" s="39" t="s">
        <v>145</v>
      </c>
      <c r="F13" s="39">
        <v>10</v>
      </c>
      <c r="G13" s="41"/>
      <c r="H13" s="39">
        <v>6</v>
      </c>
      <c r="I13" s="42">
        <v>43434</v>
      </c>
      <c r="J13" s="39" t="s">
        <v>146</v>
      </c>
      <c r="K13" s="39" t="s">
        <v>146</v>
      </c>
      <c r="L13" s="39"/>
      <c r="M13" s="39" t="s">
        <v>146</v>
      </c>
      <c r="N13" s="39"/>
    </row>
    <row r="14" spans="1:14" x14ac:dyDescent="0.3">
      <c r="A14">
        <v>22</v>
      </c>
      <c r="B14" t="s">
        <v>90</v>
      </c>
      <c r="C14" t="s">
        <v>38</v>
      </c>
      <c r="D14" s="41"/>
      <c r="E14" s="39" t="s">
        <v>145</v>
      </c>
      <c r="F14" s="39">
        <v>10</v>
      </c>
      <c r="G14" s="41"/>
      <c r="H14" s="39">
        <v>12</v>
      </c>
      <c r="I14" s="42">
        <v>43434</v>
      </c>
      <c r="J14" s="39" t="s">
        <v>146</v>
      </c>
      <c r="K14" s="39" t="s">
        <v>146</v>
      </c>
      <c r="L14" s="39"/>
      <c r="M14" s="39"/>
      <c r="N14" s="39"/>
    </row>
    <row r="15" spans="1:14" x14ac:dyDescent="0.3">
      <c r="A15">
        <v>23</v>
      </c>
      <c r="B15" t="s">
        <v>93</v>
      </c>
      <c r="C15" t="s">
        <v>38</v>
      </c>
      <c r="D15" s="41"/>
      <c r="E15" s="39" t="s">
        <v>145</v>
      </c>
      <c r="F15" s="39">
        <v>10</v>
      </c>
      <c r="G15" s="41"/>
      <c r="H15" s="39">
        <v>6</v>
      </c>
      <c r="I15" s="42">
        <v>43434</v>
      </c>
      <c r="J15" s="39" t="s">
        <v>146</v>
      </c>
      <c r="K15" s="39" t="s">
        <v>146</v>
      </c>
      <c r="L15" s="39"/>
      <c r="M15" s="39" t="s">
        <v>146</v>
      </c>
      <c r="N15" s="39"/>
    </row>
    <row r="16" spans="1:14" x14ac:dyDescent="0.3">
      <c r="A16">
        <v>24</v>
      </c>
      <c r="B16" t="s">
        <v>94</v>
      </c>
      <c r="C16" t="s">
        <v>38</v>
      </c>
      <c r="D16" s="41"/>
      <c r="E16" s="39" t="s">
        <v>145</v>
      </c>
      <c r="F16" s="39">
        <v>10</v>
      </c>
      <c r="G16" s="41"/>
      <c r="H16" s="39">
        <v>6</v>
      </c>
      <c r="I16" s="42">
        <v>43434</v>
      </c>
      <c r="J16" s="39" t="s">
        <v>146</v>
      </c>
      <c r="K16" s="39" t="s">
        <v>146</v>
      </c>
      <c r="L16" s="39"/>
      <c r="M16" s="39"/>
      <c r="N16" s="39"/>
    </row>
    <row r="17" spans="1:14" x14ac:dyDescent="0.3">
      <c r="A17">
        <v>25</v>
      </c>
      <c r="B17" t="s">
        <v>46</v>
      </c>
      <c r="C17" t="s">
        <v>40</v>
      </c>
      <c r="D17" s="41"/>
      <c r="E17" s="39" t="s">
        <v>145</v>
      </c>
      <c r="F17" s="39">
        <v>20</v>
      </c>
      <c r="G17" s="41"/>
      <c r="H17" s="39">
        <v>3</v>
      </c>
      <c r="I17" s="42">
        <v>43434</v>
      </c>
      <c r="J17" s="39" t="s">
        <v>146</v>
      </c>
      <c r="K17" s="39"/>
      <c r="L17" s="39"/>
      <c r="M17" s="39"/>
      <c r="N17" s="39"/>
    </row>
    <row r="18" spans="1:14" x14ac:dyDescent="0.3">
      <c r="A18">
        <v>26</v>
      </c>
      <c r="B18" t="s">
        <v>47</v>
      </c>
      <c r="C18" t="s">
        <v>40</v>
      </c>
      <c r="D18" s="41"/>
      <c r="E18" s="39" t="s">
        <v>149</v>
      </c>
      <c r="F18" s="39">
        <v>15</v>
      </c>
      <c r="G18" s="41"/>
      <c r="H18" s="39">
        <v>6</v>
      </c>
      <c r="I18" s="42">
        <v>43434</v>
      </c>
      <c r="J18" s="39" t="s">
        <v>146</v>
      </c>
      <c r="K18" s="39"/>
      <c r="L18" s="39"/>
      <c r="M18" s="39"/>
      <c r="N18" s="39"/>
    </row>
    <row r="19" spans="1:14" x14ac:dyDescent="0.3">
      <c r="A19">
        <v>27</v>
      </c>
      <c r="B19" t="s">
        <v>48</v>
      </c>
      <c r="C19" t="s">
        <v>40</v>
      </c>
      <c r="D19" s="41"/>
      <c r="E19" s="39" t="s">
        <v>145</v>
      </c>
      <c r="F19" s="39">
        <v>25</v>
      </c>
      <c r="G19" s="41"/>
      <c r="H19" s="39">
        <v>3</v>
      </c>
      <c r="I19" s="42">
        <v>43555</v>
      </c>
      <c r="J19" s="39" t="s">
        <v>146</v>
      </c>
      <c r="K19" s="39"/>
      <c r="L19" s="39"/>
      <c r="M19" s="39"/>
      <c r="N19" s="39"/>
    </row>
    <row r="20" spans="1:14" x14ac:dyDescent="0.3">
      <c r="A20">
        <v>28</v>
      </c>
      <c r="B20" t="s">
        <v>49</v>
      </c>
      <c r="C20" t="s">
        <v>40</v>
      </c>
      <c r="D20" s="41"/>
      <c r="E20" s="39" t="s">
        <v>150</v>
      </c>
      <c r="F20" s="39">
        <v>10</v>
      </c>
      <c r="G20" s="41"/>
      <c r="H20" s="39">
        <v>3</v>
      </c>
      <c r="I20" s="42">
        <v>43496</v>
      </c>
      <c r="J20" s="39" t="s">
        <v>151</v>
      </c>
      <c r="K20" s="39" t="s">
        <v>151</v>
      </c>
      <c r="L20" s="43" t="s">
        <v>151</v>
      </c>
      <c r="M20" s="39" t="s">
        <v>151</v>
      </c>
      <c r="N20" s="39"/>
    </row>
    <row r="21" spans="1:14" x14ac:dyDescent="0.3">
      <c r="A21">
        <v>29</v>
      </c>
      <c r="B21" t="s">
        <v>50</v>
      </c>
      <c r="C21" t="s">
        <v>40</v>
      </c>
      <c r="D21" s="41"/>
      <c r="E21" s="39" t="s">
        <v>145</v>
      </c>
      <c r="F21" s="39">
        <v>10</v>
      </c>
      <c r="G21" s="41"/>
      <c r="H21" s="39">
        <v>6</v>
      </c>
      <c r="I21" s="42">
        <v>43496</v>
      </c>
      <c r="J21" s="39" t="s">
        <v>146</v>
      </c>
      <c r="K21" s="39"/>
      <c r="L21" s="39"/>
      <c r="M21" s="39"/>
      <c r="N21" s="39"/>
    </row>
    <row r="22" spans="1:14" x14ac:dyDescent="0.3">
      <c r="A22">
        <v>30</v>
      </c>
      <c r="B22" t="s">
        <v>99</v>
      </c>
      <c r="C22" t="s">
        <v>1</v>
      </c>
      <c r="D22" s="41"/>
      <c r="E22" s="39" t="s">
        <v>145</v>
      </c>
      <c r="F22" s="39">
        <v>30</v>
      </c>
      <c r="G22" s="41"/>
      <c r="H22" s="39">
        <v>3</v>
      </c>
      <c r="I22" s="42">
        <v>43496</v>
      </c>
      <c r="J22" s="39" t="s">
        <v>146</v>
      </c>
      <c r="K22" s="39" t="s">
        <v>146</v>
      </c>
      <c r="L22" s="39"/>
      <c r="M22" s="39"/>
      <c r="N22" s="39"/>
    </row>
    <row r="23" spans="1:14" x14ac:dyDescent="0.3">
      <c r="A23">
        <v>31</v>
      </c>
      <c r="B23" t="s">
        <v>100</v>
      </c>
      <c r="C23" t="s">
        <v>1</v>
      </c>
      <c r="D23" s="41"/>
      <c r="E23" s="39" t="s">
        <v>145</v>
      </c>
      <c r="F23" s="39">
        <v>10</v>
      </c>
      <c r="G23" s="41"/>
      <c r="H23" s="39">
        <v>6</v>
      </c>
      <c r="I23" s="42">
        <v>43496</v>
      </c>
      <c r="J23" s="39" t="s">
        <v>146</v>
      </c>
      <c r="K23" s="39" t="s">
        <v>146</v>
      </c>
      <c r="L23" s="39"/>
      <c r="M23" s="39"/>
      <c r="N23" s="39"/>
    </row>
    <row r="24" spans="1:14" x14ac:dyDescent="0.3">
      <c r="A24">
        <v>32</v>
      </c>
      <c r="B24" t="s">
        <v>103</v>
      </c>
      <c r="C24" t="s">
        <v>38</v>
      </c>
      <c r="D24" s="41"/>
      <c r="E24" s="39" t="s">
        <v>145</v>
      </c>
      <c r="F24" s="39">
        <v>20</v>
      </c>
      <c r="G24" s="41"/>
      <c r="H24" s="39">
        <v>6</v>
      </c>
      <c r="I24" s="42">
        <v>43434</v>
      </c>
      <c r="J24" s="39" t="s">
        <v>146</v>
      </c>
      <c r="K24" s="39" t="s">
        <v>146</v>
      </c>
      <c r="L24" s="39"/>
      <c r="M24" s="39"/>
      <c r="N24" s="39"/>
    </row>
    <row r="25" spans="1:14" x14ac:dyDescent="0.3">
      <c r="A25">
        <v>33</v>
      </c>
      <c r="B25" t="s">
        <v>104</v>
      </c>
      <c r="C25" t="s">
        <v>38</v>
      </c>
      <c r="D25" s="41"/>
      <c r="E25" s="39" t="s">
        <v>145</v>
      </c>
      <c r="F25" s="39">
        <v>25</v>
      </c>
      <c r="G25" s="41"/>
      <c r="H25" s="39">
        <v>6</v>
      </c>
      <c r="I25" s="42">
        <v>43434</v>
      </c>
      <c r="J25" s="39" t="s">
        <v>146</v>
      </c>
      <c r="K25" s="39" t="s">
        <v>146</v>
      </c>
      <c r="L25" s="39"/>
      <c r="M25" s="39" t="s">
        <v>146</v>
      </c>
      <c r="N25" s="39"/>
    </row>
    <row r="26" spans="1:14" x14ac:dyDescent="0.3">
      <c r="A26">
        <v>34</v>
      </c>
      <c r="B26" t="s">
        <v>106</v>
      </c>
      <c r="C26" t="s">
        <v>105</v>
      </c>
      <c r="D26" s="41"/>
      <c r="E26" s="39" t="s">
        <v>145</v>
      </c>
      <c r="F26" s="39">
        <v>20</v>
      </c>
      <c r="G26" s="41"/>
      <c r="H26" s="39">
        <v>6</v>
      </c>
      <c r="I26" s="42">
        <v>43434</v>
      </c>
      <c r="J26" s="39" t="s">
        <v>146</v>
      </c>
      <c r="K26" s="39" t="s">
        <v>146</v>
      </c>
      <c r="L26" s="39"/>
      <c r="M26" s="39" t="s">
        <v>146</v>
      </c>
      <c r="N26" s="39"/>
    </row>
    <row r="27" spans="1:14" x14ac:dyDescent="0.3">
      <c r="A27">
        <v>35</v>
      </c>
      <c r="B27" t="s">
        <v>107</v>
      </c>
      <c r="C27" t="s">
        <v>40</v>
      </c>
      <c r="D27" s="41"/>
      <c r="E27" s="39" t="s">
        <v>149</v>
      </c>
      <c r="F27" s="39">
        <v>10</v>
      </c>
      <c r="G27" s="41"/>
      <c r="H27" s="39">
        <v>3</v>
      </c>
      <c r="I27" s="42">
        <v>43434</v>
      </c>
      <c r="J27" s="39" t="s">
        <v>146</v>
      </c>
      <c r="K27" s="39"/>
      <c r="L27" s="39"/>
      <c r="M27" s="39"/>
      <c r="N27" s="39"/>
    </row>
    <row r="28" spans="1:14" x14ac:dyDescent="0.3">
      <c r="A28">
        <v>36</v>
      </c>
      <c r="B28" t="s">
        <v>109</v>
      </c>
      <c r="C28" t="s">
        <v>40</v>
      </c>
      <c r="D28" s="41"/>
      <c r="E28" s="39" t="s">
        <v>145</v>
      </c>
      <c r="F28" s="39">
        <v>0</v>
      </c>
      <c r="G28" s="41"/>
      <c r="H28" s="39">
        <v>3</v>
      </c>
      <c r="I28" s="42">
        <v>43434</v>
      </c>
      <c r="J28" s="39" t="s">
        <v>146</v>
      </c>
      <c r="K28" s="39"/>
      <c r="L28" s="39"/>
      <c r="M28" s="39"/>
      <c r="N28" s="39"/>
    </row>
    <row r="29" spans="1:14" x14ac:dyDescent="0.3">
      <c r="A29">
        <v>37</v>
      </c>
      <c r="B29" t="s">
        <v>126</v>
      </c>
      <c r="C29" t="s">
        <v>113</v>
      </c>
      <c r="D29" s="41"/>
      <c r="E29" s="39" t="s">
        <v>145</v>
      </c>
      <c r="F29" s="39">
        <v>10</v>
      </c>
      <c r="G29" s="41"/>
      <c r="H29" s="39">
        <v>0</v>
      </c>
      <c r="I29" s="42">
        <v>43465</v>
      </c>
      <c r="J29" s="45" t="s">
        <v>112</v>
      </c>
      <c r="K29" s="45"/>
      <c r="L29" s="45"/>
      <c r="M29" s="45"/>
      <c r="N29" s="39"/>
    </row>
    <row r="30" spans="1:14" x14ac:dyDescent="0.3">
      <c r="A30">
        <v>38</v>
      </c>
      <c r="B30" t="s">
        <v>127</v>
      </c>
      <c r="C30" t="s">
        <v>113</v>
      </c>
      <c r="D30" s="41"/>
      <c r="E30" s="39" t="s">
        <v>145</v>
      </c>
      <c r="F30" s="39">
        <v>15</v>
      </c>
      <c r="G30" s="41"/>
      <c r="H30" s="39">
        <v>0</v>
      </c>
      <c r="I30" s="42">
        <v>43465</v>
      </c>
      <c r="J30" s="45" t="s">
        <v>112</v>
      </c>
      <c r="K30" s="45"/>
      <c r="L30" s="45"/>
      <c r="M30" s="45"/>
      <c r="N30" s="39"/>
    </row>
    <row r="31" spans="1:14" x14ac:dyDescent="0.3">
      <c r="A31">
        <v>39</v>
      </c>
      <c r="B31" t="s">
        <v>128</v>
      </c>
      <c r="C31" t="s">
        <v>113</v>
      </c>
      <c r="D31" s="41"/>
      <c r="E31" s="39" t="s">
        <v>145</v>
      </c>
      <c r="F31" s="39">
        <v>20</v>
      </c>
      <c r="G31" s="41"/>
      <c r="H31" s="39">
        <v>0</v>
      </c>
      <c r="I31" s="42">
        <v>43465</v>
      </c>
      <c r="J31" s="45" t="s">
        <v>112</v>
      </c>
      <c r="K31" s="45"/>
      <c r="L31" s="45"/>
      <c r="M31" s="45"/>
      <c r="N31" s="39"/>
    </row>
  </sheetData>
  <mergeCells count="3">
    <mergeCell ref="J29:M29"/>
    <mergeCell ref="J30:M30"/>
    <mergeCell ref="J31:M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A945-DCF9-48CC-8E65-D59A551CF2A3}">
  <sheetPr codeName="Hoja24"/>
  <dimension ref="A1:Q32"/>
  <sheetViews>
    <sheetView showGridLines="0" workbookViewId="0">
      <selection activeCell="C12" sqref="C12"/>
    </sheetView>
  </sheetViews>
  <sheetFormatPr baseColWidth="10" defaultRowHeight="14.4" x14ac:dyDescent="0.3"/>
  <cols>
    <col min="3" max="3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37</v>
      </c>
      <c r="H4" s="75"/>
      <c r="I4" s="75"/>
      <c r="J4" s="75"/>
      <c r="K4" s="75"/>
      <c r="M4" s="73" t="s">
        <v>37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0.15</v>
      </c>
      <c r="H5" s="55"/>
      <c r="I5" s="56"/>
      <c r="J5" s="57"/>
      <c r="M5" s="69">
        <v>0.15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57</v>
      </c>
      <c r="H9" s="11"/>
      <c r="I9" s="11"/>
      <c r="J9" s="11"/>
      <c r="M9" s="67" t="s">
        <v>57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6976537A-ABC4-4C90-9091-3D9F9FD56035}"/>
    <hyperlink ref="E28" location="'logos bancos'!A1" display="'logos bancos'!A1" xr:uid="{4B8432C9-D0C5-4A94-A509-107F194CD9BA}"/>
    <hyperlink ref="E30" location="'logos tarjetas'!A1" display="'logos tarjetas'!A1" xr:uid="{F9B84130-C2C1-4A75-9118-A3E565CB454B}"/>
    <hyperlink ref="E32" location="'logo marcas'!A1" display="'logo marcas'!A1" xr:uid="{829626F6-060D-4B13-9480-435C415C6C3C}"/>
    <hyperlink ref="A3" location="'logos bancos'!A1" display="'logos bancos'!A1" xr:uid="{AF7DF31D-5C22-41CD-9436-512C6B0753B2}"/>
    <hyperlink ref="A5" location="'logos tarjetas'!A1" display="'logos tarjetas'!A1" xr:uid="{47960C00-09A5-4299-AB06-6F88CF6A59ED}"/>
    <hyperlink ref="A7" location="'logo marcas'!A1" display="'logo marcas'!A1" xr:uid="{7C511ACD-E174-4D36-8619-E2EC1D944F4C}"/>
  </hyperlink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673F-BCC0-4873-AC6E-CAA483B952F0}">
  <sheetPr codeName="Hoja25"/>
  <dimension ref="A1:Q32"/>
  <sheetViews>
    <sheetView showGridLines="0" workbookViewId="0"/>
  </sheetViews>
  <sheetFormatPr baseColWidth="10" defaultRowHeight="14.4" x14ac:dyDescent="0.3"/>
  <cols>
    <col min="3" max="3" width="16.332031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0.25</v>
      </c>
      <c r="H5" s="55"/>
      <c r="I5" s="56"/>
      <c r="J5" s="57"/>
      <c r="M5" s="69">
        <v>0.25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58</v>
      </c>
      <c r="H9" s="11"/>
      <c r="I9" s="11"/>
      <c r="J9" s="11"/>
      <c r="M9" s="67" t="s">
        <v>58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EF4E24A5-B8D3-47E1-9460-C1EF38AD09E9}"/>
    <hyperlink ref="E30" location="'logos tarjetas'!A1" display="'logos tarjetas'!A1" xr:uid="{8976FB17-25CB-4254-A6C3-A6196022936D}"/>
    <hyperlink ref="E32" location="'logo marcas'!A1" display="'logo marcas'!A1" xr:uid="{BB818ECF-C82E-45ED-9409-D40D145AEA13}"/>
    <hyperlink ref="A3" location="'logos bancos'!A1" display="'logos bancos'!A1" xr:uid="{426E7436-014A-49DA-BE3C-1B067EBB9625}"/>
    <hyperlink ref="A5" location="'logos tarjetas'!A1" display="'logos tarjetas'!A1" xr:uid="{7A780F8B-4B90-4531-B6F4-90E966DAD781}"/>
    <hyperlink ref="A7" location="'logo marcas'!A1" display="'logo marcas'!A1" xr:uid="{5FE9FCC1-6C67-4FEC-89B3-35966545BD06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CD80-0E3B-4D9B-BA38-C5609DB60B88}">
  <sheetPr codeName="Hoja26"/>
  <dimension ref="A1:Q32"/>
  <sheetViews>
    <sheetView showGridLines="0" workbookViewId="0">
      <selection activeCell="C15" sqref="C15"/>
    </sheetView>
  </sheetViews>
  <sheetFormatPr baseColWidth="10" defaultRowHeight="14.4" x14ac:dyDescent="0.3"/>
  <cols>
    <col min="3" max="3" width="15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39</v>
      </c>
      <c r="H4" s="75"/>
      <c r="I4" s="75"/>
      <c r="J4" s="75"/>
      <c r="K4" s="75"/>
      <c r="M4" s="73" t="s">
        <v>39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59</v>
      </c>
      <c r="H9" s="11"/>
      <c r="I9" s="11"/>
      <c r="J9" s="11"/>
      <c r="M9" s="67" t="s">
        <v>59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5EE89616-CEE9-48DA-8A0D-CBABCDCB425A}"/>
    <hyperlink ref="E30" location="'logos tarjetas'!A1" display="'logos tarjetas'!A1" xr:uid="{BC188DB0-2103-421F-A66A-D340BD41D103}"/>
    <hyperlink ref="E32" location="'logo marcas'!A1" display="'logo marcas'!A1" xr:uid="{2D344403-387E-45D7-B5D2-7B861B89052D}"/>
    <hyperlink ref="A3" location="'logos bancos'!A1" display="'logos bancos'!A1" xr:uid="{68AF15E8-A8FD-4B84-8E22-61591C02DFA3}"/>
    <hyperlink ref="A5" location="'logos tarjetas'!A1" display="'logos tarjetas'!A1" xr:uid="{418F798E-661B-4EA0-BC19-CE949D6CDC2C}"/>
    <hyperlink ref="A7" location="'logo marcas'!A1" display="'logo marcas'!A1" xr:uid="{8A126BE9-6447-408B-99A8-9A32C6D61B37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C9D2-2CDE-47CF-80BB-14707A2A8D73}">
  <sheetPr codeName="Hoja27"/>
  <dimension ref="A1:Q32"/>
  <sheetViews>
    <sheetView showGridLines="0" workbookViewId="0"/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54</v>
      </c>
      <c r="H9" s="11"/>
      <c r="I9" s="11"/>
      <c r="J9" s="11"/>
      <c r="M9" s="67" t="s">
        <v>54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0ED21C2D-A236-46A3-A212-697DB45A7042}"/>
    <hyperlink ref="E30" location="'logos tarjetas'!A1" display="'logos tarjetas'!A1" xr:uid="{22B48206-0DFD-48F5-91D4-5C27FD1C656C}"/>
    <hyperlink ref="E32" location="'logo marcas'!A1" display="'logo marcas'!A1" xr:uid="{FA0A5F3F-4ACE-4D8D-B589-03C1EC1C5225}"/>
    <hyperlink ref="A3" location="'logos bancos'!A1" display="'logos bancos'!A1" xr:uid="{5470CAF6-E2B7-4B31-8B8E-227A1A2FEF1C}"/>
    <hyperlink ref="A5" location="'logos tarjetas'!A1" display="'logos tarjetas'!A1" xr:uid="{F90D3713-A643-424F-B6ED-35A1FE4346AC}"/>
    <hyperlink ref="A7" location="'logo marcas'!A1" display="'logo marcas'!A1" xr:uid="{5F1E5ECA-5493-4C86-AC86-F15BF09167F3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4537-F1D6-48FA-B98C-99753314CB1C}">
  <dimension ref="A1:Q32"/>
  <sheetViews>
    <sheetView showGridLines="0" workbookViewId="0">
      <selection activeCell="A31" sqref="A31"/>
    </sheetView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0.3</v>
      </c>
      <c r="H5" s="55"/>
      <c r="I5" s="56"/>
      <c r="J5" s="57"/>
      <c r="M5" s="69">
        <v>0.3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16"/>
      <c r="D9" s="2"/>
      <c r="G9" s="63" t="s">
        <v>59</v>
      </c>
      <c r="H9" s="11"/>
      <c r="I9" s="11"/>
      <c r="J9" s="11"/>
      <c r="M9" s="67" t="s">
        <v>59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G9:G12"/>
    <mergeCell ref="M9:M12"/>
    <mergeCell ref="C10:C11"/>
    <mergeCell ref="G4:K4"/>
    <mergeCell ref="M4:Q4"/>
    <mergeCell ref="C5:D5"/>
    <mergeCell ref="G5:G6"/>
    <mergeCell ref="H5:J7"/>
    <mergeCell ref="M5:M6"/>
    <mergeCell ref="N5:P7"/>
    <mergeCell ref="C6:C7"/>
    <mergeCell ref="D6:D8"/>
  </mergeCells>
  <hyperlinks>
    <hyperlink ref="A1" location="Central!A1" display="Central!A1" xr:uid="{9E2D5548-514A-4F79-9B07-975F8EBC9167}"/>
    <hyperlink ref="E30" location="'logos tarjetas'!A1" display="'logos tarjetas'!A1" xr:uid="{94A2E69C-0CDA-40EF-9699-7748B81CA145}"/>
    <hyperlink ref="E32" location="'logo marcas'!A1" display="'logo marcas'!A1" xr:uid="{EFBE2B61-1B85-4493-B344-76399A005E2D}"/>
    <hyperlink ref="A3" location="'logos bancos'!A1" display="'logos bancos'!A1" xr:uid="{65C4B5BA-5AFD-429B-93A7-4E44D64C418D}"/>
    <hyperlink ref="A5" location="'logos tarjetas'!A1" display="'logos tarjetas'!A1" xr:uid="{E406C1DB-59BC-45EF-8958-9ADB1BEE6367}"/>
    <hyperlink ref="A7" location="'logo marcas'!A1" display="'logo marcas'!A1" xr:uid="{8FCCBC65-5674-4871-B290-F6F3C05EB6B9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E068-57AF-44C7-964C-135F8BB79E08}">
  <dimension ref="A1:Q32"/>
  <sheetViews>
    <sheetView showGridLines="0" workbookViewId="0">
      <selection activeCell="M4" sqref="M4:Q12"/>
    </sheetView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16"/>
      <c r="D9" s="2"/>
      <c r="G9" s="63" t="s">
        <v>54</v>
      </c>
      <c r="H9" s="11"/>
      <c r="I9" s="11"/>
      <c r="J9" s="11"/>
      <c r="M9" s="67" t="s">
        <v>54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G9:G12"/>
    <mergeCell ref="M9:M12"/>
    <mergeCell ref="C10:C11"/>
    <mergeCell ref="G4:K4"/>
    <mergeCell ref="M4:Q4"/>
    <mergeCell ref="C5:D5"/>
    <mergeCell ref="G5:G6"/>
    <mergeCell ref="H5:J7"/>
    <mergeCell ref="M5:M6"/>
    <mergeCell ref="N5:P7"/>
    <mergeCell ref="C6:C7"/>
    <mergeCell ref="D6:D8"/>
  </mergeCells>
  <hyperlinks>
    <hyperlink ref="A1" location="Central!A1" display="Central!A1" xr:uid="{24223FA3-B117-4C4C-963F-3E88B9B4FD9C}"/>
    <hyperlink ref="E30" location="'logos tarjetas'!A1" display="'logos tarjetas'!A1" xr:uid="{2C6E1114-52BF-4F80-88F3-A151D16F5A3D}"/>
    <hyperlink ref="E32" location="'logo marcas'!A1" display="'logo marcas'!A1" xr:uid="{4C7CEF2D-BA81-438F-A535-517ED1DC2AE5}"/>
    <hyperlink ref="A3" location="'logos bancos'!A1" display="'logos bancos'!A1" xr:uid="{E3941453-A00E-4B04-B18C-2B02C8EEEE5B}"/>
    <hyperlink ref="A5" location="'logos tarjetas'!A1" display="'logos tarjetas'!A1" xr:uid="{2BCEFF9D-66C0-4981-A09C-4BE2DAC8CEC8}"/>
    <hyperlink ref="A7" location="'logo marcas'!A1" display="'logo marcas'!A1" xr:uid="{1CB54D50-E3A6-4532-9D34-2FE5A3E1B118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5B6B-DE06-42BC-B353-A7E0250A0070}">
  <dimension ref="A1:Q32"/>
  <sheetViews>
    <sheetView showGridLines="0" workbookViewId="0">
      <selection activeCell="M4" sqref="M4:Q12"/>
    </sheetView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>
        <v>32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0.2</v>
      </c>
      <c r="H5" s="55"/>
      <c r="I5" s="56"/>
      <c r="J5" s="57"/>
      <c r="M5" s="69">
        <v>0.2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16"/>
      <c r="D9" s="2"/>
      <c r="G9" s="63" t="s">
        <v>57</v>
      </c>
      <c r="H9" s="11"/>
      <c r="I9" s="11"/>
      <c r="J9" s="11"/>
      <c r="M9" s="67" t="s">
        <v>57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G9:G12"/>
    <mergeCell ref="M9:M12"/>
    <mergeCell ref="C10:C11"/>
    <mergeCell ref="G4:K4"/>
    <mergeCell ref="M4:Q4"/>
    <mergeCell ref="C5:D5"/>
    <mergeCell ref="G5:G6"/>
    <mergeCell ref="H5:J7"/>
    <mergeCell ref="M5:M6"/>
    <mergeCell ref="N5:P7"/>
    <mergeCell ref="C6:C7"/>
    <mergeCell ref="D6:D8"/>
  </mergeCells>
  <hyperlinks>
    <hyperlink ref="A1" location="Central!A1" display="Central!A1" xr:uid="{17FF7517-B093-493D-AA3C-AF9D2B9C7606}"/>
    <hyperlink ref="E30" location="'logos tarjetas'!A1" display="'logos tarjetas'!A1" xr:uid="{777544DF-CC7C-4DB9-8EDB-7D108E450D30}"/>
    <hyperlink ref="E32" location="'logo marcas'!A1" display="'logo marcas'!A1" xr:uid="{B470C24A-FBA2-4B65-8128-6639F69D0F08}"/>
    <hyperlink ref="A3" location="'logos bancos'!A1" display="'logos bancos'!A1" xr:uid="{BC6B9699-53D5-4760-A1D7-5D16AC70E98C}"/>
    <hyperlink ref="A5" location="'logos tarjetas'!A1" display="'logos tarjetas'!A1" xr:uid="{471FE9CB-09CE-4FE7-ADB5-1914F83A1D39}"/>
    <hyperlink ref="A7" location="'logo marcas'!A1" display="'logo marcas'!A1" xr:uid="{59B9294C-1736-4EF7-8CDF-29C4883098E2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4781-EEE1-41AA-929C-5840A314A46C}">
  <dimension ref="A1:Q32"/>
  <sheetViews>
    <sheetView showGridLines="0" workbookViewId="0"/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0.25</v>
      </c>
      <c r="H5" s="55"/>
      <c r="I5" s="56"/>
      <c r="J5" s="57"/>
      <c r="M5" s="69">
        <v>0.25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16"/>
      <c r="D9" s="2"/>
      <c r="G9" s="63" t="s">
        <v>57</v>
      </c>
      <c r="H9" s="11"/>
      <c r="I9" s="11"/>
      <c r="J9" s="11"/>
      <c r="M9" s="67" t="s">
        <v>57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G9:G12"/>
    <mergeCell ref="M9:M12"/>
    <mergeCell ref="C10:C11"/>
    <mergeCell ref="G4:K4"/>
    <mergeCell ref="M4:Q4"/>
    <mergeCell ref="C5:D5"/>
    <mergeCell ref="G5:G6"/>
    <mergeCell ref="H5:J7"/>
    <mergeCell ref="M5:M6"/>
    <mergeCell ref="N5:P7"/>
    <mergeCell ref="C6:C7"/>
    <mergeCell ref="D6:D8"/>
  </mergeCells>
  <hyperlinks>
    <hyperlink ref="A1" location="Central!A1" display="Central!A1" xr:uid="{D887D9DA-CD88-4F25-8066-331FE2217025}"/>
    <hyperlink ref="E30" location="'logos tarjetas'!A1" display="'logos tarjetas'!A1" xr:uid="{18ED6B36-048A-4D9D-9A66-2C2AD21311BF}"/>
    <hyperlink ref="E32" location="'logo marcas'!A1" display="'logo marcas'!A1" xr:uid="{E1ED9674-DE5B-4331-AADA-F8F47477C245}"/>
    <hyperlink ref="A3" location="'logos bancos'!A1" display="'logos bancos'!A1" xr:uid="{EB29BB81-E486-4D3D-B1EA-87E60DAC5FCC}"/>
    <hyperlink ref="A5" location="'logos tarjetas'!A1" display="'logos tarjetas'!A1" xr:uid="{42B02510-1A8E-4217-A5AB-18B9B0B79EAB}"/>
    <hyperlink ref="A7" location="'logo marcas'!A1" display="'logo marcas'!A1" xr:uid="{24A2A523-1FF0-4DF2-98A7-B2C0D70A2328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9A06-EA57-4DDE-AAE2-6D96629D5A1C}">
  <dimension ref="A1:Q32"/>
  <sheetViews>
    <sheetView showGridLines="0" workbookViewId="0"/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0.2</v>
      </c>
      <c r="H5" s="55"/>
      <c r="I5" s="56"/>
      <c r="J5" s="57"/>
      <c r="M5" s="69">
        <v>0.2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16"/>
      <c r="D9" s="2"/>
      <c r="G9" s="63" t="s">
        <v>57</v>
      </c>
      <c r="H9" s="11"/>
      <c r="I9" s="11"/>
      <c r="J9" s="11"/>
      <c r="M9" s="67" t="s">
        <v>57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G9:G12"/>
    <mergeCell ref="M9:M12"/>
    <mergeCell ref="C10:C11"/>
    <mergeCell ref="G4:K4"/>
    <mergeCell ref="M4:Q4"/>
    <mergeCell ref="C5:D5"/>
    <mergeCell ref="G5:G6"/>
    <mergeCell ref="H5:J7"/>
    <mergeCell ref="M5:M6"/>
    <mergeCell ref="N5:P7"/>
    <mergeCell ref="C6:C7"/>
    <mergeCell ref="D6:D8"/>
  </mergeCells>
  <hyperlinks>
    <hyperlink ref="A1" location="Central!A1" display="Central!A1" xr:uid="{600FAD1D-AC4F-4934-A0E6-52F8C3B8DED0}"/>
    <hyperlink ref="E30" location="'logos tarjetas'!A1" display="'logos tarjetas'!A1" xr:uid="{DEBC15F3-F9FE-41E1-9003-A065DFCBDE57}"/>
    <hyperlink ref="E32" location="'logo marcas'!A1" display="'logo marcas'!A1" xr:uid="{36D9D08E-7007-48E1-B2C2-C4F40C9D6792}"/>
    <hyperlink ref="A3" location="'logos bancos'!A1" display="'logos bancos'!A1" xr:uid="{9EDB7497-3911-4075-B90A-C0778C6053D9}"/>
    <hyperlink ref="A5" location="'logos tarjetas'!A1" display="'logos tarjetas'!A1" xr:uid="{F2464C9D-D9D2-49BC-94C4-D4EBC7E6E28D}"/>
    <hyperlink ref="A7" location="'logo marcas'!A1" display="'logo marcas'!A1" xr:uid="{1429FD02-A80C-48EF-B75D-29618A851E3A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15BF-7C4A-4CC3-AF39-119E0797FDF7}">
  <dimension ref="A1:Q32"/>
  <sheetViews>
    <sheetView showGridLines="0" workbookViewId="0"/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37</v>
      </c>
      <c r="H4" s="75"/>
      <c r="I4" s="75"/>
      <c r="J4" s="75"/>
      <c r="K4" s="75"/>
      <c r="M4" s="73" t="s">
        <v>37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16"/>
      <c r="D9" s="2"/>
      <c r="G9" s="63" t="s">
        <v>108</v>
      </c>
      <c r="H9" s="11"/>
      <c r="I9" s="11"/>
      <c r="J9" s="11"/>
      <c r="M9" s="67" t="s">
        <v>108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G9:G12"/>
    <mergeCell ref="M9:M12"/>
    <mergeCell ref="C10:C11"/>
    <mergeCell ref="G4:K4"/>
    <mergeCell ref="M4:Q4"/>
    <mergeCell ref="C5:D5"/>
    <mergeCell ref="G5:G6"/>
    <mergeCell ref="H5:J7"/>
    <mergeCell ref="M5:M6"/>
    <mergeCell ref="N5:P7"/>
    <mergeCell ref="C6:C7"/>
    <mergeCell ref="D6:D8"/>
  </mergeCells>
  <hyperlinks>
    <hyperlink ref="A1" location="Central!A1" display="Central!A1" xr:uid="{773EEC70-8698-4913-8264-1102AD3CD3C4}"/>
    <hyperlink ref="E30" location="'logos tarjetas'!A1" display="'logos tarjetas'!A1" xr:uid="{322B4E93-E278-4819-BCA1-F046E3FDC2A5}"/>
    <hyperlink ref="E32" location="'logo marcas'!A1" display="'logo marcas'!A1" xr:uid="{7CAC9C31-7EE5-4229-9C5D-B89B4358ECAB}"/>
    <hyperlink ref="A3" location="'logos bancos'!A1" display="'logos bancos'!A1" xr:uid="{63F505FD-BC3C-4660-8F53-FF6AA410A833}"/>
    <hyperlink ref="A5" location="'logos tarjetas'!A1" display="'logos tarjetas'!A1" xr:uid="{2F19F646-3E1A-4974-AEE4-8771E1F483EC}"/>
    <hyperlink ref="A7" location="'logo marcas'!A1" display="'logo marcas'!A1" xr:uid="{3BF37B97-A099-47DB-BBBC-6C5374BF33D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5DC7-4027-4272-BFF8-AF50870E1608}">
  <dimension ref="A1:W32"/>
  <sheetViews>
    <sheetView tabSelected="1" workbookViewId="0">
      <selection activeCell="C3" sqref="C3"/>
    </sheetView>
  </sheetViews>
  <sheetFormatPr baseColWidth="10" defaultRowHeight="14.4" x14ac:dyDescent="0.3"/>
  <cols>
    <col min="1" max="1" width="4.5546875" bestFit="1" customWidth="1"/>
    <col min="2" max="2" width="3" bestFit="1" customWidth="1"/>
    <col min="3" max="3" width="20.33203125" bestFit="1" customWidth="1"/>
    <col min="5" max="5" width="8.44140625" bestFit="1" customWidth="1"/>
    <col min="6" max="6" width="6" bestFit="1" customWidth="1"/>
    <col min="7" max="8" width="6.109375" bestFit="1" customWidth="1"/>
    <col min="9" max="9" width="7.109375" bestFit="1" customWidth="1"/>
    <col min="11" max="11" width="14.77734375" bestFit="1" customWidth="1"/>
    <col min="12" max="12" width="10.33203125" bestFit="1" customWidth="1"/>
    <col min="13" max="13" width="8.6640625" bestFit="1" customWidth="1"/>
    <col min="14" max="14" width="5.5546875" bestFit="1" customWidth="1"/>
    <col min="15" max="15" width="5.21875" bestFit="1" customWidth="1"/>
    <col min="17" max="23" width="3.77734375" customWidth="1"/>
  </cols>
  <sheetData>
    <row r="1" spans="1:23" ht="15" thickBot="1" x14ac:dyDescent="0.35"/>
    <row r="2" spans="1:23" x14ac:dyDescent="0.3">
      <c r="A2" s="39" t="s">
        <v>132</v>
      </c>
      <c r="B2" s="39" t="s">
        <v>0</v>
      </c>
      <c r="C2" s="39" t="s">
        <v>8</v>
      </c>
      <c r="D2" s="39" t="s">
        <v>7</v>
      </c>
      <c r="E2" s="39" t="s">
        <v>133</v>
      </c>
      <c r="F2" s="39" t="s">
        <v>134</v>
      </c>
      <c r="G2" s="39" t="s">
        <v>135</v>
      </c>
      <c r="H2" s="39" t="s">
        <v>136</v>
      </c>
      <c r="I2" s="39" t="s">
        <v>137</v>
      </c>
      <c r="J2" s="39" t="s">
        <v>138</v>
      </c>
      <c r="K2" s="39" t="s">
        <v>139</v>
      </c>
      <c r="L2" s="39" t="s">
        <v>140</v>
      </c>
      <c r="M2" s="39" t="s">
        <v>141</v>
      </c>
      <c r="N2" s="39" t="s">
        <v>142</v>
      </c>
      <c r="O2" s="39" t="s">
        <v>144</v>
      </c>
      <c r="Q2" s="46" t="s">
        <v>131</v>
      </c>
      <c r="R2" s="47"/>
      <c r="S2" s="47"/>
      <c r="T2" s="47"/>
      <c r="U2" s="47"/>
      <c r="V2" s="47"/>
      <c r="W2" s="48"/>
    </row>
    <row r="3" spans="1:23" x14ac:dyDescent="0.3">
      <c r="A3" s="40">
        <v>1</v>
      </c>
      <c r="B3" s="40">
        <v>10</v>
      </c>
      <c r="C3" s="40" t="str">
        <f>+VLOOKUP(B3,General!$A$2:$N$100,2,FALSE)</f>
        <v>Farmacity</v>
      </c>
      <c r="D3" s="40" t="str">
        <f>+VLOOKUP(B3,General!$A$2:$N$100,3,FALSE)</f>
        <v>Comafi</v>
      </c>
      <c r="E3" s="40">
        <f>+VLOOKUP(B3,General!$A$2:$N$100,4,FALSE)</f>
        <v>0</v>
      </c>
      <c r="F3" s="40" t="str">
        <f>+VLOOKUP(B3,General!$A$2:$N$100,5,FALSE)</f>
        <v>Todos</v>
      </c>
      <c r="G3" s="40">
        <f>+VLOOKUP(B3,General!$A$2:$N$100,6,FALSE)</f>
        <v>0</v>
      </c>
      <c r="H3" s="40">
        <f>+VLOOKUP(B3,General!$A$2:$N$100,7,FALSE)</f>
        <v>0</v>
      </c>
      <c r="I3" s="40">
        <f>+VLOOKUP(B3,General!$A$2:$N$100,8,FALSE)</f>
        <v>3</v>
      </c>
      <c r="J3" s="44">
        <f>+VLOOKUP(B3,General!$A$2:$N$100,9,FALSE)</f>
        <v>43496</v>
      </c>
      <c r="K3" s="40" t="str">
        <f>+VLOOKUP(B3,General!$A$2:$N$100,10,FALSE)</f>
        <v>x</v>
      </c>
      <c r="L3" s="40" t="str">
        <f>+VLOOKUP(B3,General!$A$2:$N$100,11,FALSE)</f>
        <v>x</v>
      </c>
      <c r="M3" s="40">
        <f>+VLOOKUP(B3,General!$A$2:$N$100,12,FALSE)</f>
        <v>0</v>
      </c>
      <c r="N3" s="40">
        <f>+VLOOKUP(B3,General!$A$2:$N$100,13,FALSE)</f>
        <v>0</v>
      </c>
      <c r="O3" s="40">
        <f>+VLOOKUP(B3,General!$A$2:$N$100,14,FALSE)</f>
        <v>0</v>
      </c>
      <c r="Q3" s="49" t="s">
        <v>53</v>
      </c>
      <c r="R3" s="50"/>
      <c r="S3" s="50"/>
      <c r="T3" s="3"/>
      <c r="U3" s="50" t="s">
        <v>0</v>
      </c>
      <c r="V3" s="50"/>
      <c r="W3" s="51"/>
    </row>
    <row r="4" spans="1:23" x14ac:dyDescent="0.3">
      <c r="A4" s="39">
        <v>2</v>
      </c>
      <c r="B4" s="39">
        <v>15</v>
      </c>
      <c r="C4" s="39" t="s">
        <v>152</v>
      </c>
      <c r="D4" s="39" t="str">
        <f>+VLOOKUP(B4,General!$A$2:$N$100,3,FALSE)</f>
        <v>Galicia</v>
      </c>
      <c r="E4" s="39">
        <f>+VLOOKUP(B4,General!$A$2:$N$100,4,FALSE)</f>
        <v>0</v>
      </c>
      <c r="F4" s="39" t="str">
        <f>+VLOOKUP(B4,General!$A$2:$N$100,5,FALSE)</f>
        <v>Todos</v>
      </c>
      <c r="G4" s="39">
        <f>+VLOOKUP(B4,General!$A$2:$N$100,6,FALSE)</f>
        <v>15</v>
      </c>
      <c r="H4" s="39">
        <f>+VLOOKUP(B4,General!$A$2:$N$100,7,FALSE)</f>
        <v>0</v>
      </c>
      <c r="I4" s="39">
        <f>+VLOOKUP(B4,General!$A$2:$N$100,8,FALSE)</f>
        <v>3</v>
      </c>
      <c r="J4" s="42">
        <f>+VLOOKUP(B4,General!$A$2:$N$100,9,FALSE)</f>
        <v>43580</v>
      </c>
      <c r="K4" s="39" t="str">
        <f>+VLOOKUP(B4,General!$A$2:$N$100,10,FALSE)</f>
        <v>x</v>
      </c>
      <c r="L4" s="39" t="str">
        <f>+VLOOKUP(B4,General!$A$2:$N$100,11,FALSE)</f>
        <v>x</v>
      </c>
      <c r="M4" s="39">
        <f>+VLOOKUP(B4,General!$A$2:$N$100,12,FALSE)</f>
        <v>0</v>
      </c>
      <c r="N4" s="39">
        <f>+VLOOKUP(B4,General!$A$2:$N$100,13,FALSE)</f>
        <v>0</v>
      </c>
      <c r="O4" s="39">
        <f>+VLOOKUP(B4,General!$A$2:$N$100,14,FALSE)</f>
        <v>0</v>
      </c>
      <c r="Q4" s="34">
        <v>1</v>
      </c>
      <c r="R4" s="3">
        <v>2</v>
      </c>
      <c r="S4" s="3">
        <v>3</v>
      </c>
      <c r="T4" s="3"/>
      <c r="U4" s="3">
        <v>10</v>
      </c>
      <c r="V4" s="3">
        <v>15</v>
      </c>
      <c r="W4" s="35">
        <v>20</v>
      </c>
    </row>
    <row r="5" spans="1:23" x14ac:dyDescent="0.3">
      <c r="A5" s="40">
        <v>3</v>
      </c>
      <c r="B5" s="40">
        <v>20</v>
      </c>
      <c r="C5" s="40" t="str">
        <f>+VLOOKUP(B5,General!$A$2:$N$100,2,FALSE)</f>
        <v>Optica cingolani</v>
      </c>
      <c r="D5" s="40" t="str">
        <f>+VLOOKUP(B5,General!$A$2:$N$100,3,FALSE)</f>
        <v>Ciudad</v>
      </c>
      <c r="E5" s="40">
        <f>+VLOOKUP(B5,General!$A$2:$N$100,4,FALSE)</f>
        <v>0</v>
      </c>
      <c r="F5" s="40" t="str">
        <f>+VLOOKUP(B5,General!$A$2:$N$100,5,FALSE)</f>
        <v>Todos</v>
      </c>
      <c r="G5" s="40">
        <f>+VLOOKUP(B5,General!$A$2:$N$100,6,FALSE)</f>
        <v>15</v>
      </c>
      <c r="H5" s="40">
        <f>+VLOOKUP(B5,General!$A$2:$N$100,7,FALSE)</f>
        <v>0</v>
      </c>
      <c r="I5" s="40">
        <f>+VLOOKUP(B5,General!$A$2:$N$100,8,FALSE)</f>
        <v>6</v>
      </c>
      <c r="J5" s="44">
        <v>43465</v>
      </c>
      <c r="K5" s="40" t="str">
        <f>+VLOOKUP(B5,General!$A$2:$N$100,10,FALSE)</f>
        <v>x</v>
      </c>
      <c r="L5" s="40" t="str">
        <f>+VLOOKUP(B5,General!$A$2:$N$100,11,FALSE)</f>
        <v>x</v>
      </c>
      <c r="M5" s="40">
        <f>+VLOOKUP(B5,General!$A$2:$N$100,12,FALSE)</f>
        <v>0</v>
      </c>
      <c r="N5" s="40" t="str">
        <f>+VLOOKUP(B5,General!$A$2:$N$100,13,FALSE)</f>
        <v>x</v>
      </c>
      <c r="O5" s="40">
        <f>+VLOOKUP(B5,General!$A$2:$N$100,14,FALSE)</f>
        <v>0</v>
      </c>
      <c r="Q5" s="34">
        <v>4</v>
      </c>
      <c r="R5" s="3">
        <v>5</v>
      </c>
      <c r="S5" s="3">
        <v>6</v>
      </c>
      <c r="T5" s="3"/>
      <c r="U5" s="3">
        <v>25</v>
      </c>
      <c r="V5" s="3">
        <v>30</v>
      </c>
      <c r="W5" s="35">
        <v>35</v>
      </c>
    </row>
    <row r="6" spans="1:23" x14ac:dyDescent="0.3">
      <c r="A6" s="39">
        <v>4</v>
      </c>
      <c r="B6" s="39">
        <v>25</v>
      </c>
      <c r="C6" s="39" t="str">
        <f>+VLOOKUP(B6,General!$A$2:$N$100,2,FALSE)</f>
        <v>BACE</v>
      </c>
      <c r="D6" s="39" t="str">
        <f>+VLOOKUP(B6,General!$A$2:$N$100,3,FALSE)</f>
        <v>HSBC</v>
      </c>
      <c r="E6" s="39">
        <f>+VLOOKUP(B6,General!$A$2:$N$100,4,FALSE)</f>
        <v>0</v>
      </c>
      <c r="F6" s="39" t="str">
        <f>+VLOOKUP(B6,General!$A$2:$N$100,5,FALSE)</f>
        <v>Todos</v>
      </c>
      <c r="G6" s="39">
        <f>+VLOOKUP(B6,General!$A$2:$N$100,6,FALSE)</f>
        <v>20</v>
      </c>
      <c r="H6" s="39">
        <f>+VLOOKUP(B6,General!$A$2:$N$100,7,FALSE)</f>
        <v>0</v>
      </c>
      <c r="I6" s="39">
        <f>+VLOOKUP(B6,General!$A$2:$N$100,8,FALSE)</f>
        <v>3</v>
      </c>
      <c r="J6" s="42">
        <v>43616</v>
      </c>
      <c r="K6" s="39" t="str">
        <f>+VLOOKUP(B6,General!$A$2:$N$100,10,FALSE)</f>
        <v>x</v>
      </c>
      <c r="L6" s="39">
        <f>+VLOOKUP(B6,General!$A$2:$N$100,11,FALSE)</f>
        <v>0</v>
      </c>
      <c r="M6" s="39">
        <f>+VLOOKUP(B6,General!$A$2:$N$100,12,FALSE)</f>
        <v>0</v>
      </c>
      <c r="N6" s="39">
        <f>+VLOOKUP(B6,General!$A$2:$N$100,13,FALSE)</f>
        <v>0</v>
      </c>
      <c r="O6" s="39">
        <f>+VLOOKUP(B6,General!$A$2:$N$100,14,FALSE)</f>
        <v>0</v>
      </c>
      <c r="Q6" s="34">
        <v>7</v>
      </c>
      <c r="R6" s="3">
        <v>8</v>
      </c>
      <c r="S6" s="3">
        <v>9</v>
      </c>
      <c r="T6" s="3"/>
      <c r="U6" s="3">
        <v>11</v>
      </c>
      <c r="V6" s="3">
        <v>16</v>
      </c>
      <c r="W6" s="35">
        <v>21</v>
      </c>
    </row>
    <row r="7" spans="1:23" x14ac:dyDescent="0.3">
      <c r="A7" s="40">
        <v>5</v>
      </c>
      <c r="B7" s="40">
        <v>30</v>
      </c>
      <c r="C7" s="40" t="str">
        <f>+VLOOKUP(B7,General!$A$2:$N$100,2,FALSE)</f>
        <v>Bioesthetics</v>
      </c>
      <c r="D7" s="40" t="str">
        <f>+VLOOKUP(B7,General!$A$2:$N$100,3,FALSE)</f>
        <v>Comafi</v>
      </c>
      <c r="E7" s="40">
        <f>+VLOOKUP(B7,General!$A$2:$N$100,4,FALSE)</f>
        <v>0</v>
      </c>
      <c r="F7" s="40" t="str">
        <f>+VLOOKUP(B7,General!$A$2:$N$100,5,FALSE)</f>
        <v>Todos</v>
      </c>
      <c r="G7" s="40">
        <f>+VLOOKUP(B7,General!$A$2:$N$100,6,FALSE)</f>
        <v>30</v>
      </c>
      <c r="H7" s="40">
        <f>+VLOOKUP(B7,General!$A$2:$N$100,7,FALSE)</f>
        <v>0</v>
      </c>
      <c r="I7" s="40">
        <f>+VLOOKUP(B7,General!$A$2:$N$100,8,FALSE)</f>
        <v>3</v>
      </c>
      <c r="J7" s="44">
        <f>+VLOOKUP(B7,General!$A$2:$N$100,9,FALSE)</f>
        <v>43496</v>
      </c>
      <c r="K7" s="40" t="str">
        <f>+VLOOKUP(B7,General!$A$2:$N$100,10,FALSE)</f>
        <v>x</v>
      </c>
      <c r="L7" s="40" t="str">
        <f>+VLOOKUP(B7,General!$A$2:$N$100,11,FALSE)</f>
        <v>x</v>
      </c>
      <c r="M7" s="40">
        <f>+VLOOKUP(B7,General!$A$2:$N$100,12,FALSE)</f>
        <v>0</v>
      </c>
      <c r="N7" s="40">
        <f>+VLOOKUP(B7,General!$A$2:$N$100,13,FALSE)</f>
        <v>0</v>
      </c>
      <c r="O7" s="40">
        <f>+VLOOKUP(B7,General!$A$2:$N$100,14,FALSE)</f>
        <v>0</v>
      </c>
      <c r="Q7" s="34">
        <v>10</v>
      </c>
      <c r="R7" s="3">
        <v>11</v>
      </c>
      <c r="S7" s="3">
        <v>12</v>
      </c>
      <c r="T7" s="3"/>
      <c r="U7" s="3">
        <v>26</v>
      </c>
      <c r="V7" s="3">
        <v>31</v>
      </c>
      <c r="W7" s="35">
        <v>36</v>
      </c>
    </row>
    <row r="8" spans="1:23" x14ac:dyDescent="0.3">
      <c r="A8" s="39">
        <v>6</v>
      </c>
      <c r="B8" s="39">
        <v>35</v>
      </c>
      <c r="C8" s="39" t="s">
        <v>153</v>
      </c>
      <c r="D8" s="39" t="str">
        <f>+VLOOKUP(B8,General!$A$2:$N$100,3,FALSE)</f>
        <v>HSBC</v>
      </c>
      <c r="E8" s="39">
        <f>+VLOOKUP(B8,General!$A$2:$N$100,4,FALSE)</f>
        <v>0</v>
      </c>
      <c r="F8" s="39" t="str">
        <f>+VLOOKUP(B8,General!$A$2:$N$100,5,FALSE)</f>
        <v>Vie</v>
      </c>
      <c r="G8" s="39">
        <f>+VLOOKUP(B8,General!$A$2:$N$100,6,FALSE)</f>
        <v>10</v>
      </c>
      <c r="H8" s="39">
        <f>+VLOOKUP(B8,General!$A$2:$N$100,7,FALSE)</f>
        <v>0</v>
      </c>
      <c r="I8" s="39">
        <f>+VLOOKUP(B8,General!$A$2:$N$100,8,FALSE)</f>
        <v>3</v>
      </c>
      <c r="J8" s="42">
        <f>+VLOOKUP(B8,General!$A$2:$N$100,9,FALSE)</f>
        <v>43434</v>
      </c>
      <c r="K8" s="39" t="str">
        <f>+VLOOKUP(B8,General!$A$2:$N$100,10,FALSE)</f>
        <v>x</v>
      </c>
      <c r="L8" s="39">
        <f>+VLOOKUP(B8,General!$A$2:$N$100,11,FALSE)</f>
        <v>0</v>
      </c>
      <c r="M8" s="39">
        <f>+VLOOKUP(B8,General!$A$2:$N$100,12,FALSE)</f>
        <v>0</v>
      </c>
      <c r="N8" s="39">
        <f>+VLOOKUP(B8,General!$A$2:$N$100,13,FALSE)</f>
        <v>0</v>
      </c>
      <c r="O8" s="39">
        <f>+VLOOKUP(B8,General!$A$2:$N$100,14,FALSE)</f>
        <v>0</v>
      </c>
      <c r="Q8" s="34">
        <v>13</v>
      </c>
      <c r="R8" s="3">
        <v>14</v>
      </c>
      <c r="S8" s="3">
        <v>15</v>
      </c>
      <c r="T8" s="3"/>
      <c r="U8" s="3">
        <v>12</v>
      </c>
      <c r="V8" s="3">
        <v>17</v>
      </c>
      <c r="W8" s="35">
        <v>22</v>
      </c>
    </row>
    <row r="9" spans="1:23" x14ac:dyDescent="0.3">
      <c r="A9" s="40">
        <v>7</v>
      </c>
      <c r="B9" s="40">
        <v>11</v>
      </c>
      <c r="C9" s="40" t="str">
        <f>+VLOOKUP(B9,General!$A$2:$N$100,2,FALSE)</f>
        <v>Sport Club</v>
      </c>
      <c r="D9" s="40" t="str">
        <f>+VLOOKUP(B9,General!$A$2:$N$100,3,FALSE)</f>
        <v>Comafi</v>
      </c>
      <c r="E9" s="40">
        <f>+VLOOKUP(B9,General!$A$2:$N$100,4,FALSE)</f>
        <v>0</v>
      </c>
      <c r="F9" s="40" t="str">
        <f>+VLOOKUP(B9,General!$A$2:$N$100,5,FALSE)</f>
        <v>Todos</v>
      </c>
      <c r="G9" s="40">
        <f>+VLOOKUP(B9,General!$A$2:$N$100,6,FALSE)</f>
        <v>20</v>
      </c>
      <c r="H9" s="40">
        <f>+VLOOKUP(B9,General!$A$2:$N$100,7,FALSE)</f>
        <v>0</v>
      </c>
      <c r="I9" s="40">
        <f>+VLOOKUP(B9,General!$A$2:$N$100,8,FALSE)</f>
        <v>9</v>
      </c>
      <c r="J9" s="44">
        <f>+VLOOKUP(B9,General!$A$2:$N$100,9,FALSE)</f>
        <v>43496</v>
      </c>
      <c r="K9" s="40" t="str">
        <f>+VLOOKUP(B9,General!$A$2:$N$100,10,FALSE)</f>
        <v>x</v>
      </c>
      <c r="L9" s="40" t="str">
        <f>+VLOOKUP(B9,General!$A$2:$N$100,11,FALSE)</f>
        <v>x</v>
      </c>
      <c r="M9" s="40">
        <f>+VLOOKUP(B9,General!$A$2:$N$100,12,FALSE)</f>
        <v>0</v>
      </c>
      <c r="N9" s="40">
        <f>+VLOOKUP(B9,General!$A$2:$N$100,13,FALSE)</f>
        <v>0</v>
      </c>
      <c r="O9" s="40">
        <f>+VLOOKUP(B9,General!$A$2:$N$100,14,FALSE)</f>
        <v>0</v>
      </c>
      <c r="Q9" s="34">
        <v>16</v>
      </c>
      <c r="R9" s="3">
        <v>17</v>
      </c>
      <c r="S9" s="3">
        <v>18</v>
      </c>
      <c r="T9" s="3"/>
      <c r="U9" s="3">
        <v>27</v>
      </c>
      <c r="V9" s="3">
        <v>32</v>
      </c>
      <c r="W9" s="35">
        <v>37</v>
      </c>
    </row>
    <row r="10" spans="1:23" x14ac:dyDescent="0.3">
      <c r="A10" s="39">
        <v>8</v>
      </c>
      <c r="B10" s="39">
        <v>16</v>
      </c>
      <c r="C10" s="39" t="str">
        <f>+VLOOKUP(B10,General!$A$2:$N$100,2,FALSE)</f>
        <v>Cortassa</v>
      </c>
      <c r="D10" s="39" t="str">
        <f>+VLOOKUP(B10,General!$A$2:$N$100,3,FALSE)</f>
        <v>Galicia</v>
      </c>
      <c r="E10" s="39">
        <f>+VLOOKUP(B10,General!$A$2:$N$100,4,FALSE)</f>
        <v>0</v>
      </c>
      <c r="F10" s="39" t="str">
        <f>+VLOOKUP(B10,General!$A$2:$N$100,5,FALSE)</f>
        <v>Todos</v>
      </c>
      <c r="G10" s="39">
        <f>+VLOOKUP(B10,General!$A$2:$N$100,6,FALSE)</f>
        <v>10</v>
      </c>
      <c r="H10" s="39">
        <f>+VLOOKUP(B10,General!$A$2:$N$100,7,FALSE)</f>
        <v>0</v>
      </c>
      <c r="I10" s="39">
        <f>+VLOOKUP(B10,General!$A$2:$N$100,8,FALSE)</f>
        <v>3</v>
      </c>
      <c r="J10" s="42">
        <f>+VLOOKUP(B10,General!$A$2:$N$100,9,FALSE)</f>
        <v>43404</v>
      </c>
      <c r="K10" s="39" t="str">
        <f>+VLOOKUP(B10,General!$A$2:$N$100,10,FALSE)</f>
        <v>x</v>
      </c>
      <c r="L10" s="39" t="str">
        <f>+VLOOKUP(B10,General!$A$2:$N$100,11,FALSE)</f>
        <v>x</v>
      </c>
      <c r="M10" s="39" t="str">
        <f>+VLOOKUP(B10,General!$A$2:$N$100,12,FALSE)</f>
        <v>x</v>
      </c>
      <c r="N10" s="39">
        <f>+VLOOKUP(B10,General!$A$2:$N$100,13,FALSE)</f>
        <v>0</v>
      </c>
      <c r="O10" s="39">
        <f>+VLOOKUP(B10,General!$A$2:$N$100,14,FALSE)</f>
        <v>0</v>
      </c>
      <c r="Q10" s="34">
        <v>19</v>
      </c>
      <c r="R10" s="3">
        <v>20</v>
      </c>
      <c r="S10" s="3">
        <v>21</v>
      </c>
      <c r="T10" s="3"/>
      <c r="U10" s="3">
        <v>13</v>
      </c>
      <c r="V10" s="3">
        <v>18</v>
      </c>
      <c r="W10" s="35">
        <v>23</v>
      </c>
    </row>
    <row r="11" spans="1:23" x14ac:dyDescent="0.3">
      <c r="A11" s="40">
        <v>9</v>
      </c>
      <c r="B11" s="40">
        <v>21</v>
      </c>
      <c r="C11" s="40" t="str">
        <f>+VLOOKUP(B11,General!$A$2:$N$100,2,FALSE)</f>
        <v>Get the look</v>
      </c>
      <c r="D11" s="40" t="str">
        <f>+VLOOKUP(B11,General!$A$2:$N$100,3,FALSE)</f>
        <v>Ciudad</v>
      </c>
      <c r="E11" s="40">
        <f>+VLOOKUP(B11,General!$A$2:$N$100,4,FALSE)</f>
        <v>0</v>
      </c>
      <c r="F11" s="40" t="str">
        <f>+VLOOKUP(B11,General!$A$2:$N$100,5,FALSE)</f>
        <v>Todos</v>
      </c>
      <c r="G11" s="40">
        <f>+VLOOKUP(B11,General!$A$2:$N$100,6,FALSE)</f>
        <v>10</v>
      </c>
      <c r="H11" s="40">
        <f>+VLOOKUP(B11,General!$A$2:$N$100,7,FALSE)</f>
        <v>0</v>
      </c>
      <c r="I11" s="40">
        <f>+VLOOKUP(B11,General!$A$2:$N$100,8,FALSE)</f>
        <v>6</v>
      </c>
      <c r="J11" s="44">
        <f>+VLOOKUP(B11,General!$A$2:$N$100,9,FALSE)</f>
        <v>43434</v>
      </c>
      <c r="K11" s="40" t="str">
        <f>+VLOOKUP(B11,General!$A$2:$N$100,10,FALSE)</f>
        <v>x</v>
      </c>
      <c r="L11" s="40" t="str">
        <f>+VLOOKUP(B11,General!$A$2:$N$100,11,FALSE)</f>
        <v>x</v>
      </c>
      <c r="M11" s="40">
        <f>+VLOOKUP(B11,General!$A$2:$N$100,12,FALSE)</f>
        <v>0</v>
      </c>
      <c r="N11" s="40" t="str">
        <f>+VLOOKUP(B11,General!$A$2:$N$100,13,FALSE)</f>
        <v>x</v>
      </c>
      <c r="O11" s="40">
        <f>+VLOOKUP(B11,General!$A$2:$N$100,14,FALSE)</f>
        <v>0</v>
      </c>
      <c r="Q11" s="34">
        <v>22</v>
      </c>
      <c r="R11" s="3">
        <v>23</v>
      </c>
      <c r="S11" s="3">
        <v>24</v>
      </c>
      <c r="T11" s="3"/>
      <c r="U11" s="3">
        <v>28</v>
      </c>
      <c r="V11" s="3">
        <v>33</v>
      </c>
      <c r="W11" s="35">
        <v>38</v>
      </c>
    </row>
    <row r="12" spans="1:23" x14ac:dyDescent="0.3">
      <c r="A12" s="39">
        <v>10</v>
      </c>
      <c r="B12" s="39">
        <v>26</v>
      </c>
      <c r="C12" s="39" t="str">
        <f>+VLOOKUP(B12,General!$A$2:$N$100,2,FALSE)</f>
        <v>Farmacity</v>
      </c>
      <c r="D12" s="39" t="str">
        <f>+VLOOKUP(B12,General!$A$2:$N$100,3,FALSE)</f>
        <v>HSBC</v>
      </c>
      <c r="E12" s="39">
        <f>+VLOOKUP(B12,General!$A$2:$N$100,4,FALSE)</f>
        <v>0</v>
      </c>
      <c r="F12" s="39" t="str">
        <f>+VLOOKUP(B12,General!$A$2:$N$100,5,FALSE)</f>
        <v>Vie</v>
      </c>
      <c r="G12" s="39">
        <f>+VLOOKUP(B12,General!$A$2:$N$100,6,FALSE)</f>
        <v>15</v>
      </c>
      <c r="H12" s="39">
        <f>+VLOOKUP(B12,General!$A$2:$N$100,7,FALSE)</f>
        <v>0</v>
      </c>
      <c r="I12" s="39">
        <f>+VLOOKUP(B12,General!$A$2:$N$100,8,FALSE)</f>
        <v>6</v>
      </c>
      <c r="J12" s="42">
        <f>+VLOOKUP(B12,General!$A$2:$N$100,9,FALSE)</f>
        <v>43434</v>
      </c>
      <c r="K12" s="39" t="str">
        <f>+VLOOKUP(B12,General!$A$2:$N$100,10,FALSE)</f>
        <v>x</v>
      </c>
      <c r="L12" s="39">
        <f>+VLOOKUP(B12,General!$A$2:$N$100,11,FALSE)</f>
        <v>0</v>
      </c>
      <c r="M12" s="39">
        <f>+VLOOKUP(B12,General!$A$2:$N$100,12,FALSE)</f>
        <v>0</v>
      </c>
      <c r="N12" s="39">
        <f>+VLOOKUP(B12,General!$A$2:$N$100,13,FALSE)</f>
        <v>0</v>
      </c>
      <c r="O12" s="39">
        <f>+VLOOKUP(B12,General!$A$2:$N$100,14,FALSE)</f>
        <v>0</v>
      </c>
      <c r="Q12" s="34">
        <v>25</v>
      </c>
      <c r="R12" s="3">
        <v>26</v>
      </c>
      <c r="S12" s="3">
        <v>27</v>
      </c>
      <c r="T12" s="3"/>
      <c r="U12" s="3">
        <v>14</v>
      </c>
      <c r="V12" s="3">
        <v>19</v>
      </c>
      <c r="W12" s="35">
        <v>24</v>
      </c>
    </row>
    <row r="13" spans="1:23" ht="15" thickBot="1" x14ac:dyDescent="0.35">
      <c r="A13" s="40">
        <v>11</v>
      </c>
      <c r="B13" s="40">
        <v>31</v>
      </c>
      <c r="C13" s="40" t="str">
        <f>+VLOOKUP(B13,General!$A$2:$N$100,2,FALSE)</f>
        <v>Blue &amp; Rest</v>
      </c>
      <c r="D13" s="40" t="str">
        <f>+VLOOKUP(B13,General!$A$2:$N$100,3,FALSE)</f>
        <v>Comafi</v>
      </c>
      <c r="E13" s="40">
        <f>+VLOOKUP(B13,General!$A$2:$N$100,4,FALSE)</f>
        <v>0</v>
      </c>
      <c r="F13" s="40" t="str">
        <f>+VLOOKUP(B13,General!$A$2:$N$100,5,FALSE)</f>
        <v>Todos</v>
      </c>
      <c r="G13" s="40">
        <f>+VLOOKUP(B13,General!$A$2:$N$100,6,FALSE)</f>
        <v>10</v>
      </c>
      <c r="H13" s="40">
        <f>+VLOOKUP(B13,General!$A$2:$N$100,7,FALSE)</f>
        <v>0</v>
      </c>
      <c r="I13" s="40">
        <f>+VLOOKUP(B13,General!$A$2:$N$100,8,FALSE)</f>
        <v>6</v>
      </c>
      <c r="J13" s="44">
        <f>+VLOOKUP(B13,General!$A$2:$N$100,9,FALSE)</f>
        <v>43496</v>
      </c>
      <c r="K13" s="40" t="str">
        <f>+VLOOKUP(B13,General!$A$2:$N$100,10,FALSE)</f>
        <v>x</v>
      </c>
      <c r="L13" s="40" t="str">
        <f>+VLOOKUP(B13,General!$A$2:$N$100,11,FALSE)</f>
        <v>x</v>
      </c>
      <c r="M13" s="40">
        <f>+VLOOKUP(B13,General!$A$2:$N$100,12,FALSE)</f>
        <v>0</v>
      </c>
      <c r="N13" s="40">
        <f>+VLOOKUP(B13,General!$A$2:$N$100,13,FALSE)</f>
        <v>0</v>
      </c>
      <c r="O13" s="40">
        <f>+VLOOKUP(B13,General!$A$2:$N$100,14,FALSE)</f>
        <v>0</v>
      </c>
      <c r="Q13" s="36">
        <v>28</v>
      </c>
      <c r="R13" s="37">
        <v>29</v>
      </c>
      <c r="S13" s="37">
        <v>30</v>
      </c>
      <c r="T13" s="37"/>
      <c r="U13" s="37">
        <v>29</v>
      </c>
      <c r="V13" s="37">
        <v>34</v>
      </c>
      <c r="W13" s="38">
        <v>39</v>
      </c>
    </row>
    <row r="14" spans="1:23" x14ac:dyDescent="0.3">
      <c r="A14" s="39">
        <v>12</v>
      </c>
      <c r="B14" s="39">
        <v>36</v>
      </c>
      <c r="C14" s="39" t="s">
        <v>154</v>
      </c>
      <c r="D14" s="39" t="str">
        <f>+VLOOKUP(B14,General!$A$2:$N$100,3,FALSE)</f>
        <v>HSBC</v>
      </c>
      <c r="E14" s="39">
        <f>+VLOOKUP(B14,General!$A$2:$N$100,4,FALSE)</f>
        <v>0</v>
      </c>
      <c r="F14" s="39" t="str">
        <f>+VLOOKUP(B14,General!$A$2:$N$100,5,FALSE)</f>
        <v>Todos</v>
      </c>
      <c r="G14" s="39">
        <f>+VLOOKUP(B14,General!$A$2:$N$100,6,FALSE)</f>
        <v>0</v>
      </c>
      <c r="H14" s="39">
        <f>+VLOOKUP(B14,General!$A$2:$N$100,7,FALSE)</f>
        <v>0</v>
      </c>
      <c r="I14" s="39">
        <f>+VLOOKUP(B14,General!$A$2:$N$100,8,FALSE)</f>
        <v>3</v>
      </c>
      <c r="J14" s="42">
        <f>+VLOOKUP(B14,General!$A$2:$N$100,9,FALSE)</f>
        <v>43434</v>
      </c>
      <c r="K14" s="39" t="str">
        <f>+VLOOKUP(B14,General!$A$2:$N$100,10,FALSE)</f>
        <v>x</v>
      </c>
      <c r="L14" s="39">
        <f>+VLOOKUP(B14,General!$A$2:$N$100,11,FALSE)</f>
        <v>0</v>
      </c>
      <c r="M14" s="39">
        <f>+VLOOKUP(B14,General!$A$2:$N$100,12,FALSE)</f>
        <v>0</v>
      </c>
      <c r="N14" s="39">
        <f>+VLOOKUP(B14,General!$A$2:$N$100,13,FALSE)</f>
        <v>0</v>
      </c>
      <c r="O14" s="39">
        <f>+VLOOKUP(B14,General!$A$2:$N$100,14,FALSE)</f>
        <v>0</v>
      </c>
    </row>
    <row r="15" spans="1:23" x14ac:dyDescent="0.3">
      <c r="A15" s="40">
        <v>13</v>
      </c>
      <c r="B15" s="40">
        <v>12</v>
      </c>
      <c r="C15" s="40" t="s">
        <v>155</v>
      </c>
      <c r="D15" s="40" t="str">
        <f>+VLOOKUP(B15,General!$A$2:$N$100,3,FALSE)</f>
        <v>Comafi</v>
      </c>
      <c r="E15" s="40">
        <f>+VLOOKUP(B15,General!$A$2:$N$100,4,FALSE)</f>
        <v>0</v>
      </c>
      <c r="F15" s="40" t="str">
        <f>+VLOOKUP(B15,General!$A$2:$N$100,5,FALSE)</f>
        <v>Todos</v>
      </c>
      <c r="G15" s="40">
        <v>20</v>
      </c>
      <c r="H15" s="40">
        <f>+VLOOKUP(B15,General!$A$2:$N$100,7,FALSE)</f>
        <v>0</v>
      </c>
      <c r="I15" s="40">
        <v>3</v>
      </c>
      <c r="J15" s="44">
        <f>+VLOOKUP(B15,General!$A$2:$N$100,9,FALSE)</f>
        <v>43496</v>
      </c>
      <c r="K15" s="40" t="str">
        <f>+VLOOKUP(B15,General!$A$2:$N$100,10,FALSE)</f>
        <v>x</v>
      </c>
      <c r="L15" s="40" t="str">
        <f>+VLOOKUP(B15,General!$A$2:$N$100,11,FALSE)</f>
        <v>x</v>
      </c>
      <c r="M15" s="40">
        <f>+VLOOKUP(B15,General!$A$2:$N$100,12,FALSE)</f>
        <v>0</v>
      </c>
      <c r="N15" s="40">
        <f>+VLOOKUP(B15,General!$A$2:$N$100,13,FALSE)</f>
        <v>0</v>
      </c>
      <c r="O15" s="40">
        <f>+VLOOKUP(B15,General!$A$2:$N$100,14,FALSE)</f>
        <v>0</v>
      </c>
    </row>
    <row r="16" spans="1:23" x14ac:dyDescent="0.3">
      <c r="A16" s="39">
        <v>14</v>
      </c>
      <c r="B16" s="39">
        <v>18</v>
      </c>
      <c r="C16" s="39" t="s">
        <v>156</v>
      </c>
      <c r="D16" s="39" t="str">
        <f>+VLOOKUP(B16,General!$A$2:$N$100,3,FALSE)</f>
        <v>Galicia</v>
      </c>
      <c r="E16" s="39">
        <f>+VLOOKUP(B16,General!$A$2:$N$100,4,FALSE)</f>
        <v>0</v>
      </c>
      <c r="F16" s="39" t="str">
        <f>+VLOOKUP(B16,General!$A$2:$N$100,5,FALSE)</f>
        <v>Jue</v>
      </c>
      <c r="G16" s="39">
        <v>15</v>
      </c>
      <c r="H16" s="39">
        <f>+VLOOKUP(B16,General!$A$2:$N$100,7,FALSE)</f>
        <v>0</v>
      </c>
      <c r="I16" s="39">
        <f>+VLOOKUP(B16,General!$A$2:$N$100,8,FALSE)</f>
        <v>3</v>
      </c>
      <c r="J16" s="42">
        <v>43496</v>
      </c>
      <c r="K16" s="39" t="str">
        <f>+VLOOKUP(B16,General!$A$2:$N$100,10,FALSE)</f>
        <v>x</v>
      </c>
      <c r="L16" s="39" t="str">
        <f>+VLOOKUP(B16,General!$A$2:$N$100,11,FALSE)</f>
        <v>x</v>
      </c>
      <c r="M16" s="39" t="str">
        <f>+VLOOKUP(B16,General!$A$2:$N$100,12,FALSE)</f>
        <v>x</v>
      </c>
      <c r="N16" s="39">
        <f>+VLOOKUP(B16,General!$A$2:$N$100,13,FALSE)</f>
        <v>0</v>
      </c>
      <c r="O16" s="39">
        <f>+VLOOKUP(B16,General!$A$2:$N$100,14,FALSE)</f>
        <v>0</v>
      </c>
    </row>
    <row r="17" spans="1:15" x14ac:dyDescent="0.3">
      <c r="A17" s="40">
        <v>15</v>
      </c>
      <c r="B17" s="40">
        <v>22</v>
      </c>
      <c r="C17" s="40" t="str">
        <f>+VLOOKUP(B17,General!$A$2:$N$100,2,FALSE)</f>
        <v>Lyzeen</v>
      </c>
      <c r="D17" s="40" t="str">
        <f>+VLOOKUP(B17,General!$A$2:$N$100,3,FALSE)</f>
        <v>Ciudad</v>
      </c>
      <c r="E17" s="40">
        <f>+VLOOKUP(B17,General!$A$2:$N$100,4,FALSE)</f>
        <v>0</v>
      </c>
      <c r="F17" s="40" t="str">
        <f>+VLOOKUP(B17,General!$A$2:$N$100,5,FALSE)</f>
        <v>Todos</v>
      </c>
      <c r="G17" s="40">
        <f>+VLOOKUP(B17,General!$A$2:$N$100,6,FALSE)</f>
        <v>10</v>
      </c>
      <c r="H17" s="40">
        <f>+VLOOKUP(B17,General!$A$2:$N$100,7,FALSE)</f>
        <v>0</v>
      </c>
      <c r="I17" s="40">
        <f>+VLOOKUP(B17,General!$A$2:$N$100,8,FALSE)</f>
        <v>12</v>
      </c>
      <c r="J17" s="44">
        <f>+VLOOKUP(B17,General!$A$2:$N$100,9,FALSE)</f>
        <v>43434</v>
      </c>
      <c r="K17" s="40" t="str">
        <f>+VLOOKUP(B17,General!$A$2:$N$100,10,FALSE)</f>
        <v>x</v>
      </c>
      <c r="L17" s="40" t="str">
        <f>+VLOOKUP(B17,General!$A$2:$N$100,11,FALSE)</f>
        <v>x</v>
      </c>
      <c r="M17" s="40">
        <f>+VLOOKUP(B17,General!$A$2:$N$100,12,FALSE)</f>
        <v>0</v>
      </c>
      <c r="N17" s="40">
        <f>+VLOOKUP(B17,General!$A$2:$N$100,13,FALSE)</f>
        <v>0</v>
      </c>
      <c r="O17" s="40">
        <f>+VLOOKUP(B17,General!$A$2:$N$100,14,FALSE)</f>
        <v>0</v>
      </c>
    </row>
    <row r="18" spans="1:15" x14ac:dyDescent="0.3">
      <c r="A18" s="39">
        <v>16</v>
      </c>
      <c r="B18" s="39">
        <v>27</v>
      </c>
      <c r="C18" s="39" t="str">
        <f>+VLOOKUP(B18,General!$A$2:$N$100,2,FALSE)</f>
        <v>Iobella</v>
      </c>
      <c r="D18" s="39" t="str">
        <f>+VLOOKUP(B18,General!$A$2:$N$100,3,FALSE)</f>
        <v>HSBC</v>
      </c>
      <c r="E18" s="39">
        <f>+VLOOKUP(B18,General!$A$2:$N$100,4,FALSE)</f>
        <v>0</v>
      </c>
      <c r="F18" s="39" t="str">
        <f>+VLOOKUP(B18,General!$A$2:$N$100,5,FALSE)</f>
        <v>Todos</v>
      </c>
      <c r="G18" s="39">
        <f>+VLOOKUP(B18,General!$A$2:$N$100,6,FALSE)</f>
        <v>25</v>
      </c>
      <c r="H18" s="39">
        <f>+VLOOKUP(B18,General!$A$2:$N$100,7,FALSE)</f>
        <v>0</v>
      </c>
      <c r="I18" s="39">
        <f>+VLOOKUP(B18,General!$A$2:$N$100,8,FALSE)</f>
        <v>3</v>
      </c>
      <c r="J18" s="42">
        <f>+VLOOKUP(B18,General!$A$2:$N$100,9,FALSE)</f>
        <v>43555</v>
      </c>
      <c r="K18" s="39" t="str">
        <f>+VLOOKUP(B18,General!$A$2:$N$100,10,FALSE)</f>
        <v>x</v>
      </c>
      <c r="L18" s="39">
        <f>+VLOOKUP(B18,General!$A$2:$N$100,11,FALSE)</f>
        <v>0</v>
      </c>
      <c r="M18" s="39">
        <f>+VLOOKUP(B18,General!$A$2:$N$100,12,FALSE)</f>
        <v>0</v>
      </c>
      <c r="N18" s="39">
        <f>+VLOOKUP(B18,General!$A$2:$N$100,13,FALSE)</f>
        <v>0</v>
      </c>
      <c r="O18" s="39">
        <f>+VLOOKUP(B18,General!$A$2:$N$100,14,FALSE)</f>
        <v>0</v>
      </c>
    </row>
    <row r="19" spans="1:15" x14ac:dyDescent="0.3">
      <c r="A19" s="40">
        <v>17</v>
      </c>
      <c r="B19" s="40">
        <v>32</v>
      </c>
      <c r="C19" s="40" t="str">
        <f>+VLOOKUP(B19,General!$A$2:$N$100,2,FALSE)</f>
        <v>Goerner</v>
      </c>
      <c r="D19" s="40" t="str">
        <f>+VLOOKUP(B19,General!$A$2:$N$100,3,FALSE)</f>
        <v>Ciudad</v>
      </c>
      <c r="E19" s="40">
        <f>+VLOOKUP(B19,General!$A$2:$N$100,4,FALSE)</f>
        <v>0</v>
      </c>
      <c r="F19" s="40" t="str">
        <f>+VLOOKUP(B19,General!$A$2:$N$100,5,FALSE)</f>
        <v>Todos</v>
      </c>
      <c r="G19" s="40">
        <f>+VLOOKUP(B19,General!$A$2:$N$100,6,FALSE)</f>
        <v>20</v>
      </c>
      <c r="H19" s="40">
        <f>+VLOOKUP(B19,General!$A$2:$N$100,7,FALSE)</f>
        <v>0</v>
      </c>
      <c r="I19" s="40">
        <f>+VLOOKUP(B19,General!$A$2:$N$100,8,FALSE)</f>
        <v>6</v>
      </c>
      <c r="J19" s="44">
        <f>+VLOOKUP(B19,General!$A$2:$N$100,9,FALSE)</f>
        <v>43434</v>
      </c>
      <c r="K19" s="40" t="str">
        <f>+VLOOKUP(B19,General!$A$2:$N$100,10,FALSE)</f>
        <v>x</v>
      </c>
      <c r="L19" s="40" t="str">
        <f>+VLOOKUP(B19,General!$A$2:$N$100,11,FALSE)</f>
        <v>x</v>
      </c>
      <c r="M19" s="40">
        <f>+VLOOKUP(B19,General!$A$2:$N$100,12,FALSE)</f>
        <v>0</v>
      </c>
      <c r="N19" s="40">
        <f>+VLOOKUP(B19,General!$A$2:$N$100,13,FALSE)</f>
        <v>0</v>
      </c>
      <c r="O19" s="40">
        <f>+VLOOKUP(B19,General!$A$2:$N$100,14,FALSE)</f>
        <v>0</v>
      </c>
    </row>
    <row r="20" spans="1:15" x14ac:dyDescent="0.3">
      <c r="A20" s="39">
        <v>18</v>
      </c>
      <c r="B20" s="39">
        <v>37</v>
      </c>
      <c r="C20" s="39" t="str">
        <f>+VLOOKUP(B20,General!$A$2:$N$100,2,FALSE)</f>
        <v>Justtan</v>
      </c>
      <c r="D20" s="39" t="str">
        <f>+VLOOKUP(B20,General!$A$2:$N$100,3,FALSE)</f>
        <v>Alto Palermo</v>
      </c>
      <c r="E20" s="39">
        <f>+VLOOKUP(B20,General!$A$2:$N$100,4,FALSE)</f>
        <v>0</v>
      </c>
      <c r="F20" s="39" t="str">
        <f>+VLOOKUP(B20,General!$A$2:$N$100,5,FALSE)</f>
        <v>Todos</v>
      </c>
      <c r="G20" s="39">
        <f>+VLOOKUP(B20,General!$A$2:$N$100,6,FALSE)</f>
        <v>10</v>
      </c>
      <c r="H20" s="39">
        <f>+VLOOKUP(B20,General!$A$2:$N$100,7,FALSE)</f>
        <v>0</v>
      </c>
      <c r="I20" s="39">
        <f>+VLOOKUP(B20,General!$A$2:$N$100,8,FALSE)</f>
        <v>0</v>
      </c>
      <c r="J20" s="42">
        <f>+VLOOKUP(B20,General!$A$2:$N$100,9,FALSE)</f>
        <v>43465</v>
      </c>
      <c r="K20" s="39" t="str">
        <f>+VLOOKUP(B20,General!$A$2:$N$100,10,FALSE)</f>
        <v>Tarjetas del local</v>
      </c>
      <c r="L20" s="39">
        <f>+VLOOKUP(B20,General!$A$2:$N$100,11,FALSE)</f>
        <v>0</v>
      </c>
      <c r="M20" s="39">
        <f>+VLOOKUP(B20,General!$A$2:$N$100,12,FALSE)</f>
        <v>0</v>
      </c>
      <c r="N20" s="39">
        <f>+VLOOKUP(B20,General!$A$2:$N$100,13,FALSE)</f>
        <v>0</v>
      </c>
      <c r="O20" s="39">
        <f>+VLOOKUP(B20,General!$A$2:$N$100,14,FALSE)</f>
        <v>0</v>
      </c>
    </row>
    <row r="21" spans="1:15" x14ac:dyDescent="0.3">
      <c r="A21" s="40">
        <v>19</v>
      </c>
      <c r="B21" s="40">
        <v>13</v>
      </c>
      <c r="C21" s="40" t="str">
        <f>+VLOOKUP(B21,General!$A$2:$N$100,2,FALSE)</f>
        <v>Iobella</v>
      </c>
      <c r="D21" s="40" t="str">
        <f>+VLOOKUP(B21,General!$A$2:$N$100,3,FALSE)</f>
        <v>Comafi</v>
      </c>
      <c r="E21" s="40">
        <f>+VLOOKUP(B21,General!$A$2:$N$100,4,FALSE)</f>
        <v>0</v>
      </c>
      <c r="F21" s="40" t="str">
        <f>+VLOOKUP(B21,General!$A$2:$N$100,5,FALSE)</f>
        <v>Todos</v>
      </c>
      <c r="G21" s="40">
        <f>+VLOOKUP(B21,General!$A$2:$N$100,6,FALSE)</f>
        <v>25</v>
      </c>
      <c r="H21" s="40">
        <f>+VLOOKUP(B21,General!$A$2:$N$100,7,FALSE)</f>
        <v>0</v>
      </c>
      <c r="I21" s="40">
        <f>+VLOOKUP(B21,General!$A$2:$N$100,8,FALSE)</f>
        <v>3</v>
      </c>
      <c r="J21" s="44">
        <f>+VLOOKUP(B21,General!$A$2:$N$100,9,FALSE)</f>
        <v>43496</v>
      </c>
      <c r="K21" s="40" t="str">
        <f>+VLOOKUP(B21,General!$A$2:$N$100,10,FALSE)</f>
        <v>x</v>
      </c>
      <c r="L21" s="40" t="str">
        <f>+VLOOKUP(B21,General!$A$2:$N$100,11,FALSE)</f>
        <v>x</v>
      </c>
      <c r="M21" s="40">
        <f>+VLOOKUP(B21,General!$A$2:$N$100,12,FALSE)</f>
        <v>0</v>
      </c>
      <c r="N21" s="40">
        <f>+VLOOKUP(B21,General!$A$2:$N$100,13,FALSE)</f>
        <v>0</v>
      </c>
      <c r="O21" s="40">
        <f>+VLOOKUP(B21,General!$A$2:$N$100,14,FALSE)</f>
        <v>0</v>
      </c>
    </row>
    <row r="22" spans="1:15" x14ac:dyDescent="0.3">
      <c r="A22" s="39">
        <v>20</v>
      </c>
      <c r="B22" s="39">
        <v>18</v>
      </c>
      <c r="C22" s="39" t="str">
        <f>+VLOOKUP(B22,General!$A$2:$N$100,2,FALSE)</f>
        <v>Farmacia Bertagni</v>
      </c>
      <c r="D22" s="39" t="str">
        <f>+VLOOKUP(B22,General!$A$2:$N$100,3,FALSE)</f>
        <v>Galicia</v>
      </c>
      <c r="E22" s="39">
        <f>+VLOOKUP(B22,General!$A$2:$N$100,4,FALSE)</f>
        <v>0</v>
      </c>
      <c r="F22" s="39" t="str">
        <f>+VLOOKUP(B22,General!$A$2:$N$100,5,FALSE)</f>
        <v>Jue</v>
      </c>
      <c r="G22" s="39">
        <f>+VLOOKUP(B22,General!$A$2:$N$100,6,FALSE)</f>
        <v>10</v>
      </c>
      <c r="H22" s="39">
        <f>+VLOOKUP(B22,General!$A$2:$N$100,7,FALSE)</f>
        <v>0</v>
      </c>
      <c r="I22" s="39">
        <f>+VLOOKUP(B22,General!$A$2:$N$100,8,FALSE)</f>
        <v>3</v>
      </c>
      <c r="J22" s="42">
        <f>+VLOOKUP(B22,General!$A$2:$N$100,9,FALSE)</f>
        <v>43580</v>
      </c>
      <c r="K22" s="39" t="str">
        <f>+VLOOKUP(B22,General!$A$2:$N$100,10,FALSE)</f>
        <v>x</v>
      </c>
      <c r="L22" s="39" t="str">
        <f>+VLOOKUP(B22,General!$A$2:$N$100,11,FALSE)</f>
        <v>x</v>
      </c>
      <c r="M22" s="39" t="str">
        <f>+VLOOKUP(B22,General!$A$2:$N$100,12,FALSE)</f>
        <v>x</v>
      </c>
      <c r="N22" s="39">
        <f>+VLOOKUP(B22,General!$A$2:$N$100,13,FALSE)</f>
        <v>0</v>
      </c>
      <c r="O22" s="39">
        <f>+VLOOKUP(B22,General!$A$2:$N$100,14,FALSE)</f>
        <v>0</v>
      </c>
    </row>
    <row r="23" spans="1:15" x14ac:dyDescent="0.3">
      <c r="A23" s="40">
        <v>21</v>
      </c>
      <c r="B23" s="40">
        <v>23</v>
      </c>
      <c r="C23" s="40" t="str">
        <f>+VLOOKUP(B23,General!$A$2:$N$100,2,FALSE)</f>
        <v>Ruiz y Roca</v>
      </c>
      <c r="D23" s="40" t="str">
        <f>+VLOOKUP(B23,General!$A$2:$N$100,3,FALSE)</f>
        <v>Ciudad</v>
      </c>
      <c r="E23" s="40">
        <f>+VLOOKUP(B23,General!$A$2:$N$100,4,FALSE)</f>
        <v>0</v>
      </c>
      <c r="F23" s="40" t="str">
        <f>+VLOOKUP(B23,General!$A$2:$N$100,5,FALSE)</f>
        <v>Todos</v>
      </c>
      <c r="G23" s="40">
        <f>+VLOOKUP(B23,General!$A$2:$N$100,6,FALSE)</f>
        <v>10</v>
      </c>
      <c r="H23" s="40">
        <f>+VLOOKUP(B23,General!$A$2:$N$100,7,FALSE)</f>
        <v>0</v>
      </c>
      <c r="I23" s="40">
        <f>+VLOOKUP(B23,General!$A$2:$N$100,8,FALSE)</f>
        <v>6</v>
      </c>
      <c r="J23" s="44">
        <f>+VLOOKUP(B23,General!$A$2:$N$100,9,FALSE)</f>
        <v>43434</v>
      </c>
      <c r="K23" s="40" t="str">
        <f>+VLOOKUP(B23,General!$A$2:$N$100,10,FALSE)</f>
        <v>x</v>
      </c>
      <c r="L23" s="40" t="str">
        <f>+VLOOKUP(B23,General!$A$2:$N$100,11,FALSE)</f>
        <v>x</v>
      </c>
      <c r="M23" s="40">
        <f>+VLOOKUP(B23,General!$A$2:$N$100,12,FALSE)</f>
        <v>0</v>
      </c>
      <c r="N23" s="40" t="str">
        <f>+VLOOKUP(B23,General!$A$2:$N$100,13,FALSE)</f>
        <v>x</v>
      </c>
      <c r="O23" s="40">
        <f>+VLOOKUP(B23,General!$A$2:$N$100,14,FALSE)</f>
        <v>0</v>
      </c>
    </row>
    <row r="24" spans="1:15" x14ac:dyDescent="0.3">
      <c r="A24" s="39">
        <v>22</v>
      </c>
      <c r="B24" s="39">
        <v>28</v>
      </c>
      <c r="C24" s="39" t="str">
        <f>+VLOOKUP(B24,General!$A$2:$N$100,2,FALSE)</f>
        <v>Pigmento</v>
      </c>
      <c r="D24" s="39" t="str">
        <f>+VLOOKUP(B24,General!$A$2:$N$100,3,FALSE)</f>
        <v>HSBC</v>
      </c>
      <c r="E24" s="39">
        <f>+VLOOKUP(B24,General!$A$2:$N$100,4,FALSE)</f>
        <v>0</v>
      </c>
      <c r="F24" s="39" t="str">
        <f>+VLOOKUP(B24,General!$A$2:$N$100,5,FALSE)</f>
        <v>Mie</v>
      </c>
      <c r="G24" s="39">
        <f>+VLOOKUP(B24,General!$A$2:$N$100,6,FALSE)</f>
        <v>10</v>
      </c>
      <c r="H24" s="39">
        <f>+VLOOKUP(B24,General!$A$2:$N$100,7,FALSE)</f>
        <v>0</v>
      </c>
      <c r="I24" s="39">
        <f>+VLOOKUP(B24,General!$A$2:$N$100,8,FALSE)</f>
        <v>3</v>
      </c>
      <c r="J24" s="42">
        <f>+VLOOKUP(B24,General!$A$2:$N$100,9,FALSE)</f>
        <v>43496</v>
      </c>
      <c r="K24" s="39" t="str">
        <f>+VLOOKUP(B24,General!$A$2:$N$100,10,FALSE)</f>
        <v>?</v>
      </c>
      <c r="L24" s="39" t="str">
        <f>+VLOOKUP(B24,General!$A$2:$N$100,11,FALSE)</f>
        <v>?</v>
      </c>
      <c r="M24" s="39" t="str">
        <f>+VLOOKUP(B24,General!$A$2:$N$100,12,FALSE)</f>
        <v>?</v>
      </c>
      <c r="N24" s="39" t="str">
        <f>+VLOOKUP(B24,General!$A$2:$N$100,13,FALSE)</f>
        <v>?</v>
      </c>
      <c r="O24" s="39">
        <f>+VLOOKUP(B24,General!$A$2:$N$100,14,FALSE)</f>
        <v>0</v>
      </c>
    </row>
    <row r="25" spans="1:15" x14ac:dyDescent="0.3">
      <c r="A25" s="40">
        <v>23</v>
      </c>
      <c r="B25" s="40">
        <v>33</v>
      </c>
      <c r="C25" s="40" t="str">
        <f>+VLOOKUP(B25,General!$A$2:$N$100,2,FALSE)</f>
        <v>Medilent</v>
      </c>
      <c r="D25" s="40" t="str">
        <f>+VLOOKUP(B25,General!$A$2:$N$100,3,FALSE)</f>
        <v>Ciudad</v>
      </c>
      <c r="E25" s="40">
        <f>+VLOOKUP(B25,General!$A$2:$N$100,4,FALSE)</f>
        <v>0</v>
      </c>
      <c r="F25" s="40" t="str">
        <f>+VLOOKUP(B25,General!$A$2:$N$100,5,FALSE)</f>
        <v>Todos</v>
      </c>
      <c r="G25" s="40">
        <f>+VLOOKUP(B25,General!$A$2:$N$100,6,FALSE)</f>
        <v>25</v>
      </c>
      <c r="H25" s="40">
        <f>+VLOOKUP(B25,General!$A$2:$N$100,7,FALSE)</f>
        <v>0</v>
      </c>
      <c r="I25" s="40">
        <f>+VLOOKUP(B25,General!$A$2:$N$100,8,FALSE)</f>
        <v>6</v>
      </c>
      <c r="J25" s="44">
        <f>+VLOOKUP(B25,General!$A$2:$N$100,9,FALSE)</f>
        <v>43434</v>
      </c>
      <c r="K25" s="40" t="str">
        <f>+VLOOKUP(B25,General!$A$2:$N$100,10,FALSE)</f>
        <v>x</v>
      </c>
      <c r="L25" s="40" t="str">
        <f>+VLOOKUP(B25,General!$A$2:$N$100,11,FALSE)</f>
        <v>x</v>
      </c>
      <c r="M25" s="40">
        <f>+VLOOKUP(B25,General!$A$2:$N$100,12,FALSE)</f>
        <v>0</v>
      </c>
      <c r="N25" s="40" t="str">
        <f>+VLOOKUP(B25,General!$A$2:$N$100,13,FALSE)</f>
        <v>x</v>
      </c>
      <c r="O25" s="40">
        <f>+VLOOKUP(B25,General!$A$2:$N$100,14,FALSE)</f>
        <v>0</v>
      </c>
    </row>
    <row r="26" spans="1:15" x14ac:dyDescent="0.3">
      <c r="A26" s="39">
        <v>24</v>
      </c>
      <c r="B26" s="39">
        <v>38</v>
      </c>
      <c r="C26" s="39" t="str">
        <f>+VLOOKUP(B26,General!$A$2:$N$100,2,FALSE)</f>
        <v>Universo Garden Angels</v>
      </c>
      <c r="D26" s="39" t="str">
        <f>+VLOOKUP(B26,General!$A$2:$N$100,3,FALSE)</f>
        <v>Alto Palermo</v>
      </c>
      <c r="E26" s="39">
        <f>+VLOOKUP(B26,General!$A$2:$N$100,4,FALSE)</f>
        <v>0</v>
      </c>
      <c r="F26" s="39" t="str">
        <f>+VLOOKUP(B26,General!$A$2:$N$100,5,FALSE)</f>
        <v>Todos</v>
      </c>
      <c r="G26" s="39">
        <f>+VLOOKUP(B26,General!$A$2:$N$100,6,FALSE)</f>
        <v>15</v>
      </c>
      <c r="H26" s="39">
        <f>+VLOOKUP(B26,General!$A$2:$N$100,7,FALSE)</f>
        <v>0</v>
      </c>
      <c r="I26" s="39">
        <f>+VLOOKUP(B26,General!$A$2:$N$100,8,FALSE)</f>
        <v>0</v>
      </c>
      <c r="J26" s="42">
        <f>+VLOOKUP(B26,General!$A$2:$N$100,9,FALSE)</f>
        <v>43465</v>
      </c>
      <c r="K26" s="39" t="str">
        <f>+VLOOKUP(B26,General!$A$2:$N$100,10,FALSE)</f>
        <v>Tarjetas del local</v>
      </c>
      <c r="L26" s="39">
        <f>+VLOOKUP(B26,General!$A$2:$N$100,11,FALSE)</f>
        <v>0</v>
      </c>
      <c r="M26" s="39">
        <f>+VLOOKUP(B26,General!$A$2:$N$100,12,FALSE)</f>
        <v>0</v>
      </c>
      <c r="N26" s="39">
        <f>+VLOOKUP(B26,General!$A$2:$N$100,13,FALSE)</f>
        <v>0</v>
      </c>
      <c r="O26" s="39">
        <f>+VLOOKUP(B26,General!$A$2:$N$100,14,FALSE)</f>
        <v>0</v>
      </c>
    </row>
    <row r="27" spans="1:15" x14ac:dyDescent="0.3">
      <c r="A27" s="40">
        <v>25</v>
      </c>
      <c r="B27" s="40">
        <v>14</v>
      </c>
      <c r="C27" s="40" t="s">
        <v>157</v>
      </c>
      <c r="D27" s="40" t="str">
        <f>+VLOOKUP(B27,General!$A$2:$N$100,3,FALSE)</f>
        <v>Comafi</v>
      </c>
      <c r="E27" s="40">
        <f>+VLOOKUP(B27,General!$A$2:$N$100,4,FALSE)</f>
        <v>0</v>
      </c>
      <c r="F27" s="40" t="s">
        <v>145</v>
      </c>
      <c r="G27" s="40">
        <v>25</v>
      </c>
      <c r="H27" s="40">
        <f>+VLOOKUP(B27,General!$A$2:$N$100,7,FALSE)</f>
        <v>0</v>
      </c>
      <c r="I27" s="40">
        <f>+VLOOKUP(B27,General!$A$2:$N$100,8,FALSE)</f>
        <v>0</v>
      </c>
      <c r="J27" s="44">
        <f>+VLOOKUP(B27,General!$A$2:$N$100,9,FALSE)</f>
        <v>43465</v>
      </c>
      <c r="K27" s="40" t="str">
        <f>+VLOOKUP(B27,General!$A$2:$N$100,10,FALSE)</f>
        <v>x</v>
      </c>
      <c r="L27" s="40" t="str">
        <f>+VLOOKUP(B27,General!$A$2:$N$100,11,FALSE)</f>
        <v>x</v>
      </c>
      <c r="M27" s="40">
        <f>+VLOOKUP(B27,General!$A$2:$N$100,12,FALSE)</f>
        <v>0</v>
      </c>
      <c r="N27" s="40">
        <f>+VLOOKUP(B27,General!$A$2:$N$100,13,FALSE)</f>
        <v>0</v>
      </c>
      <c r="O27" s="40">
        <f>+VLOOKUP(B27,General!$A$2:$N$100,14,FALSE)</f>
        <v>0</v>
      </c>
    </row>
    <row r="28" spans="1:15" x14ac:dyDescent="0.3">
      <c r="A28" s="39">
        <v>26</v>
      </c>
      <c r="B28" s="39">
        <v>19</v>
      </c>
      <c r="C28" s="39" t="str">
        <f>+VLOOKUP(B28,General!$A$2:$N$100,2,FALSE)</f>
        <v>Erica encinas</v>
      </c>
      <c r="D28" s="39" t="str">
        <f>+VLOOKUP(B28,General!$A$2:$N$100,3,FALSE)</f>
        <v>Galicia</v>
      </c>
      <c r="E28" s="39">
        <f>+VLOOKUP(B28,General!$A$2:$N$100,4,FALSE)</f>
        <v>0</v>
      </c>
      <c r="F28" s="39" t="str">
        <f>+VLOOKUP(B28,General!$A$2:$N$100,5,FALSE)</f>
        <v>Jue</v>
      </c>
      <c r="G28" s="39">
        <f>+VLOOKUP(B28,General!$A$2:$N$100,6,FALSE)</f>
        <v>15</v>
      </c>
      <c r="H28" s="39">
        <f>+VLOOKUP(B28,General!$A$2:$N$100,7,FALSE)</f>
        <v>0</v>
      </c>
      <c r="I28" s="39">
        <f>+VLOOKUP(B28,General!$A$2:$N$100,8,FALSE)</f>
        <v>3</v>
      </c>
      <c r="J28" s="42">
        <f>+VLOOKUP(B28,General!$A$2:$N$100,9,FALSE)</f>
        <v>43769</v>
      </c>
      <c r="K28" s="39" t="str">
        <f>+VLOOKUP(B28,General!$A$2:$N$100,10,FALSE)</f>
        <v>x</v>
      </c>
      <c r="L28" s="39" t="str">
        <f>+VLOOKUP(B28,General!$A$2:$N$100,11,FALSE)</f>
        <v>x</v>
      </c>
      <c r="M28" s="39">
        <f>+VLOOKUP(B28,General!$A$2:$N$100,12,FALSE)</f>
        <v>0</v>
      </c>
      <c r="N28" s="39">
        <f>+VLOOKUP(B28,General!$A$2:$N$100,13,FALSE)</f>
        <v>0</v>
      </c>
      <c r="O28" s="39">
        <f>+VLOOKUP(B28,General!$A$2:$N$100,14,FALSE)</f>
        <v>0</v>
      </c>
    </row>
    <row r="29" spans="1:15" x14ac:dyDescent="0.3">
      <c r="A29" s="40">
        <v>27</v>
      </c>
      <c r="B29" s="40">
        <v>24</v>
      </c>
      <c r="C29" s="40" t="str">
        <f>+VLOOKUP(B29,General!$A$2:$N$100,2,FALSE)</f>
        <v>Juleriaque</v>
      </c>
      <c r="D29" s="40" t="str">
        <f>+VLOOKUP(B29,General!$A$2:$N$100,3,FALSE)</f>
        <v>Ciudad</v>
      </c>
      <c r="E29" s="40">
        <f>+VLOOKUP(B29,General!$A$2:$N$100,4,FALSE)</f>
        <v>0</v>
      </c>
      <c r="F29" s="40" t="str">
        <f>+VLOOKUP(B29,General!$A$2:$N$100,5,FALSE)</f>
        <v>Todos</v>
      </c>
      <c r="G29" s="40">
        <f>+VLOOKUP(B29,General!$A$2:$N$100,6,FALSE)</f>
        <v>10</v>
      </c>
      <c r="H29" s="40">
        <f>+VLOOKUP(B29,General!$A$2:$N$100,7,FALSE)</f>
        <v>0</v>
      </c>
      <c r="I29" s="40">
        <f>+VLOOKUP(B29,General!$A$2:$N$100,8,FALSE)</f>
        <v>6</v>
      </c>
      <c r="J29" s="44">
        <f>+VLOOKUP(B29,General!$A$2:$N$100,9,FALSE)</f>
        <v>43434</v>
      </c>
      <c r="K29" s="40" t="str">
        <f>+VLOOKUP(B29,General!$A$2:$N$100,10,FALSE)</f>
        <v>x</v>
      </c>
      <c r="L29" s="40" t="str">
        <f>+VLOOKUP(B29,General!$A$2:$N$100,11,FALSE)</f>
        <v>x</v>
      </c>
      <c r="M29" s="40">
        <f>+VLOOKUP(B29,General!$A$2:$N$100,12,FALSE)</f>
        <v>0</v>
      </c>
      <c r="N29" s="40">
        <f>+VLOOKUP(B29,General!$A$2:$N$100,13,FALSE)</f>
        <v>0</v>
      </c>
      <c r="O29" s="40">
        <f>+VLOOKUP(B29,General!$A$2:$N$100,14,FALSE)</f>
        <v>0</v>
      </c>
    </row>
    <row r="30" spans="1:15" x14ac:dyDescent="0.3">
      <c r="A30" s="39">
        <v>28</v>
      </c>
      <c r="B30" s="39">
        <v>29</v>
      </c>
      <c r="C30" s="39" t="str">
        <f>+VLOOKUP(B30,General!$A$2:$N$100,2,FALSE)</f>
        <v>Rouge</v>
      </c>
      <c r="D30" s="39" t="str">
        <f>+VLOOKUP(B30,General!$A$2:$N$100,3,FALSE)</f>
        <v>HSBC</v>
      </c>
      <c r="E30" s="39">
        <f>+VLOOKUP(B30,General!$A$2:$N$100,4,FALSE)</f>
        <v>0</v>
      </c>
      <c r="F30" s="39" t="str">
        <f>+VLOOKUP(B30,General!$A$2:$N$100,5,FALSE)</f>
        <v>Todos</v>
      </c>
      <c r="G30" s="39">
        <f>+VLOOKUP(B30,General!$A$2:$N$100,6,FALSE)</f>
        <v>10</v>
      </c>
      <c r="H30" s="39">
        <f>+VLOOKUP(B30,General!$A$2:$N$100,7,FALSE)</f>
        <v>0</v>
      </c>
      <c r="I30" s="39">
        <f>+VLOOKUP(B30,General!$A$2:$N$100,8,FALSE)</f>
        <v>6</v>
      </c>
      <c r="J30" s="42">
        <f>+VLOOKUP(B30,General!$A$2:$N$100,9,FALSE)</f>
        <v>43496</v>
      </c>
      <c r="K30" s="39" t="str">
        <f>+VLOOKUP(B30,General!$A$2:$N$100,10,FALSE)</f>
        <v>x</v>
      </c>
      <c r="L30" s="39">
        <f>+VLOOKUP(B30,General!$A$2:$N$100,11,FALSE)</f>
        <v>0</v>
      </c>
      <c r="M30" s="39">
        <f>+VLOOKUP(B30,General!$A$2:$N$100,12,FALSE)</f>
        <v>0</v>
      </c>
      <c r="N30" s="39">
        <f>+VLOOKUP(B30,General!$A$2:$N$100,13,FALSE)</f>
        <v>0</v>
      </c>
      <c r="O30" s="39">
        <f>+VLOOKUP(B30,General!$A$2:$N$100,14,FALSE)</f>
        <v>0</v>
      </c>
    </row>
    <row r="31" spans="1:15" x14ac:dyDescent="0.3">
      <c r="A31" s="40">
        <v>29</v>
      </c>
      <c r="B31" s="40">
        <v>34</v>
      </c>
      <c r="C31" s="40" t="str">
        <f>+VLOOKUP(B31,General!$A$2:$N$100,2,FALSE)</f>
        <v>Griensu</v>
      </c>
      <c r="D31" s="40" t="str">
        <f>+VLOOKUP(B31,General!$A$2:$N$100,3,FALSE)</f>
        <v xml:space="preserve">Ciudad </v>
      </c>
      <c r="E31" s="40">
        <f>+VLOOKUP(B31,General!$A$2:$N$100,4,FALSE)</f>
        <v>0</v>
      </c>
      <c r="F31" s="40" t="str">
        <f>+VLOOKUP(B31,General!$A$2:$N$100,5,FALSE)</f>
        <v>Todos</v>
      </c>
      <c r="G31" s="40">
        <f>+VLOOKUP(B31,General!$A$2:$N$100,6,FALSE)</f>
        <v>20</v>
      </c>
      <c r="H31" s="40">
        <f>+VLOOKUP(B31,General!$A$2:$N$100,7,FALSE)</f>
        <v>0</v>
      </c>
      <c r="I31" s="40">
        <f>+VLOOKUP(B31,General!$A$2:$N$100,8,FALSE)</f>
        <v>6</v>
      </c>
      <c r="J31" s="44">
        <f>+VLOOKUP(B31,General!$A$2:$N$100,9,FALSE)</f>
        <v>43434</v>
      </c>
      <c r="K31" s="40" t="str">
        <f>+VLOOKUP(B31,General!$A$2:$N$100,10,FALSE)</f>
        <v>x</v>
      </c>
      <c r="L31" s="40" t="str">
        <f>+VLOOKUP(B31,General!$A$2:$N$100,11,FALSE)</f>
        <v>x</v>
      </c>
      <c r="M31" s="40">
        <f>+VLOOKUP(B31,General!$A$2:$N$100,12,FALSE)</f>
        <v>0</v>
      </c>
      <c r="N31" s="40" t="str">
        <f>+VLOOKUP(B31,General!$A$2:$N$100,13,FALSE)</f>
        <v>x</v>
      </c>
      <c r="O31" s="40">
        <f>+VLOOKUP(B31,General!$A$2:$N$100,14,FALSE)</f>
        <v>0</v>
      </c>
    </row>
    <row r="32" spans="1:15" x14ac:dyDescent="0.3">
      <c r="A32" s="39">
        <v>30</v>
      </c>
      <c r="B32" s="39">
        <v>39</v>
      </c>
      <c r="C32" s="39" t="str">
        <f>+VLOOKUP(B32,General!$A$2:$N$100,2,FALSE)</f>
        <v>Orbital</v>
      </c>
      <c r="D32" s="39" t="str">
        <f>+VLOOKUP(B32,General!$A$2:$N$100,3,FALSE)</f>
        <v>Alto Palermo</v>
      </c>
      <c r="E32" s="39">
        <f>+VLOOKUP(B32,General!$A$2:$N$100,4,FALSE)</f>
        <v>0</v>
      </c>
      <c r="F32" s="39" t="str">
        <f>+VLOOKUP(B32,General!$A$2:$N$100,5,FALSE)</f>
        <v>Todos</v>
      </c>
      <c r="G32" s="39">
        <f>+VLOOKUP(B32,General!$A$2:$N$100,6,FALSE)</f>
        <v>20</v>
      </c>
      <c r="H32" s="39">
        <f>+VLOOKUP(B32,General!$A$2:$N$100,7,FALSE)</f>
        <v>0</v>
      </c>
      <c r="I32" s="39">
        <f>+VLOOKUP(B32,General!$A$2:$N$100,8,FALSE)</f>
        <v>0</v>
      </c>
      <c r="J32" s="42">
        <f>+VLOOKUP(B32,General!$A$2:$N$100,9,FALSE)</f>
        <v>43465</v>
      </c>
      <c r="K32" s="39" t="str">
        <f>+VLOOKUP(B32,General!$A$2:$N$100,10,FALSE)</f>
        <v>Tarjetas del local</v>
      </c>
      <c r="L32" s="39">
        <f>+VLOOKUP(B32,General!$A$2:$N$100,11,FALSE)</f>
        <v>0</v>
      </c>
      <c r="M32" s="39">
        <f>+VLOOKUP(B32,General!$A$2:$N$100,12,FALSE)</f>
        <v>0</v>
      </c>
      <c r="N32" s="39">
        <f>+VLOOKUP(B32,General!$A$2:$N$100,13,FALSE)</f>
        <v>0</v>
      </c>
      <c r="O32" s="39">
        <f>+VLOOKUP(B32,General!$A$2:$N$100,14,FALSE)</f>
        <v>0</v>
      </c>
    </row>
  </sheetData>
  <autoFilter ref="A2:O2" xr:uid="{CB7A9F68-F6F4-418E-BA29-E4BB00C02795}"/>
  <mergeCells count="3">
    <mergeCell ref="Q2:W2"/>
    <mergeCell ref="Q3:S3"/>
    <mergeCell ref="U3:W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DB99-39A6-443B-93AF-DF2B9A5739C3}">
  <dimension ref="A1:Q32"/>
  <sheetViews>
    <sheetView showGridLines="0" workbookViewId="0">
      <selection activeCell="E20" sqref="E20"/>
    </sheetView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79" t="s">
        <v>44</v>
      </c>
      <c r="H5" s="55"/>
      <c r="I5" s="56"/>
      <c r="J5" s="57"/>
      <c r="M5" s="81" t="s">
        <v>44</v>
      </c>
      <c r="N5" s="50"/>
      <c r="O5" s="50"/>
      <c r="P5" s="50"/>
      <c r="Q5" s="3"/>
    </row>
    <row r="6" spans="1:17" ht="13.95" customHeight="1" x14ac:dyDescent="0.3">
      <c r="C6" s="69"/>
      <c r="D6" s="70"/>
      <c r="G6" s="79"/>
      <c r="H6" s="58"/>
      <c r="I6" s="50"/>
      <c r="J6" s="59"/>
      <c r="M6" s="81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80"/>
      <c r="H7" s="60"/>
      <c r="I7" s="61"/>
      <c r="J7" s="62"/>
      <c r="M7" s="81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16"/>
      <c r="D9" s="2"/>
      <c r="G9" s="63" t="s">
        <v>110</v>
      </c>
      <c r="H9" s="11"/>
      <c r="I9" s="11"/>
      <c r="J9" s="11"/>
      <c r="M9" s="67" t="s">
        <v>110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2">
    <mergeCell ref="G4:K4"/>
    <mergeCell ref="M4:Q4"/>
    <mergeCell ref="C5:D5"/>
    <mergeCell ref="H5:J7"/>
    <mergeCell ref="N5:P7"/>
    <mergeCell ref="C6:C7"/>
    <mergeCell ref="D6:D8"/>
    <mergeCell ref="G9:G12"/>
    <mergeCell ref="M9:M12"/>
    <mergeCell ref="C10:C11"/>
    <mergeCell ref="G5:G7"/>
    <mergeCell ref="M5:M7"/>
  </mergeCells>
  <hyperlinks>
    <hyperlink ref="A1" location="Central!A1" display="Central!A1" xr:uid="{BAD241AC-54B2-451B-9BF8-95DB79D50D16}"/>
    <hyperlink ref="E30" location="'logos tarjetas'!A1" display="'logos tarjetas'!A1" xr:uid="{456CFBE8-780B-4AD1-8D30-66618F115789}"/>
    <hyperlink ref="E32" location="'logo marcas'!A1" display="'logo marcas'!A1" xr:uid="{5CE5547E-0522-4B76-9393-B9D4CAF5AA45}"/>
    <hyperlink ref="A3" location="'logos bancos'!A1" display="'logos bancos'!A1" xr:uid="{4E3D2F03-B151-4C52-BC3A-DF3EFA73216B}"/>
    <hyperlink ref="A5" location="'logos tarjetas'!A1" display="'logos tarjetas'!A1" xr:uid="{42564D14-DD3A-44E2-953F-0998AD33CC20}"/>
    <hyperlink ref="A7" location="'logo marcas'!A1" display="'logo marcas'!A1" xr:uid="{A9F52BB5-996C-47FF-86AF-FDCF6E844D57}"/>
  </hyperlink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6D47-9B5B-4869-8068-83EF22C70DB0}">
  <dimension ref="A1:Q32"/>
  <sheetViews>
    <sheetView showGridLines="0" workbookViewId="0"/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82" t="s">
        <v>4</v>
      </c>
      <c r="H4" s="83"/>
      <c r="I4" s="83"/>
      <c r="J4" s="83"/>
      <c r="K4" s="84"/>
      <c r="M4" s="66" t="s">
        <v>4</v>
      </c>
      <c r="N4" s="66"/>
      <c r="O4" s="66"/>
      <c r="P4" s="66"/>
      <c r="Q4" s="66"/>
    </row>
    <row r="5" spans="1:17" ht="13.95" customHeight="1" x14ac:dyDescent="0.3">
      <c r="A5" s="7" t="s">
        <v>12</v>
      </c>
      <c r="C5" s="68"/>
      <c r="D5" s="68"/>
      <c r="G5" s="69">
        <v>0.1</v>
      </c>
      <c r="H5" s="55"/>
      <c r="I5" s="56"/>
      <c r="J5" s="57"/>
      <c r="M5" s="69">
        <v>0.1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19"/>
      <c r="D9" s="2"/>
      <c r="G9" s="86" t="s">
        <v>111</v>
      </c>
      <c r="H9" s="89" t="s">
        <v>112</v>
      </c>
      <c r="I9" s="90"/>
      <c r="J9" s="91"/>
      <c r="M9" s="85" t="s">
        <v>111</v>
      </c>
      <c r="N9" s="85" t="s">
        <v>112</v>
      </c>
      <c r="O9" s="85"/>
      <c r="P9" s="85"/>
      <c r="Q9" s="3"/>
    </row>
    <row r="10" spans="1:17" ht="7.05" customHeight="1" x14ac:dyDescent="0.3">
      <c r="C10" s="52"/>
      <c r="D10" s="2"/>
      <c r="G10" s="87"/>
      <c r="H10" s="92"/>
      <c r="I10" s="85"/>
      <c r="J10" s="93"/>
      <c r="M10" s="85"/>
      <c r="N10" s="85"/>
      <c r="O10" s="85"/>
      <c r="P10" s="85"/>
      <c r="Q10" s="3"/>
    </row>
    <row r="11" spans="1:17" ht="17.55" customHeight="1" x14ac:dyDescent="0.3">
      <c r="C11" s="52"/>
      <c r="G11" s="87"/>
      <c r="H11" s="94"/>
      <c r="I11" s="95"/>
      <c r="J11" s="96"/>
      <c r="M11" s="85"/>
      <c r="N11" s="85"/>
      <c r="O11" s="85"/>
      <c r="P11" s="85"/>
      <c r="Q11" s="3"/>
    </row>
    <row r="12" spans="1:17" ht="9" customHeight="1" x14ac:dyDescent="0.3">
      <c r="G12" s="88"/>
      <c r="H12" s="11"/>
      <c r="I12" s="11"/>
      <c r="J12" s="11"/>
      <c r="M12" s="85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4">
    <mergeCell ref="N9:P11"/>
    <mergeCell ref="G9:G12"/>
    <mergeCell ref="M9:M12"/>
    <mergeCell ref="C10:C11"/>
    <mergeCell ref="G5:G6"/>
    <mergeCell ref="H9:J11"/>
    <mergeCell ref="M5:M6"/>
    <mergeCell ref="G4:K4"/>
    <mergeCell ref="M4:Q4"/>
    <mergeCell ref="C5:D5"/>
    <mergeCell ref="H5:J7"/>
    <mergeCell ref="N5:P7"/>
    <mergeCell ref="C6:C7"/>
    <mergeCell ref="D6:D8"/>
  </mergeCells>
  <hyperlinks>
    <hyperlink ref="A1" location="Central!A1" display="Central!A1" xr:uid="{72C0A0EF-664E-47DD-9D36-595205738EEF}"/>
    <hyperlink ref="E30" location="'logos tarjetas'!A1" display="'logos tarjetas'!A1" xr:uid="{AAADBC45-5585-4BE6-8E99-448BB3CA540E}"/>
    <hyperlink ref="E32" location="'logo marcas'!A1" display="'logo marcas'!A1" xr:uid="{1126AA07-0FC8-41E1-9AB7-40A8964468E9}"/>
    <hyperlink ref="A3" location="'logos bancos'!A1" display="'logos bancos'!A1" xr:uid="{611ACC5D-6C4F-4A05-ABFC-A3BD3EC54BDF}"/>
    <hyperlink ref="A5" location="'logos tarjetas'!A1" display="'logos tarjetas'!A1" xr:uid="{2E1A194E-9D0D-4F5A-9AB8-7D7AC76B3BFA}"/>
    <hyperlink ref="A7" location="'logo marcas'!A1" display="'logo marcas'!A1" xr:uid="{A4939E06-7D33-463F-ACB4-F77A2C296799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19AB-260F-443F-9F48-90E2E79C60BC}">
  <dimension ref="A1:Q32"/>
  <sheetViews>
    <sheetView showGridLines="0" workbookViewId="0"/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82" t="s">
        <v>4</v>
      </c>
      <c r="H4" s="83"/>
      <c r="I4" s="83"/>
      <c r="J4" s="83"/>
      <c r="K4" s="84"/>
      <c r="M4" s="66" t="s">
        <v>4</v>
      </c>
      <c r="N4" s="66"/>
      <c r="O4" s="66"/>
      <c r="P4" s="66"/>
      <c r="Q4" s="66"/>
    </row>
    <row r="5" spans="1:17" ht="13.95" customHeight="1" x14ac:dyDescent="0.3">
      <c r="A5" s="7" t="s">
        <v>12</v>
      </c>
      <c r="C5" s="68"/>
      <c r="D5" s="68"/>
      <c r="G5" s="69">
        <v>0.15</v>
      </c>
      <c r="H5" s="55"/>
      <c r="I5" s="56"/>
      <c r="J5" s="57"/>
      <c r="M5" s="69">
        <v>0.15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22"/>
      <c r="D9" s="2"/>
      <c r="G9" s="86" t="s">
        <v>111</v>
      </c>
      <c r="H9" s="89" t="s">
        <v>112</v>
      </c>
      <c r="I9" s="90"/>
      <c r="J9" s="91"/>
      <c r="M9" s="85" t="s">
        <v>111</v>
      </c>
      <c r="N9" s="85" t="s">
        <v>112</v>
      </c>
      <c r="O9" s="85"/>
      <c r="P9" s="85"/>
      <c r="Q9" s="3"/>
    </row>
    <row r="10" spans="1:17" ht="7.05" customHeight="1" x14ac:dyDescent="0.3">
      <c r="C10" s="52"/>
      <c r="D10" s="2"/>
      <c r="G10" s="87"/>
      <c r="H10" s="92"/>
      <c r="I10" s="85"/>
      <c r="J10" s="93"/>
      <c r="M10" s="85"/>
      <c r="N10" s="85"/>
      <c r="O10" s="85"/>
      <c r="P10" s="85"/>
      <c r="Q10" s="3"/>
    </row>
    <row r="11" spans="1:17" ht="17.55" customHeight="1" x14ac:dyDescent="0.3">
      <c r="C11" s="52"/>
      <c r="G11" s="87"/>
      <c r="H11" s="94"/>
      <c r="I11" s="95"/>
      <c r="J11" s="96"/>
      <c r="M11" s="85"/>
      <c r="N11" s="85"/>
      <c r="O11" s="85"/>
      <c r="P11" s="85"/>
      <c r="Q11" s="3"/>
    </row>
    <row r="12" spans="1:17" ht="9" customHeight="1" x14ac:dyDescent="0.3">
      <c r="G12" s="88"/>
      <c r="H12" s="11"/>
      <c r="I12" s="11"/>
      <c r="J12" s="11"/>
      <c r="M12" s="85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4">
    <mergeCell ref="G4:K4"/>
    <mergeCell ref="M4:Q4"/>
    <mergeCell ref="C5:D5"/>
    <mergeCell ref="G5:G6"/>
    <mergeCell ref="H5:J7"/>
    <mergeCell ref="M5:M6"/>
    <mergeCell ref="N5:P7"/>
    <mergeCell ref="C6:C7"/>
    <mergeCell ref="D6:D8"/>
    <mergeCell ref="G9:G12"/>
    <mergeCell ref="H9:J11"/>
    <mergeCell ref="M9:M12"/>
    <mergeCell ref="N9:P11"/>
    <mergeCell ref="C10:C11"/>
  </mergeCells>
  <hyperlinks>
    <hyperlink ref="A1" location="Central!A1" display="Central!A1" xr:uid="{57958D00-DEA2-4120-A5D0-2601F34CAF2B}"/>
    <hyperlink ref="E30" location="'logos tarjetas'!A1" display="'logos tarjetas'!A1" xr:uid="{B1786748-3026-48BB-A4AA-8C956523F4B7}"/>
    <hyperlink ref="E32" location="'logo marcas'!A1" display="'logo marcas'!A1" xr:uid="{42AA6A2A-A75F-413E-AE35-06A033D2DDB8}"/>
    <hyperlink ref="A3" location="'logos bancos'!A1" display="'logos bancos'!A1" xr:uid="{20FFDCD2-D075-41D8-9AD0-ABDBA12ECC1C}"/>
    <hyperlink ref="A5" location="'logos tarjetas'!A1" display="'logos tarjetas'!A1" xr:uid="{B4B450AB-D13C-4ABC-A3F6-48F563ECA12A}"/>
    <hyperlink ref="A7" location="'logo marcas'!A1" display="'logo marcas'!A1" xr:uid="{69ADC361-9F6C-422D-B702-8E6EF537D6DC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DDAE-649F-4BBF-B8FC-2A58DB6D0972}">
  <dimension ref="A1:Q32"/>
  <sheetViews>
    <sheetView showGridLines="0" workbookViewId="0"/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82" t="s">
        <v>4</v>
      </c>
      <c r="H4" s="83"/>
      <c r="I4" s="83"/>
      <c r="J4" s="83"/>
      <c r="K4" s="84"/>
      <c r="M4" s="66" t="s">
        <v>4</v>
      </c>
      <c r="N4" s="66"/>
      <c r="O4" s="66"/>
      <c r="P4" s="66"/>
      <c r="Q4" s="66"/>
    </row>
    <row r="5" spans="1:17" ht="13.95" customHeight="1" x14ac:dyDescent="0.3">
      <c r="A5" s="7" t="s">
        <v>12</v>
      </c>
      <c r="C5" s="68"/>
      <c r="D5" s="68"/>
      <c r="G5" s="69">
        <v>0.2</v>
      </c>
      <c r="H5" s="55"/>
      <c r="I5" s="56"/>
      <c r="J5" s="57"/>
      <c r="M5" s="69">
        <v>0.2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22"/>
      <c r="D9" s="2"/>
      <c r="G9" s="86" t="s">
        <v>111</v>
      </c>
      <c r="H9" s="89" t="s">
        <v>112</v>
      </c>
      <c r="I9" s="90"/>
      <c r="J9" s="91"/>
      <c r="M9" s="85" t="s">
        <v>111</v>
      </c>
      <c r="N9" s="85" t="s">
        <v>112</v>
      </c>
      <c r="O9" s="85"/>
      <c r="P9" s="85"/>
      <c r="Q9" s="3"/>
    </row>
    <row r="10" spans="1:17" ht="7.05" customHeight="1" x14ac:dyDescent="0.3">
      <c r="C10" s="52"/>
      <c r="D10" s="2"/>
      <c r="G10" s="87"/>
      <c r="H10" s="92"/>
      <c r="I10" s="85"/>
      <c r="J10" s="93"/>
      <c r="M10" s="85"/>
      <c r="N10" s="85"/>
      <c r="O10" s="85"/>
      <c r="P10" s="85"/>
      <c r="Q10" s="3"/>
    </row>
    <row r="11" spans="1:17" ht="17.55" customHeight="1" x14ac:dyDescent="0.3">
      <c r="C11" s="52"/>
      <c r="G11" s="87"/>
      <c r="H11" s="94"/>
      <c r="I11" s="95"/>
      <c r="J11" s="96"/>
      <c r="M11" s="85"/>
      <c r="N11" s="85"/>
      <c r="O11" s="85"/>
      <c r="P11" s="85"/>
      <c r="Q11" s="3"/>
    </row>
    <row r="12" spans="1:17" ht="9" customHeight="1" x14ac:dyDescent="0.3">
      <c r="G12" s="88"/>
      <c r="H12" s="11"/>
      <c r="I12" s="11"/>
      <c r="J12" s="11"/>
      <c r="M12" s="85"/>
      <c r="N12" s="3"/>
      <c r="O12" s="3"/>
      <c r="P12" s="3"/>
      <c r="Q12" s="3"/>
    </row>
    <row r="30" spans="5:5" x14ac:dyDescent="0.3">
      <c r="E30" s="7" t="s">
        <v>12</v>
      </c>
    </row>
    <row r="32" spans="5:5" x14ac:dyDescent="0.3">
      <c r="E32" s="7" t="s">
        <v>36</v>
      </c>
    </row>
  </sheetData>
  <mergeCells count="14">
    <mergeCell ref="G4:K4"/>
    <mergeCell ref="M4:Q4"/>
    <mergeCell ref="C5:D5"/>
    <mergeCell ref="G5:G6"/>
    <mergeCell ref="H5:J7"/>
    <mergeCell ref="M5:M6"/>
    <mergeCell ref="N5:P7"/>
    <mergeCell ref="C6:C7"/>
    <mergeCell ref="D6:D8"/>
    <mergeCell ref="G9:G12"/>
    <mergeCell ref="H9:J11"/>
    <mergeCell ref="M9:M12"/>
    <mergeCell ref="N9:P11"/>
    <mergeCell ref="C10:C11"/>
  </mergeCells>
  <hyperlinks>
    <hyperlink ref="A1" location="Central!A1" display="Central!A1" xr:uid="{F2B998FC-AD7C-4364-BC4D-B90301D219D8}"/>
    <hyperlink ref="E30" location="'logos tarjetas'!A1" display="'logos tarjetas'!A1" xr:uid="{3F65AC2E-F78A-4CED-88D6-97A066690EF3}"/>
    <hyperlink ref="E32" location="'logo marcas'!A1" display="'logo marcas'!A1" xr:uid="{7A24744A-E949-4566-B1CF-D73EFAA3B0B3}"/>
    <hyperlink ref="A3" location="'logos bancos'!A1" display="'logos bancos'!A1" xr:uid="{46B73A02-8022-4B46-BCFE-4EB0CF511A42}"/>
    <hyperlink ref="A5" location="'logos tarjetas'!A1" display="'logos tarjetas'!A1" xr:uid="{406AD954-4732-44E1-904E-82CE5044BCB1}"/>
    <hyperlink ref="A7" location="'logo marcas'!A1" display="'logo marcas'!A1" xr:uid="{36928636-D32B-4087-95EF-E0CD97C6015B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01A6-8DFB-4B00-B061-2ADB12B61276}">
  <sheetPr codeName="Hoja15"/>
  <dimension ref="A1:I26"/>
  <sheetViews>
    <sheetView workbookViewId="0">
      <selection activeCell="I6" sqref="I6"/>
    </sheetView>
  </sheetViews>
  <sheetFormatPr baseColWidth="10" defaultRowHeight="14.4" x14ac:dyDescent="0.3"/>
  <sheetData>
    <row r="1" spans="1:9" x14ac:dyDescent="0.3">
      <c r="A1" s="6" t="s">
        <v>10</v>
      </c>
      <c r="D1" s="7" t="s">
        <v>12</v>
      </c>
      <c r="F1" s="1" t="s">
        <v>0</v>
      </c>
      <c r="G1" s="1" t="s">
        <v>7</v>
      </c>
      <c r="H1" s="1" t="s">
        <v>8</v>
      </c>
      <c r="I1" s="1" t="s">
        <v>9</v>
      </c>
    </row>
    <row r="2" spans="1:9" x14ac:dyDescent="0.3">
      <c r="F2" s="1">
        <v>1</v>
      </c>
      <c r="G2" s="1" t="str">
        <f>+Central!B2</f>
        <v>Comafi</v>
      </c>
      <c r="H2" s="1" t="str">
        <f>+Central!C2</f>
        <v>Farmacity</v>
      </c>
      <c r="I2" s="8" t="s">
        <v>6</v>
      </c>
    </row>
    <row r="3" spans="1:9" x14ac:dyDescent="0.3">
      <c r="D3" s="7" t="s">
        <v>36</v>
      </c>
      <c r="F3" s="1">
        <v>2</v>
      </c>
      <c r="G3" s="1" t="str">
        <f>+Central!B3</f>
        <v>Comafi</v>
      </c>
      <c r="H3" s="1" t="str">
        <f>+Central!C3</f>
        <v>Sport Club</v>
      </c>
      <c r="I3" s="8" t="s">
        <v>5</v>
      </c>
    </row>
    <row r="4" spans="1:9" x14ac:dyDescent="0.3">
      <c r="F4" s="1">
        <v>3</v>
      </c>
      <c r="G4" s="1" t="str">
        <f>+Central!B4</f>
        <v>Comafi</v>
      </c>
      <c r="H4" s="1" t="str">
        <f>+Central!C4</f>
        <v>Medical Hair</v>
      </c>
      <c r="I4" s="8" t="s">
        <v>13</v>
      </c>
    </row>
    <row r="5" spans="1:9" x14ac:dyDescent="0.3">
      <c r="F5" s="1">
        <v>4</v>
      </c>
      <c r="G5" s="1" t="str">
        <f>+Central!B5</f>
        <v>Comafi</v>
      </c>
      <c r="H5" s="1" t="str">
        <f>+Central!C5</f>
        <v>Iobella</v>
      </c>
      <c r="I5" s="8" t="s">
        <v>14</v>
      </c>
    </row>
    <row r="6" spans="1:9" x14ac:dyDescent="0.3">
      <c r="F6" s="1">
        <v>5</v>
      </c>
      <c r="G6" s="1" t="str">
        <f>+Central!B6</f>
        <v>Comafi</v>
      </c>
      <c r="H6" s="1" t="str">
        <f>+Central!C6</f>
        <v>Peluquerias</v>
      </c>
      <c r="I6" s="8" t="s">
        <v>15</v>
      </c>
    </row>
    <row r="7" spans="1:9" x14ac:dyDescent="0.3">
      <c r="F7" s="1">
        <v>6</v>
      </c>
      <c r="G7" s="1" t="str">
        <f>+Central!B7</f>
        <v>Galicia</v>
      </c>
      <c r="H7" s="1" t="str">
        <f>+Central!C7</f>
        <v>Araucana farmacia</v>
      </c>
      <c r="I7" s="8" t="s">
        <v>16</v>
      </c>
    </row>
    <row r="8" spans="1:9" x14ac:dyDescent="0.3">
      <c r="F8" s="1">
        <v>7</v>
      </c>
      <c r="G8" s="1" t="str">
        <f>+Central!B8</f>
        <v>Galicia</v>
      </c>
      <c r="H8" s="1" t="str">
        <f>+Central!C8</f>
        <v>Cortassa</v>
      </c>
      <c r="I8" s="8" t="s">
        <v>17</v>
      </c>
    </row>
    <row r="9" spans="1:9" x14ac:dyDescent="0.3">
      <c r="F9" s="1">
        <v>8</v>
      </c>
      <c r="G9" s="1" t="str">
        <f>+Central!B9</f>
        <v>Galicia</v>
      </c>
      <c r="H9" s="1" t="str">
        <f>+Central!C9</f>
        <v>Perfumería del pueblo</v>
      </c>
      <c r="I9" s="8" t="s">
        <v>18</v>
      </c>
    </row>
    <row r="10" spans="1:9" x14ac:dyDescent="0.3">
      <c r="F10" s="1">
        <v>9</v>
      </c>
      <c r="G10" s="1" t="str">
        <f>+Central!B10</f>
        <v>Galicia</v>
      </c>
      <c r="H10" s="1" t="str">
        <f>+Central!C10</f>
        <v>Farmacia Bertagni</v>
      </c>
      <c r="I10" s="8" t="s">
        <v>19</v>
      </c>
    </row>
    <row r="11" spans="1:9" x14ac:dyDescent="0.3">
      <c r="F11" s="1">
        <v>10</v>
      </c>
      <c r="G11" s="1" t="str">
        <f>+Central!B11</f>
        <v>Galicia</v>
      </c>
      <c r="H11" s="1" t="str">
        <f>+Central!C11</f>
        <v>Erica encinas</v>
      </c>
      <c r="I11" s="8" t="s">
        <v>20</v>
      </c>
    </row>
    <row r="12" spans="1:9" x14ac:dyDescent="0.3">
      <c r="F12" s="1">
        <v>11</v>
      </c>
      <c r="G12" s="1" t="str">
        <f>+Central!B12</f>
        <v>Ciudad</v>
      </c>
      <c r="H12" s="1" t="str">
        <f>+Central!C12</f>
        <v>Optica cingolani</v>
      </c>
      <c r="I12" s="8" t="s">
        <v>21</v>
      </c>
    </row>
    <row r="13" spans="1:9" x14ac:dyDescent="0.3">
      <c r="F13" s="1">
        <v>12</v>
      </c>
      <c r="G13" s="1" t="str">
        <f>+Central!B13</f>
        <v>Ciudad</v>
      </c>
      <c r="H13" s="1" t="str">
        <f>+Central!C13</f>
        <v>Get the look</v>
      </c>
      <c r="I13" s="8" t="s">
        <v>22</v>
      </c>
    </row>
    <row r="14" spans="1:9" x14ac:dyDescent="0.3">
      <c r="F14" s="1">
        <v>13</v>
      </c>
      <c r="G14" s="1" t="str">
        <f>+Central!B14</f>
        <v>Ciudad</v>
      </c>
      <c r="H14" s="1" t="str">
        <f>+Central!C14</f>
        <v>Lyzeen</v>
      </c>
      <c r="I14" s="8" t="s">
        <v>23</v>
      </c>
    </row>
    <row r="15" spans="1:9" x14ac:dyDescent="0.3">
      <c r="F15" s="1">
        <v>14</v>
      </c>
      <c r="G15" s="1" t="str">
        <f>+Central!B15</f>
        <v>Ciudad</v>
      </c>
      <c r="H15" s="1" t="str">
        <f>+Central!C15</f>
        <v>Ruiz y Roca</v>
      </c>
      <c r="I15" s="8" t="s">
        <v>24</v>
      </c>
    </row>
    <row r="16" spans="1:9" x14ac:dyDescent="0.3">
      <c r="F16" s="1">
        <v>15</v>
      </c>
      <c r="G16" s="1" t="str">
        <f>+Central!B16</f>
        <v>Ciudad</v>
      </c>
      <c r="H16" s="1" t="str">
        <f>+Central!C16</f>
        <v>Juleriaque</v>
      </c>
      <c r="I16" s="8" t="s">
        <v>25</v>
      </c>
    </row>
    <row r="17" spans="6:9" x14ac:dyDescent="0.3">
      <c r="F17" s="1">
        <v>16</v>
      </c>
      <c r="G17" s="1" t="str">
        <f>+Central!B17</f>
        <v>HSBC</v>
      </c>
      <c r="H17" s="1" t="str">
        <f>+Central!C17</f>
        <v>BACE</v>
      </c>
      <c r="I17" s="8" t="s">
        <v>26</v>
      </c>
    </row>
    <row r="18" spans="6:9" x14ac:dyDescent="0.3">
      <c r="F18" s="1">
        <v>17</v>
      </c>
      <c r="G18" s="1" t="str">
        <f>+Central!B18</f>
        <v>HSBC</v>
      </c>
      <c r="H18" s="1" t="str">
        <f>+Central!C18</f>
        <v>Farmacity</v>
      </c>
      <c r="I18" s="8" t="s">
        <v>27</v>
      </c>
    </row>
    <row r="19" spans="6:9" x14ac:dyDescent="0.3">
      <c r="F19" s="1">
        <v>18</v>
      </c>
      <c r="G19" s="1" t="str">
        <f>+Central!B19</f>
        <v>HSBC</v>
      </c>
      <c r="H19" s="1" t="str">
        <f>+Central!C19</f>
        <v>Iobella</v>
      </c>
      <c r="I19" s="8" t="s">
        <v>28</v>
      </c>
    </row>
    <row r="20" spans="6:9" x14ac:dyDescent="0.3">
      <c r="F20" s="1">
        <v>19</v>
      </c>
      <c r="G20" s="1" t="str">
        <f>+Central!B20</f>
        <v>HSBC</v>
      </c>
      <c r="H20" s="1" t="str">
        <f>+Central!C20</f>
        <v>Pigmento</v>
      </c>
      <c r="I20" s="8" t="s">
        <v>29</v>
      </c>
    </row>
    <row r="21" spans="6:9" x14ac:dyDescent="0.3">
      <c r="F21" s="1">
        <v>20</v>
      </c>
      <c r="G21" s="1" t="str">
        <f>+Central!B21</f>
        <v>HSBC</v>
      </c>
      <c r="H21" s="1" t="str">
        <f>+Central!C21</f>
        <v>Rouge</v>
      </c>
      <c r="I21" s="8" t="s">
        <v>30</v>
      </c>
    </row>
    <row r="22" spans="6:9" x14ac:dyDescent="0.3">
      <c r="F22" s="1">
        <v>21</v>
      </c>
      <c r="G22" s="1" t="str">
        <f>+Central!B22</f>
        <v>Comafi</v>
      </c>
      <c r="H22" s="1" t="str">
        <f>+Central!C22</f>
        <v>Bioesthetics</v>
      </c>
      <c r="I22" s="8" t="s">
        <v>31</v>
      </c>
    </row>
    <row r="23" spans="6:9" x14ac:dyDescent="0.3">
      <c r="F23" s="1">
        <v>22</v>
      </c>
      <c r="G23" s="1" t="str">
        <f>+Central!B23</f>
        <v>Comafi</v>
      </c>
      <c r="H23" s="1" t="str">
        <f>+Central!C23</f>
        <v>Blue &amp; Rest</v>
      </c>
      <c r="I23" s="8" t="s">
        <v>32</v>
      </c>
    </row>
    <row r="24" spans="6:9" x14ac:dyDescent="0.3">
      <c r="F24" s="1">
        <v>23</v>
      </c>
      <c r="G24" s="1" t="str">
        <f>+Central!B24</f>
        <v>Ciudad</v>
      </c>
      <c r="H24" s="1" t="str">
        <f>+Central!C24</f>
        <v>Goerner</v>
      </c>
      <c r="I24" s="8" t="s">
        <v>33</v>
      </c>
    </row>
    <row r="25" spans="6:9" x14ac:dyDescent="0.3">
      <c r="F25" s="1">
        <v>24</v>
      </c>
      <c r="G25" s="1" t="str">
        <f>+Central!B25</f>
        <v>Ciudad</v>
      </c>
      <c r="H25" s="1" t="str">
        <f>+Central!C25</f>
        <v>Medilent</v>
      </c>
      <c r="I25" s="8" t="s">
        <v>34</v>
      </c>
    </row>
    <row r="26" spans="6:9" x14ac:dyDescent="0.3">
      <c r="F26" s="1">
        <v>25</v>
      </c>
      <c r="G26" s="1" t="str">
        <f>+Central!B26</f>
        <v xml:space="preserve">Ciudad </v>
      </c>
      <c r="H26" s="1" t="str">
        <f>+Central!C26</f>
        <v>Griensu</v>
      </c>
      <c r="I26" s="8" t="s">
        <v>35</v>
      </c>
    </row>
  </sheetData>
  <hyperlinks>
    <hyperlink ref="A1" location="Central!A1" display="Central!A1" xr:uid="{17B8D4C1-7235-4601-94FE-4909ABA07E03}"/>
    <hyperlink ref="D1" location="'logos tarjetas'!A1" display="'logos tarjetas'!A1" xr:uid="{DD5A16F0-6AB6-44EF-B2B1-7448407906FE}"/>
    <hyperlink ref="I3" location="'2'!A1" display="'2'!A1" xr:uid="{D97D0829-F408-44BB-A173-126A6D58A1C3}"/>
    <hyperlink ref="I2" location="'1'!A1" display="'1'!A1" xr:uid="{7B1F7A4D-2CFE-496D-AEC3-9F3EB8249246}"/>
    <hyperlink ref="I4" location="'3'!A1" display="'3'!A1" xr:uid="{78C687CD-BB73-4F56-B46B-5D735C55E57E}"/>
    <hyperlink ref="I5" location="'4'!A1" display="'4'!A1" xr:uid="{852EACD6-C223-4EA3-90E2-54535009E848}"/>
    <hyperlink ref="I6" location="'5'!A1" display="'5'!A1" xr:uid="{195E4238-380F-4C9B-9B67-D62C55389BEF}"/>
    <hyperlink ref="I7" location="'6'!A1" display="'6'!A1" xr:uid="{15FDCC66-CD38-4274-ADA8-E1EA00CE562B}"/>
    <hyperlink ref="I8" location="'7'!A1" display="'7'!A1" xr:uid="{9C6A0F95-91A7-4904-A101-5D922ABB0F09}"/>
    <hyperlink ref="I9" location="'8'!A1" display="'8'!A1" xr:uid="{0B77CC8E-C4BA-424F-B07B-61F28DB2050B}"/>
    <hyperlink ref="I10" location="'9'!A1" display="'9'!A1" xr:uid="{C457346B-F34B-4F0A-A2CA-DFD8D633C845}"/>
    <hyperlink ref="I11" location="'10'!A1" display="'10'!A1" xr:uid="{C3B6EA8E-0793-46D7-A647-FCF75F364F51}"/>
    <hyperlink ref="I12" location="'11'!A1" display="'11'!A1" xr:uid="{2AF94FFA-257B-4040-AD06-E51700547DE0}"/>
    <hyperlink ref="I13" location="'12'!A1" display="'12'!A1" xr:uid="{2F3FC922-6049-4D92-886C-F1B3D18BBB2D}"/>
    <hyperlink ref="I14" location="'13'!A1" display="'13'!A1" xr:uid="{E0FD1A56-7053-4BAD-8CEF-E868846B606E}"/>
    <hyperlink ref="I15" location="'14'!A1" display="'14'!A1" xr:uid="{88D95B45-CFCF-4263-9F60-DA8E346CFD51}"/>
    <hyperlink ref="I16" location="'15'!A1" display="'15'!A1" xr:uid="{A3C7163F-6766-43E4-9C36-0C441D9E653E}"/>
    <hyperlink ref="I17" location="'16'!A1" display="'16'!A1" xr:uid="{D4E1C227-0D4C-4749-A9DB-31B3A3D5B109}"/>
    <hyperlink ref="I18" location="'17'!A1" display="'17'!A1" xr:uid="{11E0C1B5-1786-43D2-8358-42FAC32E1087}"/>
    <hyperlink ref="I19" location="'18'!A1" display="'18'!A1" xr:uid="{371AD84F-5123-4330-8738-ACDB28300911}"/>
    <hyperlink ref="I20" location="'19'!A1" display="'19'!A1" xr:uid="{0B6D9033-4E16-4ED7-A3B6-0C396206A7E9}"/>
    <hyperlink ref="I21" location="'20'!A1" display="'20'!A1" xr:uid="{78FA254A-67F3-4245-8329-71A8F1755A7B}"/>
    <hyperlink ref="I22" location="'21'!A1" display="'21'!A1" xr:uid="{A72EE5B5-BE15-4BD6-92A8-572B5F8C21FB}"/>
    <hyperlink ref="I23" location="'22'!A1" display="'22'!A1" xr:uid="{76C73CBE-7C84-429A-BD1F-D614CEC1468B}"/>
    <hyperlink ref="I24" location="'23'!A1" display="'23'!A1" xr:uid="{6F1979C4-EE59-432A-90D7-A3F939A30A80}"/>
    <hyperlink ref="I25" location="'24'!A1" display="'24'!A1" xr:uid="{52586224-CCE4-4459-B021-E5F3A69EB3B9}"/>
    <hyperlink ref="I26" location="'25'!A1" display="'25'!A1" xr:uid="{5B08BFDC-46AB-4488-A94E-5BC1166F75B8}"/>
    <hyperlink ref="D3" location="'logo marcas'!A1" display="'logo marcas'!A1" xr:uid="{E84FF7FF-868D-4680-BC1E-ACB7A2A7F169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354D-9A4E-4BA3-8AD7-37164650B3DC}">
  <sheetPr codeName="Hoja16"/>
  <dimension ref="A1:H26"/>
  <sheetViews>
    <sheetView workbookViewId="0">
      <selection activeCell="F25" sqref="F25"/>
    </sheetView>
  </sheetViews>
  <sheetFormatPr baseColWidth="10" defaultRowHeight="14.4" x14ac:dyDescent="0.3"/>
  <cols>
    <col min="5" max="5" width="16.6640625" bestFit="1" customWidth="1"/>
  </cols>
  <sheetData>
    <row r="1" spans="1:8" x14ac:dyDescent="0.3">
      <c r="A1" s="6" t="s">
        <v>10</v>
      </c>
      <c r="C1" s="1" t="s">
        <v>0</v>
      </c>
      <c r="D1" s="1" t="s">
        <v>7</v>
      </c>
      <c r="E1" s="1" t="s">
        <v>8</v>
      </c>
      <c r="F1" s="1" t="s">
        <v>9</v>
      </c>
      <c r="H1" s="7" t="s">
        <v>11</v>
      </c>
    </row>
    <row r="2" spans="1:8" x14ac:dyDescent="0.3">
      <c r="C2" s="1">
        <v>1</v>
      </c>
      <c r="D2" s="1" t="str">
        <f>+Central!B2</f>
        <v>Comafi</v>
      </c>
      <c r="E2" s="1" t="str">
        <f>+Central!C2</f>
        <v>Farmacity</v>
      </c>
      <c r="F2" s="8" t="s">
        <v>6</v>
      </c>
    </row>
    <row r="3" spans="1:8" x14ac:dyDescent="0.3">
      <c r="C3" s="1">
        <v>2</v>
      </c>
      <c r="D3" s="1" t="str">
        <f>+Central!B3</f>
        <v>Comafi</v>
      </c>
      <c r="E3" s="1" t="str">
        <f>+Central!C3</f>
        <v>Sport Club</v>
      </c>
      <c r="F3" s="8" t="s">
        <v>5</v>
      </c>
      <c r="H3" s="7" t="s">
        <v>36</v>
      </c>
    </row>
    <row r="4" spans="1:8" x14ac:dyDescent="0.3">
      <c r="C4" s="1">
        <v>3</v>
      </c>
      <c r="D4" s="1" t="str">
        <f>+Central!B4</f>
        <v>Comafi</v>
      </c>
      <c r="E4" s="1" t="str">
        <f>+Central!C4</f>
        <v>Medical Hair</v>
      </c>
      <c r="F4" s="8" t="s">
        <v>13</v>
      </c>
    </row>
    <row r="5" spans="1:8" x14ac:dyDescent="0.3">
      <c r="C5" s="1">
        <v>4</v>
      </c>
      <c r="D5" s="1" t="str">
        <f>+Central!B5</f>
        <v>Comafi</v>
      </c>
      <c r="E5" s="1" t="str">
        <f>+Central!C5</f>
        <v>Iobella</v>
      </c>
      <c r="F5" s="8" t="s">
        <v>14</v>
      </c>
    </row>
    <row r="6" spans="1:8" x14ac:dyDescent="0.3">
      <c r="C6" s="1">
        <v>5</v>
      </c>
      <c r="D6" s="1" t="str">
        <f>+Central!B6</f>
        <v>Comafi</v>
      </c>
      <c r="E6" s="1" t="str">
        <f>+Central!C6</f>
        <v>Peluquerias</v>
      </c>
      <c r="F6" s="8" t="s">
        <v>15</v>
      </c>
    </row>
    <row r="7" spans="1:8" x14ac:dyDescent="0.3">
      <c r="C7" s="1">
        <v>6</v>
      </c>
      <c r="D7" s="1" t="str">
        <f>+Central!B7</f>
        <v>Galicia</v>
      </c>
      <c r="E7" s="1" t="str">
        <f>+Central!C7</f>
        <v>Araucana farmacia</v>
      </c>
      <c r="F7" s="8" t="s">
        <v>16</v>
      </c>
    </row>
    <row r="8" spans="1:8" x14ac:dyDescent="0.3">
      <c r="C8" s="1">
        <v>7</v>
      </c>
      <c r="D8" s="1" t="str">
        <f>+Central!B8</f>
        <v>Galicia</v>
      </c>
      <c r="E8" s="1" t="str">
        <f>+Central!C8</f>
        <v>Cortassa</v>
      </c>
      <c r="F8" s="8" t="s">
        <v>17</v>
      </c>
    </row>
    <row r="9" spans="1:8" x14ac:dyDescent="0.3">
      <c r="C9" s="1">
        <v>8</v>
      </c>
      <c r="D9" s="1" t="str">
        <f>+Central!B9</f>
        <v>Galicia</v>
      </c>
      <c r="E9" s="1" t="str">
        <f>+Central!C9</f>
        <v>Perfumería del pueblo</v>
      </c>
      <c r="F9" s="8" t="s">
        <v>18</v>
      </c>
    </row>
    <row r="10" spans="1:8" x14ac:dyDescent="0.3">
      <c r="C10" s="1">
        <v>9</v>
      </c>
      <c r="D10" s="1" t="str">
        <f>+Central!B10</f>
        <v>Galicia</v>
      </c>
      <c r="E10" s="1" t="str">
        <f>+Central!C10</f>
        <v>Farmacia Bertagni</v>
      </c>
      <c r="F10" s="8" t="s">
        <v>19</v>
      </c>
    </row>
    <row r="11" spans="1:8" x14ac:dyDescent="0.3">
      <c r="C11" s="1">
        <v>10</v>
      </c>
      <c r="D11" s="1" t="str">
        <f>+Central!B11</f>
        <v>Galicia</v>
      </c>
      <c r="E11" s="1" t="str">
        <f>+Central!C11</f>
        <v>Erica encinas</v>
      </c>
      <c r="F11" s="8" t="s">
        <v>20</v>
      </c>
    </row>
    <row r="12" spans="1:8" x14ac:dyDescent="0.3">
      <c r="C12" s="1">
        <v>11</v>
      </c>
      <c r="D12" s="1" t="str">
        <f>+Central!B12</f>
        <v>Ciudad</v>
      </c>
      <c r="E12" s="1" t="str">
        <f>+Central!C12</f>
        <v>Optica cingolani</v>
      </c>
      <c r="F12" s="8" t="s">
        <v>21</v>
      </c>
    </row>
    <row r="13" spans="1:8" x14ac:dyDescent="0.3">
      <c r="C13" s="1">
        <v>12</v>
      </c>
      <c r="D13" s="1" t="str">
        <f>+Central!B13</f>
        <v>Ciudad</v>
      </c>
      <c r="E13" s="1" t="str">
        <f>+Central!C13</f>
        <v>Get the look</v>
      </c>
      <c r="F13" s="8" t="s">
        <v>22</v>
      </c>
    </row>
    <row r="14" spans="1:8" x14ac:dyDescent="0.3">
      <c r="C14" s="1">
        <v>13</v>
      </c>
      <c r="D14" s="1" t="str">
        <f>+Central!B14</f>
        <v>Ciudad</v>
      </c>
      <c r="E14" s="1" t="str">
        <f>+Central!C14</f>
        <v>Lyzeen</v>
      </c>
      <c r="F14" s="8" t="s">
        <v>23</v>
      </c>
    </row>
    <row r="15" spans="1:8" x14ac:dyDescent="0.3">
      <c r="C15" s="1">
        <v>14</v>
      </c>
      <c r="D15" s="1" t="str">
        <f>+Central!B15</f>
        <v>Ciudad</v>
      </c>
      <c r="E15" s="1" t="str">
        <f>+Central!C15</f>
        <v>Ruiz y Roca</v>
      </c>
      <c r="F15" s="8" t="s">
        <v>24</v>
      </c>
    </row>
    <row r="16" spans="1:8" x14ac:dyDescent="0.3">
      <c r="C16" s="1">
        <v>15</v>
      </c>
      <c r="D16" s="1" t="str">
        <f>+Central!B16</f>
        <v>Ciudad</v>
      </c>
      <c r="E16" s="1" t="str">
        <f>+Central!C16</f>
        <v>Juleriaque</v>
      </c>
      <c r="F16" s="8" t="s">
        <v>25</v>
      </c>
    </row>
    <row r="17" spans="3:6" x14ac:dyDescent="0.3">
      <c r="C17" s="1">
        <v>16</v>
      </c>
      <c r="D17" s="1" t="str">
        <f>+Central!B17</f>
        <v>HSBC</v>
      </c>
      <c r="E17" s="1" t="str">
        <f>+Central!C17</f>
        <v>BACE</v>
      </c>
      <c r="F17" s="8" t="s">
        <v>26</v>
      </c>
    </row>
    <row r="18" spans="3:6" x14ac:dyDescent="0.3">
      <c r="C18" s="1">
        <v>17</v>
      </c>
      <c r="D18" s="1" t="str">
        <f>+Central!B18</f>
        <v>HSBC</v>
      </c>
      <c r="E18" s="1" t="str">
        <f>+Central!C18</f>
        <v>Farmacity</v>
      </c>
      <c r="F18" s="8" t="s">
        <v>27</v>
      </c>
    </row>
    <row r="19" spans="3:6" x14ac:dyDescent="0.3">
      <c r="C19" s="1">
        <v>18</v>
      </c>
      <c r="D19" s="1" t="str">
        <f>+Central!B19</f>
        <v>HSBC</v>
      </c>
      <c r="E19" s="1" t="str">
        <f>+Central!C19</f>
        <v>Iobella</v>
      </c>
      <c r="F19" s="8" t="s">
        <v>28</v>
      </c>
    </row>
    <row r="20" spans="3:6" x14ac:dyDescent="0.3">
      <c r="C20" s="1">
        <v>19</v>
      </c>
      <c r="D20" s="1" t="str">
        <f>+Central!B20</f>
        <v>HSBC</v>
      </c>
      <c r="E20" s="1" t="str">
        <f>+Central!C20</f>
        <v>Pigmento</v>
      </c>
      <c r="F20" s="8" t="s">
        <v>29</v>
      </c>
    </row>
    <row r="21" spans="3:6" x14ac:dyDescent="0.3">
      <c r="C21" s="1">
        <v>20</v>
      </c>
      <c r="D21" s="1" t="str">
        <f>+Central!B21</f>
        <v>HSBC</v>
      </c>
      <c r="E21" s="1" t="str">
        <f>+Central!C21</f>
        <v>Rouge</v>
      </c>
      <c r="F21" s="8" t="s">
        <v>30</v>
      </c>
    </row>
    <row r="22" spans="3:6" x14ac:dyDescent="0.3">
      <c r="C22" s="1">
        <v>21</v>
      </c>
      <c r="D22" s="1" t="str">
        <f>+Central!B22</f>
        <v>Comafi</v>
      </c>
      <c r="E22" s="1" t="str">
        <f>+Central!C22</f>
        <v>Bioesthetics</v>
      </c>
      <c r="F22" s="8" t="s">
        <v>31</v>
      </c>
    </row>
    <row r="23" spans="3:6" x14ac:dyDescent="0.3">
      <c r="C23" s="1">
        <v>22</v>
      </c>
      <c r="D23" s="1" t="str">
        <f>+Central!B23</f>
        <v>Comafi</v>
      </c>
      <c r="E23" s="1" t="str">
        <f>+Central!C23</f>
        <v>Blue &amp; Rest</v>
      </c>
      <c r="F23" s="8" t="s">
        <v>32</v>
      </c>
    </row>
    <row r="24" spans="3:6" x14ac:dyDescent="0.3">
      <c r="C24" s="1">
        <v>23</v>
      </c>
      <c r="D24" s="1" t="str">
        <f>+Central!B24</f>
        <v>Ciudad</v>
      </c>
      <c r="E24" s="1" t="str">
        <f>+Central!C24</f>
        <v>Goerner</v>
      </c>
      <c r="F24" s="8" t="s">
        <v>33</v>
      </c>
    </row>
    <row r="25" spans="3:6" x14ac:dyDescent="0.3">
      <c r="C25" s="1">
        <v>24</v>
      </c>
      <c r="D25" s="1" t="str">
        <f>+Central!B25</f>
        <v>Ciudad</v>
      </c>
      <c r="E25" s="1" t="str">
        <f>+Central!C25</f>
        <v>Medilent</v>
      </c>
      <c r="F25" s="8" t="s">
        <v>34</v>
      </c>
    </row>
    <row r="26" spans="3:6" x14ac:dyDescent="0.3">
      <c r="C26" s="1">
        <v>25</v>
      </c>
      <c r="D26" s="1" t="str">
        <f>+Central!B26</f>
        <v xml:space="preserve">Ciudad </v>
      </c>
      <c r="E26" s="1" t="str">
        <f>+Central!C26</f>
        <v>Griensu</v>
      </c>
      <c r="F26" s="8" t="s">
        <v>35</v>
      </c>
    </row>
  </sheetData>
  <hyperlinks>
    <hyperlink ref="A1" location="Central!A1" display="Central!A1" xr:uid="{632BC099-6A47-47FA-85E9-79436380E6A8}"/>
    <hyperlink ref="H1" location="'logos bancos'!A1" display="'logos bancos'!A1" xr:uid="{59FE19B1-AF70-42C2-850B-C68745C31425}"/>
    <hyperlink ref="F3" location="'2'!A1" display="'2'!A1" xr:uid="{7AF24E00-98BB-46D7-AE8E-29C04EEDAB51}"/>
    <hyperlink ref="F2" location="'1'!A1" display="'1'!A1" xr:uid="{85830A75-1617-45A7-8366-62E9724B22EA}"/>
    <hyperlink ref="F4" location="'3'!A1" display="'3'!A1" xr:uid="{7CBE74F2-12C7-4EC8-B130-929F6E646C9F}"/>
    <hyperlink ref="F5" location="'4'!A1" display="'4'!A1" xr:uid="{86D3F1DF-501E-4DA3-89F3-2EC4F5F563EF}"/>
    <hyperlink ref="F6" location="'5'!A1" display="'5'!A1" xr:uid="{BADC9DFF-025E-4CC0-9376-4A1BD4ABD6DF}"/>
    <hyperlink ref="F7" location="'6'!A1" display="'6'!A1" xr:uid="{313E291F-DA83-42B9-A418-C50E1565FC1E}"/>
    <hyperlink ref="F8" location="'7'!A1" display="'7'!A1" xr:uid="{BBA5FB41-6363-4AD7-88C3-6CDEF71E0D41}"/>
    <hyperlink ref="F9" location="'8'!A1" display="'8'!A1" xr:uid="{1B57D7AC-4583-4B3F-B1A1-ACFEA094AE02}"/>
    <hyperlink ref="F10" location="'9'!A1" display="'9'!A1" xr:uid="{2B169389-47EE-4CCF-8870-96FB8D83BA0C}"/>
    <hyperlink ref="F11" location="'10'!A1" display="'10'!A1" xr:uid="{89C082F3-DB35-4AC8-B4CF-31F7E51885CF}"/>
    <hyperlink ref="F12" location="'11'!A1" display="'11'!A1" xr:uid="{03B2FE65-82CA-4C3B-B715-3B4EFD84FB0D}"/>
    <hyperlink ref="F13" location="'12'!A1" display="'12'!A1" xr:uid="{1E44AEE3-7EF2-40DE-A9CC-DAF7955FD383}"/>
    <hyperlink ref="F14" location="'13'!A1" display="'13'!A1" xr:uid="{D497C6AD-328E-4BCB-A0D2-5FD08F0BB1E2}"/>
    <hyperlink ref="F15" location="'14'!A1" display="'14'!A1" xr:uid="{7157E876-08C1-41DA-87CC-58C912C606C2}"/>
    <hyperlink ref="F16" location="'15'!A1" display="'15'!A1" xr:uid="{56B054DC-35A4-4C93-A6B2-10D31817B2AA}"/>
    <hyperlink ref="F17" location="'16'!A1" display="'16'!A1" xr:uid="{7FC6DBF5-A3F1-4579-B98C-1F40E12387CC}"/>
    <hyperlink ref="F18" location="'17'!A1" display="'17'!A1" xr:uid="{9D28CDE2-52FC-4793-BB08-EE7783CD4AA6}"/>
    <hyperlink ref="F19" location="'18'!A1" display="'18'!A1" xr:uid="{B5544547-CCBB-43E3-878E-F3D347644311}"/>
    <hyperlink ref="F20" location="'19'!A1" display="'19'!A1" xr:uid="{C9BB9CAE-7246-4295-8685-0985BEE14183}"/>
    <hyperlink ref="F21" location="'20'!A1" display="'20'!A1" xr:uid="{3DC90D05-B63E-45AA-96DD-33F205C236F8}"/>
    <hyperlink ref="F22" location="'21'!A1" display="'21'!A1" xr:uid="{80C97EE5-89E0-4CCC-8F2E-603C70E6D553}"/>
    <hyperlink ref="F23" location="'22'!A1" display="'22'!A1" xr:uid="{221C4560-030E-4132-B39D-C85E7F0DA92D}"/>
    <hyperlink ref="F24" location="'23'!A1" display="'23'!A1" xr:uid="{98D1F608-C832-4854-A639-79D5D1499100}"/>
    <hyperlink ref="F25" location="'24'!A1" display="'24'!A1" xr:uid="{D1795DC1-3393-4FCC-81BB-4D29C79D0C32}"/>
    <hyperlink ref="F26" location="'25'!A1" display="'25'!A1" xr:uid="{55EA5461-AAC7-4269-B1C1-EEBFF4D87CD0}"/>
    <hyperlink ref="H3" location="'logo marcas'!A1" display="'logo marcas'!A1" xr:uid="{3EFD7323-C75F-448F-B3BD-A3458829750F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4396-554C-475C-97E9-2CE8E58E1C7B}">
  <dimension ref="E1:K26"/>
  <sheetViews>
    <sheetView workbookViewId="0">
      <selection activeCell="J1" sqref="J1"/>
    </sheetView>
  </sheetViews>
  <sheetFormatPr baseColWidth="10" defaultRowHeight="14.4" x14ac:dyDescent="0.3"/>
  <cols>
    <col min="7" max="7" width="16.6640625" bestFit="1" customWidth="1"/>
  </cols>
  <sheetData>
    <row r="1" spans="5:11" x14ac:dyDescent="0.3">
      <c r="E1" s="1" t="s">
        <v>0</v>
      </c>
      <c r="F1" s="1" t="s">
        <v>7</v>
      </c>
      <c r="G1" s="1" t="s">
        <v>8</v>
      </c>
      <c r="H1" s="1" t="s">
        <v>9</v>
      </c>
      <c r="J1" s="6" t="s">
        <v>10</v>
      </c>
      <c r="K1" s="7" t="s">
        <v>11</v>
      </c>
    </row>
    <row r="2" spans="5:11" x14ac:dyDescent="0.3">
      <c r="E2" s="1">
        <v>1</v>
      </c>
      <c r="F2" s="1" t="str">
        <f>+Central!B2</f>
        <v>Comafi</v>
      </c>
      <c r="G2" s="1" t="str">
        <f>+Central!C2</f>
        <v>Farmacity</v>
      </c>
      <c r="H2" s="8" t="s">
        <v>6</v>
      </c>
    </row>
    <row r="3" spans="5:11" x14ac:dyDescent="0.3">
      <c r="E3" s="1">
        <v>2</v>
      </c>
      <c r="F3" s="1" t="str">
        <f>+Central!B3</f>
        <v>Comafi</v>
      </c>
      <c r="G3" s="1" t="str">
        <f>+Central!C3</f>
        <v>Sport Club</v>
      </c>
      <c r="H3" s="8" t="s">
        <v>5</v>
      </c>
      <c r="K3" s="7" t="s">
        <v>12</v>
      </c>
    </row>
    <row r="4" spans="5:11" x14ac:dyDescent="0.3">
      <c r="E4" s="1">
        <v>3</v>
      </c>
      <c r="F4" s="1" t="str">
        <f>+Central!B4</f>
        <v>Comafi</v>
      </c>
      <c r="G4" s="1" t="str">
        <f>+Central!C4</f>
        <v>Medical Hair</v>
      </c>
      <c r="H4" s="8" t="s">
        <v>13</v>
      </c>
    </row>
    <row r="5" spans="5:11" x14ac:dyDescent="0.3">
      <c r="E5" s="1">
        <v>4</v>
      </c>
      <c r="F5" s="1" t="str">
        <f>+Central!B5</f>
        <v>Comafi</v>
      </c>
      <c r="G5" s="1" t="str">
        <f>+Central!C5</f>
        <v>Iobella</v>
      </c>
      <c r="H5" s="8" t="s">
        <v>14</v>
      </c>
    </row>
    <row r="6" spans="5:11" x14ac:dyDescent="0.3">
      <c r="E6" s="1">
        <v>5</v>
      </c>
      <c r="F6" s="1" t="str">
        <f>+Central!B6</f>
        <v>Comafi</v>
      </c>
      <c r="G6" s="1" t="str">
        <f>+Central!C6</f>
        <v>Peluquerias</v>
      </c>
      <c r="H6" s="8" t="s">
        <v>15</v>
      </c>
    </row>
    <row r="7" spans="5:11" x14ac:dyDescent="0.3">
      <c r="E7" s="1">
        <v>6</v>
      </c>
      <c r="F7" s="1" t="str">
        <f>+Central!B7</f>
        <v>Galicia</v>
      </c>
      <c r="G7" s="1" t="str">
        <f>+Central!C7</f>
        <v>Araucana farmacia</v>
      </c>
      <c r="H7" s="8" t="s">
        <v>16</v>
      </c>
    </row>
    <row r="8" spans="5:11" x14ac:dyDescent="0.3">
      <c r="E8" s="1">
        <v>7</v>
      </c>
      <c r="F8" s="1" t="str">
        <f>+Central!B8</f>
        <v>Galicia</v>
      </c>
      <c r="G8" s="1" t="str">
        <f>+Central!C8</f>
        <v>Cortassa</v>
      </c>
      <c r="H8" s="8" t="s">
        <v>17</v>
      </c>
    </row>
    <row r="9" spans="5:11" x14ac:dyDescent="0.3">
      <c r="E9" s="1">
        <v>8</v>
      </c>
      <c r="F9" s="1" t="str">
        <f>+Central!B9</f>
        <v>Galicia</v>
      </c>
      <c r="G9" s="1" t="str">
        <f>+Central!C9</f>
        <v>Perfumería del pueblo</v>
      </c>
      <c r="H9" s="8" t="s">
        <v>18</v>
      </c>
    </row>
    <row r="10" spans="5:11" x14ac:dyDescent="0.3">
      <c r="E10" s="1">
        <v>9</v>
      </c>
      <c r="F10" s="1" t="str">
        <f>+Central!B10</f>
        <v>Galicia</v>
      </c>
      <c r="G10" s="1" t="str">
        <f>+Central!C10</f>
        <v>Farmacia Bertagni</v>
      </c>
      <c r="H10" s="8" t="s">
        <v>19</v>
      </c>
    </row>
    <row r="11" spans="5:11" x14ac:dyDescent="0.3">
      <c r="E11" s="1">
        <v>10</v>
      </c>
      <c r="F11" s="1" t="str">
        <f>+Central!B11</f>
        <v>Galicia</v>
      </c>
      <c r="G11" s="1" t="str">
        <f>+Central!C11</f>
        <v>Erica encinas</v>
      </c>
      <c r="H11" s="8" t="s">
        <v>20</v>
      </c>
    </row>
    <row r="12" spans="5:11" x14ac:dyDescent="0.3">
      <c r="E12" s="1">
        <v>11</v>
      </c>
      <c r="F12" s="1" t="str">
        <f>+Central!B12</f>
        <v>Ciudad</v>
      </c>
      <c r="G12" s="1" t="str">
        <f>+Central!C12</f>
        <v>Optica cingolani</v>
      </c>
      <c r="H12" s="8" t="s">
        <v>21</v>
      </c>
    </row>
    <row r="13" spans="5:11" x14ac:dyDescent="0.3">
      <c r="E13" s="1">
        <v>12</v>
      </c>
      <c r="F13" s="1" t="str">
        <f>+Central!B13</f>
        <v>Ciudad</v>
      </c>
      <c r="G13" s="1" t="str">
        <f>+Central!C13</f>
        <v>Get the look</v>
      </c>
      <c r="H13" s="8" t="s">
        <v>22</v>
      </c>
    </row>
    <row r="14" spans="5:11" x14ac:dyDescent="0.3">
      <c r="E14" s="1">
        <v>13</v>
      </c>
      <c r="F14" s="1" t="str">
        <f>+Central!B14</f>
        <v>Ciudad</v>
      </c>
      <c r="G14" s="1" t="str">
        <f>+Central!C14</f>
        <v>Lyzeen</v>
      </c>
      <c r="H14" s="8" t="s">
        <v>23</v>
      </c>
    </row>
    <row r="15" spans="5:11" x14ac:dyDescent="0.3">
      <c r="E15" s="1">
        <v>14</v>
      </c>
      <c r="F15" s="1" t="str">
        <f>+Central!B15</f>
        <v>Ciudad</v>
      </c>
      <c r="G15" s="1" t="str">
        <f>+Central!C15</f>
        <v>Ruiz y Roca</v>
      </c>
      <c r="H15" s="8" t="s">
        <v>24</v>
      </c>
    </row>
    <row r="16" spans="5:11" x14ac:dyDescent="0.3">
      <c r="E16" s="1">
        <v>15</v>
      </c>
      <c r="F16" s="1" t="str">
        <f>+Central!B16</f>
        <v>Ciudad</v>
      </c>
      <c r="G16" s="1" t="str">
        <f>+Central!C16</f>
        <v>Juleriaque</v>
      </c>
      <c r="H16" s="8" t="s">
        <v>25</v>
      </c>
    </row>
    <row r="17" spans="5:8" x14ac:dyDescent="0.3">
      <c r="E17" s="1">
        <v>16</v>
      </c>
      <c r="F17" s="1" t="str">
        <f>+Central!B17</f>
        <v>HSBC</v>
      </c>
      <c r="G17" s="1" t="str">
        <f>+Central!C17</f>
        <v>BACE</v>
      </c>
      <c r="H17" s="8" t="s">
        <v>26</v>
      </c>
    </row>
    <row r="18" spans="5:8" x14ac:dyDescent="0.3">
      <c r="E18" s="1">
        <v>17</v>
      </c>
      <c r="F18" s="1" t="str">
        <f>+Central!B18</f>
        <v>HSBC</v>
      </c>
      <c r="G18" s="1" t="str">
        <f>+Central!C18</f>
        <v>Farmacity</v>
      </c>
      <c r="H18" s="8" t="s">
        <v>27</v>
      </c>
    </row>
    <row r="19" spans="5:8" x14ac:dyDescent="0.3">
      <c r="E19" s="1">
        <v>18</v>
      </c>
      <c r="F19" s="1" t="str">
        <f>+Central!B19</f>
        <v>HSBC</v>
      </c>
      <c r="G19" s="1" t="str">
        <f>+Central!C19</f>
        <v>Iobella</v>
      </c>
      <c r="H19" s="8" t="s">
        <v>28</v>
      </c>
    </row>
    <row r="20" spans="5:8" x14ac:dyDescent="0.3">
      <c r="E20" s="1">
        <v>19</v>
      </c>
      <c r="F20" s="1" t="str">
        <f>+Central!B20</f>
        <v>HSBC</v>
      </c>
      <c r="G20" s="1" t="str">
        <f>+Central!C20</f>
        <v>Pigmento</v>
      </c>
      <c r="H20" s="8" t="s">
        <v>29</v>
      </c>
    </row>
    <row r="21" spans="5:8" x14ac:dyDescent="0.3">
      <c r="E21" s="1">
        <v>20</v>
      </c>
      <c r="F21" s="1" t="str">
        <f>+Central!B21</f>
        <v>HSBC</v>
      </c>
      <c r="G21" s="1" t="str">
        <f>+Central!C21</f>
        <v>Rouge</v>
      </c>
      <c r="H21" s="8" t="s">
        <v>30</v>
      </c>
    </row>
    <row r="22" spans="5:8" x14ac:dyDescent="0.3">
      <c r="E22" s="1">
        <v>21</v>
      </c>
      <c r="F22" s="1" t="str">
        <f>+Central!B22</f>
        <v>Comafi</v>
      </c>
      <c r="G22" s="1" t="str">
        <f>+Central!C22</f>
        <v>Bioesthetics</v>
      </c>
      <c r="H22" s="8" t="s">
        <v>31</v>
      </c>
    </row>
    <row r="23" spans="5:8" x14ac:dyDescent="0.3">
      <c r="E23" s="1">
        <v>22</v>
      </c>
      <c r="F23" s="1" t="str">
        <f>+Central!B23</f>
        <v>Comafi</v>
      </c>
      <c r="G23" s="1" t="str">
        <f>+Central!C23</f>
        <v>Blue &amp; Rest</v>
      </c>
      <c r="H23" s="8" t="s">
        <v>32</v>
      </c>
    </row>
    <row r="24" spans="5:8" x14ac:dyDescent="0.3">
      <c r="E24" s="1">
        <v>23</v>
      </c>
      <c r="F24" s="1" t="str">
        <f>+Central!B24</f>
        <v>Ciudad</v>
      </c>
      <c r="G24" s="1" t="str">
        <f>+Central!C24</f>
        <v>Goerner</v>
      </c>
      <c r="H24" s="8" t="s">
        <v>33</v>
      </c>
    </row>
    <row r="25" spans="5:8" x14ac:dyDescent="0.3">
      <c r="E25" s="1">
        <v>24</v>
      </c>
      <c r="F25" s="1" t="str">
        <f>+Central!B25</f>
        <v>Ciudad</v>
      </c>
      <c r="G25" s="1" t="str">
        <f>+Central!C25</f>
        <v>Medilent</v>
      </c>
      <c r="H25" s="8" t="s">
        <v>34</v>
      </c>
    </row>
    <row r="26" spans="5:8" x14ac:dyDescent="0.3">
      <c r="E26" s="1">
        <v>25</v>
      </c>
      <c r="F26" s="1" t="str">
        <f>+Central!B26</f>
        <v xml:space="preserve">Ciudad </v>
      </c>
      <c r="G26" s="1" t="str">
        <f>+Central!C26</f>
        <v>Griensu</v>
      </c>
      <c r="H26" s="8" t="s">
        <v>35</v>
      </c>
    </row>
  </sheetData>
  <hyperlinks>
    <hyperlink ref="K1" location="'logos bancos'!A1" display="'logos bancos'!A1" xr:uid="{2A506D61-5326-467D-927D-A46EA11E2106}"/>
    <hyperlink ref="K3" location="'logos tarjetas'!A1" display="'logos tarjetas'!A1" xr:uid="{4AC065DD-29E9-4156-B9F8-F665820D011F}"/>
    <hyperlink ref="J1" location="Central!A1" display="Central!A1" xr:uid="{A2D370FE-6D11-484B-9EDF-53170F2C5613}"/>
    <hyperlink ref="H3" location="'2'!A1" display="'2'!A1" xr:uid="{B39A6350-609D-42CD-A4F0-F5349E7C475A}"/>
    <hyperlink ref="H2" location="'1'!A1" display="'1'!A1" xr:uid="{6313139D-194D-4133-8D6C-BDB5D76AE85D}"/>
    <hyperlink ref="H4" location="'3'!A1" display="'3'!A1" xr:uid="{08594560-76BF-4E2D-8201-B170EAB515A3}"/>
    <hyperlink ref="H5" location="'4'!A1" display="'4'!A1" xr:uid="{9CDF9359-183D-4634-A1D3-21CC7D936149}"/>
    <hyperlink ref="H6" location="'5'!A1" display="'5'!A1" xr:uid="{0576141B-70B1-4D26-ACD3-C2B642F739A1}"/>
    <hyperlink ref="H7" location="'6'!A1" display="'6'!A1" xr:uid="{43F5FC0D-7637-46DA-B8C7-2D88CF6B4A00}"/>
    <hyperlink ref="H8" location="'7'!A1" display="'7'!A1" xr:uid="{DF95986C-A915-4223-9CF5-7C1C9E0C08BC}"/>
    <hyperlink ref="H9" location="'8'!A1" display="'8'!A1" xr:uid="{BF720CF9-A3E9-4308-B446-7C4562594C28}"/>
    <hyperlink ref="H10" location="'9'!A1" display="'9'!A1" xr:uid="{E8E250B5-CC3E-44D5-993C-DF7B76F5801D}"/>
    <hyperlink ref="H11" location="'10'!A1" display="'10'!A1" xr:uid="{8FAA636F-D780-4DB7-B613-490A5EB22052}"/>
    <hyperlink ref="H12" location="'11'!A1" display="'11'!A1" xr:uid="{45EC6F20-206F-4912-82E6-97FC60A525C7}"/>
    <hyperlink ref="H13" location="'12'!A1" display="'12'!A1" xr:uid="{C825508C-EE55-467C-B42A-4752BCF760A9}"/>
    <hyperlink ref="H14" location="'13'!A1" display="'13'!A1" xr:uid="{9CDB055A-7DE3-42E7-AE6C-CC52876B7AD2}"/>
    <hyperlink ref="H15" location="'14'!A1" display="'14'!A1" xr:uid="{65ED1E9D-320A-41C8-B755-DC1BA6119B0A}"/>
    <hyperlink ref="H16" location="'15'!A1" display="'15'!A1" xr:uid="{37439AA5-3B9B-4EFE-B422-F05139775F6D}"/>
    <hyperlink ref="H17" location="'16'!A1" display="'16'!A1" xr:uid="{4B62A824-2E40-419A-8E3B-4C96E17226B8}"/>
    <hyperlink ref="H18" location="'17'!A1" display="'17'!A1" xr:uid="{5BA6957F-EAC7-4C22-9417-72F0A8B6EC3F}"/>
    <hyperlink ref="H19" location="'18'!A1" display="'18'!A1" xr:uid="{B62A6465-9460-438B-A5B2-3753F0B8A87F}"/>
    <hyperlink ref="H20" location="'19'!A1" display="'19'!A1" xr:uid="{ED1169EA-DF6B-45AE-9DA3-33335DBD6A17}"/>
    <hyperlink ref="H21" location="'20'!A1" display="'20'!A1" xr:uid="{2D761BE9-7F05-488A-9906-86C5DF52FC3B}"/>
    <hyperlink ref="H22" location="'21'!A1" display="'21'!A1" xr:uid="{B714C33E-E3D4-4DEC-B687-6225DA3B4E6D}"/>
    <hyperlink ref="H23" location="'22'!A1" display="'22'!A1" xr:uid="{3DB9DFB3-299C-4668-9BD8-D6C1A5DFCC91}"/>
    <hyperlink ref="H24" location="'23'!A1" display="'23'!A1" xr:uid="{A9603EA9-460D-4036-8790-DF1C7915FE2F}"/>
    <hyperlink ref="H25" location="'24'!A1" display="'24'!A1" xr:uid="{BFEB8779-FB60-47CF-BD15-CFF4C180EABC}"/>
    <hyperlink ref="H26" location="'25'!A1" display="'25'!A1" xr:uid="{83C704F8-9F06-4509-A1B4-EB8842337459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D80B-02CB-429E-A139-6E80F632FAC8}">
  <dimension ref="C1:Y33"/>
  <sheetViews>
    <sheetView workbookViewId="0">
      <selection activeCell="S2" sqref="S2:Y13"/>
    </sheetView>
  </sheetViews>
  <sheetFormatPr baseColWidth="10" defaultRowHeight="14.4" x14ac:dyDescent="0.3"/>
  <cols>
    <col min="3" max="3" width="3.77734375" bestFit="1" customWidth="1"/>
    <col min="4" max="4" width="3" bestFit="1" customWidth="1"/>
    <col min="6" max="6" width="20.33203125" bestFit="1" customWidth="1"/>
    <col min="8" max="8" width="4.5546875" bestFit="1" customWidth="1"/>
    <col min="9" max="9" width="3" customWidth="1"/>
    <col min="11" max="11" width="20.33203125" bestFit="1" customWidth="1"/>
    <col min="13" max="14" width="3.77734375" customWidth="1"/>
    <col min="16" max="17" width="3.77734375" customWidth="1"/>
    <col min="19" max="21" width="3.77734375" customWidth="1"/>
    <col min="23" max="25" width="3.77734375" customWidth="1"/>
  </cols>
  <sheetData>
    <row r="1" spans="3:25" ht="15" thickBot="1" x14ac:dyDescent="0.35"/>
    <row r="2" spans="3:25" x14ac:dyDescent="0.3">
      <c r="C2" s="26" t="s">
        <v>130</v>
      </c>
      <c r="S2" s="46" t="s">
        <v>131</v>
      </c>
      <c r="T2" s="47"/>
      <c r="U2" s="47"/>
      <c r="V2" s="47"/>
      <c r="W2" s="47"/>
      <c r="X2" s="47"/>
      <c r="Y2" s="48"/>
    </row>
    <row r="3" spans="3:25" x14ac:dyDescent="0.3">
      <c r="C3" s="27" t="s">
        <v>52</v>
      </c>
      <c r="D3" t="str">
        <f>+Central!A1</f>
        <v>Id</v>
      </c>
      <c r="E3" t="str">
        <f>+Central!B1</f>
        <v>Banco</v>
      </c>
      <c r="F3" t="str">
        <f>+Central!C1</f>
        <v>Local</v>
      </c>
      <c r="G3" t="str">
        <f>+Central!D1</f>
        <v>Link</v>
      </c>
      <c r="H3" t="s">
        <v>132</v>
      </c>
      <c r="I3" t="s">
        <v>0</v>
      </c>
      <c r="J3" s="25" t="s">
        <v>7</v>
      </c>
      <c r="K3" s="25" t="s">
        <v>8</v>
      </c>
      <c r="M3" s="45" t="s">
        <v>51</v>
      </c>
      <c r="N3" s="45"/>
      <c r="P3" s="45" t="s">
        <v>0</v>
      </c>
      <c r="Q3" s="45"/>
      <c r="S3" s="49" t="s">
        <v>53</v>
      </c>
      <c r="T3" s="50"/>
      <c r="U3" s="50"/>
      <c r="V3" s="3"/>
      <c r="W3" s="50" t="s">
        <v>0</v>
      </c>
      <c r="X3" s="50"/>
      <c r="Y3" s="51"/>
    </row>
    <row r="4" spans="3:25" x14ac:dyDescent="0.3">
      <c r="C4" s="28">
        <v>1</v>
      </c>
      <c r="D4">
        <v>10</v>
      </c>
      <c r="E4" t="str">
        <f>+Central!B2</f>
        <v>Comafi</v>
      </c>
      <c r="F4" t="str">
        <f>+Central!C2</f>
        <v>Farmacity</v>
      </c>
      <c r="G4" t="str">
        <f>+Central!D2</f>
        <v>10'!A1</v>
      </c>
      <c r="H4" s="25">
        <v>1</v>
      </c>
      <c r="I4">
        <v>10</v>
      </c>
      <c r="J4" s="25" t="str">
        <f>+VLOOKUP(I4,$D$4:$F$33,2,FALSE)</f>
        <v>Comafi</v>
      </c>
      <c r="K4" s="25" t="str">
        <f>+VLOOKUP(I4,$D$4:$F$33,3,FALSE)</f>
        <v>Farmacity</v>
      </c>
      <c r="M4">
        <v>1</v>
      </c>
      <c r="N4">
        <v>2</v>
      </c>
      <c r="P4">
        <v>10</v>
      </c>
      <c r="Q4">
        <v>14</v>
      </c>
      <c r="S4" s="34">
        <v>1</v>
      </c>
      <c r="T4" s="3">
        <v>2</v>
      </c>
      <c r="U4" s="3">
        <v>3</v>
      </c>
      <c r="V4" s="3"/>
      <c r="W4" s="3">
        <v>10</v>
      </c>
      <c r="X4" s="3">
        <v>15</v>
      </c>
      <c r="Y4" s="35">
        <v>20</v>
      </c>
    </row>
    <row r="5" spans="3:25" x14ac:dyDescent="0.3">
      <c r="C5" s="29">
        <v>6</v>
      </c>
      <c r="D5">
        <v>11</v>
      </c>
      <c r="E5" t="str">
        <f>+Central!B3</f>
        <v>Comafi</v>
      </c>
      <c r="F5" t="str">
        <f>+Central!C3</f>
        <v>Sport Club</v>
      </c>
      <c r="G5" t="str">
        <f>+Central!D3</f>
        <v>11'!A1</v>
      </c>
      <c r="H5" s="18">
        <v>2</v>
      </c>
      <c r="I5">
        <v>15</v>
      </c>
      <c r="J5" s="25" t="str">
        <f t="shared" ref="J5:J33" si="0">+VLOOKUP(I5,$D$4:$F$33,2,FALSE)</f>
        <v>Galicia</v>
      </c>
      <c r="K5" s="25" t="str">
        <f t="shared" ref="K5:K33" si="1">+VLOOKUP(I5,$D$4:$F$33,3,FALSE)</f>
        <v>Araucana farmacia</v>
      </c>
      <c r="M5">
        <v>3</v>
      </c>
      <c r="N5">
        <v>4</v>
      </c>
      <c r="P5">
        <v>19</v>
      </c>
      <c r="Q5">
        <v>24</v>
      </c>
      <c r="S5" s="34">
        <v>4</v>
      </c>
      <c r="T5" s="3">
        <v>5</v>
      </c>
      <c r="U5" s="3">
        <v>6</v>
      </c>
      <c r="V5" s="3"/>
      <c r="W5" s="3">
        <v>25</v>
      </c>
      <c r="X5" s="3">
        <v>30</v>
      </c>
      <c r="Y5" s="35">
        <v>35</v>
      </c>
    </row>
    <row r="6" spans="3:25" x14ac:dyDescent="0.3">
      <c r="C6" s="30">
        <v>10</v>
      </c>
      <c r="D6">
        <v>12</v>
      </c>
      <c r="E6" t="str">
        <f>+Central!B4</f>
        <v>Comafi</v>
      </c>
      <c r="F6" t="str">
        <f>+Central!C4</f>
        <v>Medical Hair</v>
      </c>
      <c r="G6" t="str">
        <f>+Central!D4</f>
        <v>12'!A1</v>
      </c>
      <c r="H6" s="18">
        <v>3</v>
      </c>
      <c r="I6">
        <v>20</v>
      </c>
      <c r="J6" s="25" t="str">
        <f t="shared" si="0"/>
        <v>Ciudad</v>
      </c>
      <c r="K6" s="25" t="str">
        <f t="shared" si="1"/>
        <v>Optica cingolani</v>
      </c>
      <c r="M6">
        <v>5</v>
      </c>
      <c r="N6">
        <v>6</v>
      </c>
      <c r="P6">
        <v>29</v>
      </c>
      <c r="Q6">
        <v>11</v>
      </c>
      <c r="S6" s="34">
        <v>7</v>
      </c>
      <c r="T6" s="3">
        <v>8</v>
      </c>
      <c r="U6" s="3">
        <v>9</v>
      </c>
      <c r="V6" s="3"/>
      <c r="W6" s="3">
        <v>11</v>
      </c>
      <c r="X6" s="3">
        <v>16</v>
      </c>
      <c r="Y6" s="35">
        <v>21</v>
      </c>
    </row>
    <row r="7" spans="3:25" x14ac:dyDescent="0.3">
      <c r="C7" s="31">
        <v>14</v>
      </c>
      <c r="D7">
        <v>13</v>
      </c>
      <c r="E7" t="str">
        <f>+Central!B5</f>
        <v>Comafi</v>
      </c>
      <c r="F7" t="str">
        <f>+Central!C5</f>
        <v>Iobella</v>
      </c>
      <c r="G7" t="str">
        <f>+Central!D5</f>
        <v>13'!A1</v>
      </c>
      <c r="H7" s="25">
        <v>4</v>
      </c>
      <c r="I7">
        <v>25</v>
      </c>
      <c r="J7" s="25" t="str">
        <f t="shared" si="0"/>
        <v>HSBC</v>
      </c>
      <c r="K7" s="25" t="str">
        <f t="shared" si="1"/>
        <v>BACE</v>
      </c>
      <c r="M7">
        <v>7</v>
      </c>
      <c r="N7">
        <v>8</v>
      </c>
      <c r="P7">
        <v>15</v>
      </c>
      <c r="Q7">
        <v>20</v>
      </c>
      <c r="S7" s="34">
        <v>10</v>
      </c>
      <c r="T7" s="3">
        <v>11</v>
      </c>
      <c r="U7" s="3">
        <v>12</v>
      </c>
      <c r="V7" s="3"/>
      <c r="W7" s="3">
        <v>26</v>
      </c>
      <c r="X7" s="3">
        <v>31</v>
      </c>
      <c r="Y7" s="35">
        <v>36</v>
      </c>
    </row>
    <row r="8" spans="3:25" x14ac:dyDescent="0.3">
      <c r="C8" s="28">
        <v>2</v>
      </c>
      <c r="D8">
        <v>14</v>
      </c>
      <c r="E8" t="str">
        <f>+Central!B6</f>
        <v>Comafi</v>
      </c>
      <c r="F8" t="str">
        <f>+Central!C6</f>
        <v>Peluquerias</v>
      </c>
      <c r="G8" t="str">
        <f>+Central!D6</f>
        <v>14'!A1</v>
      </c>
      <c r="H8" s="25">
        <v>5</v>
      </c>
      <c r="I8">
        <v>30</v>
      </c>
      <c r="J8" s="25" t="str">
        <f t="shared" si="0"/>
        <v>Comafi</v>
      </c>
      <c r="K8" s="25" t="str">
        <f t="shared" si="1"/>
        <v>Bioesthetics</v>
      </c>
      <c r="M8">
        <v>9</v>
      </c>
      <c r="N8">
        <v>10</v>
      </c>
      <c r="P8">
        <v>25</v>
      </c>
      <c r="Q8">
        <v>12</v>
      </c>
      <c r="S8" s="34">
        <v>13</v>
      </c>
      <c r="T8" s="3">
        <v>14</v>
      </c>
      <c r="U8" s="3">
        <v>15</v>
      </c>
      <c r="V8" s="3"/>
      <c r="W8" s="3">
        <v>12</v>
      </c>
      <c r="X8" s="3">
        <v>17</v>
      </c>
      <c r="Y8" s="35">
        <v>22</v>
      </c>
    </row>
    <row r="9" spans="3:25" x14ac:dyDescent="0.3">
      <c r="C9" s="29">
        <v>7</v>
      </c>
      <c r="D9">
        <v>15</v>
      </c>
      <c r="E9" t="str">
        <f>+Central!B7</f>
        <v>Galicia</v>
      </c>
      <c r="F9" t="str">
        <f>+Central!C7</f>
        <v>Araucana farmacia</v>
      </c>
      <c r="G9" t="str">
        <f>+Central!D7</f>
        <v>15'!A1</v>
      </c>
      <c r="H9" s="25">
        <v>6</v>
      </c>
      <c r="I9">
        <v>35</v>
      </c>
      <c r="J9" s="25" t="str">
        <f t="shared" si="0"/>
        <v>HSBC</v>
      </c>
      <c r="K9" s="25" t="str">
        <f t="shared" si="1"/>
        <v>Bauza</v>
      </c>
      <c r="M9">
        <v>11</v>
      </c>
      <c r="N9">
        <v>12</v>
      </c>
      <c r="P9">
        <v>16</v>
      </c>
      <c r="Q9">
        <v>21</v>
      </c>
      <c r="S9" s="34">
        <v>16</v>
      </c>
      <c r="T9" s="3">
        <v>17</v>
      </c>
      <c r="U9" s="3">
        <v>18</v>
      </c>
      <c r="V9" s="3"/>
      <c r="W9" s="3">
        <v>27</v>
      </c>
      <c r="X9" s="3">
        <v>32</v>
      </c>
      <c r="Y9" s="35">
        <v>37</v>
      </c>
    </row>
    <row r="10" spans="3:25" x14ac:dyDescent="0.3">
      <c r="C10" s="30">
        <v>11</v>
      </c>
      <c r="D10">
        <v>16</v>
      </c>
      <c r="E10" t="str">
        <f>+Central!B8</f>
        <v>Galicia</v>
      </c>
      <c r="F10" t="str">
        <f>+Central!C8</f>
        <v>Cortassa</v>
      </c>
      <c r="G10" t="str">
        <f>+Central!D8</f>
        <v>16'!A1</v>
      </c>
      <c r="H10" s="25">
        <v>7</v>
      </c>
      <c r="I10">
        <v>11</v>
      </c>
      <c r="J10" s="25" t="str">
        <f t="shared" si="0"/>
        <v>Comafi</v>
      </c>
      <c r="K10" s="25" t="str">
        <f t="shared" si="1"/>
        <v>Sport Club</v>
      </c>
      <c r="M10">
        <v>13</v>
      </c>
      <c r="N10">
        <v>14</v>
      </c>
      <c r="P10">
        <v>26</v>
      </c>
      <c r="Q10">
        <v>13</v>
      </c>
      <c r="S10" s="34">
        <v>19</v>
      </c>
      <c r="T10" s="3">
        <v>20</v>
      </c>
      <c r="U10" s="3">
        <v>21</v>
      </c>
      <c r="V10" s="3"/>
      <c r="W10" s="3">
        <v>13</v>
      </c>
      <c r="X10" s="3">
        <v>18</v>
      </c>
      <c r="Y10" s="35">
        <v>23</v>
      </c>
    </row>
    <row r="11" spans="3:25" x14ac:dyDescent="0.3">
      <c r="C11" s="31">
        <v>15</v>
      </c>
      <c r="D11">
        <v>17</v>
      </c>
      <c r="E11" t="str">
        <f>+Central!B9</f>
        <v>Galicia</v>
      </c>
      <c r="F11" t="str">
        <f>+Central!C9</f>
        <v>Perfumería del pueblo</v>
      </c>
      <c r="G11" t="str">
        <f>+Central!D9</f>
        <v>17'!A1</v>
      </c>
      <c r="H11" s="25">
        <v>8</v>
      </c>
      <c r="I11">
        <v>16</v>
      </c>
      <c r="J11" s="25" t="str">
        <f t="shared" si="0"/>
        <v>Galicia</v>
      </c>
      <c r="K11" s="25" t="str">
        <f t="shared" si="1"/>
        <v>Cortassa</v>
      </c>
      <c r="M11">
        <v>15</v>
      </c>
      <c r="N11">
        <v>16</v>
      </c>
      <c r="P11">
        <v>17</v>
      </c>
      <c r="Q11">
        <v>22</v>
      </c>
      <c r="S11" s="34">
        <v>22</v>
      </c>
      <c r="T11" s="3">
        <v>23</v>
      </c>
      <c r="U11" s="3">
        <v>24</v>
      </c>
      <c r="V11" s="3"/>
      <c r="W11" s="3">
        <v>28</v>
      </c>
      <c r="X11" s="3">
        <v>33</v>
      </c>
      <c r="Y11" s="35">
        <v>38</v>
      </c>
    </row>
    <row r="12" spans="3:25" x14ac:dyDescent="0.3">
      <c r="C12" s="32">
        <v>18</v>
      </c>
      <c r="D12">
        <v>18</v>
      </c>
      <c r="E12" t="str">
        <f>+Central!B10</f>
        <v>Galicia</v>
      </c>
      <c r="F12" t="str">
        <f>+Central!C10</f>
        <v>Farmacia Bertagni</v>
      </c>
      <c r="G12" t="str">
        <f>+Central!D10</f>
        <v>18'!A1</v>
      </c>
      <c r="H12" s="25">
        <v>9</v>
      </c>
      <c r="I12">
        <v>21</v>
      </c>
      <c r="J12" s="25" t="str">
        <f t="shared" si="0"/>
        <v>Ciudad</v>
      </c>
      <c r="K12" s="25" t="str">
        <f t="shared" si="1"/>
        <v>Get the look</v>
      </c>
      <c r="M12">
        <v>17</v>
      </c>
      <c r="N12">
        <v>18</v>
      </c>
      <c r="P12">
        <v>27</v>
      </c>
      <c r="Q12">
        <v>18</v>
      </c>
      <c r="S12" s="34">
        <v>25</v>
      </c>
      <c r="T12" s="3">
        <v>26</v>
      </c>
      <c r="U12" s="3">
        <v>27</v>
      </c>
      <c r="V12" s="3"/>
      <c r="W12" s="3">
        <v>14</v>
      </c>
      <c r="X12" s="3">
        <v>19</v>
      </c>
      <c r="Y12" s="35">
        <v>24</v>
      </c>
    </row>
    <row r="13" spans="3:25" ht="15" thickBot="1" x14ac:dyDescent="0.35">
      <c r="C13" s="28">
        <v>3</v>
      </c>
      <c r="D13">
        <v>19</v>
      </c>
      <c r="E13" t="str">
        <f>+Central!B11</f>
        <v>Galicia</v>
      </c>
      <c r="F13" t="str">
        <f>+Central!C11</f>
        <v>Erica encinas</v>
      </c>
      <c r="G13" t="str">
        <f>+Central!D11</f>
        <v>19'!A1</v>
      </c>
      <c r="H13" s="25">
        <v>10</v>
      </c>
      <c r="I13">
        <v>26</v>
      </c>
      <c r="J13" s="25" t="str">
        <f t="shared" si="0"/>
        <v>HSBC</v>
      </c>
      <c r="K13" s="25" t="str">
        <f t="shared" si="1"/>
        <v>Farmacity</v>
      </c>
      <c r="M13">
        <v>19</v>
      </c>
      <c r="N13">
        <v>20</v>
      </c>
      <c r="P13">
        <v>23</v>
      </c>
      <c r="Q13">
        <v>28</v>
      </c>
      <c r="S13" s="36">
        <v>28</v>
      </c>
      <c r="T13" s="37">
        <v>29</v>
      </c>
      <c r="U13" s="37">
        <v>30</v>
      </c>
      <c r="V13" s="37"/>
      <c r="W13" s="37">
        <v>29</v>
      </c>
      <c r="X13" s="37">
        <v>34</v>
      </c>
      <c r="Y13" s="38">
        <v>39</v>
      </c>
    </row>
    <row r="14" spans="3:25" x14ac:dyDescent="0.3">
      <c r="C14" s="29">
        <v>8</v>
      </c>
      <c r="D14">
        <v>20</v>
      </c>
      <c r="E14" t="str">
        <f>+Central!B12</f>
        <v>Ciudad</v>
      </c>
      <c r="F14" t="str">
        <f>+Central!C12</f>
        <v>Optica cingolani</v>
      </c>
      <c r="G14" t="str">
        <f>+Central!D12</f>
        <v>20'!A1</v>
      </c>
      <c r="H14" s="25">
        <v>11</v>
      </c>
      <c r="I14">
        <v>31</v>
      </c>
      <c r="J14" s="25" t="str">
        <f t="shared" si="0"/>
        <v>Comafi</v>
      </c>
      <c r="K14" s="25" t="str">
        <f t="shared" si="1"/>
        <v>Blue &amp; Rest</v>
      </c>
    </row>
    <row r="15" spans="3:25" x14ac:dyDescent="0.3">
      <c r="C15" s="30">
        <v>12</v>
      </c>
      <c r="D15">
        <v>21</v>
      </c>
      <c r="E15" t="str">
        <f>+Central!B13</f>
        <v>Ciudad</v>
      </c>
      <c r="F15" t="str">
        <f>+Central!C13</f>
        <v>Get the look</v>
      </c>
      <c r="G15" t="str">
        <f>+Central!D13</f>
        <v>21'!A1</v>
      </c>
      <c r="H15" s="18">
        <v>12</v>
      </c>
      <c r="I15">
        <v>36</v>
      </c>
      <c r="J15" s="25" t="str">
        <f t="shared" si="0"/>
        <v>HSBC</v>
      </c>
      <c r="K15" s="25" t="str">
        <f t="shared" si="1"/>
        <v>Simplicity</v>
      </c>
    </row>
    <row r="16" spans="3:25" x14ac:dyDescent="0.3">
      <c r="C16" s="31">
        <v>16</v>
      </c>
      <c r="D16">
        <v>22</v>
      </c>
      <c r="E16" t="str">
        <f>+Central!B14</f>
        <v>Ciudad</v>
      </c>
      <c r="F16" t="str">
        <f>+Central!C14</f>
        <v>Lyzeen</v>
      </c>
      <c r="G16" t="str">
        <f>+Central!D14</f>
        <v>22'!A1</v>
      </c>
      <c r="H16" s="25">
        <v>13</v>
      </c>
      <c r="I16">
        <v>12</v>
      </c>
      <c r="J16" s="25" t="str">
        <f t="shared" si="0"/>
        <v>Comafi</v>
      </c>
      <c r="K16" s="25" t="str">
        <f t="shared" si="1"/>
        <v>Medical Hair</v>
      </c>
    </row>
    <row r="17" spans="3:11" x14ac:dyDescent="0.3">
      <c r="C17" s="32">
        <v>19</v>
      </c>
      <c r="D17">
        <v>23</v>
      </c>
      <c r="E17" t="str">
        <f>+Central!B15</f>
        <v>Ciudad</v>
      </c>
      <c r="F17" t="str">
        <f>+Central!C15</f>
        <v>Ruiz y Roca</v>
      </c>
      <c r="G17" t="str">
        <f>+Central!D15</f>
        <v>23'!A1</v>
      </c>
      <c r="H17" s="18">
        <v>14</v>
      </c>
      <c r="I17">
        <v>18</v>
      </c>
      <c r="J17" s="25" t="str">
        <f t="shared" si="0"/>
        <v>Galicia</v>
      </c>
      <c r="K17" s="25" t="str">
        <f t="shared" si="1"/>
        <v>Farmacia Bertagni</v>
      </c>
    </row>
    <row r="18" spans="3:11" x14ac:dyDescent="0.3">
      <c r="C18" s="28">
        <v>4</v>
      </c>
      <c r="D18">
        <v>24</v>
      </c>
      <c r="E18" t="str">
        <f>+Central!B16</f>
        <v>Ciudad</v>
      </c>
      <c r="F18" t="str">
        <f>+Central!C16</f>
        <v>Juleriaque</v>
      </c>
      <c r="G18" t="str">
        <f>+Central!D16</f>
        <v>24'!A1</v>
      </c>
      <c r="H18" s="25">
        <v>15</v>
      </c>
      <c r="I18">
        <v>22</v>
      </c>
      <c r="J18" s="25" t="str">
        <f t="shared" si="0"/>
        <v>Ciudad</v>
      </c>
      <c r="K18" s="25" t="str">
        <f t="shared" si="1"/>
        <v>Lyzeen</v>
      </c>
    </row>
    <row r="19" spans="3:11" x14ac:dyDescent="0.3">
      <c r="C19" s="29">
        <v>9</v>
      </c>
      <c r="D19">
        <v>25</v>
      </c>
      <c r="E19" t="str">
        <f>+Central!B17</f>
        <v>HSBC</v>
      </c>
      <c r="F19" t="str">
        <f>+Central!C17</f>
        <v>BACE</v>
      </c>
      <c r="G19" t="str">
        <f>+Central!D17</f>
        <v>25'!A1</v>
      </c>
      <c r="H19" s="25">
        <v>16</v>
      </c>
      <c r="I19">
        <v>27</v>
      </c>
      <c r="J19" s="25" t="str">
        <f t="shared" si="0"/>
        <v>HSBC</v>
      </c>
      <c r="K19" s="25" t="str">
        <f t="shared" si="1"/>
        <v>Iobella</v>
      </c>
    </row>
    <row r="20" spans="3:11" x14ac:dyDescent="0.3">
      <c r="C20" s="30">
        <v>13</v>
      </c>
      <c r="D20">
        <v>26</v>
      </c>
      <c r="E20" t="str">
        <f>+Central!B18</f>
        <v>HSBC</v>
      </c>
      <c r="F20" t="str">
        <f>+Central!C18</f>
        <v>Farmacity</v>
      </c>
      <c r="G20" t="str">
        <f>+Central!D18</f>
        <v>26'!A1</v>
      </c>
      <c r="H20" s="25">
        <v>17</v>
      </c>
      <c r="I20">
        <v>32</v>
      </c>
      <c r="J20" s="25" t="str">
        <f t="shared" si="0"/>
        <v>Ciudad</v>
      </c>
      <c r="K20" s="25" t="str">
        <f t="shared" si="1"/>
        <v>Goerner</v>
      </c>
    </row>
    <row r="21" spans="3:11" x14ac:dyDescent="0.3">
      <c r="C21" s="31">
        <v>17</v>
      </c>
      <c r="D21">
        <v>27</v>
      </c>
      <c r="E21" t="str">
        <f>+Central!B19</f>
        <v>HSBC</v>
      </c>
      <c r="F21" t="str">
        <f>+Central!C19</f>
        <v>Iobella</v>
      </c>
      <c r="G21" t="str">
        <f>+Central!D19</f>
        <v>27'!A1</v>
      </c>
      <c r="H21" s="25">
        <v>18</v>
      </c>
      <c r="I21">
        <v>37</v>
      </c>
      <c r="J21" s="25" t="str">
        <f t="shared" si="0"/>
        <v>Alto Palermo</v>
      </c>
      <c r="K21" s="25" t="str">
        <f t="shared" si="1"/>
        <v>Justtan</v>
      </c>
    </row>
    <row r="22" spans="3:11" x14ac:dyDescent="0.3">
      <c r="C22" s="32">
        <v>20</v>
      </c>
      <c r="D22">
        <v>28</v>
      </c>
      <c r="E22" t="str">
        <f>+Central!B20</f>
        <v>HSBC</v>
      </c>
      <c r="F22" t="str">
        <f>+Central!C20</f>
        <v>Pigmento</v>
      </c>
      <c r="G22" t="str">
        <f>+Central!D20</f>
        <v>28'!A1</v>
      </c>
      <c r="H22" s="25">
        <v>19</v>
      </c>
      <c r="I22">
        <v>13</v>
      </c>
      <c r="J22" s="25" t="str">
        <f t="shared" si="0"/>
        <v>Comafi</v>
      </c>
      <c r="K22" s="25" t="str">
        <f t="shared" si="1"/>
        <v>Iobella</v>
      </c>
    </row>
    <row r="23" spans="3:11" ht="15" thickBot="1" x14ac:dyDescent="0.35">
      <c r="C23" s="33">
        <v>5</v>
      </c>
      <c r="D23">
        <v>29</v>
      </c>
      <c r="E23" t="str">
        <f>+Central!B21</f>
        <v>HSBC</v>
      </c>
      <c r="F23" t="str">
        <f>+Central!C21</f>
        <v>Rouge</v>
      </c>
      <c r="G23" t="str">
        <f>+Central!D21</f>
        <v>29'!A1</v>
      </c>
      <c r="H23" s="18">
        <v>20</v>
      </c>
      <c r="I23">
        <v>18</v>
      </c>
      <c r="J23" s="25" t="str">
        <f t="shared" si="0"/>
        <v>Galicia</v>
      </c>
      <c r="K23" s="25" t="str">
        <f t="shared" si="1"/>
        <v>Farmacia Bertagni</v>
      </c>
    </row>
    <row r="24" spans="3:11" x14ac:dyDescent="0.3">
      <c r="D24">
        <v>30</v>
      </c>
      <c r="E24" t="str">
        <f>+Central!B22</f>
        <v>Comafi</v>
      </c>
      <c r="F24" t="str">
        <f>+Central!C22</f>
        <v>Bioesthetics</v>
      </c>
      <c r="H24" s="25">
        <v>21</v>
      </c>
      <c r="I24">
        <v>23</v>
      </c>
      <c r="J24" s="25" t="str">
        <f t="shared" si="0"/>
        <v>Ciudad</v>
      </c>
      <c r="K24" s="25" t="str">
        <f t="shared" si="1"/>
        <v>Ruiz y Roca</v>
      </c>
    </row>
    <row r="25" spans="3:11" x14ac:dyDescent="0.3">
      <c r="D25">
        <v>31</v>
      </c>
      <c r="E25" t="str">
        <f>+Central!B23</f>
        <v>Comafi</v>
      </c>
      <c r="F25" t="str">
        <f>+Central!C23</f>
        <v>Blue &amp; Rest</v>
      </c>
      <c r="H25" s="25">
        <v>22</v>
      </c>
      <c r="I25">
        <v>28</v>
      </c>
      <c r="J25" s="25" t="str">
        <f t="shared" si="0"/>
        <v>HSBC</v>
      </c>
      <c r="K25" s="25" t="str">
        <f t="shared" si="1"/>
        <v>Pigmento</v>
      </c>
    </row>
    <row r="26" spans="3:11" x14ac:dyDescent="0.3">
      <c r="D26">
        <v>32</v>
      </c>
      <c r="E26" t="str">
        <f>+Central!B24</f>
        <v>Ciudad</v>
      </c>
      <c r="F26" t="str">
        <f>+Central!C24</f>
        <v>Goerner</v>
      </c>
      <c r="H26" s="25">
        <v>23</v>
      </c>
      <c r="I26">
        <v>33</v>
      </c>
      <c r="J26" s="25" t="str">
        <f t="shared" si="0"/>
        <v>Ciudad</v>
      </c>
      <c r="K26" s="25" t="str">
        <f t="shared" si="1"/>
        <v>Medilent</v>
      </c>
    </row>
    <row r="27" spans="3:11" x14ac:dyDescent="0.3">
      <c r="D27">
        <v>33</v>
      </c>
      <c r="E27" t="str">
        <f>+Central!B25</f>
        <v>Ciudad</v>
      </c>
      <c r="F27" t="str">
        <f>+Central!C25</f>
        <v>Medilent</v>
      </c>
      <c r="H27" s="25">
        <v>24</v>
      </c>
      <c r="I27">
        <v>38</v>
      </c>
      <c r="J27" s="25" t="str">
        <f t="shared" si="0"/>
        <v>Alto Palermo</v>
      </c>
      <c r="K27" s="25" t="str">
        <f t="shared" si="1"/>
        <v>Universo Garden Angels</v>
      </c>
    </row>
    <row r="28" spans="3:11" x14ac:dyDescent="0.3">
      <c r="D28">
        <v>34</v>
      </c>
      <c r="E28" t="str">
        <f>+Central!B26</f>
        <v xml:space="preserve">Ciudad </v>
      </c>
      <c r="F28" t="str">
        <f>+Central!C26</f>
        <v>Griensu</v>
      </c>
      <c r="H28" s="18">
        <v>25</v>
      </c>
      <c r="I28">
        <v>14</v>
      </c>
      <c r="J28" s="25" t="str">
        <f t="shared" si="0"/>
        <v>Comafi</v>
      </c>
      <c r="K28" s="25" t="str">
        <f t="shared" si="1"/>
        <v>Peluquerias</v>
      </c>
    </row>
    <row r="29" spans="3:11" x14ac:dyDescent="0.3">
      <c r="D29">
        <v>35</v>
      </c>
      <c r="E29" t="str">
        <f>+Central!B27</f>
        <v>HSBC</v>
      </c>
      <c r="F29" t="str">
        <f>+Central!C27</f>
        <v>Bauza</v>
      </c>
      <c r="H29" s="25">
        <v>26</v>
      </c>
      <c r="I29">
        <v>19</v>
      </c>
      <c r="J29" s="25" t="str">
        <f t="shared" si="0"/>
        <v>Galicia</v>
      </c>
      <c r="K29" s="25" t="str">
        <f t="shared" si="1"/>
        <v>Erica encinas</v>
      </c>
    </row>
    <row r="30" spans="3:11" x14ac:dyDescent="0.3">
      <c r="D30">
        <v>36</v>
      </c>
      <c r="E30" t="str">
        <f>+Central!B28</f>
        <v>HSBC</v>
      </c>
      <c r="F30" t="str">
        <f>+Central!C28</f>
        <v>Simplicity</v>
      </c>
      <c r="H30" s="18">
        <v>27</v>
      </c>
      <c r="I30">
        <v>24</v>
      </c>
      <c r="J30" s="25" t="str">
        <f t="shared" si="0"/>
        <v>Ciudad</v>
      </c>
      <c r="K30" s="25" t="str">
        <f t="shared" si="1"/>
        <v>Juleriaque</v>
      </c>
    </row>
    <row r="31" spans="3:11" x14ac:dyDescent="0.3">
      <c r="D31">
        <v>37</v>
      </c>
      <c r="E31" t="str">
        <f>+Central!B29</f>
        <v>Alto Palermo</v>
      </c>
      <c r="F31" t="str">
        <f>+Central!C29</f>
        <v>Justtan</v>
      </c>
      <c r="H31" s="25">
        <v>28</v>
      </c>
      <c r="I31">
        <v>29</v>
      </c>
      <c r="J31" s="25" t="str">
        <f t="shared" si="0"/>
        <v>HSBC</v>
      </c>
      <c r="K31" s="25" t="str">
        <f t="shared" si="1"/>
        <v>Rouge</v>
      </c>
    </row>
    <row r="32" spans="3:11" x14ac:dyDescent="0.3">
      <c r="D32">
        <v>38</v>
      </c>
      <c r="E32" t="str">
        <f>+Central!B30</f>
        <v>Alto Palermo</v>
      </c>
      <c r="F32" t="str">
        <f>+Central!C30</f>
        <v>Universo Garden Angels</v>
      </c>
      <c r="H32" s="25">
        <v>29</v>
      </c>
      <c r="I32">
        <v>34</v>
      </c>
      <c r="J32" s="25" t="str">
        <f t="shared" si="0"/>
        <v xml:space="preserve">Ciudad </v>
      </c>
      <c r="K32" s="25" t="str">
        <f t="shared" si="1"/>
        <v>Griensu</v>
      </c>
    </row>
    <row r="33" spans="4:11" x14ac:dyDescent="0.3">
      <c r="D33">
        <v>39</v>
      </c>
      <c r="E33" t="str">
        <f>+Central!B31</f>
        <v>Alto Palermo</v>
      </c>
      <c r="F33" t="str">
        <f>+Central!C31</f>
        <v>Orbital</v>
      </c>
      <c r="H33" s="18">
        <v>30</v>
      </c>
      <c r="I33">
        <v>39</v>
      </c>
      <c r="J33" s="25" t="str">
        <f t="shared" si="0"/>
        <v>Alto Palermo</v>
      </c>
      <c r="K33" s="25" t="str">
        <f t="shared" si="1"/>
        <v>Orbital</v>
      </c>
    </row>
  </sheetData>
  <mergeCells count="5">
    <mergeCell ref="M3:N3"/>
    <mergeCell ref="P3:Q3"/>
    <mergeCell ref="S3:U3"/>
    <mergeCell ref="W3:Y3"/>
    <mergeCell ref="S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EB06-EE84-4F75-A260-5A09DD6C0FC6}">
  <sheetPr codeName="Hoja4"/>
  <dimension ref="A1:Q17"/>
  <sheetViews>
    <sheetView showGridLines="0" workbookViewId="0">
      <selection activeCell="C30" sqref="C30"/>
    </sheetView>
  </sheetViews>
  <sheetFormatPr baseColWidth="10" defaultRowHeight="14.4" x14ac:dyDescent="0.3"/>
  <cols>
    <col min="3" max="3" width="18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C4" s="68"/>
      <c r="D4" s="68"/>
      <c r="G4" s="53" t="s">
        <v>4</v>
      </c>
      <c r="H4" s="54"/>
      <c r="I4" s="54"/>
      <c r="J4" s="54"/>
      <c r="K4" s="54"/>
      <c r="M4" s="66" t="s">
        <v>4</v>
      </c>
      <c r="N4" s="66"/>
      <c r="O4" s="66"/>
      <c r="P4" s="66"/>
      <c r="Q4" s="66"/>
    </row>
    <row r="5" spans="1:17" ht="13.95" customHeight="1" x14ac:dyDescent="0.3">
      <c r="A5" s="7" t="s">
        <v>12</v>
      </c>
      <c r="C5" s="69"/>
      <c r="D5" s="70"/>
      <c r="G5" s="71" t="s">
        <v>44</v>
      </c>
      <c r="H5" s="55"/>
      <c r="I5" s="56"/>
      <c r="J5" s="57"/>
      <c r="M5" s="72" t="s">
        <v>44</v>
      </c>
      <c r="N5" s="50"/>
      <c r="O5" s="50"/>
      <c r="P5" s="50"/>
      <c r="Q5" s="3"/>
    </row>
    <row r="6" spans="1:17" ht="13.95" customHeight="1" x14ac:dyDescent="0.3">
      <c r="C6" s="69"/>
      <c r="D6" s="70"/>
      <c r="G6" s="71"/>
      <c r="H6" s="58"/>
      <c r="I6" s="50"/>
      <c r="J6" s="59"/>
      <c r="M6" s="72"/>
      <c r="N6" s="50"/>
      <c r="O6" s="50"/>
      <c r="P6" s="50"/>
      <c r="Q6" s="3"/>
    </row>
    <row r="7" spans="1:17" ht="13.95" customHeight="1" x14ac:dyDescent="0.3">
      <c r="A7" s="7" t="s">
        <v>36</v>
      </c>
      <c r="C7" s="3"/>
      <c r="D7" s="70"/>
      <c r="G7" s="71"/>
      <c r="H7" s="60"/>
      <c r="I7" s="61"/>
      <c r="J7" s="62"/>
      <c r="M7" s="72"/>
      <c r="N7" s="50"/>
      <c r="O7" s="50"/>
      <c r="P7" s="50"/>
      <c r="Q7" s="3"/>
    </row>
    <row r="8" spans="1:17" ht="6" customHeight="1" x14ac:dyDescent="0.3">
      <c r="D8" s="2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D9" s="2"/>
      <c r="G9" s="63" t="s">
        <v>62</v>
      </c>
      <c r="H9" s="11"/>
      <c r="I9" s="11"/>
      <c r="J9" s="11"/>
      <c r="M9" s="67" t="s">
        <v>62</v>
      </c>
      <c r="N9" s="3"/>
      <c r="O9" s="3"/>
      <c r="P9" s="3"/>
      <c r="Q9" s="3"/>
    </row>
    <row r="10" spans="1:17" ht="7.05" customHeight="1" x14ac:dyDescent="0.3">
      <c r="D10" s="4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15" spans="1:17" x14ac:dyDescent="0.3">
      <c r="C15" s="5"/>
    </row>
    <row r="16" spans="1:17" x14ac:dyDescent="0.3">
      <c r="C16" s="52"/>
    </row>
    <row r="17" spans="3:3" x14ac:dyDescent="0.3">
      <c r="C17" s="52"/>
    </row>
  </sheetData>
  <mergeCells count="12">
    <mergeCell ref="C16:C17"/>
    <mergeCell ref="G4:K4"/>
    <mergeCell ref="H5:J7"/>
    <mergeCell ref="G9:G12"/>
    <mergeCell ref="M4:Q4"/>
    <mergeCell ref="N5:P7"/>
    <mergeCell ref="M9:M12"/>
    <mergeCell ref="C4:D4"/>
    <mergeCell ref="C5:C6"/>
    <mergeCell ref="D5:D7"/>
    <mergeCell ref="G5:G7"/>
    <mergeCell ref="M5:M7"/>
  </mergeCells>
  <hyperlinks>
    <hyperlink ref="A1" location="Central!A1" display="Central!A1" xr:uid="{A4CA552D-2BB8-4D35-83C5-6D24DD2A7118}"/>
    <hyperlink ref="A3" location="'logos bancos'!A1" display="'logos bancos'!A1" xr:uid="{B7589497-DE57-4F26-ADA7-AE70302A41BB}"/>
    <hyperlink ref="A5" location="'logos tarjetas'!A1" display="'logos tarjetas'!A1" xr:uid="{8FF48924-AB64-4C2F-9C4C-A0A9C24234C7}"/>
    <hyperlink ref="A7" location="'logo marcas'!A1" display="'logo marcas'!A1" xr:uid="{1F8E3C3D-C37F-4983-89BE-B05EA0A6489A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D5DB-3EDC-4BAC-A65A-A18541D3DD69}">
  <sheetPr codeName="Hoja5"/>
  <dimension ref="A1:Q22"/>
  <sheetViews>
    <sheetView showGridLines="0" workbookViewId="0"/>
  </sheetViews>
  <sheetFormatPr baseColWidth="10" defaultRowHeight="14.4" x14ac:dyDescent="0.3"/>
  <cols>
    <col min="3" max="3" width="16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0.2</v>
      </c>
      <c r="H5" s="55"/>
      <c r="I5" s="56"/>
      <c r="J5" s="57"/>
      <c r="M5" s="69">
        <v>0.2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D9" s="2"/>
      <c r="G9" s="63" t="s">
        <v>63</v>
      </c>
      <c r="H9" s="11"/>
      <c r="I9" s="11"/>
      <c r="J9" s="11"/>
      <c r="M9" s="67" t="s">
        <v>63</v>
      </c>
      <c r="N9" s="3"/>
      <c r="O9" s="3"/>
      <c r="P9" s="3"/>
      <c r="Q9" s="3"/>
    </row>
    <row r="10" spans="1:17" ht="7.05" customHeight="1" x14ac:dyDescent="0.3"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C12" s="9"/>
      <c r="G12" s="65"/>
      <c r="H12" s="11"/>
      <c r="I12" s="11"/>
      <c r="J12" s="11"/>
      <c r="M12" s="67"/>
      <c r="N12" s="3"/>
      <c r="O12" s="3"/>
      <c r="P12" s="3"/>
      <c r="Q12" s="3"/>
    </row>
    <row r="20" spans="3:3" x14ac:dyDescent="0.3">
      <c r="C20" s="5"/>
    </row>
    <row r="21" spans="3:3" x14ac:dyDescent="0.3">
      <c r="C21" s="52"/>
    </row>
    <row r="22" spans="3:3" x14ac:dyDescent="0.3">
      <c r="C22" s="52"/>
    </row>
  </sheetData>
  <mergeCells count="12">
    <mergeCell ref="C21:C22"/>
    <mergeCell ref="G4:K4"/>
    <mergeCell ref="G5:G6"/>
    <mergeCell ref="H5:J7"/>
    <mergeCell ref="G9:G12"/>
    <mergeCell ref="M4:Q4"/>
    <mergeCell ref="M5:M6"/>
    <mergeCell ref="N5:P7"/>
    <mergeCell ref="M9:M12"/>
    <mergeCell ref="C5:D5"/>
    <mergeCell ref="C6:C7"/>
    <mergeCell ref="D6:D8"/>
  </mergeCells>
  <hyperlinks>
    <hyperlink ref="A1" location="Central!A1" display="Central!A1" xr:uid="{1D661B20-3A1B-4C26-AE26-45D6920C7174}"/>
    <hyperlink ref="A3" location="'logos bancos'!A1" display="'logos bancos'!A1" xr:uid="{A641C7C4-9DC5-45C8-9EB0-5D99BCABACE6}"/>
    <hyperlink ref="A5" location="'logos tarjetas'!A1" display="'logos tarjetas'!A1" xr:uid="{7A2BCDD5-23C8-4ADA-9CFD-0A0A9631353D}"/>
    <hyperlink ref="A7" location="'logo marcas'!A1" display="'logo marcas'!A1" xr:uid="{815D026A-18C6-48B0-AE74-9B6028E3C426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6206-B20E-4B52-B980-26CFCB8F9673}">
  <sheetPr codeName="Hoja6"/>
  <dimension ref="A1:Q12"/>
  <sheetViews>
    <sheetView showGridLines="0" workbookViewId="0">
      <selection activeCell="M4" sqref="M4:Q12"/>
    </sheetView>
  </sheetViews>
  <sheetFormatPr baseColWidth="10" defaultRowHeight="14.4" x14ac:dyDescent="0.3"/>
  <cols>
    <col min="3" max="3" width="16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>
        <v>12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76"/>
      <c r="D5" s="76"/>
      <c r="G5" s="71" t="s">
        <v>67</v>
      </c>
      <c r="H5" s="55"/>
      <c r="I5" s="56"/>
      <c r="J5" s="57"/>
      <c r="M5" s="72" t="s">
        <v>67</v>
      </c>
      <c r="N5" s="50"/>
      <c r="O5" s="50"/>
      <c r="P5" s="50"/>
      <c r="Q5" s="3"/>
    </row>
    <row r="6" spans="1:17" ht="13.95" customHeight="1" x14ac:dyDescent="0.3">
      <c r="C6" s="69"/>
      <c r="D6" s="70"/>
      <c r="G6" s="71"/>
      <c r="H6" s="58"/>
      <c r="I6" s="50"/>
      <c r="J6" s="59"/>
      <c r="M6" s="72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71"/>
      <c r="H7" s="60"/>
      <c r="I7" s="61"/>
      <c r="J7" s="62"/>
      <c r="M7" s="72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62</v>
      </c>
      <c r="H9" s="11"/>
      <c r="I9" s="11"/>
      <c r="J9" s="11"/>
      <c r="M9" s="67" t="s">
        <v>62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</sheetData>
  <mergeCells count="12">
    <mergeCell ref="M4:Q4"/>
    <mergeCell ref="N5:P7"/>
    <mergeCell ref="M9:M12"/>
    <mergeCell ref="C5:D5"/>
    <mergeCell ref="C6:C7"/>
    <mergeCell ref="D6:D8"/>
    <mergeCell ref="C10:C11"/>
    <mergeCell ref="G4:K4"/>
    <mergeCell ref="H5:J7"/>
    <mergeCell ref="G9:G12"/>
    <mergeCell ref="G5:G7"/>
    <mergeCell ref="M5:M7"/>
  </mergeCells>
  <hyperlinks>
    <hyperlink ref="A1" location="Central!A1" display="Central!A1" xr:uid="{6EC437B6-BEFF-4BE2-AEC0-0BF1E6012E16}"/>
    <hyperlink ref="A3" location="'logos bancos'!A1" display="'logos bancos'!A1" xr:uid="{65D5C4E4-CCCB-429B-95E4-856B86A2C33E}"/>
    <hyperlink ref="A5" location="'logos tarjetas'!A1" display="'logos tarjetas'!A1" xr:uid="{645D6BD5-D540-4094-944D-CE46F4955C65}"/>
    <hyperlink ref="A7" location="'logo marcas'!A1" display="'logo marcas'!A1" xr:uid="{133F25DE-420A-451C-8F83-A0F696573886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3E11-5D04-47FF-86D5-FFB5FB3AD722}">
  <sheetPr codeName="Hoja7"/>
  <dimension ref="A1:Q12"/>
  <sheetViews>
    <sheetView showGridLines="0" workbookViewId="0">
      <selection activeCell="M4" sqref="M4:Q12"/>
    </sheetView>
  </sheetViews>
  <sheetFormatPr baseColWidth="10" defaultRowHeight="14.4" x14ac:dyDescent="0.3"/>
  <cols>
    <col min="3" max="3" width="15.77734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</v>
      </c>
      <c r="H4" s="75"/>
      <c r="I4" s="75"/>
      <c r="J4" s="75"/>
      <c r="K4" s="75"/>
      <c r="M4" s="73" t="s">
        <v>4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0.25</v>
      </c>
      <c r="H5" s="55"/>
      <c r="I5" s="56"/>
      <c r="J5" s="57"/>
      <c r="M5" s="69">
        <v>0.25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69</v>
      </c>
      <c r="H9" s="11"/>
      <c r="I9" s="11"/>
      <c r="J9" s="11"/>
      <c r="M9" s="67" t="s">
        <v>69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</sheetData>
  <mergeCells count="12">
    <mergeCell ref="M4:Q4"/>
    <mergeCell ref="M5:M6"/>
    <mergeCell ref="N5:P7"/>
    <mergeCell ref="M9:M12"/>
    <mergeCell ref="C5:D5"/>
    <mergeCell ref="C6:C7"/>
    <mergeCell ref="D6:D8"/>
    <mergeCell ref="C10:C11"/>
    <mergeCell ref="G4:K4"/>
    <mergeCell ref="G5:G6"/>
    <mergeCell ref="H5:J7"/>
    <mergeCell ref="G9:G12"/>
  </mergeCells>
  <hyperlinks>
    <hyperlink ref="A1" location="Central!A1" display="Central!A1" xr:uid="{D8A342EF-95B1-4611-B053-C89A5DFFDE7C}"/>
    <hyperlink ref="A3" location="'logos bancos'!A1" display="'logos bancos'!A1" xr:uid="{76B4660F-ECE3-4E9A-BCD4-6C42A6CE9AEE}"/>
    <hyperlink ref="A5" location="'logos tarjetas'!A1" display="'logos tarjetas'!A1" xr:uid="{A6B00705-EADB-4B80-B9D6-59329995F8F2}"/>
    <hyperlink ref="A7" location="'logo marcas'!A1" display="'logo marcas'!A1" xr:uid="{3F3C2528-FF7A-402F-A447-136EE8A1A5FF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BD6F-383F-4F83-983B-2984F835BD3E}">
  <sheetPr codeName="Hoja8"/>
  <dimension ref="A1:Q14"/>
  <sheetViews>
    <sheetView showGridLines="0" workbookViewId="0"/>
  </sheetViews>
  <sheetFormatPr baseColWidth="10" defaultRowHeight="14.4" x14ac:dyDescent="0.3"/>
  <cols>
    <col min="3" max="3" width="15.66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G4" s="74" t="s">
        <v>43</v>
      </c>
      <c r="H4" s="75"/>
      <c r="I4" s="75"/>
      <c r="J4" s="75"/>
      <c r="K4" s="75"/>
      <c r="M4" s="73" t="s">
        <v>43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68"/>
      <c r="D5" s="68"/>
      <c r="G5" s="69">
        <v>0.3</v>
      </c>
      <c r="H5" s="55"/>
      <c r="I5" s="56"/>
      <c r="J5" s="57"/>
      <c r="M5" s="69">
        <v>0.3</v>
      </c>
      <c r="N5" s="50"/>
      <c r="O5" s="50"/>
      <c r="P5" s="50"/>
      <c r="Q5" s="3"/>
    </row>
    <row r="6" spans="1:17" ht="13.95" customHeight="1" x14ac:dyDescent="0.3">
      <c r="C6" s="69"/>
      <c r="D6" s="70"/>
      <c r="G6" s="69"/>
      <c r="H6" s="58"/>
      <c r="I6" s="50"/>
      <c r="J6" s="59"/>
      <c r="M6" s="69"/>
      <c r="N6" s="50"/>
      <c r="O6" s="50"/>
      <c r="P6" s="50"/>
      <c r="Q6" s="3"/>
    </row>
    <row r="7" spans="1:17" ht="13.95" customHeight="1" x14ac:dyDescent="0.3">
      <c r="A7" s="7" t="s">
        <v>36</v>
      </c>
      <c r="C7" s="69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3"/>
      <c r="D8" s="70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"/>
      <c r="D9" s="2"/>
      <c r="G9" s="63" t="s">
        <v>55</v>
      </c>
      <c r="H9" s="11"/>
      <c r="I9" s="11"/>
      <c r="J9" s="11"/>
      <c r="M9" s="67" t="s">
        <v>55</v>
      </c>
      <c r="N9" s="3"/>
      <c r="O9" s="3"/>
      <c r="P9" s="3"/>
      <c r="Q9" s="3"/>
    </row>
    <row r="10" spans="1:17" ht="7.05" customHeight="1" x14ac:dyDescent="0.3">
      <c r="C10" s="52"/>
      <c r="D10" s="2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C11" s="52"/>
      <c r="D11" s="4"/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  <row r="14" spans="1:17" x14ac:dyDescent="0.3">
      <c r="G14" t="s">
        <v>71</v>
      </c>
    </row>
  </sheetData>
  <mergeCells count="12">
    <mergeCell ref="M4:Q4"/>
    <mergeCell ref="M5:M6"/>
    <mergeCell ref="N5:P7"/>
    <mergeCell ref="M9:M12"/>
    <mergeCell ref="C10:C11"/>
    <mergeCell ref="C6:C7"/>
    <mergeCell ref="D6:D8"/>
    <mergeCell ref="C5:D5"/>
    <mergeCell ref="G4:K4"/>
    <mergeCell ref="G5:G6"/>
    <mergeCell ref="H5:J7"/>
    <mergeCell ref="G9:G12"/>
  </mergeCells>
  <hyperlinks>
    <hyperlink ref="A1" location="Central!A1" display="Central!A1" xr:uid="{FEECB67F-23D4-4153-9226-20F1C7CCF262}"/>
    <hyperlink ref="A3" location="'logos bancos'!A1" display="'logos bancos'!A1" xr:uid="{8C4A1CA9-4A96-42E9-8497-EE4A5E86ED58}"/>
    <hyperlink ref="A5" location="'logos tarjetas'!A1" display="'logos tarjetas'!A1" xr:uid="{BB636D03-029E-4496-93CB-CCC52905C6FE}"/>
    <hyperlink ref="A7" location="'logo marcas'!A1" display="'logo marcas'!A1" xr:uid="{1C24A431-CBD0-44CF-AF7F-C743CAE9A876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68C9-9584-4447-B446-FE0FB809E81A}">
  <sheetPr codeName="Hoja9"/>
  <dimension ref="A1:Q12"/>
  <sheetViews>
    <sheetView showGridLines="0" workbookViewId="0">
      <selection activeCell="M4" sqref="M4:Q12"/>
    </sheetView>
  </sheetViews>
  <sheetFormatPr baseColWidth="10" defaultRowHeight="14.4" x14ac:dyDescent="0.3"/>
  <cols>
    <col min="3" max="3" width="17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10</v>
      </c>
    </row>
    <row r="3" spans="1:17" x14ac:dyDescent="0.3">
      <c r="A3" s="7" t="s">
        <v>11</v>
      </c>
    </row>
    <row r="4" spans="1:17" ht="13.95" customHeight="1" x14ac:dyDescent="0.3">
      <c r="C4" s="68"/>
      <c r="D4" s="68"/>
      <c r="G4" s="74" t="s">
        <v>4</v>
      </c>
      <c r="H4" s="75"/>
      <c r="I4" s="75"/>
      <c r="J4" s="75"/>
      <c r="K4" s="75"/>
      <c r="M4" s="73" t="s">
        <v>3</v>
      </c>
      <c r="N4" s="73"/>
      <c r="O4" s="73"/>
      <c r="P4" s="73"/>
      <c r="Q4" s="73"/>
    </row>
    <row r="5" spans="1:17" ht="13.95" customHeight="1" x14ac:dyDescent="0.3">
      <c r="A5" s="7" t="s">
        <v>12</v>
      </c>
      <c r="C5" s="77"/>
      <c r="D5" s="70"/>
      <c r="G5" s="77">
        <v>0.15</v>
      </c>
      <c r="H5" s="55"/>
      <c r="I5" s="56"/>
      <c r="J5" s="57"/>
      <c r="M5" s="77">
        <v>0.15</v>
      </c>
      <c r="N5" s="50"/>
      <c r="O5" s="50"/>
      <c r="P5" s="50"/>
      <c r="Q5" s="3"/>
    </row>
    <row r="6" spans="1:17" ht="13.95" customHeight="1" x14ac:dyDescent="0.3">
      <c r="C6" s="77"/>
      <c r="D6" s="70"/>
      <c r="G6" s="77"/>
      <c r="H6" s="58"/>
      <c r="I6" s="50"/>
      <c r="J6" s="59"/>
      <c r="M6" s="77"/>
      <c r="N6" s="50"/>
      <c r="O6" s="50"/>
      <c r="P6" s="50"/>
      <c r="Q6" s="3"/>
    </row>
    <row r="7" spans="1:17" ht="13.95" customHeight="1" x14ac:dyDescent="0.3">
      <c r="A7" s="7" t="s">
        <v>36</v>
      </c>
      <c r="C7" s="3"/>
      <c r="D7" s="70"/>
      <c r="G7" s="12"/>
      <c r="H7" s="60"/>
      <c r="I7" s="61"/>
      <c r="J7" s="62"/>
      <c r="M7" s="3"/>
      <c r="N7" s="50"/>
      <c r="O7" s="50"/>
      <c r="P7" s="50"/>
      <c r="Q7" s="3"/>
    </row>
    <row r="8" spans="1:17" ht="6" customHeight="1" x14ac:dyDescent="0.3">
      <c r="C8" s="5"/>
      <c r="D8" s="2"/>
      <c r="G8" s="12"/>
      <c r="H8" s="11"/>
      <c r="I8" s="11"/>
      <c r="J8" s="11"/>
      <c r="M8" s="3"/>
      <c r="N8" s="3"/>
      <c r="O8" s="3"/>
      <c r="P8" s="3"/>
      <c r="Q8" s="3"/>
    </row>
    <row r="9" spans="1:17" ht="17.55" customHeight="1" x14ac:dyDescent="0.3">
      <c r="C9" s="52"/>
      <c r="D9" s="2"/>
      <c r="G9" s="63" t="s">
        <v>74</v>
      </c>
      <c r="H9" s="11"/>
      <c r="I9" s="11"/>
      <c r="J9" s="11"/>
      <c r="M9" s="67" t="s">
        <v>74</v>
      </c>
      <c r="N9" s="3"/>
      <c r="O9" s="3"/>
      <c r="P9" s="3"/>
      <c r="Q9" s="3"/>
    </row>
    <row r="10" spans="1:17" ht="7.05" customHeight="1" x14ac:dyDescent="0.3">
      <c r="C10" s="52"/>
      <c r="D10" s="4"/>
      <c r="G10" s="64"/>
      <c r="H10" s="11"/>
      <c r="I10" s="11"/>
      <c r="J10" s="11"/>
      <c r="M10" s="67"/>
      <c r="N10" s="3"/>
      <c r="O10" s="3"/>
      <c r="P10" s="3"/>
      <c r="Q10" s="3"/>
    </row>
    <row r="11" spans="1:17" ht="17.55" customHeight="1" x14ac:dyDescent="0.3">
      <c r="G11" s="64"/>
      <c r="H11" s="11"/>
      <c r="I11" s="11"/>
      <c r="J11" s="11"/>
      <c r="M11" s="67"/>
      <c r="N11" s="3"/>
      <c r="O11" s="3"/>
      <c r="P11" s="3"/>
      <c r="Q11" s="3"/>
    </row>
    <row r="12" spans="1:17" ht="9" customHeight="1" x14ac:dyDescent="0.3">
      <c r="G12" s="65"/>
      <c r="H12" s="11"/>
      <c r="I12" s="11"/>
      <c r="J12" s="11"/>
      <c r="M12" s="67"/>
      <c r="N12" s="3"/>
      <c r="O12" s="3"/>
      <c r="P12" s="3"/>
      <c r="Q12" s="3"/>
    </row>
  </sheetData>
  <mergeCells count="12">
    <mergeCell ref="M4:Q4"/>
    <mergeCell ref="M5:M6"/>
    <mergeCell ref="N5:P7"/>
    <mergeCell ref="M9:M12"/>
    <mergeCell ref="C4:D4"/>
    <mergeCell ref="C5:C6"/>
    <mergeCell ref="D5:D7"/>
    <mergeCell ref="C9:C10"/>
    <mergeCell ref="G4:K4"/>
    <mergeCell ref="G5:G6"/>
    <mergeCell ref="H5:J7"/>
    <mergeCell ref="G9:G12"/>
  </mergeCells>
  <hyperlinks>
    <hyperlink ref="A1" location="Central!A1" display="Central!A1" xr:uid="{9E0E9CB3-2308-43D7-96AF-F0D96E16A0A6}"/>
    <hyperlink ref="A3" location="'logos bancos'!A1" display="'logos bancos'!A1" xr:uid="{14C3B963-1D6E-4C74-A258-CF6F53C6300A}"/>
    <hyperlink ref="A5" location="'logos tarjetas'!A1" display="'logos tarjetas'!A1" xr:uid="{3C1AFF2F-0815-41BD-A30B-804177641D2C}"/>
    <hyperlink ref="A7" location="'logo marcas'!A1" display="'logo marcas'!A1" xr:uid="{69E8D447-0668-42FE-9EF8-8F243EB2898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Central</vt:lpstr>
      <vt:lpstr>General</vt:lpstr>
      <vt:lpstr>General web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logos bancos</vt:lpstr>
      <vt:lpstr>logos tarjetas</vt:lpstr>
      <vt:lpstr>logo marcas</vt:lpstr>
      <vt:lpstr>Disp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2018-09-25T20:43:17Z</dcterms:created>
  <dcterms:modified xsi:type="dcterms:W3CDTF">2018-12-19T22:16:40Z</dcterms:modified>
</cp:coreProperties>
</file>