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Xampp\htdocs\Página\promocionesya\basededatos\gastro\"/>
    </mc:Choice>
  </mc:AlternateContent>
  <xr:revisionPtr revIDLastSave="0" documentId="13_ncr:1_{3B080C5F-6600-45E0-AD6C-1EE60639122F}" xr6:coauthVersionLast="40" xr6:coauthVersionMax="40" xr10:uidLastSave="{00000000-0000-0000-0000-000000000000}"/>
  <bookViews>
    <workbookView xWindow="0" yWindow="0" windowWidth="17256" windowHeight="5640" activeTab="2" xr2:uid="{EF804F02-179F-4B78-984E-213B732F6655}"/>
  </bookViews>
  <sheets>
    <sheet name="Central" sheetId="8" r:id="rId1"/>
    <sheet name="General" sheetId="42" r:id="rId2"/>
    <sheet name="General web" sheetId="43" r:id="rId3"/>
    <sheet name="10" sheetId="9" r:id="rId4"/>
    <sheet name="11" sheetId="4" r:id="rId5"/>
    <sheet name="12" sheetId="11" r:id="rId6"/>
    <sheet name="13" sheetId="12" r:id="rId7"/>
    <sheet name="14" sheetId="10" r:id="rId8"/>
    <sheet name="15" sheetId="13" r:id="rId9"/>
    <sheet name="16" sheetId="14" r:id="rId10"/>
    <sheet name="17" sheetId="15" r:id="rId11"/>
    <sheet name="18" sheetId="16" r:id="rId12"/>
    <sheet name="19" sheetId="17" r:id="rId13"/>
    <sheet name="20" sheetId="18" r:id="rId14"/>
    <sheet name="21" sheetId="19" r:id="rId15"/>
    <sheet name="22" sheetId="20" r:id="rId16"/>
    <sheet name="23" sheetId="21" r:id="rId17"/>
    <sheet name="24" sheetId="22" r:id="rId18"/>
    <sheet name="25" sheetId="23" r:id="rId19"/>
    <sheet name="26" sheetId="24" r:id="rId20"/>
    <sheet name="27" sheetId="25" r:id="rId21"/>
    <sheet name="28" sheetId="26" r:id="rId22"/>
    <sheet name="29" sheetId="27" r:id="rId23"/>
    <sheet name="30" sheetId="28" r:id="rId24"/>
    <sheet name="31" sheetId="29" r:id="rId25"/>
    <sheet name="32" sheetId="30" r:id="rId26"/>
    <sheet name="33" sheetId="31" r:id="rId27"/>
    <sheet name="34" sheetId="36" r:id="rId28"/>
    <sheet name="35" sheetId="38" r:id="rId29"/>
    <sheet name="36" sheetId="39" r:id="rId30"/>
    <sheet name="37" sheetId="40" r:id="rId31"/>
    <sheet name="38" sheetId="41" r:id="rId32"/>
    <sheet name="logos bancos" sheetId="6" r:id="rId33"/>
    <sheet name="logos tarjetas" sheetId="5" r:id="rId34"/>
    <sheet name="logo marcas" sheetId="35" r:id="rId35"/>
    <sheet name="Disp app" sheetId="37" r:id="rId36"/>
  </sheets>
  <definedNames>
    <definedName name="_xlnm._FilterDatabase" localSheetId="2" hidden="1">'General web'!$A$2:$P$2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43" l="1"/>
  <c r="G21" i="43" l="1"/>
  <c r="C4" i="43" l="1"/>
  <c r="D4" i="43"/>
  <c r="E4" i="43"/>
  <c r="F4" i="43"/>
  <c r="G4" i="43"/>
  <c r="H4" i="43"/>
  <c r="I4" i="43"/>
  <c r="J4" i="43"/>
  <c r="K4" i="43"/>
  <c r="L4" i="43"/>
  <c r="M4" i="43"/>
  <c r="N4" i="43"/>
  <c r="P4" i="43"/>
  <c r="C5" i="43"/>
  <c r="D5" i="43"/>
  <c r="E5" i="43"/>
  <c r="F5" i="43"/>
  <c r="G5" i="43"/>
  <c r="H5" i="43"/>
  <c r="I5" i="43"/>
  <c r="J5" i="43"/>
  <c r="K5" i="43"/>
  <c r="L5" i="43"/>
  <c r="M5" i="43"/>
  <c r="N5" i="43"/>
  <c r="P5" i="43"/>
  <c r="E6" i="43"/>
  <c r="H6" i="43"/>
  <c r="I6" i="43"/>
  <c r="M6" i="43"/>
  <c r="N6" i="43"/>
  <c r="D7" i="43"/>
  <c r="E7" i="43"/>
  <c r="F7" i="43"/>
  <c r="G7" i="43"/>
  <c r="H7" i="43"/>
  <c r="I7" i="43"/>
  <c r="J7" i="43"/>
  <c r="K7" i="43"/>
  <c r="L7" i="43"/>
  <c r="M7" i="43"/>
  <c r="N7" i="43"/>
  <c r="P7" i="43"/>
  <c r="C8" i="43"/>
  <c r="D8" i="43"/>
  <c r="E8" i="43"/>
  <c r="F8" i="43"/>
  <c r="G8" i="43"/>
  <c r="H8" i="43"/>
  <c r="I8" i="43"/>
  <c r="J8" i="43"/>
  <c r="K8" i="43"/>
  <c r="L8" i="43"/>
  <c r="M8" i="43"/>
  <c r="N8" i="43"/>
  <c r="P8" i="43"/>
  <c r="C9" i="43"/>
  <c r="D9" i="43"/>
  <c r="E9" i="43"/>
  <c r="F9" i="43"/>
  <c r="G9" i="43"/>
  <c r="H9" i="43"/>
  <c r="I9" i="43"/>
  <c r="J9" i="43"/>
  <c r="K9" i="43"/>
  <c r="L9" i="43"/>
  <c r="M9" i="43"/>
  <c r="N9" i="43"/>
  <c r="P9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P10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P11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P12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P13" i="43"/>
  <c r="C14" i="43"/>
  <c r="D14" i="43"/>
  <c r="E14" i="43"/>
  <c r="F14" i="43"/>
  <c r="H14" i="43"/>
  <c r="I14" i="43"/>
  <c r="J14" i="43"/>
  <c r="K14" i="43"/>
  <c r="L14" i="43"/>
  <c r="M14" i="43"/>
  <c r="N14" i="43"/>
  <c r="P14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P15" i="43"/>
  <c r="C16" i="43"/>
  <c r="D16" i="43"/>
  <c r="E16" i="43"/>
  <c r="F16" i="43"/>
  <c r="G16" i="43"/>
  <c r="H16" i="43"/>
  <c r="J16" i="43"/>
  <c r="K16" i="43"/>
  <c r="L16" i="43"/>
  <c r="M16" i="43"/>
  <c r="N16" i="43"/>
  <c r="P16" i="43"/>
  <c r="E17" i="43"/>
  <c r="F17" i="43"/>
  <c r="H17" i="43"/>
  <c r="K17" i="43"/>
  <c r="M17" i="43"/>
  <c r="N17" i="43"/>
  <c r="P17" i="43"/>
  <c r="E18" i="43"/>
  <c r="H18" i="43"/>
  <c r="I18" i="43"/>
  <c r="K18" i="43"/>
  <c r="N18" i="43"/>
  <c r="C19" i="43"/>
  <c r="D19" i="43"/>
  <c r="E19" i="43"/>
  <c r="F19" i="43"/>
  <c r="H19" i="43"/>
  <c r="K19" i="43"/>
  <c r="L19" i="43"/>
  <c r="M19" i="43"/>
  <c r="N19" i="43"/>
  <c r="P19" i="43"/>
  <c r="C21" i="43"/>
  <c r="D21" i="43"/>
  <c r="E21" i="43"/>
  <c r="F21" i="43"/>
  <c r="H21" i="43"/>
  <c r="I21" i="43"/>
  <c r="J21" i="43"/>
  <c r="K21" i="43"/>
  <c r="L21" i="43"/>
  <c r="M21" i="43"/>
  <c r="N21" i="43"/>
  <c r="P21" i="43"/>
  <c r="D22" i="43"/>
  <c r="E22" i="43"/>
  <c r="F22" i="43"/>
  <c r="G22" i="43"/>
  <c r="H22" i="43"/>
  <c r="I22" i="43"/>
  <c r="K22" i="43"/>
  <c r="L22" i="43"/>
  <c r="M22" i="43"/>
  <c r="N22" i="43"/>
  <c r="P22" i="43"/>
  <c r="E23" i="43"/>
  <c r="H23" i="43"/>
  <c r="K23" i="43"/>
  <c r="L23" i="43"/>
  <c r="M23" i="43"/>
  <c r="N23" i="43"/>
  <c r="P23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P24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P25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P27" i="43"/>
  <c r="E28" i="43"/>
  <c r="F28" i="43"/>
  <c r="H28" i="43"/>
  <c r="K28" i="43"/>
  <c r="N28" i="43"/>
  <c r="P28" i="43"/>
  <c r="E29" i="43"/>
  <c r="H29" i="43"/>
  <c r="I29" i="43"/>
  <c r="K29" i="43"/>
  <c r="L29" i="43"/>
  <c r="M29" i="43"/>
  <c r="N29" i="43"/>
  <c r="P29" i="43"/>
  <c r="C30" i="43"/>
  <c r="D30" i="43"/>
  <c r="E30" i="43"/>
  <c r="F30" i="43"/>
  <c r="H30" i="43"/>
  <c r="I30" i="43"/>
  <c r="J30" i="43"/>
  <c r="K30" i="43"/>
  <c r="L30" i="43"/>
  <c r="M30" i="43"/>
  <c r="N30" i="43"/>
  <c r="E31" i="43"/>
  <c r="F31" i="43"/>
  <c r="G31" i="43"/>
  <c r="H31" i="43"/>
  <c r="I31" i="43"/>
  <c r="K31" i="43"/>
  <c r="M31" i="43"/>
  <c r="N31" i="43"/>
  <c r="P31" i="43"/>
  <c r="P3" i="43"/>
  <c r="N3" i="43"/>
  <c r="M3" i="43"/>
  <c r="L3" i="43"/>
  <c r="K3" i="43"/>
  <c r="J3" i="43"/>
  <c r="I3" i="43"/>
  <c r="H3" i="43"/>
  <c r="G3" i="43"/>
  <c r="F3" i="43"/>
  <c r="E3" i="43"/>
  <c r="D3" i="43"/>
  <c r="C3" i="43"/>
  <c r="J5" i="37" l="1"/>
  <c r="K5" i="37"/>
  <c r="J6" i="37"/>
  <c r="K6" i="37"/>
  <c r="J7" i="37"/>
  <c r="K7" i="37"/>
  <c r="J8" i="37"/>
  <c r="K8" i="37"/>
  <c r="J9" i="37"/>
  <c r="K9" i="37"/>
  <c r="J10" i="37"/>
  <c r="K10" i="37"/>
  <c r="J11" i="37"/>
  <c r="K11" i="37"/>
  <c r="J12" i="37"/>
  <c r="K12" i="37"/>
  <c r="J13" i="37"/>
  <c r="K13" i="37"/>
  <c r="J14" i="37"/>
  <c r="K14" i="37"/>
  <c r="J15" i="37"/>
  <c r="K15" i="37"/>
  <c r="J16" i="37"/>
  <c r="K16" i="37"/>
  <c r="J17" i="37"/>
  <c r="K17" i="37"/>
  <c r="J18" i="37"/>
  <c r="K18" i="37"/>
  <c r="J19" i="37"/>
  <c r="K19" i="37"/>
  <c r="J20" i="37"/>
  <c r="K20" i="37"/>
  <c r="J21" i="37"/>
  <c r="K21" i="37"/>
  <c r="J22" i="37"/>
  <c r="K22" i="37"/>
  <c r="J23" i="37"/>
  <c r="K23" i="37"/>
  <c r="J24" i="37"/>
  <c r="K24" i="37"/>
  <c r="J25" i="37"/>
  <c r="K25" i="37"/>
  <c r="J26" i="37"/>
  <c r="K26" i="37"/>
  <c r="J27" i="37"/>
  <c r="K27" i="37"/>
  <c r="J28" i="37"/>
  <c r="K28" i="37"/>
  <c r="J29" i="37"/>
  <c r="K29" i="37"/>
  <c r="J30" i="37"/>
  <c r="K30" i="37"/>
  <c r="J31" i="37"/>
  <c r="K31" i="37"/>
  <c r="J32" i="37"/>
  <c r="K32" i="37"/>
  <c r="K4" i="37"/>
  <c r="J4" i="37"/>
  <c r="D29" i="37" l="1"/>
  <c r="E29" i="37"/>
  <c r="F29" i="37"/>
  <c r="D30" i="37"/>
  <c r="E30" i="37"/>
  <c r="F30" i="37"/>
  <c r="D31" i="37"/>
  <c r="E31" i="37"/>
  <c r="F31" i="37"/>
  <c r="D32" i="37"/>
  <c r="E32" i="37"/>
  <c r="F32" i="37"/>
  <c r="D4" i="37" l="1"/>
  <c r="E4" i="37"/>
  <c r="F4" i="37"/>
  <c r="G4" i="37"/>
  <c r="D5" i="37"/>
  <c r="E5" i="37"/>
  <c r="F5" i="37"/>
  <c r="G5" i="37"/>
  <c r="D6" i="37"/>
  <c r="E6" i="37"/>
  <c r="F6" i="37"/>
  <c r="G6" i="37"/>
  <c r="D7" i="37"/>
  <c r="E7" i="37"/>
  <c r="F7" i="37"/>
  <c r="G7" i="37"/>
  <c r="D8" i="37"/>
  <c r="E8" i="37"/>
  <c r="F8" i="37"/>
  <c r="G8" i="37"/>
  <c r="D9" i="37"/>
  <c r="E9" i="37"/>
  <c r="F9" i="37"/>
  <c r="G9" i="37"/>
  <c r="D10" i="37"/>
  <c r="E10" i="37"/>
  <c r="F10" i="37"/>
  <c r="G10" i="37"/>
  <c r="D11" i="37"/>
  <c r="E11" i="37"/>
  <c r="F11" i="37"/>
  <c r="G11" i="37"/>
  <c r="D12" i="37"/>
  <c r="E12" i="37"/>
  <c r="F12" i="37"/>
  <c r="G12" i="37"/>
  <c r="D13" i="37"/>
  <c r="E13" i="37"/>
  <c r="F13" i="37"/>
  <c r="G13" i="37"/>
  <c r="D14" i="37"/>
  <c r="E14" i="37"/>
  <c r="F14" i="37"/>
  <c r="G14" i="37"/>
  <c r="D15" i="37"/>
  <c r="E15" i="37"/>
  <c r="F15" i="37"/>
  <c r="G15" i="37"/>
  <c r="D16" i="37"/>
  <c r="E16" i="37"/>
  <c r="F16" i="37"/>
  <c r="G16" i="37"/>
  <c r="D17" i="37"/>
  <c r="E17" i="37"/>
  <c r="F17" i="37"/>
  <c r="G17" i="37"/>
  <c r="D18" i="37"/>
  <c r="E18" i="37"/>
  <c r="F18" i="37"/>
  <c r="G18" i="37"/>
  <c r="D19" i="37"/>
  <c r="E19" i="37"/>
  <c r="F19" i="37"/>
  <c r="G19" i="37"/>
  <c r="D20" i="37"/>
  <c r="E20" i="37"/>
  <c r="F20" i="37"/>
  <c r="G20" i="37"/>
  <c r="D21" i="37"/>
  <c r="E21" i="37"/>
  <c r="F21" i="37"/>
  <c r="G21" i="37"/>
  <c r="D22" i="37"/>
  <c r="E22" i="37"/>
  <c r="F22" i="37"/>
  <c r="G22" i="37"/>
  <c r="D23" i="37"/>
  <c r="E23" i="37"/>
  <c r="F23" i="37"/>
  <c r="G23" i="37"/>
  <c r="D24" i="37"/>
  <c r="E24" i="37"/>
  <c r="F24" i="37"/>
  <c r="G24" i="37"/>
  <c r="D25" i="37"/>
  <c r="E25" i="37"/>
  <c r="F25" i="37"/>
  <c r="G25" i="37"/>
  <c r="D26" i="37"/>
  <c r="E26" i="37"/>
  <c r="F26" i="37"/>
  <c r="G26" i="37"/>
  <c r="D27" i="37"/>
  <c r="E27" i="37"/>
  <c r="F27" i="37"/>
  <c r="G27" i="37"/>
  <c r="D28" i="37"/>
  <c r="E28" i="37"/>
  <c r="F28" i="37"/>
  <c r="G28" i="37"/>
  <c r="E3" i="37"/>
  <c r="F3" i="37"/>
  <c r="G3" i="37"/>
  <c r="D3" i="37"/>
  <c r="G15" i="35" l="1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H2" i="6"/>
  <c r="G2" i="6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E2" i="5"/>
  <c r="D2" i="5"/>
  <c r="F3" i="35"/>
  <c r="F4" i="35"/>
  <c r="G4" i="35"/>
  <c r="F5" i="35"/>
  <c r="G5" i="35"/>
  <c r="F6" i="35"/>
  <c r="G6" i="35"/>
  <c r="F7" i="35"/>
  <c r="G7" i="35"/>
  <c r="F8" i="35"/>
  <c r="G8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5" i="35"/>
  <c r="F16" i="35"/>
  <c r="G16" i="35"/>
  <c r="F17" i="35"/>
  <c r="G17" i="35"/>
  <c r="F18" i="35"/>
  <c r="G18" i="35"/>
  <c r="F19" i="35"/>
  <c r="G19" i="35"/>
  <c r="F20" i="35"/>
  <c r="G20" i="35"/>
  <c r="F21" i="35"/>
  <c r="G21" i="35"/>
  <c r="F22" i="35"/>
  <c r="G22" i="35"/>
  <c r="F23" i="35"/>
  <c r="G23" i="35"/>
  <c r="F24" i="35"/>
  <c r="G24" i="35"/>
  <c r="F25" i="35"/>
  <c r="G25" i="35"/>
  <c r="F26" i="35"/>
  <c r="G26" i="35"/>
  <c r="G2" i="35"/>
  <c r="F2" i="35"/>
</calcChain>
</file>

<file path=xl/sharedStrings.xml><?xml version="1.0" encoding="utf-8"?>
<sst xmlns="http://schemas.openxmlformats.org/spreadsheetml/2006/main" count="764" uniqueCount="178">
  <si>
    <t>Id</t>
  </si>
  <si>
    <t>Comafi</t>
  </si>
  <si>
    <t>Galicia</t>
  </si>
  <si>
    <t>Cuando una empresa lanza un producto el dato que falte es la propia empresa</t>
  </si>
  <si>
    <t>Todos los jueves</t>
  </si>
  <si>
    <t>Todos los días</t>
  </si>
  <si>
    <t>2'!A1</t>
  </si>
  <si>
    <t>1'!A1</t>
  </si>
  <si>
    <t>Banco</t>
  </si>
  <si>
    <t>Local</t>
  </si>
  <si>
    <t>Link</t>
  </si>
  <si>
    <t>Central!A1</t>
  </si>
  <si>
    <t>logos bancos'!A1</t>
  </si>
  <si>
    <t>logos tarjetas'!A1</t>
  </si>
  <si>
    <t>3'!A1</t>
  </si>
  <si>
    <t>4'!A1</t>
  </si>
  <si>
    <t>5'!A1</t>
  </si>
  <si>
    <t>6'!A1</t>
  </si>
  <si>
    <t>7'!A1</t>
  </si>
  <si>
    <t>8'!A1</t>
  </si>
  <si>
    <t>9'!A1</t>
  </si>
  <si>
    <t>10'!A1</t>
  </si>
  <si>
    <t>11'!A1</t>
  </si>
  <si>
    <t>12'!A1</t>
  </si>
  <si>
    <t>13'!A1</t>
  </si>
  <si>
    <t>14'!A1</t>
  </si>
  <si>
    <t>15'!A1</t>
  </si>
  <si>
    <t>16'!A1</t>
  </si>
  <si>
    <t>17'!A1</t>
  </si>
  <si>
    <t>18'!A1</t>
  </si>
  <si>
    <t>19'!A1</t>
  </si>
  <si>
    <t>20'!A1</t>
  </si>
  <si>
    <t>21'!A1</t>
  </si>
  <si>
    <t>22'!A1</t>
  </si>
  <si>
    <t>23'!A1</t>
  </si>
  <si>
    <t>24'!A1</t>
  </si>
  <si>
    <t>25'!A1</t>
  </si>
  <si>
    <t>3 cuotas</t>
  </si>
  <si>
    <t>Todos los martes</t>
  </si>
  <si>
    <t>logo marcas'!A1</t>
  </si>
  <si>
    <t>6 cuotas</t>
  </si>
  <si>
    <t>Crédito                    Hasta el 31/12/18</t>
  </si>
  <si>
    <t>Todos los viernes</t>
  </si>
  <si>
    <t>Crédito                    Hasta el 28/12/18</t>
  </si>
  <si>
    <t>Angus</t>
  </si>
  <si>
    <t>Izakaya</t>
  </si>
  <si>
    <t>El estanciero</t>
  </si>
  <si>
    <t>Green Bay Market</t>
  </si>
  <si>
    <t>Club de la milanesa</t>
  </si>
  <si>
    <t>1 pago</t>
  </si>
  <si>
    <t>Crédito                  Hasta el 31/3/19</t>
  </si>
  <si>
    <t>Crédito                  Hasta el 31/1/19</t>
  </si>
  <si>
    <t>Itamae</t>
  </si>
  <si>
    <t>Café Martinez</t>
  </si>
  <si>
    <t>Débito                  Hasta el 31/10/18</t>
  </si>
  <si>
    <t>2 botones; uno para eminent otro para normal</t>
  </si>
  <si>
    <t>Asador Criollo</t>
  </si>
  <si>
    <t>Crocante</t>
  </si>
  <si>
    <t>El Quebracho</t>
  </si>
  <si>
    <t>Ciudad</t>
  </si>
  <si>
    <t>Valentino</t>
  </si>
  <si>
    <t>De Barricas</t>
  </si>
  <si>
    <t>Tango Piazzola</t>
  </si>
  <si>
    <t>Resto vie</t>
  </si>
  <si>
    <t>Resto dom</t>
  </si>
  <si>
    <t>Todos los domingos</t>
  </si>
  <si>
    <t>1 combo mega bacon</t>
  </si>
  <si>
    <t>Hasta el 31/12/18</t>
  </si>
  <si>
    <t>3500 puntos</t>
  </si>
  <si>
    <t>Santander</t>
  </si>
  <si>
    <t>Mostaza</t>
  </si>
  <si>
    <t>Cincinnatti</t>
  </si>
  <si>
    <t>Restorando</t>
  </si>
  <si>
    <t>Cest Ma Creme</t>
  </si>
  <si>
    <t>Todos los miercoles</t>
  </si>
  <si>
    <t>Llamar y preguntar</t>
  </si>
  <si>
    <t>Hasta el 31/10/18</t>
  </si>
  <si>
    <t>Reservando online</t>
  </si>
  <si>
    <t>HSBC</t>
  </si>
  <si>
    <t>BICE</t>
  </si>
  <si>
    <t>Honduras</t>
  </si>
  <si>
    <t>Ramona</t>
  </si>
  <si>
    <t>Acá el banco sería club la nación</t>
  </si>
  <si>
    <t>.10% con crédito                  Hasta el 31/12/18</t>
  </si>
  <si>
    <t>Lupita</t>
  </si>
  <si>
    <t>Btn</t>
  </si>
  <si>
    <t>Disp app'!A1</t>
  </si>
  <si>
    <t>Botones</t>
  </si>
  <si>
    <t>id</t>
  </si>
  <si>
    <t>1 pago                         Crédito                          Hasta el 31/03/19</t>
  </si>
  <si>
    <t>1 pago                         Crédito                          Hasta el 31/01/19</t>
  </si>
  <si>
    <t>3500 puntos                       Hasta el 31/12/18</t>
  </si>
  <si>
    <t xml:space="preserve">Crédito                        Hasta el 31/12/18                     </t>
  </si>
  <si>
    <t>Reservando online                         Hasta el 31/10/18</t>
  </si>
  <si>
    <t xml:space="preserve">Crédito                        Hasta el 31/12/18                        </t>
  </si>
  <si>
    <t xml:space="preserve">10% con crédito                       Hasta el 31/12/18              </t>
  </si>
  <si>
    <t>3 cuotas                         Crédito                          Hasta el 28/12/18</t>
  </si>
  <si>
    <t>Enlace</t>
  </si>
  <si>
    <t>6 cuotas                         Débito                          Hasta el 30/04/19</t>
  </si>
  <si>
    <t>https://www.bancogalicia.com/banca/online/web/Eminent/fichas/marca/ASADOR%20EL%20ENCUENTRO</t>
  </si>
  <si>
    <t>Débito                         Hasta el 30/04/19</t>
  </si>
  <si>
    <t>https://www.bancogalicia.com/banca/online/web/Eminent/fichas/marca/CAFe%20MARTINEZ</t>
  </si>
  <si>
    <t>Don Toribio</t>
  </si>
  <si>
    <t>https://www.bancogalicia.com/banca/online/web/Eminent/fichas/marca/Don%20Toribio</t>
  </si>
  <si>
    <t>6 cuotas                         Débito                          Hasta el 14/12/18</t>
  </si>
  <si>
    <t>https://www.bancogalicia.com/banca/online/web/Eminent/fichas/marca/Flowers%20Drive</t>
  </si>
  <si>
    <t>Crédito y Débito                          Hasta el 30/04/19</t>
  </si>
  <si>
    <t>https://www.bancogalicia.com/banca/online/web/Eminent/fichas/marca/Ko%20Sushi</t>
  </si>
  <si>
    <t xml:space="preserve">Crédito                         Hasta el 30/11/18                    </t>
  </si>
  <si>
    <t xml:space="preserve">Crédito                         Hasta el 30/11/18                     </t>
  </si>
  <si>
    <t xml:space="preserve">Débito                         Hasta el 30/11/18                     </t>
  </si>
  <si>
    <t>https://bancociudad.com.ar/beneficios/?beneficio=420</t>
  </si>
  <si>
    <t>6 cuotas                         Crédito                          Hasta el 30/11/18</t>
  </si>
  <si>
    <t>https://bancociudad.com.ar/beneficios/?beneficio=178</t>
  </si>
  <si>
    <t>https://www.santanderrio.com.ar/banco/online/gastronomia/restorando</t>
  </si>
  <si>
    <t>Kanu sushi</t>
  </si>
  <si>
    <t>https://www.beneficios.hsbc.com.ar/Beneficio?id=1306</t>
  </si>
  <si>
    <t>De martes a jueves</t>
  </si>
  <si>
    <t xml:space="preserve">Crédito                         Hasta el 31/12/18                   </t>
  </si>
  <si>
    <t>Cajas</t>
  </si>
  <si>
    <t>ciudad gralmente renueva</t>
  </si>
  <si>
    <t>Alto Palermo</t>
  </si>
  <si>
    <t>De la ostia</t>
  </si>
  <si>
    <t>Tarjetas del local</t>
  </si>
  <si>
    <t xml:space="preserve">1 pago            Crédito                               Hasta el 31/12/18              </t>
  </si>
  <si>
    <t>26'!A1</t>
  </si>
  <si>
    <t>27'!A1</t>
  </si>
  <si>
    <t>28'!A1</t>
  </si>
  <si>
    <t>29'!A1</t>
  </si>
  <si>
    <t>30'!A1</t>
  </si>
  <si>
    <t>31'!A1</t>
  </si>
  <si>
    <t>32'!A1</t>
  </si>
  <si>
    <t>33'!A1</t>
  </si>
  <si>
    <t>34'!A1</t>
  </si>
  <si>
    <t>35'!A1</t>
  </si>
  <si>
    <t>36'!A1</t>
  </si>
  <si>
    <t>37'!A1</t>
  </si>
  <si>
    <t>38'!A1</t>
  </si>
  <si>
    <t>Sensu</t>
  </si>
  <si>
    <t>Sitio web</t>
  </si>
  <si>
    <t>App</t>
  </si>
  <si>
    <t>Caja</t>
  </si>
  <si>
    <t>Producto</t>
  </si>
  <si>
    <t>Dias</t>
  </si>
  <si>
    <t>%desc</t>
  </si>
  <si>
    <t>Precio</t>
  </si>
  <si>
    <t xml:space="preserve">Cuotas </t>
  </si>
  <si>
    <t>Vencimiento</t>
  </si>
  <si>
    <t>Visa</t>
  </si>
  <si>
    <t>Mastercard</t>
  </si>
  <si>
    <t>American</t>
  </si>
  <si>
    <t>Cabal</t>
  </si>
  <si>
    <t>Dato Extra</t>
  </si>
  <si>
    <t>Extra</t>
  </si>
  <si>
    <t>Jue</t>
  </si>
  <si>
    <t>x</t>
  </si>
  <si>
    <t>Todos</t>
  </si>
  <si>
    <t>?</t>
  </si>
  <si>
    <t>Vie</t>
  </si>
  <si>
    <t>Dom</t>
  </si>
  <si>
    <t>3500 pts</t>
  </si>
  <si>
    <t>Mie</t>
  </si>
  <si>
    <t>Mar a Jue</t>
  </si>
  <si>
    <t>https://www.bancogalicia.com/banca/online/web/Personas/fichas/marca/CAFe%20MARTINEZ</t>
  </si>
  <si>
    <t>Morelia</t>
  </si>
  <si>
    <t>Johnny B Good</t>
  </si>
  <si>
    <t>Hasta acá llegué ayer</t>
  </si>
  <si>
    <t>French Cookie</t>
  </si>
  <si>
    <t>Blonda</t>
  </si>
  <si>
    <t>7167 Burgeer &amp; Beer</t>
  </si>
  <si>
    <t>Amsterdam</t>
  </si>
  <si>
    <t>Bar de la Unse</t>
  </si>
  <si>
    <t>Almace de Pizzas</t>
  </si>
  <si>
    <t>Scarlet</t>
  </si>
  <si>
    <t>O'Hashi</t>
  </si>
  <si>
    <t>Club La Nacion</t>
  </si>
  <si>
    <t>Il Mattarello</t>
  </si>
  <si>
    <t>Diners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</si>
</sst>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1"/>
    <xf numFmtId="0" fontId="5" fillId="0" borderId="0" xfId="1" quotePrefix="1"/>
    <xf numFmtId="0" fontId="5" fillId="0" borderId="0" xfId="1" quotePrefix="1" applyAlignment="1">
      <alignment horizontal="center"/>
    </xf>
    <xf numFmtId="0" fontId="6" fillId="0" borderId="0" xfId="0" applyFont="1"/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7" fillId="2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0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0" fillId="7" borderId="17" xfId="0" applyFill="1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9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9" fontId="7" fillId="2" borderId="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9" fontId="8" fillId="2" borderId="0" xfId="0" applyNumberFormat="1" applyFont="1" applyFill="1" applyBorder="1" applyAlignment="1">
      <alignment horizontal="center" vertical="center" wrapText="1"/>
    </xf>
    <xf numFmtId="9" fontId="9" fillId="2" borderId="0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8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9.jpe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2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22.jpeg"/><Relationship Id="rId4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2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jpeg"/><Relationship Id="rId2" Type="http://schemas.openxmlformats.org/officeDocument/2006/relationships/image" Target="../media/image25.jpe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5" Type="http://schemas.openxmlformats.org/officeDocument/2006/relationships/image" Target="../media/image4.png"/><Relationship Id="rId4" Type="http://schemas.openxmlformats.org/officeDocument/2006/relationships/image" Target="../media/image11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jpeg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2" Type="http://schemas.openxmlformats.org/officeDocument/2006/relationships/image" Target="../media/image31.jpe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jp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jpeg"/><Relationship Id="rId2" Type="http://schemas.openxmlformats.org/officeDocument/2006/relationships/image" Target="../media/image35.jpeg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e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41.jpeg"/><Relationship Id="rId7" Type="http://schemas.openxmlformats.org/officeDocument/2006/relationships/image" Target="../media/image45.jpeg"/><Relationship Id="rId12" Type="http://schemas.openxmlformats.org/officeDocument/2006/relationships/image" Target="../media/image50.jpeg"/><Relationship Id="rId2" Type="http://schemas.openxmlformats.org/officeDocument/2006/relationships/image" Target="../media/image40.jpeg"/><Relationship Id="rId1" Type="http://schemas.openxmlformats.org/officeDocument/2006/relationships/image" Target="../media/image39.jpe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jpeg"/><Relationship Id="rId10" Type="http://schemas.openxmlformats.org/officeDocument/2006/relationships/image" Target="../media/image48.jpeg"/><Relationship Id="rId4" Type="http://schemas.openxmlformats.org/officeDocument/2006/relationships/image" Target="../media/image42.png"/><Relationship Id="rId9" Type="http://schemas.openxmlformats.org/officeDocument/2006/relationships/image" Target="../media/image47.jp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6.png"/><Relationship Id="rId5" Type="http://schemas.openxmlformats.org/officeDocument/2006/relationships/image" Target="../media/image11.jpeg"/><Relationship Id="rId4" Type="http://schemas.openxmlformats.org/officeDocument/2006/relationships/image" Target="../media/image5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7.jp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13" Type="http://schemas.openxmlformats.org/officeDocument/2006/relationships/image" Target="../media/image22.jpeg"/><Relationship Id="rId18" Type="http://schemas.openxmlformats.org/officeDocument/2006/relationships/image" Target="../media/image29.jpeg"/><Relationship Id="rId3" Type="http://schemas.openxmlformats.org/officeDocument/2006/relationships/image" Target="../media/image7.jpg"/><Relationship Id="rId21" Type="http://schemas.openxmlformats.org/officeDocument/2006/relationships/image" Target="../media/image32.jpeg"/><Relationship Id="rId7" Type="http://schemas.openxmlformats.org/officeDocument/2006/relationships/image" Target="../media/image14.png"/><Relationship Id="rId12" Type="http://schemas.openxmlformats.org/officeDocument/2006/relationships/image" Target="../media/image21.jpeg"/><Relationship Id="rId17" Type="http://schemas.openxmlformats.org/officeDocument/2006/relationships/image" Target="../media/image27.png"/><Relationship Id="rId25" Type="http://schemas.openxmlformats.org/officeDocument/2006/relationships/image" Target="../media/image16.png"/><Relationship Id="rId2" Type="http://schemas.openxmlformats.org/officeDocument/2006/relationships/image" Target="../media/image10.jpg"/><Relationship Id="rId16" Type="http://schemas.openxmlformats.org/officeDocument/2006/relationships/image" Target="../media/image26.jpeg"/><Relationship Id="rId20" Type="http://schemas.openxmlformats.org/officeDocument/2006/relationships/image" Target="../media/image33.jpg"/><Relationship Id="rId1" Type="http://schemas.openxmlformats.org/officeDocument/2006/relationships/image" Target="../media/image3.jpg"/><Relationship Id="rId6" Type="http://schemas.openxmlformats.org/officeDocument/2006/relationships/image" Target="../media/image13.png"/><Relationship Id="rId11" Type="http://schemas.openxmlformats.org/officeDocument/2006/relationships/image" Target="../media/image19.jpeg"/><Relationship Id="rId24" Type="http://schemas.openxmlformats.org/officeDocument/2006/relationships/image" Target="../media/image15.png"/><Relationship Id="rId5" Type="http://schemas.openxmlformats.org/officeDocument/2006/relationships/image" Target="../media/image5.jpg"/><Relationship Id="rId15" Type="http://schemas.openxmlformats.org/officeDocument/2006/relationships/image" Target="../media/image24.png"/><Relationship Id="rId23" Type="http://schemas.openxmlformats.org/officeDocument/2006/relationships/image" Target="../media/image36.jpeg"/><Relationship Id="rId10" Type="http://schemas.openxmlformats.org/officeDocument/2006/relationships/image" Target="../media/image54.png"/><Relationship Id="rId19" Type="http://schemas.openxmlformats.org/officeDocument/2006/relationships/image" Target="../media/image55.png"/><Relationship Id="rId4" Type="http://schemas.openxmlformats.org/officeDocument/2006/relationships/image" Target="../media/image9.jpeg"/><Relationship Id="rId9" Type="http://schemas.openxmlformats.org/officeDocument/2006/relationships/image" Target="../media/image53.png"/><Relationship Id="rId14" Type="http://schemas.openxmlformats.org/officeDocument/2006/relationships/image" Target="../media/image18.jpeg"/><Relationship Id="rId22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137160</xdr:rowOff>
    </xdr:from>
    <xdr:to>
      <xdr:col>4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F08E888-F490-42DC-815B-E33FB267C850}"/>
            </a:ext>
          </a:extLst>
        </xdr:cNvPr>
        <xdr:cNvSpPr txBox="1"/>
      </xdr:nvSpPr>
      <xdr:spPr>
        <a:xfrm>
          <a:off x="2087880" y="1242060"/>
          <a:ext cx="12954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396240</xdr:colOff>
      <xdr:row>7</xdr:row>
      <xdr:rowOff>7620</xdr:rowOff>
    </xdr:from>
    <xdr:to>
      <xdr:col>3</xdr:col>
      <xdr:colOff>754555</xdr:colOff>
      <xdr:row>8</xdr:row>
      <xdr:rowOff>144780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C50AAE-3924-4997-91A3-46DCC5A47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460" y="130302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7</xdr:row>
      <xdr:rowOff>7620</xdr:rowOff>
    </xdr:from>
    <xdr:to>
      <xdr:col>3</xdr:col>
      <xdr:colOff>336040</xdr:colOff>
      <xdr:row>8</xdr:row>
      <xdr:rowOff>137159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022CAD-2B92-4AB0-9A8D-5A2F42A80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0360" y="130302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30480</xdr:colOff>
      <xdr:row>4</xdr:row>
      <xdr:rowOff>83820</xdr:rowOff>
    </xdr:from>
    <xdr:to>
      <xdr:col>3</xdr:col>
      <xdr:colOff>750480</xdr:colOff>
      <xdr:row>6</xdr:row>
      <xdr:rowOff>34695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DF9EEB3-6B89-451A-8043-AFBAFAA2D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0840" y="830580"/>
          <a:ext cx="720000" cy="301395"/>
        </a:xfrm>
        <a:prstGeom prst="rect">
          <a:avLst/>
        </a:prstGeom>
        <a:ln>
          <a:solidFill>
            <a:srgbClr val="4472C4"/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6D8A8F0-A800-4E00-92CE-111E164DC149}"/>
            </a:ext>
          </a:extLst>
        </xdr:cNvPr>
        <xdr:cNvSpPr txBox="1"/>
      </xdr:nvSpPr>
      <xdr:spPr>
        <a:xfrm>
          <a:off x="2087880" y="1036320"/>
          <a:ext cx="15849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58383BB-8447-488E-A4A4-FA71E5541E4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0</xdr:colOff>
      <xdr:row>5</xdr:row>
      <xdr:rowOff>68581</xdr:rowOff>
    </xdr:from>
    <xdr:to>
      <xdr:col>11</xdr:col>
      <xdr:colOff>324000</xdr:colOff>
      <xdr:row>6</xdr:row>
      <xdr:rowOff>109321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21DFDB8-A664-48A2-A62B-35F871E9BA8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2320" y="967741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7620</xdr:colOff>
      <xdr:row>4</xdr:row>
      <xdr:rowOff>0</xdr:rowOff>
    </xdr:from>
    <xdr:to>
      <xdr:col>11</xdr:col>
      <xdr:colOff>331620</xdr:colOff>
      <xdr:row>5</xdr:row>
      <xdr:rowOff>40740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EFA4026-212A-45DE-B358-266259690CD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9940" y="7239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86C6987-94C5-40DA-9791-B8CC9C79527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EA54682-7A3A-441D-9EB6-D79435C8A22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7A50774B-6C09-4E7C-B272-93077A5FA1F0}"/>
            </a:ext>
          </a:extLst>
        </xdr:cNvPr>
        <xdr:cNvSpPr txBox="1"/>
      </xdr:nvSpPr>
      <xdr:spPr>
        <a:xfrm>
          <a:off x="57607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4" name="Imagen 13">
          <a:extLst>
            <a:ext uri="{FF2B5EF4-FFF2-40B4-BE49-F238E27FC236}">
              <a16:creationId xmlns:a16="http://schemas.microsoft.com/office/drawing/2014/main" id="{8FF4FC6B-81C9-4DCA-B760-3CE1DF5BD66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5" name="Imagen 14">
          <a:extLst>
            <a:ext uri="{FF2B5EF4-FFF2-40B4-BE49-F238E27FC236}">
              <a16:creationId xmlns:a16="http://schemas.microsoft.com/office/drawing/2014/main" id="{3133DBF1-BDD7-4FCC-9DF3-B9BB38837BE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6" name="Imagen 15">
          <a:extLst>
            <a:ext uri="{FF2B5EF4-FFF2-40B4-BE49-F238E27FC236}">
              <a16:creationId xmlns:a16="http://schemas.microsoft.com/office/drawing/2014/main" id="{D215AD11-6D8B-4769-B0E4-6866C8312E6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932CA701-7534-4C59-B5EE-3E66ABE4C544}"/>
            </a:ext>
          </a:extLst>
        </xdr:cNvPr>
        <xdr:cNvSpPr txBox="1"/>
      </xdr:nvSpPr>
      <xdr:spPr>
        <a:xfrm>
          <a:off x="2087880" y="1211580"/>
          <a:ext cx="14554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FD05C7D-A2F2-44BA-892A-E459E693ADA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2A1C0F6-861D-45AB-88B5-62B81D4AED0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6" name="Imagen 25" descr="https://www.bancogalicia.com/banca/wcm/connect/1493dfcf-7e2d-4435-b446-b194b9d570b8/kosushi_180.png?MOD=AJPERES&amp;CACHEID=ROOTWORKSPACE-1493dfcf-7e2d-4435-b446-b194b9d570b8-mrXMRUN">
          <a:extLst>
            <a:ext uri="{FF2B5EF4-FFF2-40B4-BE49-F238E27FC236}">
              <a16:creationId xmlns:a16="http://schemas.microsoft.com/office/drawing/2014/main" id="{4E895D04-7C53-4AE1-9B2A-64CC0195D21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723900"/>
          <a:ext cx="720000" cy="5256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66426047-BACC-4A4E-BC8D-C0FB57AC329C}"/>
            </a:ext>
          </a:extLst>
        </xdr:cNvPr>
        <xdr:cNvSpPr txBox="1"/>
      </xdr:nvSpPr>
      <xdr:spPr>
        <a:xfrm>
          <a:off x="60045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8" name="Imagen 27">
          <a:extLst>
            <a:ext uri="{FF2B5EF4-FFF2-40B4-BE49-F238E27FC236}">
              <a16:creationId xmlns:a16="http://schemas.microsoft.com/office/drawing/2014/main" id="{07C39AC6-3818-43BF-8480-3DB67F80ACA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9" name="Imagen 28">
          <a:extLst>
            <a:ext uri="{FF2B5EF4-FFF2-40B4-BE49-F238E27FC236}">
              <a16:creationId xmlns:a16="http://schemas.microsoft.com/office/drawing/2014/main" id="{DF70FAB4-8F90-4E59-8249-0453974841F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30" name="Imagen 29" descr="https://www.bancogalicia.com/banca/wcm/connect/1493dfcf-7e2d-4435-b446-b194b9d570b8/kosushi_180.png?MOD=AJPERES&amp;CACHEID=ROOTWORKSPACE-1493dfcf-7e2d-4435-b446-b194b9d570b8-mrXMRUN">
          <a:extLst>
            <a:ext uri="{FF2B5EF4-FFF2-40B4-BE49-F238E27FC236}">
              <a16:creationId xmlns:a16="http://schemas.microsoft.com/office/drawing/2014/main" id="{274926D6-95DC-4B09-B16B-9272C8DA037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723900"/>
          <a:ext cx="720000" cy="5256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2BEBB77-5650-4276-B5C9-101C74F9DAD5}"/>
            </a:ext>
          </a:extLst>
        </xdr:cNvPr>
        <xdr:cNvSpPr txBox="1"/>
      </xdr:nvSpPr>
      <xdr:spPr>
        <a:xfrm>
          <a:off x="2087880" y="1036320"/>
          <a:ext cx="137922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B93B3B4-08B1-497F-8936-3E7C0417F72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C2A776D-868A-46DE-8AA0-0AA05CCA629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B38FCE5-9502-43AF-843E-676FAC4C136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735EE44-7C1E-48E1-83C5-3ADC2C97E173}"/>
            </a:ext>
          </a:extLst>
        </xdr:cNvPr>
        <xdr:cNvSpPr txBox="1"/>
      </xdr:nvSpPr>
      <xdr:spPr>
        <a:xfrm>
          <a:off x="55549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9" name="Imagen 18">
          <a:extLst>
            <a:ext uri="{FF2B5EF4-FFF2-40B4-BE49-F238E27FC236}">
              <a16:creationId xmlns:a16="http://schemas.microsoft.com/office/drawing/2014/main" id="{C8CEF2C9-CD0F-40D8-A2F2-88C2B640256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97E4AEAF-928A-42FB-A71F-A915F9B29F9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46103A6E-6E3A-43DA-8C1D-79F7E9F13DB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twoCellAnchor editAs="oneCell">
    <xdr:from>
      <xdr:col>2</xdr:col>
      <xdr:colOff>274320</xdr:colOff>
      <xdr:row>3</xdr:row>
      <xdr:rowOff>83820</xdr:rowOff>
    </xdr:from>
    <xdr:to>
      <xdr:col>5</xdr:col>
      <xdr:colOff>52714</xdr:colOff>
      <xdr:row>14</xdr:row>
      <xdr:rowOff>91440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FF83C2F-A308-4ACF-A25A-B4116043993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280" y="632460"/>
          <a:ext cx="2453014" cy="17907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5B26212-ED58-42D0-A976-7E4C0D44D366}"/>
            </a:ext>
          </a:extLst>
        </xdr:cNvPr>
        <xdr:cNvSpPr txBox="1"/>
      </xdr:nvSpPr>
      <xdr:spPr>
        <a:xfrm>
          <a:off x="2087880" y="1211580"/>
          <a:ext cx="138684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CC30316-7B1C-4772-9F39-2468DDA7924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84BCA40-2E17-4D9C-BDFF-4E1EE8A897F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43D98A3-061D-47E1-B0B5-FAEA3C88F13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1800918-8310-4F9F-BA53-89EE26A25E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638300"/>
          <a:ext cx="324000" cy="216000"/>
        </a:xfrm>
        <a:prstGeom prst="rect">
          <a:avLst/>
        </a:prstGeom>
        <a:ln w="0"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3956C5C2-6AAA-4875-9E76-D705F98412A1}"/>
            </a:ext>
          </a:extLst>
        </xdr:cNvPr>
        <xdr:cNvSpPr txBox="1"/>
      </xdr:nvSpPr>
      <xdr:spPr>
        <a:xfrm>
          <a:off x="556260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4" name="Imagen 23">
          <a:extLst>
            <a:ext uri="{FF2B5EF4-FFF2-40B4-BE49-F238E27FC236}">
              <a16:creationId xmlns:a16="http://schemas.microsoft.com/office/drawing/2014/main" id="{8C0EB3DA-A11E-450A-BF84-6968AB16FBE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232E67E5-4175-4F78-9047-E66DE01D35A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6" name="Imagen 25">
          <a:extLst>
            <a:ext uri="{FF2B5EF4-FFF2-40B4-BE49-F238E27FC236}">
              <a16:creationId xmlns:a16="http://schemas.microsoft.com/office/drawing/2014/main" id="{641B5842-AD20-4012-9C13-4A1F17842A3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7" name="Imagen 26">
          <a:extLst>
            <a:ext uri="{FF2B5EF4-FFF2-40B4-BE49-F238E27FC236}">
              <a16:creationId xmlns:a16="http://schemas.microsoft.com/office/drawing/2014/main" id="{DF67F284-B14C-4469-B705-51F8EFFD048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638300"/>
          <a:ext cx="324000" cy="216000"/>
        </a:xfrm>
        <a:prstGeom prst="rect">
          <a:avLst/>
        </a:prstGeom>
        <a:ln w="0"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C588AB3-FE25-4EC4-8C15-792976A2E12C}"/>
            </a:ext>
          </a:extLst>
        </xdr:cNvPr>
        <xdr:cNvSpPr txBox="1"/>
      </xdr:nvSpPr>
      <xdr:spPr>
        <a:xfrm>
          <a:off x="2087880" y="1211580"/>
          <a:ext cx="143256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5A5F8EA-B04F-440D-890F-1B70E4B0B91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22DD888-EAB6-44F5-BA0B-A106FC26372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E5BBC5C-9409-4AF8-BCDB-A2E776ECE35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F4455EF5-EC88-4724-A5B4-A6D5170FD68F}"/>
            </a:ext>
          </a:extLst>
        </xdr:cNvPr>
        <xdr:cNvSpPr txBox="1"/>
      </xdr:nvSpPr>
      <xdr:spPr>
        <a:xfrm>
          <a:off x="56083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9" name="Imagen 18">
          <a:extLst>
            <a:ext uri="{FF2B5EF4-FFF2-40B4-BE49-F238E27FC236}">
              <a16:creationId xmlns:a16="http://schemas.microsoft.com/office/drawing/2014/main" id="{CA0F7F25-41C9-40D9-A846-EECF0862C25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3DC32678-6351-4DD8-819F-62B29870620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A42C9055-8769-4229-8CCA-34930531754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C750B3AF-A630-4465-A71C-9C1592480D8D}"/>
            </a:ext>
          </a:extLst>
        </xdr:cNvPr>
        <xdr:cNvSpPr txBox="1"/>
      </xdr:nvSpPr>
      <xdr:spPr>
        <a:xfrm>
          <a:off x="2087880" y="1211580"/>
          <a:ext cx="139446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875BB21-66D2-4F78-85FF-F6D56FE14CD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F0979BE-83C4-4FFF-88C1-CC0847484EF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3D7F0CB-BD23-4101-9DFC-5720B7C8393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4E0E78B-5EB6-4334-9149-5BC61295380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638300"/>
          <a:ext cx="324000" cy="216000"/>
        </a:xfrm>
        <a:prstGeom prst="rect">
          <a:avLst/>
        </a:prstGeom>
        <a:ln w="0"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F180146-DBA6-44D8-A8DE-6BDC110885AC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8" name="Imagen 17">
          <a:extLst>
            <a:ext uri="{FF2B5EF4-FFF2-40B4-BE49-F238E27FC236}">
              <a16:creationId xmlns:a16="http://schemas.microsoft.com/office/drawing/2014/main" id="{5F3F52A8-2F27-4DB0-8EFF-453F0C2BF9C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BE568DE2-89AD-4BDF-82DE-73F43EC3699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7CF274E8-39A3-4409-A55B-33DCE5E07C4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21FC81A5-3234-4E03-83F1-E5D0BB16E6F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638300"/>
          <a:ext cx="324000" cy="216000"/>
        </a:xfrm>
        <a:prstGeom prst="rect">
          <a:avLst/>
        </a:prstGeom>
        <a:ln w="0"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3181162-25C6-4129-9D20-2FAE62F02F17}"/>
            </a:ext>
          </a:extLst>
        </xdr:cNvPr>
        <xdr:cNvSpPr txBox="1"/>
      </xdr:nvSpPr>
      <xdr:spPr>
        <a:xfrm>
          <a:off x="2087880" y="1211580"/>
          <a:ext cx="13792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D741CF8-2263-4DEB-9665-B1B9016619A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C62D840-B454-4B2D-ACB6-0A293E7EFD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92C79C5F-9750-4067-8A47-3EFB8FC9EFDF}"/>
            </a:ext>
          </a:extLst>
        </xdr:cNvPr>
        <xdr:cNvSpPr txBox="1"/>
      </xdr:nvSpPr>
      <xdr:spPr>
        <a:xfrm>
          <a:off x="55549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5" name="Imagen 14">
          <a:extLst>
            <a:ext uri="{FF2B5EF4-FFF2-40B4-BE49-F238E27FC236}">
              <a16:creationId xmlns:a16="http://schemas.microsoft.com/office/drawing/2014/main" id="{179BF829-D21E-4396-80DD-3E879CC404C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6" name="Imagen 15">
          <a:extLst>
            <a:ext uri="{FF2B5EF4-FFF2-40B4-BE49-F238E27FC236}">
              <a16:creationId xmlns:a16="http://schemas.microsoft.com/office/drawing/2014/main" id="{6A4395B6-CE2C-443D-B5DD-65BDA543C9C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7" name="Imagen 16">
          <a:extLst>
            <a:ext uri="{FF2B5EF4-FFF2-40B4-BE49-F238E27FC236}">
              <a16:creationId xmlns:a16="http://schemas.microsoft.com/office/drawing/2014/main" id="{D41B34E4-7931-4CFC-8A19-00F92551474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9</xdr:col>
      <xdr:colOff>15240</xdr:colOff>
      <xdr:row>8</xdr:row>
      <xdr:rowOff>7620</xdr:rowOff>
    </xdr:from>
    <xdr:ext cx="324000" cy="216000"/>
    <xdr:pic>
      <xdr:nvPicPr>
        <xdr:cNvPr id="18" name="Imagen 17">
          <a:extLst>
            <a:ext uri="{FF2B5EF4-FFF2-40B4-BE49-F238E27FC236}">
              <a16:creationId xmlns:a16="http://schemas.microsoft.com/office/drawing/2014/main" id="{26AFA6C1-274B-494B-89F5-71F5B168720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720000</xdr:colOff>
      <xdr:row>8</xdr:row>
      <xdr:rowOff>15240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CF3899-F45B-43CD-9089-591DC7DC6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746760"/>
          <a:ext cx="720000" cy="61722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49B4D6-B7D3-4B12-94B1-A8E60B91D4F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4" name="Imagen 3">
          <a:extLst>
            <a:ext uri="{FF2B5EF4-FFF2-40B4-BE49-F238E27FC236}">
              <a16:creationId xmlns:a16="http://schemas.microsoft.com/office/drawing/2014/main" id="{0AFC3160-0402-4CB1-9029-8E7807D343B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598611-DF69-4EC6-9360-9B0A18C97707}"/>
            </a:ext>
          </a:extLst>
        </xdr:cNvPr>
        <xdr:cNvSpPr txBox="1"/>
      </xdr:nvSpPr>
      <xdr:spPr>
        <a:xfrm>
          <a:off x="2087880" y="1242060"/>
          <a:ext cx="12954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167640</xdr:colOff>
      <xdr:row>8</xdr:row>
      <xdr:rowOff>137160</xdr:rowOff>
    </xdr:from>
    <xdr:to>
      <xdr:col>3</xdr:col>
      <xdr:colOff>503680</xdr:colOff>
      <xdr:row>10</xdr:row>
      <xdr:rowOff>38099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2EAD893-DFA6-4A80-896C-C80905CF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460" y="162306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8</xdr:row>
      <xdr:rowOff>205740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0DC6F52-ADDB-4DB6-B7E4-7DD939117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914400"/>
          <a:ext cx="720000" cy="6324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746D38E0-4D80-4204-AB41-2D1DC988FE64}"/>
            </a:ext>
          </a:extLst>
        </xdr:cNvPr>
        <xdr:cNvSpPr txBox="1"/>
      </xdr:nvSpPr>
      <xdr:spPr>
        <a:xfrm>
          <a:off x="2087880" y="1211580"/>
          <a:ext cx="14554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C00589D-9B23-4CA4-BDF9-02A4A6D816F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324000</xdr:colOff>
      <xdr:row>7</xdr:row>
      <xdr:rowOff>40740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0F7D6DE-7B69-44F6-B017-BCA3C350852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2780" y="107442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3458588-E197-4586-9876-794AC417A21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6F461B92-913E-4FE1-B79D-69F47ABAA8D7}"/>
            </a:ext>
          </a:extLst>
        </xdr:cNvPr>
        <xdr:cNvSpPr txBox="1"/>
      </xdr:nvSpPr>
      <xdr:spPr>
        <a:xfrm>
          <a:off x="56311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2" name="Imagen 11">
          <a:extLst>
            <a:ext uri="{FF2B5EF4-FFF2-40B4-BE49-F238E27FC236}">
              <a16:creationId xmlns:a16="http://schemas.microsoft.com/office/drawing/2014/main" id="{0E9909F0-0FE0-42E6-A697-D95E26160EE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3" name="Imagen 12">
          <a:extLst>
            <a:ext uri="{FF2B5EF4-FFF2-40B4-BE49-F238E27FC236}">
              <a16:creationId xmlns:a16="http://schemas.microsoft.com/office/drawing/2014/main" id="{F573E70E-16F2-4D66-BD75-BAF67667213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A790240-38E2-407F-8ED9-A5918EF295E8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99060</xdr:colOff>
      <xdr:row>7</xdr:row>
      <xdr:rowOff>175260</xdr:rowOff>
    </xdr:from>
    <xdr:to>
      <xdr:col>3</xdr:col>
      <xdr:colOff>435100</xdr:colOff>
      <xdr:row>8</xdr:row>
      <xdr:rowOff>205739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449F09-245E-4DAF-B252-7DB1FC1D5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47066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487680</xdr:colOff>
      <xdr:row>7</xdr:row>
      <xdr:rowOff>175260</xdr:rowOff>
    </xdr:from>
    <xdr:to>
      <xdr:col>4</xdr:col>
      <xdr:colOff>53515</xdr:colOff>
      <xdr:row>8</xdr:row>
      <xdr:rowOff>213360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8378E3-90EC-47DE-A26B-AEC3D47F6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2780" y="147066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106680</xdr:colOff>
      <xdr:row>5</xdr:row>
      <xdr:rowOff>53340</xdr:rowOff>
    </xdr:from>
    <xdr:to>
      <xdr:col>4</xdr:col>
      <xdr:colOff>34200</xdr:colOff>
      <xdr:row>8</xdr:row>
      <xdr:rowOff>33338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866E7C2-A171-475F-83F9-FA8D316C2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1780" y="982980"/>
          <a:ext cx="720000" cy="406718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 editAs="oneCell">
    <xdr:from>
      <xdr:col>3</xdr:col>
      <xdr:colOff>335280</xdr:colOff>
      <xdr:row>9</xdr:row>
      <xdr:rowOff>53340</xdr:rowOff>
    </xdr:from>
    <xdr:to>
      <xdr:col>3</xdr:col>
      <xdr:colOff>623280</xdr:colOff>
      <xdr:row>10</xdr:row>
      <xdr:rowOff>185520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9CCC375-10D2-465D-BB58-80765ED53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0380" y="1714500"/>
          <a:ext cx="288000" cy="216000"/>
        </a:xfrm>
        <a:prstGeom prst="rect">
          <a:avLst/>
        </a:prstGeom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ACA3804-69E8-47AE-8344-300F3A562AD7}"/>
            </a:ext>
          </a:extLst>
        </xdr:cNvPr>
        <xdr:cNvSpPr txBox="1"/>
      </xdr:nvSpPr>
      <xdr:spPr>
        <a:xfrm>
          <a:off x="2087880" y="1211580"/>
          <a:ext cx="140970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93DEA96-0D38-4789-871F-DF12DD3735D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 editAs="oneCell">
    <xdr:from>
      <xdr:col>11</xdr:col>
      <xdr:colOff>0</xdr:colOff>
      <xdr:row>6</xdr:row>
      <xdr:rowOff>68581</xdr:rowOff>
    </xdr:from>
    <xdr:to>
      <xdr:col>11</xdr:col>
      <xdr:colOff>324000</xdr:colOff>
      <xdr:row>8</xdr:row>
      <xdr:rowOff>33121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23B06CA-F8EE-4CCB-8118-BA33F469EDF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060" y="1143001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7620</xdr:colOff>
      <xdr:row>5</xdr:row>
      <xdr:rowOff>0</xdr:rowOff>
    </xdr:from>
    <xdr:to>
      <xdr:col>11</xdr:col>
      <xdr:colOff>331620</xdr:colOff>
      <xdr:row>6</xdr:row>
      <xdr:rowOff>40740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9F3E5BD-5FFA-44EF-9C0F-D1E538E7E8D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10</xdr:row>
      <xdr:rowOff>87631</xdr:rowOff>
    </xdr:from>
    <xdr:to>
      <xdr:col>11</xdr:col>
      <xdr:colOff>324000</xdr:colOff>
      <xdr:row>11</xdr:row>
      <xdr:rowOff>82651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2F987C7-880A-4700-8BBF-B4705DF58A2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060" y="1718311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70902C5-987D-46A2-B182-F0DA131C045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70437FD-A738-4CFC-B481-A3E6C1509AC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505D5F2-6B5A-4180-B154-74124B06BB5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957B20B-37CD-4485-A2AD-7EC2437C6EE7}"/>
            </a:ext>
          </a:extLst>
        </xdr:cNvPr>
        <xdr:cNvSpPr txBox="1"/>
      </xdr:nvSpPr>
      <xdr:spPr>
        <a:xfrm>
          <a:off x="55854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8" name="Imagen 17">
          <a:extLst>
            <a:ext uri="{FF2B5EF4-FFF2-40B4-BE49-F238E27FC236}">
              <a16:creationId xmlns:a16="http://schemas.microsoft.com/office/drawing/2014/main" id="{94D34AAF-D821-4AB6-866C-69AD71D187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9B60991C-4F10-439C-9A44-6F2823A607C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194F435A-1FD3-48D6-92C7-796F191A29A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6C150B2C-E3A6-4E2F-993D-B05018E50B8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36A5C80-AEDD-4A6B-A8AA-D0FCAB531322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220980</xdr:colOff>
      <xdr:row>8</xdr:row>
      <xdr:rowOff>60960</xdr:rowOff>
    </xdr:from>
    <xdr:to>
      <xdr:col>3</xdr:col>
      <xdr:colOff>557020</xdr:colOff>
      <xdr:row>9</xdr:row>
      <xdr:rowOff>45719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928966-65C4-4422-8A94-86A839806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2740" y="153924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15240</xdr:colOff>
      <xdr:row>5</xdr:row>
      <xdr:rowOff>7620</xdr:rowOff>
    </xdr:from>
    <xdr:to>
      <xdr:col>3</xdr:col>
      <xdr:colOff>735240</xdr:colOff>
      <xdr:row>8</xdr:row>
      <xdr:rowOff>114300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E4BBBAF-73DB-45B9-8C96-C1A1AB562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937260"/>
          <a:ext cx="720000" cy="5334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B38A13C-24E8-4D8C-BB6B-D0F2A507DF35}"/>
            </a:ext>
          </a:extLst>
        </xdr:cNvPr>
        <xdr:cNvSpPr txBox="1"/>
      </xdr:nvSpPr>
      <xdr:spPr>
        <a:xfrm>
          <a:off x="2087880" y="1211580"/>
          <a:ext cx="135636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454CB2D-A808-40DF-BB43-FBA5A762EDB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8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7620</xdr:colOff>
      <xdr:row>5</xdr:row>
      <xdr:rowOff>0</xdr:rowOff>
    </xdr:from>
    <xdr:to>
      <xdr:col>11</xdr:col>
      <xdr:colOff>331620</xdr:colOff>
      <xdr:row>6</xdr:row>
      <xdr:rowOff>40740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F9D16F6-623D-4A8C-ADA4-167ADF11E0E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37181CD-E33D-4B7B-ADA3-CE517B9EC8B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E601820-A5DC-4D25-AA28-9E6BB0F2A3F9}"/>
            </a:ext>
          </a:extLst>
        </xdr:cNvPr>
        <xdr:cNvSpPr txBox="1"/>
      </xdr:nvSpPr>
      <xdr:spPr>
        <a:xfrm>
          <a:off x="55321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9866F25A-BB39-4857-B5E7-FA14BC5F337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8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2" name="Imagen 11">
          <a:extLst>
            <a:ext uri="{FF2B5EF4-FFF2-40B4-BE49-F238E27FC236}">
              <a16:creationId xmlns:a16="http://schemas.microsoft.com/office/drawing/2014/main" id="{D1EE0898-0726-4524-B02E-A4055E4A6AC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FE4430B-036C-4893-917F-81FBBA921255}"/>
            </a:ext>
          </a:extLst>
        </xdr:cNvPr>
        <xdr:cNvSpPr txBox="1"/>
      </xdr:nvSpPr>
      <xdr:spPr>
        <a:xfrm>
          <a:off x="2087880" y="1066800"/>
          <a:ext cx="158496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396240</xdr:colOff>
      <xdr:row>8</xdr:row>
      <xdr:rowOff>7620</xdr:rowOff>
    </xdr:from>
    <xdr:to>
      <xdr:col>3</xdr:col>
      <xdr:colOff>754555</xdr:colOff>
      <xdr:row>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563287-E241-44A1-895A-638FD52F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130302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8</xdr:row>
      <xdr:rowOff>7620</xdr:rowOff>
    </xdr:from>
    <xdr:to>
      <xdr:col>3</xdr:col>
      <xdr:colOff>336040</xdr:colOff>
      <xdr:row>8</xdr:row>
      <xdr:rowOff>213359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CC1551-7173-48AB-92AD-61910DA82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0360" y="130302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22860</xdr:colOff>
      <xdr:row>5</xdr:row>
      <xdr:rowOff>53340</xdr:rowOff>
    </xdr:from>
    <xdr:to>
      <xdr:col>3</xdr:col>
      <xdr:colOff>742860</xdr:colOff>
      <xdr:row>7</xdr:row>
      <xdr:rowOff>53340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DFA0C88-B616-4459-B163-8BDB7554B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967740"/>
          <a:ext cx="720000" cy="35052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B8358048-D128-4FE9-BB11-69184A67F898}"/>
            </a:ext>
          </a:extLst>
        </xdr:cNvPr>
        <xdr:cNvSpPr txBox="1"/>
      </xdr:nvSpPr>
      <xdr:spPr>
        <a:xfrm>
          <a:off x="2087880" y="1211580"/>
          <a:ext cx="142494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14E30F0-5E52-4C35-981F-8473C562EFA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0</xdr:colOff>
      <xdr:row>5</xdr:row>
      <xdr:rowOff>68581</xdr:rowOff>
    </xdr:from>
    <xdr:to>
      <xdr:col>11</xdr:col>
      <xdr:colOff>324000</xdr:colOff>
      <xdr:row>6</xdr:row>
      <xdr:rowOff>109321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C9991B2-284C-4143-BCB0-C8BF88EACC5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967741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7620</xdr:colOff>
      <xdr:row>4</xdr:row>
      <xdr:rowOff>0</xdr:rowOff>
    </xdr:from>
    <xdr:to>
      <xdr:col>11</xdr:col>
      <xdr:colOff>331620</xdr:colOff>
      <xdr:row>5</xdr:row>
      <xdr:rowOff>40740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B795538-37A0-4BE8-B841-74884C3E952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9920" y="7239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4DAD592-44F1-4245-BBC4-E125F0A859C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9E70431-3B0F-4A1D-8D3A-66E94BDCC6A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368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7B00970F-3862-435F-BB6D-9A6D9820DC44}"/>
            </a:ext>
          </a:extLst>
        </xdr:cNvPr>
        <xdr:cNvSpPr txBox="1"/>
      </xdr:nvSpPr>
      <xdr:spPr>
        <a:xfrm>
          <a:off x="560070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4" name="Imagen 13">
          <a:extLst>
            <a:ext uri="{FF2B5EF4-FFF2-40B4-BE49-F238E27FC236}">
              <a16:creationId xmlns:a16="http://schemas.microsoft.com/office/drawing/2014/main" id="{EF7D09E2-2A52-4D2F-8D22-13B6595A0D6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5" name="Imagen 14">
          <a:extLst>
            <a:ext uri="{FF2B5EF4-FFF2-40B4-BE49-F238E27FC236}">
              <a16:creationId xmlns:a16="http://schemas.microsoft.com/office/drawing/2014/main" id="{60636D33-8231-47F0-BDB7-1A8998720DB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6" name="Imagen 15">
          <a:extLst>
            <a:ext uri="{FF2B5EF4-FFF2-40B4-BE49-F238E27FC236}">
              <a16:creationId xmlns:a16="http://schemas.microsoft.com/office/drawing/2014/main" id="{9371A40B-66DF-4177-8D64-074CB46052E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368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1E5F093-DAFA-42AB-A8CF-D7DB9C9045AE}"/>
            </a:ext>
          </a:extLst>
        </xdr:cNvPr>
        <xdr:cNvSpPr txBox="1"/>
      </xdr:nvSpPr>
      <xdr:spPr>
        <a:xfrm>
          <a:off x="2087880" y="1211580"/>
          <a:ext cx="156210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6218EEF-D35B-4408-ADE0-B6753116F54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7620</xdr:rowOff>
    </xdr:from>
    <xdr:to>
      <xdr:col>9</xdr:col>
      <xdr:colOff>346620</xdr:colOff>
      <xdr:row>7</xdr:row>
      <xdr:rowOff>7440</xdr:rowOff>
    </xdr:to>
    <xdr:pic>
      <xdr:nvPicPr>
        <xdr:cNvPr id="15" name="Imagen 14" descr="https://www.beneficios.hsbc.com.ar/img/logos/logo_kanu.jpg">
          <a:extLst>
            <a:ext uri="{FF2B5EF4-FFF2-40B4-BE49-F238E27FC236}">
              <a16:creationId xmlns:a16="http://schemas.microsoft.com/office/drawing/2014/main" id="{E9B06027-5F9D-4CA3-A7B5-8874D625762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CB34B2D-981F-4B02-A55F-D5A420CD05F2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7" name="Imagen 16">
          <a:extLst>
            <a:ext uri="{FF2B5EF4-FFF2-40B4-BE49-F238E27FC236}">
              <a16:creationId xmlns:a16="http://schemas.microsoft.com/office/drawing/2014/main" id="{CF16F58D-2A2D-4743-871C-BD73AB234D4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7620</xdr:rowOff>
    </xdr:from>
    <xdr:ext cx="720000" cy="525600"/>
    <xdr:pic>
      <xdr:nvPicPr>
        <xdr:cNvPr id="18" name="Imagen 17" descr="https://www.beneficios.hsbc.com.ar/img/logos/logo_kanu.jpg">
          <a:extLst>
            <a:ext uri="{FF2B5EF4-FFF2-40B4-BE49-F238E27FC236}">
              <a16:creationId xmlns:a16="http://schemas.microsoft.com/office/drawing/2014/main" id="{7CA9C4D2-D2BD-47BB-BE20-BD7EF3E3E14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21691C-CD65-4AF3-BDCD-9DA6C98D0D56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205740</xdr:colOff>
      <xdr:row>8</xdr:row>
      <xdr:rowOff>83820</xdr:rowOff>
    </xdr:from>
    <xdr:to>
      <xdr:col>3</xdr:col>
      <xdr:colOff>541780</xdr:colOff>
      <xdr:row>9</xdr:row>
      <xdr:rowOff>68579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C83C8D-B3A3-4C16-A39C-4C756EBEC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940" y="156210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83820</xdr:colOff>
      <xdr:row>5</xdr:row>
      <xdr:rowOff>0</xdr:rowOff>
    </xdr:from>
    <xdr:to>
      <xdr:col>3</xdr:col>
      <xdr:colOff>609600</xdr:colOff>
      <xdr:row>8</xdr:row>
      <xdr:rowOff>151767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4048976-8B63-47C9-A8E0-B6F82F6A7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7020" y="929640"/>
          <a:ext cx="525780" cy="578487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886E2E3-EC2F-4F8C-BADC-C713F81A3372}"/>
            </a:ext>
          </a:extLst>
        </xdr:cNvPr>
        <xdr:cNvSpPr txBox="1"/>
      </xdr:nvSpPr>
      <xdr:spPr>
        <a:xfrm>
          <a:off x="2087880" y="1211580"/>
          <a:ext cx="15697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FA604A9-6B1A-46CA-AFA6-331BC8866CD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324000</xdr:colOff>
      <xdr:row>6</xdr:row>
      <xdr:rowOff>40740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33529AE-A1D5-4C3D-9B58-7E25D8D9CF1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708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BF1FD7E-25CE-44AB-909C-EA979F458CB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B3504991-CBC9-4448-A8E0-B8F10A47C24D}"/>
            </a:ext>
          </a:extLst>
        </xdr:cNvPr>
        <xdr:cNvSpPr txBox="1"/>
      </xdr:nvSpPr>
      <xdr:spPr>
        <a:xfrm>
          <a:off x="57454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933A8449-3F0D-46A1-9D01-8A8B80B8779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2" name="Imagen 11">
          <a:extLst>
            <a:ext uri="{FF2B5EF4-FFF2-40B4-BE49-F238E27FC236}">
              <a16:creationId xmlns:a16="http://schemas.microsoft.com/office/drawing/2014/main" id="{63253E48-B5AB-4A60-8AC4-C44C0176C05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B7EC0C-FBBE-4BD9-8DAC-A2E236E185C3}"/>
            </a:ext>
          </a:extLst>
        </xdr:cNvPr>
        <xdr:cNvSpPr txBox="1"/>
      </xdr:nvSpPr>
      <xdr:spPr>
        <a:xfrm>
          <a:off x="2087880" y="1249680"/>
          <a:ext cx="14478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198120</xdr:colOff>
      <xdr:row>8</xdr:row>
      <xdr:rowOff>137160</xdr:rowOff>
    </xdr:from>
    <xdr:to>
      <xdr:col>3</xdr:col>
      <xdr:colOff>534160</xdr:colOff>
      <xdr:row>10</xdr:row>
      <xdr:rowOff>38099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53B364-E555-469A-8A4B-8E6E128E3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5120" y="161544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8</xdr:row>
      <xdr:rowOff>182880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1D3554-B9E1-41B4-A778-445D05E9D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929640"/>
          <a:ext cx="720000" cy="609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BD1D5FC-D128-4F7B-B900-F3D21AF241F5}"/>
            </a:ext>
          </a:extLst>
        </xdr:cNvPr>
        <xdr:cNvSpPr txBox="1"/>
      </xdr:nvSpPr>
      <xdr:spPr>
        <a:xfrm>
          <a:off x="2087880" y="1211580"/>
          <a:ext cx="137160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CD61D1C-EC5A-456E-A099-76C6CCD4392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324000</xdr:colOff>
      <xdr:row>6</xdr:row>
      <xdr:rowOff>40740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30489DA-A549-4A30-BF61-DCCFFA3D6C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96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A8DCE34-20BE-4653-B7B9-A36425E64EF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719C177-DB42-4B1A-A50A-E075DC7CF3C6}"/>
            </a:ext>
          </a:extLst>
        </xdr:cNvPr>
        <xdr:cNvSpPr txBox="1"/>
      </xdr:nvSpPr>
      <xdr:spPr>
        <a:xfrm>
          <a:off x="55473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65E25268-221B-43F3-B360-CDA532131EB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2" name="Imagen 11">
          <a:extLst>
            <a:ext uri="{FF2B5EF4-FFF2-40B4-BE49-F238E27FC236}">
              <a16:creationId xmlns:a16="http://schemas.microsoft.com/office/drawing/2014/main" id="{5CC6EB95-FAE7-4145-8401-7D919A30B9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BB66D4F-93EE-46C5-A80B-FB1A4289B62C}"/>
            </a:ext>
          </a:extLst>
        </xdr:cNvPr>
        <xdr:cNvSpPr txBox="1"/>
      </xdr:nvSpPr>
      <xdr:spPr>
        <a:xfrm>
          <a:off x="2087880" y="1249680"/>
          <a:ext cx="13716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205740</xdr:colOff>
      <xdr:row>8</xdr:row>
      <xdr:rowOff>83820</xdr:rowOff>
    </xdr:from>
    <xdr:to>
      <xdr:col>3</xdr:col>
      <xdr:colOff>541780</xdr:colOff>
      <xdr:row>9</xdr:row>
      <xdr:rowOff>68579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C401E7-F8D2-4FA8-BA35-BF56538B4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2740" y="156210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8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802F0E3-BC1B-4792-AE06-CB628F3FF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860" y="929640"/>
          <a:ext cx="720000" cy="42672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1E8F5A5-68DD-4804-9729-DD06778FB700}"/>
            </a:ext>
          </a:extLst>
        </xdr:cNvPr>
        <xdr:cNvSpPr txBox="1"/>
      </xdr:nvSpPr>
      <xdr:spPr>
        <a:xfrm>
          <a:off x="2087880" y="1211580"/>
          <a:ext cx="139446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386D048-6AD2-441B-BB3D-1A6537D3478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324000</xdr:colOff>
      <xdr:row>6</xdr:row>
      <xdr:rowOff>40740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ED263FD-30F4-4D1E-9A7D-3A61EB6A8B9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50FE0B6-FE5E-43DB-91E4-52AF2CA5C38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A3819D6-850B-4C38-B6CC-FEDAEA7A1C44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355A0D51-83F7-45AB-B7FA-94BCD1C15D5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2" name="Imagen 11">
          <a:extLst>
            <a:ext uri="{FF2B5EF4-FFF2-40B4-BE49-F238E27FC236}">
              <a16:creationId xmlns:a16="http://schemas.microsoft.com/office/drawing/2014/main" id="{EC513485-E460-40E3-9AE9-4A667DDD91A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137160</xdr:rowOff>
    </xdr:from>
    <xdr:to>
      <xdr:col>4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F721DAC-2777-4BBB-BA59-B5843859B86E}"/>
            </a:ext>
          </a:extLst>
        </xdr:cNvPr>
        <xdr:cNvSpPr txBox="1"/>
      </xdr:nvSpPr>
      <xdr:spPr>
        <a:xfrm>
          <a:off x="2087880" y="106680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205740</xdr:colOff>
      <xdr:row>7</xdr:row>
      <xdr:rowOff>91440</xdr:rowOff>
    </xdr:from>
    <xdr:to>
      <xdr:col>3</xdr:col>
      <xdr:colOff>541780</xdr:colOff>
      <xdr:row>8</xdr:row>
      <xdr:rowOff>205739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C8F047-4DE9-4488-82B2-F144F96D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138684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720000</xdr:colOff>
      <xdr:row>7</xdr:row>
      <xdr:rowOff>22860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5728747-AA97-492C-8CF4-571F2A625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860" y="746760"/>
          <a:ext cx="720000" cy="54864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71CB55E-D754-4E12-97EC-DDCC9AD4D301}"/>
            </a:ext>
          </a:extLst>
        </xdr:cNvPr>
        <xdr:cNvSpPr txBox="1"/>
      </xdr:nvSpPr>
      <xdr:spPr>
        <a:xfrm>
          <a:off x="2087880" y="1036320"/>
          <a:ext cx="13944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EC60600-D2B7-4994-A171-DDEC54C2034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324000</xdr:colOff>
      <xdr:row>6</xdr:row>
      <xdr:rowOff>40740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842A92C-3425-4C93-ABE0-737515EBCDF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EDEBA1B-3A00-47ED-A504-C548A8E8F76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B898EE3B-AD63-4D1A-8A2D-4242DCF5166E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7B95470F-5B4E-41E9-AD58-8DA8719D7F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2" name="Imagen 11">
          <a:extLst>
            <a:ext uri="{FF2B5EF4-FFF2-40B4-BE49-F238E27FC236}">
              <a16:creationId xmlns:a16="http://schemas.microsoft.com/office/drawing/2014/main" id="{FD586C6E-4D35-4D77-B3DE-D0FC265CA8F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137160</xdr:rowOff>
    </xdr:from>
    <xdr:to>
      <xdr:col>4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6CD15DF-1D86-4FDF-983D-FDB908894B45}"/>
            </a:ext>
          </a:extLst>
        </xdr:cNvPr>
        <xdr:cNvSpPr txBox="1"/>
      </xdr:nvSpPr>
      <xdr:spPr>
        <a:xfrm>
          <a:off x="2087880" y="1066800"/>
          <a:ext cx="139446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205740</xdr:colOff>
      <xdr:row>7</xdr:row>
      <xdr:rowOff>144780</xdr:rowOff>
    </xdr:from>
    <xdr:to>
      <xdr:col>3</xdr:col>
      <xdr:colOff>541780</xdr:colOff>
      <xdr:row>8</xdr:row>
      <xdr:rowOff>205739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B5BF3B-F0C5-4A25-AA89-0331C73B0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14401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720000</xdr:colOff>
      <xdr:row>8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0A9A8DD-BC44-4923-BE5D-4B12B68E9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860" y="746760"/>
          <a:ext cx="720000" cy="60198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654C8D5-E19F-4265-8EB2-EAEC6B935B0A}"/>
            </a:ext>
          </a:extLst>
        </xdr:cNvPr>
        <xdr:cNvSpPr txBox="1"/>
      </xdr:nvSpPr>
      <xdr:spPr>
        <a:xfrm>
          <a:off x="2087880" y="1036320"/>
          <a:ext cx="13944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2657C9B-C455-4973-B2B0-E8F5339ADF4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324000</xdr:colOff>
      <xdr:row>6</xdr:row>
      <xdr:rowOff>40740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01EE027-D00C-427A-AA5C-E56C4EAF6A2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E5C8DA2-615F-4AA8-AC06-F6E3302CE4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E7FCBA5-F32F-4FAB-BDFC-E3F3DD73990C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3" name="Imagen 12">
          <a:extLst>
            <a:ext uri="{FF2B5EF4-FFF2-40B4-BE49-F238E27FC236}">
              <a16:creationId xmlns:a16="http://schemas.microsoft.com/office/drawing/2014/main" id="{FF738954-1E64-4323-9F71-BFB9068F9FA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4" name="Imagen 13">
          <a:extLst>
            <a:ext uri="{FF2B5EF4-FFF2-40B4-BE49-F238E27FC236}">
              <a16:creationId xmlns:a16="http://schemas.microsoft.com/office/drawing/2014/main" id="{6EFAD886-0EE3-4370-A094-FDA952614A4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50C11E5-FBBC-496F-A52E-49851EBD2F0F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7C88F51B-04D3-45FB-964A-BBA36C55EFD7}"/>
            </a:ext>
          </a:extLst>
        </xdr:cNvPr>
        <xdr:cNvSpPr txBox="1"/>
      </xdr:nvSpPr>
      <xdr:spPr>
        <a:xfrm>
          <a:off x="8237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7620</xdr:rowOff>
    </xdr:from>
    <xdr:to>
      <xdr:col>9</xdr:col>
      <xdr:colOff>346620</xdr:colOff>
      <xdr:row>7</xdr:row>
      <xdr:rowOff>7440</xdr:rowOff>
    </xdr:to>
    <xdr:pic>
      <xdr:nvPicPr>
        <xdr:cNvPr id="16" name="Imagen 15" descr="Resultado de imagen para de la ostia">
          <a:extLst>
            <a:ext uri="{FF2B5EF4-FFF2-40B4-BE49-F238E27FC236}">
              <a16:creationId xmlns:a16="http://schemas.microsoft.com/office/drawing/2014/main" id="{5BA245B0-C203-41D2-9F00-6A5565DCDD6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580" y="73152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60B74B8-8E4C-4235-92EC-5105C76C1712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7620</xdr:rowOff>
    </xdr:from>
    <xdr:ext cx="720000" cy="525600"/>
    <xdr:pic>
      <xdr:nvPicPr>
        <xdr:cNvPr id="18" name="Imagen 17" descr="Resultado de imagen para de la ostia">
          <a:extLst>
            <a:ext uri="{FF2B5EF4-FFF2-40B4-BE49-F238E27FC236}">
              <a16:creationId xmlns:a16="http://schemas.microsoft.com/office/drawing/2014/main" id="{64BE1847-3AB5-4EC7-8F5B-F1C2BA8AD2A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580" y="73152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124C556-56D7-4335-AADE-D50B2EB87B32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96FA6E5-7D95-4E59-9849-0EB3A2737165}"/>
            </a:ext>
          </a:extLst>
        </xdr:cNvPr>
        <xdr:cNvSpPr txBox="1"/>
      </xdr:nvSpPr>
      <xdr:spPr>
        <a:xfrm>
          <a:off x="8237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A0333B2-3882-4B26-9C72-D188455A1A88}"/>
            </a:ext>
          </a:extLst>
        </xdr:cNvPr>
        <xdr:cNvSpPr txBox="1"/>
      </xdr:nvSpPr>
      <xdr:spPr>
        <a:xfrm>
          <a:off x="8237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7620</xdr:rowOff>
    </xdr:from>
    <xdr:to>
      <xdr:col>9</xdr:col>
      <xdr:colOff>346620</xdr:colOff>
      <xdr:row>7</xdr:row>
      <xdr:rowOff>7440</xdr:rowOff>
    </xdr:to>
    <xdr:pic>
      <xdr:nvPicPr>
        <xdr:cNvPr id="7" name="Imagen 6" descr="Resultado de imagen para sensu logo">
          <a:extLst>
            <a:ext uri="{FF2B5EF4-FFF2-40B4-BE49-F238E27FC236}">
              <a16:creationId xmlns:a16="http://schemas.microsoft.com/office/drawing/2014/main" id="{5AD7A39A-AE9E-4AC6-AAE6-3516DED2954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58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121EB36-0AE4-42FB-9AD4-5AFD776F55B1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7620</xdr:rowOff>
    </xdr:from>
    <xdr:ext cx="720000" cy="525600"/>
    <xdr:pic>
      <xdr:nvPicPr>
        <xdr:cNvPr id="9" name="Imagen 8" descr="Resultado de imagen para sensu logo">
          <a:extLst>
            <a:ext uri="{FF2B5EF4-FFF2-40B4-BE49-F238E27FC236}">
              <a16:creationId xmlns:a16="http://schemas.microsoft.com/office/drawing/2014/main" id="{D64BE1D6-BF71-427F-BAF7-7955BC6D594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58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3</xdr:row>
      <xdr:rowOff>7620</xdr:rowOff>
    </xdr:from>
    <xdr:to>
      <xdr:col>2</xdr:col>
      <xdr:colOff>15240</xdr:colOff>
      <xdr:row>5</xdr:row>
      <xdr:rowOff>137160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BF783A-C6D2-42D9-9049-21F55D9B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56260"/>
          <a:ext cx="74676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22860</xdr:rowOff>
    </xdr:from>
    <xdr:to>
      <xdr:col>0</xdr:col>
      <xdr:colOff>706120</xdr:colOff>
      <xdr:row>5</xdr:row>
      <xdr:rowOff>68580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4C9EDA-0434-4944-A6EE-DF1D925B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54380"/>
          <a:ext cx="62992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5</xdr:row>
      <xdr:rowOff>144780</xdr:rowOff>
    </xdr:from>
    <xdr:to>
      <xdr:col>1</xdr:col>
      <xdr:colOff>38100</xdr:colOff>
      <xdr:row>10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EAB71E8-7CD0-4B25-811A-5050E4072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059180"/>
          <a:ext cx="769620" cy="76962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10</xdr:row>
      <xdr:rowOff>91440</xdr:rowOff>
    </xdr:from>
    <xdr:to>
      <xdr:col>1</xdr:col>
      <xdr:colOff>45720</xdr:colOff>
      <xdr:row>13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856DF5-DF23-4DED-B417-CA0199F0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920240"/>
          <a:ext cx="79248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13</xdr:row>
      <xdr:rowOff>53340</xdr:rowOff>
    </xdr:from>
    <xdr:to>
      <xdr:col>1</xdr:col>
      <xdr:colOff>15240</xdr:colOff>
      <xdr:row>16</xdr:row>
      <xdr:rowOff>30480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1297A7-86D4-4D5F-8262-AE55F48F2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430780"/>
          <a:ext cx="73914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16</xdr:row>
      <xdr:rowOff>68580</xdr:rowOff>
    </xdr:from>
    <xdr:to>
      <xdr:col>1</xdr:col>
      <xdr:colOff>108668</xdr:colOff>
      <xdr:row>19</xdr:row>
      <xdr:rowOff>15240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02951BE-6690-49DD-98D8-1CCA44956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994660"/>
          <a:ext cx="809708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19</xdr:row>
      <xdr:rowOff>0</xdr:rowOff>
    </xdr:from>
    <xdr:to>
      <xdr:col>0</xdr:col>
      <xdr:colOff>680015</xdr:colOff>
      <xdr:row>21</xdr:row>
      <xdr:rowOff>83820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EFC7622-024B-47C9-AB1A-1C076A1C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3474720"/>
          <a:ext cx="619055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15</xdr:row>
      <xdr:rowOff>53340</xdr:rowOff>
    </xdr:from>
    <xdr:to>
      <xdr:col>2</xdr:col>
      <xdr:colOff>7620</xdr:colOff>
      <xdr:row>19</xdr:row>
      <xdr:rowOff>53340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0465111-387B-401D-B8E0-ED6A648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" y="2796540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5</xdr:row>
      <xdr:rowOff>167641</xdr:rowOff>
    </xdr:from>
    <xdr:to>
      <xdr:col>1</xdr:col>
      <xdr:colOff>762001</xdr:colOff>
      <xdr:row>9</xdr:row>
      <xdr:rowOff>68581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AD0243F-3C5D-4DF3-B997-AC9FD646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1" y="1082041"/>
          <a:ext cx="632460" cy="63246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10</xdr:row>
      <xdr:rowOff>15240</xdr:rowOff>
    </xdr:from>
    <xdr:to>
      <xdr:col>1</xdr:col>
      <xdr:colOff>769620</xdr:colOff>
      <xdr:row>13</xdr:row>
      <xdr:rowOff>7620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44499E2-90D2-4D7F-94C2-8830E475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844040"/>
          <a:ext cx="647700" cy="54102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68581</xdr:colOff>
      <xdr:row>13</xdr:row>
      <xdr:rowOff>83820</xdr:rowOff>
    </xdr:from>
    <xdr:to>
      <xdr:col>2</xdr:col>
      <xdr:colOff>60960</xdr:colOff>
      <xdr:row>15</xdr:row>
      <xdr:rowOff>129540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9CAA505-9F7D-4635-A0D1-B4F8EC5CF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1" y="2461260"/>
          <a:ext cx="784859" cy="41148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160020</xdr:rowOff>
    </xdr:from>
    <xdr:to>
      <xdr:col>1</xdr:col>
      <xdr:colOff>746760</xdr:colOff>
      <xdr:row>22</xdr:row>
      <xdr:rowOff>60960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978822F-DE9F-4218-A855-B4F2A049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" y="3451860"/>
          <a:ext cx="632460" cy="63246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144780</xdr:rowOff>
    </xdr:from>
    <xdr:to>
      <xdr:col>0</xdr:col>
      <xdr:colOff>384960</xdr:colOff>
      <xdr:row>4</xdr:row>
      <xdr:rowOff>177900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E2E52E-0318-44C7-8808-5EB03F53CCB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69342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0</xdr:col>
      <xdr:colOff>68580</xdr:colOff>
      <xdr:row>2</xdr:row>
      <xdr:rowOff>83819</xdr:rowOff>
    </xdr:from>
    <xdr:to>
      <xdr:col>0</xdr:col>
      <xdr:colOff>392580</xdr:colOff>
      <xdr:row>3</xdr:row>
      <xdr:rowOff>116939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F51F30-B50E-4EF4-9711-257A17EEC90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449579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0</xdr:col>
      <xdr:colOff>45721</xdr:colOff>
      <xdr:row>8</xdr:row>
      <xdr:rowOff>160020</xdr:rowOff>
    </xdr:from>
    <xdr:to>
      <xdr:col>0</xdr:col>
      <xdr:colOff>369721</xdr:colOff>
      <xdr:row>10</xdr:row>
      <xdr:rowOff>10260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4A012D-CE3F-4209-8500-1FF3F2EA1D8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1623060"/>
          <a:ext cx="324000" cy="216000"/>
        </a:xfrm>
        <a:prstGeom prst="rect">
          <a:avLst/>
        </a:prstGeom>
        <a:ln w="0"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0</xdr:col>
      <xdr:colOff>60962</xdr:colOff>
      <xdr:row>5</xdr:row>
      <xdr:rowOff>45720</xdr:rowOff>
    </xdr:from>
    <xdr:to>
      <xdr:col>0</xdr:col>
      <xdr:colOff>384962</xdr:colOff>
      <xdr:row>6</xdr:row>
      <xdr:rowOff>78840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C92D75-C570-487C-8FF6-B950D871F91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2" y="96012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0</xdr:col>
      <xdr:colOff>60960</xdr:colOff>
      <xdr:row>6</xdr:row>
      <xdr:rowOff>171450</xdr:rowOff>
    </xdr:from>
    <xdr:to>
      <xdr:col>0</xdr:col>
      <xdr:colOff>384960</xdr:colOff>
      <xdr:row>8</xdr:row>
      <xdr:rowOff>21690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96367E-395E-4D36-9B8E-7EA3A28B29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26873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0</xdr:col>
      <xdr:colOff>38100</xdr:colOff>
      <xdr:row>10</xdr:row>
      <xdr:rowOff>137161</xdr:rowOff>
    </xdr:from>
    <xdr:to>
      <xdr:col>0</xdr:col>
      <xdr:colOff>362100</xdr:colOff>
      <xdr:row>11</xdr:row>
      <xdr:rowOff>170281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909A54E-BA04-4F13-8BB9-F46B26FD0F0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65961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0</xdr:col>
      <xdr:colOff>99060</xdr:colOff>
      <xdr:row>12</xdr:row>
      <xdr:rowOff>60960</xdr:rowOff>
    </xdr:from>
    <xdr:to>
      <xdr:col>0</xdr:col>
      <xdr:colOff>423060</xdr:colOff>
      <xdr:row>13</xdr:row>
      <xdr:rowOff>94080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14C95EA-8A70-486C-8DD4-FBC2E654927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225552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4071928-4131-4774-B454-FCEA6D49F540}"/>
            </a:ext>
          </a:extLst>
        </xdr:cNvPr>
        <xdr:cNvSpPr txBox="1"/>
      </xdr:nvSpPr>
      <xdr:spPr>
        <a:xfrm>
          <a:off x="2087880" y="1242060"/>
          <a:ext cx="12954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396240</xdr:colOff>
      <xdr:row>8</xdr:row>
      <xdr:rowOff>0</xdr:rowOff>
    </xdr:from>
    <xdr:to>
      <xdr:col>3</xdr:col>
      <xdr:colOff>754555</xdr:colOff>
      <xdr:row>8</xdr:row>
      <xdr:rowOff>213360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204837B-0FEB-4F2B-B28C-7BC094332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8480" y="147828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336040</xdr:colOff>
      <xdr:row>8</xdr:row>
      <xdr:rowOff>205739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A7355D-39B5-408B-BBE7-56FF75BC8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14782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190500</xdr:colOff>
      <xdr:row>9</xdr:row>
      <xdr:rowOff>106680</xdr:rowOff>
    </xdr:from>
    <xdr:to>
      <xdr:col>3</xdr:col>
      <xdr:colOff>552451</xdr:colOff>
      <xdr:row>11</xdr:row>
      <xdr:rowOff>7620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57C6908-FE20-4B8B-9396-59218323B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2740" y="1767840"/>
          <a:ext cx="361951" cy="228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53340</xdr:colOff>
      <xdr:row>5</xdr:row>
      <xdr:rowOff>60960</xdr:rowOff>
    </xdr:from>
    <xdr:to>
      <xdr:col>3</xdr:col>
      <xdr:colOff>773340</xdr:colOff>
      <xdr:row>7</xdr:row>
      <xdr:rowOff>11835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3EA2A01-918E-4F17-8EE0-F6F421BC5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580" y="990600"/>
          <a:ext cx="720000" cy="301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F3A11AF-E364-4DA5-8ADD-D9CAC74F8685}"/>
            </a:ext>
          </a:extLst>
        </xdr:cNvPr>
        <xdr:cNvSpPr txBox="1"/>
      </xdr:nvSpPr>
      <xdr:spPr>
        <a:xfrm>
          <a:off x="2087880" y="1211580"/>
          <a:ext cx="138684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74E3FE4-9C51-4736-92B9-4C97095146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22860</xdr:colOff>
      <xdr:row>6</xdr:row>
      <xdr:rowOff>68581</xdr:rowOff>
    </xdr:from>
    <xdr:to>
      <xdr:col>11</xdr:col>
      <xdr:colOff>346860</xdr:colOff>
      <xdr:row>8</xdr:row>
      <xdr:rowOff>33121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8583BA8-60E4-43D8-9F91-71CE3691993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060" y="1143001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30480</xdr:colOff>
      <xdr:row>5</xdr:row>
      <xdr:rowOff>0</xdr:rowOff>
    </xdr:from>
    <xdr:to>
      <xdr:col>11</xdr:col>
      <xdr:colOff>354480</xdr:colOff>
      <xdr:row>6</xdr:row>
      <xdr:rowOff>40740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35582E4-0007-456B-B183-CF6D1BD2A3A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14</xdr:row>
      <xdr:rowOff>83822</xdr:rowOff>
    </xdr:from>
    <xdr:to>
      <xdr:col>11</xdr:col>
      <xdr:colOff>324000</xdr:colOff>
      <xdr:row>15</xdr:row>
      <xdr:rowOff>116942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EFBADEC-17FC-4612-AD85-2C76971057C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2415542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B0A8BB9-8850-4192-832F-3FF6DE88280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AA206D9-9E01-4C78-8DBE-1D58BA53A71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76D6360-D9DF-4000-B61B-91130BFF832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4C76D86-3D4E-4969-811E-50F0A16807D5}"/>
            </a:ext>
          </a:extLst>
        </xdr:cNvPr>
        <xdr:cNvSpPr txBox="1"/>
      </xdr:nvSpPr>
      <xdr:spPr>
        <a:xfrm>
          <a:off x="556260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0" name="Imagen 19">
          <a:extLst>
            <a:ext uri="{FF2B5EF4-FFF2-40B4-BE49-F238E27FC236}">
              <a16:creationId xmlns:a16="http://schemas.microsoft.com/office/drawing/2014/main" id="{84024ED2-EC42-4763-96DB-4D878F74ECF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0FC969C7-03A0-4759-90E9-C63D6BB4129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2" name="Imagen 21">
          <a:extLst>
            <a:ext uri="{FF2B5EF4-FFF2-40B4-BE49-F238E27FC236}">
              <a16:creationId xmlns:a16="http://schemas.microsoft.com/office/drawing/2014/main" id="{215112F5-8470-4E6C-BF91-9DBA7100D7E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3" name="Imagen 22">
          <a:extLst>
            <a:ext uri="{FF2B5EF4-FFF2-40B4-BE49-F238E27FC236}">
              <a16:creationId xmlns:a16="http://schemas.microsoft.com/office/drawing/2014/main" id="{A97B7DD4-0423-4953-BD77-4C007C70F9E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472440</xdr:colOff>
      <xdr:row>2</xdr:row>
      <xdr:rowOff>167640</xdr:rowOff>
    </xdr:from>
    <xdr:to>
      <xdr:col>3</xdr:col>
      <xdr:colOff>399960</xdr:colOff>
      <xdr:row>5</xdr:row>
      <xdr:rowOff>144600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043B9C-2322-4DDC-A19B-16D587186C5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5334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310020</xdr:colOff>
      <xdr:row>3</xdr:row>
      <xdr:rowOff>12840</xdr:rowOff>
    </xdr:from>
    <xdr:to>
      <xdr:col>2</xdr:col>
      <xdr:colOff>237540</xdr:colOff>
      <xdr:row>5</xdr:row>
      <xdr:rowOff>172680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19D9449-9518-4D61-BF09-6948BCB76B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500" y="56148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246660</xdr:colOff>
      <xdr:row>3</xdr:row>
      <xdr:rowOff>33300</xdr:rowOff>
    </xdr:from>
    <xdr:to>
      <xdr:col>1</xdr:col>
      <xdr:colOff>174180</xdr:colOff>
      <xdr:row>6</xdr:row>
      <xdr:rowOff>10260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49B354B-30A3-4A66-B786-4522BD72713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60" y="58194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236640</xdr:colOff>
      <xdr:row>6</xdr:row>
      <xdr:rowOff>38520</xdr:rowOff>
    </xdr:from>
    <xdr:to>
      <xdr:col>1</xdr:col>
      <xdr:colOff>164160</xdr:colOff>
      <xdr:row>9</xdr:row>
      <xdr:rowOff>15480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0B47EAF-B274-4252-BFB7-93A4236CF02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640" y="11358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213360</xdr:colOff>
      <xdr:row>9</xdr:row>
      <xdr:rowOff>83820</xdr:rowOff>
    </xdr:from>
    <xdr:to>
      <xdr:col>1</xdr:col>
      <xdr:colOff>140880</xdr:colOff>
      <xdr:row>12</xdr:row>
      <xdr:rowOff>60780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EF9F12E-2449-486B-A5D0-21EBC22EDD1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2974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236220</xdr:colOff>
      <xdr:row>12</xdr:row>
      <xdr:rowOff>121920</xdr:rowOff>
    </xdr:from>
    <xdr:to>
      <xdr:col>1</xdr:col>
      <xdr:colOff>163740</xdr:colOff>
      <xdr:row>15</xdr:row>
      <xdr:rowOff>98880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1F6310DD-CED2-4899-9809-88FE94C3F8A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231648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236220</xdr:colOff>
      <xdr:row>15</xdr:row>
      <xdr:rowOff>144780</xdr:rowOff>
    </xdr:from>
    <xdr:to>
      <xdr:col>1</xdr:col>
      <xdr:colOff>163740</xdr:colOff>
      <xdr:row>18</xdr:row>
      <xdr:rowOff>121740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0968B5-B6D0-43A8-A033-9B46E190225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288798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228600</xdr:colOff>
      <xdr:row>19</xdr:row>
      <xdr:rowOff>30480</xdr:rowOff>
    </xdr:from>
    <xdr:to>
      <xdr:col>1</xdr:col>
      <xdr:colOff>156120</xdr:colOff>
      <xdr:row>22</xdr:row>
      <xdr:rowOff>7440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89E4312-C72F-4991-B831-94B56601E56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35052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213360</xdr:colOff>
      <xdr:row>22</xdr:row>
      <xdr:rowOff>83820</xdr:rowOff>
    </xdr:from>
    <xdr:to>
      <xdr:col>1</xdr:col>
      <xdr:colOff>140880</xdr:colOff>
      <xdr:row>25</xdr:row>
      <xdr:rowOff>60780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6D2154E-1079-4E5F-ADFE-F2269182FA4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410718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205740</xdr:colOff>
      <xdr:row>25</xdr:row>
      <xdr:rowOff>152400</xdr:rowOff>
    </xdr:from>
    <xdr:to>
      <xdr:col>1</xdr:col>
      <xdr:colOff>133260</xdr:colOff>
      <xdr:row>28</xdr:row>
      <xdr:rowOff>129360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53146B5-48A1-4635-B1AC-2D0A315E1DC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47244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342900</xdr:colOff>
      <xdr:row>15</xdr:row>
      <xdr:rowOff>160020</xdr:rowOff>
    </xdr:from>
    <xdr:to>
      <xdr:col>2</xdr:col>
      <xdr:colOff>270420</xdr:colOff>
      <xdr:row>18</xdr:row>
      <xdr:rowOff>136980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3418128-CA92-47B9-A5BC-6BCBBEEDD52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" y="290322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332880</xdr:colOff>
      <xdr:row>12</xdr:row>
      <xdr:rowOff>111900</xdr:rowOff>
    </xdr:from>
    <xdr:to>
      <xdr:col>2</xdr:col>
      <xdr:colOff>260400</xdr:colOff>
      <xdr:row>15</xdr:row>
      <xdr:rowOff>88860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A8917B8-6A2B-44BA-B206-722CC0BE3A7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360" y="230646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330480</xdr:colOff>
      <xdr:row>9</xdr:row>
      <xdr:rowOff>71400</xdr:rowOff>
    </xdr:from>
    <xdr:to>
      <xdr:col>2</xdr:col>
      <xdr:colOff>258000</xdr:colOff>
      <xdr:row>12</xdr:row>
      <xdr:rowOff>48360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A0E85A9-E75D-4C24-ABD6-D9684CBBEA4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60" y="171732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297600</xdr:colOff>
      <xdr:row>6</xdr:row>
      <xdr:rowOff>61380</xdr:rowOff>
    </xdr:from>
    <xdr:to>
      <xdr:col>2</xdr:col>
      <xdr:colOff>225120</xdr:colOff>
      <xdr:row>9</xdr:row>
      <xdr:rowOff>38340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A424843-235F-4815-A8D0-0B839CAF254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080" y="115866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487680</xdr:colOff>
      <xdr:row>18</xdr:row>
      <xdr:rowOff>152400</xdr:rowOff>
    </xdr:from>
    <xdr:to>
      <xdr:col>3</xdr:col>
      <xdr:colOff>415200</xdr:colOff>
      <xdr:row>21</xdr:row>
      <xdr:rowOff>129360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5BA258A-8FE4-4E48-9337-0F72553512C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640" y="344424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304800</xdr:colOff>
      <xdr:row>19</xdr:row>
      <xdr:rowOff>0</xdr:rowOff>
    </xdr:from>
    <xdr:to>
      <xdr:col>2</xdr:col>
      <xdr:colOff>232320</xdr:colOff>
      <xdr:row>21</xdr:row>
      <xdr:rowOff>159840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596C00FC-73B2-4F36-9B29-AD8A307A677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" y="347472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317640</xdr:colOff>
      <xdr:row>22</xdr:row>
      <xdr:rowOff>58560</xdr:rowOff>
    </xdr:from>
    <xdr:to>
      <xdr:col>2</xdr:col>
      <xdr:colOff>245160</xdr:colOff>
      <xdr:row>25</xdr:row>
      <xdr:rowOff>35520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8E36B5E-74A6-4386-B444-555694E9495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120" y="408192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 editAs="oneCell">
    <xdr:from>
      <xdr:col>1</xdr:col>
      <xdr:colOff>297180</xdr:colOff>
      <xdr:row>25</xdr:row>
      <xdr:rowOff>144780</xdr:rowOff>
    </xdr:from>
    <xdr:to>
      <xdr:col>2</xdr:col>
      <xdr:colOff>224700</xdr:colOff>
      <xdr:row>28</xdr:row>
      <xdr:rowOff>121740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8FB576C-A588-4DC3-A7B4-E5262D5FFB8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" y="471678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472440</xdr:colOff>
      <xdr:row>6</xdr:row>
      <xdr:rowOff>30480</xdr:rowOff>
    </xdr:from>
    <xdr:to>
      <xdr:col>3</xdr:col>
      <xdr:colOff>399960</xdr:colOff>
      <xdr:row>9</xdr:row>
      <xdr:rowOff>7440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1EF8B7F6-C6FB-4138-AC26-54E56BA1112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12776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472440</xdr:colOff>
      <xdr:row>9</xdr:row>
      <xdr:rowOff>38100</xdr:rowOff>
    </xdr:from>
    <xdr:to>
      <xdr:col>3</xdr:col>
      <xdr:colOff>399960</xdr:colOff>
      <xdr:row>12</xdr:row>
      <xdr:rowOff>15060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1EC1990-0A87-4FB7-9F13-F6E6810F9D6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68402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472440</xdr:colOff>
      <xdr:row>12</xdr:row>
      <xdr:rowOff>91440</xdr:rowOff>
    </xdr:from>
    <xdr:to>
      <xdr:col>3</xdr:col>
      <xdr:colOff>399960</xdr:colOff>
      <xdr:row>15</xdr:row>
      <xdr:rowOff>68400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F656093B-3926-4073-98C6-05636FD1426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22860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447180</xdr:colOff>
      <xdr:row>22</xdr:row>
      <xdr:rowOff>43320</xdr:rowOff>
    </xdr:from>
    <xdr:to>
      <xdr:col>3</xdr:col>
      <xdr:colOff>374700</xdr:colOff>
      <xdr:row>25</xdr:row>
      <xdr:rowOff>20280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873C0A08-B6D1-4009-8AAA-BFD8126A6AF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140" y="406668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475260</xdr:colOff>
      <xdr:row>15</xdr:row>
      <xdr:rowOff>124740</xdr:rowOff>
    </xdr:from>
    <xdr:to>
      <xdr:col>3</xdr:col>
      <xdr:colOff>402780</xdr:colOff>
      <xdr:row>18</xdr:row>
      <xdr:rowOff>101700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648CCAF-F0BB-4D68-9D4A-813A3228A51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220" y="286794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441960</xdr:colOff>
      <xdr:row>25</xdr:row>
      <xdr:rowOff>167640</xdr:rowOff>
    </xdr:from>
    <xdr:to>
      <xdr:col>3</xdr:col>
      <xdr:colOff>369480</xdr:colOff>
      <xdr:row>28</xdr:row>
      <xdr:rowOff>144600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222E990F-1332-476B-9015-03426734906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920" y="473964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243840</xdr:colOff>
      <xdr:row>0</xdr:row>
      <xdr:rowOff>15240</xdr:rowOff>
    </xdr:from>
    <xdr:to>
      <xdr:col>1</xdr:col>
      <xdr:colOff>171360</xdr:colOff>
      <xdr:row>2</xdr:row>
      <xdr:rowOff>175080</xdr:rowOff>
    </xdr:to>
    <xdr:pic>
      <xdr:nvPicPr>
        <xdr:cNvPr id="28" name="Imagen 27" descr="https://www.bancogalicia.com/banca/wcm/connect/70ce1916-ed6a-42db-92af-8a17f60cf653/dontoribio_180.png?MOD=AJPERES&amp;CACHEID=ROOTWORKSPACE-70ce1916-ed6a-42db-92af-8a17f60cf653-mrXMAzq">
          <a:extLst>
            <a:ext uri="{FF2B5EF4-FFF2-40B4-BE49-F238E27FC236}">
              <a16:creationId xmlns:a16="http://schemas.microsoft.com/office/drawing/2014/main" id="{EC176DB0-C2BD-464E-A933-545EF461336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5240"/>
          <a:ext cx="720000" cy="5256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0</xdr:row>
      <xdr:rowOff>0</xdr:rowOff>
    </xdr:from>
    <xdr:to>
      <xdr:col>2</xdr:col>
      <xdr:colOff>247560</xdr:colOff>
      <xdr:row>2</xdr:row>
      <xdr:rowOff>159840</xdr:rowOff>
    </xdr:to>
    <xdr:pic>
      <xdr:nvPicPr>
        <xdr:cNvPr id="30" name="Imagen 29" descr="https://www.bancogalicia.com/banca/wcm/connect/59e41cd6-579d-4cf6-8a73-f852f53f8c2d/flowersdrive_180.png?MOD=AJPERES&amp;CACHEID=ROOTWORKSPACE-59e41cd6-579d-4cf6-8a73-f852f53f8c2d-miCkIuz">
          <a:extLst>
            <a:ext uri="{FF2B5EF4-FFF2-40B4-BE49-F238E27FC236}">
              <a16:creationId xmlns:a16="http://schemas.microsoft.com/office/drawing/2014/main" id="{8B7557E6-DFEB-4F95-A5E4-6E6C87CA731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" y="0"/>
          <a:ext cx="720000" cy="5256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753032E-2E22-415B-A252-F41004B17654}"/>
            </a:ext>
          </a:extLst>
        </xdr:cNvPr>
        <xdr:cNvSpPr txBox="1"/>
      </xdr:nvSpPr>
      <xdr:spPr>
        <a:xfrm>
          <a:off x="2087880" y="1249680"/>
          <a:ext cx="138684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396240</xdr:colOff>
      <xdr:row>8</xdr:row>
      <xdr:rowOff>0</xdr:rowOff>
    </xdr:from>
    <xdr:to>
      <xdr:col>3</xdr:col>
      <xdr:colOff>754555</xdr:colOff>
      <xdr:row>8</xdr:row>
      <xdr:rowOff>213360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6FA2FBA-7DD8-4A2F-9F6C-0A4874A5F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8480" y="147828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336040</xdr:colOff>
      <xdr:row>8</xdr:row>
      <xdr:rowOff>205739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67E0C6-9015-4CD8-957C-14388B19B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14782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15240</xdr:colOff>
      <xdr:row>5</xdr:row>
      <xdr:rowOff>30480</xdr:rowOff>
    </xdr:from>
    <xdr:to>
      <xdr:col>3</xdr:col>
      <xdr:colOff>735240</xdr:colOff>
      <xdr:row>8</xdr:row>
      <xdr:rowOff>15240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5A5B2CF-B0D2-478B-AD98-0372CB3BB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960120"/>
          <a:ext cx="720000" cy="41148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1A5B62D-4F20-4575-8FCF-8FF190DBA37E}"/>
            </a:ext>
          </a:extLst>
        </xdr:cNvPr>
        <xdr:cNvSpPr txBox="1"/>
      </xdr:nvSpPr>
      <xdr:spPr>
        <a:xfrm>
          <a:off x="2087880" y="1211580"/>
          <a:ext cx="137160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30A4A3B-4F12-4A10-84E9-16C9DA8C15D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22860</xdr:colOff>
      <xdr:row>6</xdr:row>
      <xdr:rowOff>68581</xdr:rowOff>
    </xdr:from>
    <xdr:to>
      <xdr:col>11</xdr:col>
      <xdr:colOff>346860</xdr:colOff>
      <xdr:row>8</xdr:row>
      <xdr:rowOff>33121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DDC4E48-4090-458F-A399-2711EA3A081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1143001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30480</xdr:colOff>
      <xdr:row>5</xdr:row>
      <xdr:rowOff>0</xdr:rowOff>
    </xdr:from>
    <xdr:to>
      <xdr:col>11</xdr:col>
      <xdr:colOff>354480</xdr:colOff>
      <xdr:row>6</xdr:row>
      <xdr:rowOff>40740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B1A7199-6535-489D-A39A-9F96E2EE077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944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22AF8B6-965B-4A5B-9C9D-885914CA7A7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D674E7C-CB0D-4185-8BE7-4107AB5F74F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F921549-A86F-4E0C-A4C3-C9D123502773}"/>
            </a:ext>
          </a:extLst>
        </xdr:cNvPr>
        <xdr:cNvSpPr txBox="1"/>
      </xdr:nvSpPr>
      <xdr:spPr>
        <a:xfrm>
          <a:off x="55473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4" name="Imagen 13">
          <a:extLst>
            <a:ext uri="{FF2B5EF4-FFF2-40B4-BE49-F238E27FC236}">
              <a16:creationId xmlns:a16="http://schemas.microsoft.com/office/drawing/2014/main" id="{B080C8A4-6975-4924-B6F7-593E32353DB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5" name="Imagen 14">
          <a:extLst>
            <a:ext uri="{FF2B5EF4-FFF2-40B4-BE49-F238E27FC236}">
              <a16:creationId xmlns:a16="http://schemas.microsoft.com/office/drawing/2014/main" id="{A6CADAAE-C963-4136-8B9E-314C3210A02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6" name="Imagen 15">
          <a:extLst>
            <a:ext uri="{FF2B5EF4-FFF2-40B4-BE49-F238E27FC236}">
              <a16:creationId xmlns:a16="http://schemas.microsoft.com/office/drawing/2014/main" id="{30BEBDED-0A71-4FA4-9EB4-53A95F272BE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FE42A3F-864D-44A3-8474-512EF92B998A}"/>
            </a:ext>
          </a:extLst>
        </xdr:cNvPr>
        <xdr:cNvSpPr txBox="1"/>
      </xdr:nvSpPr>
      <xdr:spPr>
        <a:xfrm>
          <a:off x="2087880" y="1249680"/>
          <a:ext cx="13716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396240</xdr:colOff>
      <xdr:row>8</xdr:row>
      <xdr:rowOff>0</xdr:rowOff>
    </xdr:from>
    <xdr:to>
      <xdr:col>3</xdr:col>
      <xdr:colOff>754555</xdr:colOff>
      <xdr:row>8</xdr:row>
      <xdr:rowOff>213360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1A17D22-FE9D-4E5A-AE01-70030468C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240" y="147828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336040</xdr:colOff>
      <xdr:row>8</xdr:row>
      <xdr:rowOff>205739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1A5A547-EDA2-49CB-A1E5-BA15FD629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14782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45720</xdr:colOff>
      <xdr:row>5</xdr:row>
      <xdr:rowOff>30480</xdr:rowOff>
    </xdr:from>
    <xdr:to>
      <xdr:col>3</xdr:col>
      <xdr:colOff>765720</xdr:colOff>
      <xdr:row>8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A3A8DF5-1E05-45C0-AAC9-6F9869AC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960120"/>
          <a:ext cx="720000" cy="3962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AA06439-E258-436F-8BBC-3E86F703743F}"/>
            </a:ext>
          </a:extLst>
        </xdr:cNvPr>
        <xdr:cNvSpPr txBox="1"/>
      </xdr:nvSpPr>
      <xdr:spPr>
        <a:xfrm>
          <a:off x="2087880" y="1211580"/>
          <a:ext cx="136398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81766E6-9311-4089-9951-14EE5C9DA39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0</xdr:colOff>
      <xdr:row>5</xdr:row>
      <xdr:rowOff>68581</xdr:rowOff>
    </xdr:from>
    <xdr:to>
      <xdr:col>11</xdr:col>
      <xdr:colOff>324000</xdr:colOff>
      <xdr:row>6</xdr:row>
      <xdr:rowOff>109321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CFDC4B1-3A8C-4DAE-8E6B-FDB75E1F68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967741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7620</xdr:colOff>
      <xdr:row>4</xdr:row>
      <xdr:rowOff>0</xdr:rowOff>
    </xdr:from>
    <xdr:to>
      <xdr:col>11</xdr:col>
      <xdr:colOff>331620</xdr:colOff>
      <xdr:row>5</xdr:row>
      <xdr:rowOff>40740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7542E63-968A-4B3B-B3B7-C0203C76894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960" y="7239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0ADA301-58DF-4FFF-9363-67F5C3FE01C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4B76687-E1F0-414C-B7FF-3F34762AF07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272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901E34D-43D3-4A50-9E31-194C3D205D49}"/>
            </a:ext>
          </a:extLst>
        </xdr:cNvPr>
        <xdr:cNvSpPr txBox="1"/>
      </xdr:nvSpPr>
      <xdr:spPr>
        <a:xfrm>
          <a:off x="55397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7" name="Imagen 16">
          <a:extLst>
            <a:ext uri="{FF2B5EF4-FFF2-40B4-BE49-F238E27FC236}">
              <a16:creationId xmlns:a16="http://schemas.microsoft.com/office/drawing/2014/main" id="{B17EE90A-0B6E-4BAB-BA59-12000F2E65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8" name="Imagen 17">
          <a:extLst>
            <a:ext uri="{FF2B5EF4-FFF2-40B4-BE49-F238E27FC236}">
              <a16:creationId xmlns:a16="http://schemas.microsoft.com/office/drawing/2014/main" id="{CC501072-0E5E-4EED-9FDC-7BA2DED23C1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F7F63C71-7BA9-4CA1-ADAA-E34B8194C72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272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5</xdr:row>
      <xdr:rowOff>106680</xdr:rowOff>
    </xdr:from>
    <xdr:to>
      <xdr:col>3</xdr:col>
      <xdr:colOff>91440</xdr:colOff>
      <xdr:row>6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77A4051-63C9-48A2-85CD-D15AA586DEDE}"/>
            </a:ext>
          </a:extLst>
        </xdr:cNvPr>
        <xdr:cNvSpPr txBox="1"/>
      </xdr:nvSpPr>
      <xdr:spPr>
        <a:xfrm>
          <a:off x="2369820" y="1036320"/>
          <a:ext cx="47244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396240</xdr:colOff>
      <xdr:row>7</xdr:row>
      <xdr:rowOff>7620</xdr:rowOff>
    </xdr:from>
    <xdr:to>
      <xdr:col>3</xdr:col>
      <xdr:colOff>754555</xdr:colOff>
      <xdr:row>8</xdr:row>
      <xdr:rowOff>144780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1D03E3-185A-4003-ABF8-9F2E01684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460" y="130302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1135380</xdr:colOff>
      <xdr:row>7</xdr:row>
      <xdr:rowOff>7620</xdr:rowOff>
    </xdr:from>
    <xdr:to>
      <xdr:col>3</xdr:col>
      <xdr:colOff>305560</xdr:colOff>
      <xdr:row>8</xdr:row>
      <xdr:rowOff>137159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D26FD9-6092-4E86-AFE4-65DC6051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0340" y="130302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205740</xdr:colOff>
      <xdr:row>8</xdr:row>
      <xdr:rowOff>83820</xdr:rowOff>
    </xdr:from>
    <xdr:to>
      <xdr:col>3</xdr:col>
      <xdr:colOff>493740</xdr:colOff>
      <xdr:row>9</xdr:row>
      <xdr:rowOff>78840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5428D1A-8652-4FE9-AF84-94B53CDE1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7960" y="1562100"/>
          <a:ext cx="288000" cy="21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4</xdr:row>
      <xdr:rowOff>30480</xdr:rowOff>
    </xdr:from>
    <xdr:to>
      <xdr:col>3</xdr:col>
      <xdr:colOff>750480</xdr:colOff>
      <xdr:row>6</xdr:row>
      <xdr:rowOff>45720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DBA3563-5B31-4272-8788-8314F30A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777240"/>
          <a:ext cx="720000" cy="36576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6</xdr:col>
      <xdr:colOff>518160</xdr:colOff>
      <xdr:row>5</xdr:row>
      <xdr:rowOff>91440</xdr:rowOff>
    </xdr:from>
    <xdr:to>
      <xdr:col>6</xdr:col>
      <xdr:colOff>967740</xdr:colOff>
      <xdr:row>6</xdr:row>
      <xdr:rowOff>114300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A3C687A7-E7A9-4EC7-A93D-0EE9292A9033}"/>
            </a:ext>
          </a:extLst>
        </xdr:cNvPr>
        <xdr:cNvSpPr txBox="1"/>
      </xdr:nvSpPr>
      <xdr:spPr>
        <a:xfrm>
          <a:off x="6019800" y="990600"/>
          <a:ext cx="44958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977F76A-4A6F-430C-8D0F-C882FFC1BE1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6</xdr:row>
      <xdr:rowOff>68581</xdr:rowOff>
    </xdr:from>
    <xdr:to>
      <xdr:col>11</xdr:col>
      <xdr:colOff>324000</xdr:colOff>
      <xdr:row>8</xdr:row>
      <xdr:rowOff>33121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C2EB1D7-2D3B-45E5-A090-0F725136A92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160" y="1143001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7620</xdr:colOff>
      <xdr:row>5</xdr:row>
      <xdr:rowOff>0</xdr:rowOff>
    </xdr:from>
    <xdr:to>
      <xdr:col>11</xdr:col>
      <xdr:colOff>331620</xdr:colOff>
      <xdr:row>6</xdr:row>
      <xdr:rowOff>40740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B0E6D61-9C69-4625-9EA3-A00F9BC8A27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780" y="8991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324000</xdr:colOff>
      <xdr:row>8</xdr:row>
      <xdr:rowOff>216000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AEED4BD-24D1-43A2-A95B-43F2D23FF7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160" y="132588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8BECDB0-6C0B-4259-804D-7E9F11E114A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3959EB7-3439-4E16-A36E-D255313FDA2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3328D26-85DD-47A7-9262-9C61064BF31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518160</xdr:colOff>
      <xdr:row>5</xdr:row>
      <xdr:rowOff>91440</xdr:rowOff>
    </xdr:from>
    <xdr:to>
      <xdr:col>12</xdr:col>
      <xdr:colOff>967740</xdr:colOff>
      <xdr:row>6</xdr:row>
      <xdr:rowOff>114300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98B95EE9-4279-4489-B3FA-16F48A1A00DA}"/>
            </a:ext>
          </a:extLst>
        </xdr:cNvPr>
        <xdr:cNvSpPr txBox="1"/>
      </xdr:nvSpPr>
      <xdr:spPr>
        <a:xfrm>
          <a:off x="6019800" y="990600"/>
          <a:ext cx="44958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7" name="Imagen 16">
          <a:extLst>
            <a:ext uri="{FF2B5EF4-FFF2-40B4-BE49-F238E27FC236}">
              <a16:creationId xmlns:a16="http://schemas.microsoft.com/office/drawing/2014/main" id="{87BDE880-FD4E-40B7-B168-E71966D7D3D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723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8" name="Imagen 17">
          <a:extLst>
            <a:ext uri="{FF2B5EF4-FFF2-40B4-BE49-F238E27FC236}">
              <a16:creationId xmlns:a16="http://schemas.microsoft.com/office/drawing/2014/main" id="{A939EC1B-532C-44C9-AF1D-54282E8A7E8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90600473-D44D-4908-BF1A-D3F49190E80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B489A11F-53CA-4D9C-A3B7-FA6BB4EFAA9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CC88E0C-9878-4B8E-B8AC-4EA297E8558B}"/>
            </a:ext>
          </a:extLst>
        </xdr:cNvPr>
        <xdr:cNvSpPr txBox="1"/>
      </xdr:nvSpPr>
      <xdr:spPr>
        <a:xfrm>
          <a:off x="2087880" y="1242060"/>
          <a:ext cx="12954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3</xdr:col>
      <xdr:colOff>426720</xdr:colOff>
      <xdr:row>8</xdr:row>
      <xdr:rowOff>0</xdr:rowOff>
    </xdr:from>
    <xdr:ext cx="358315" cy="213360"/>
    <xdr:pic>
      <xdr:nvPicPr>
        <xdr:cNvPr id="12" name="Imagen 11">
          <a:extLst>
            <a:ext uri="{FF2B5EF4-FFF2-40B4-BE49-F238E27FC236}">
              <a16:creationId xmlns:a16="http://schemas.microsoft.com/office/drawing/2014/main" id="{A50C618A-5E56-428D-A0ED-225DF6261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7520" y="148590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336040" cy="205739"/>
    <xdr:pic>
      <xdr:nvPicPr>
        <xdr:cNvPr id="13" name="Imagen 12">
          <a:extLst>
            <a:ext uri="{FF2B5EF4-FFF2-40B4-BE49-F238E27FC236}">
              <a16:creationId xmlns:a16="http://schemas.microsoft.com/office/drawing/2014/main" id="{3E5E937C-78BE-4365-AF5E-C3DB0A3BE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148590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oneCellAnchor>
  <xdr:oneCellAnchor>
    <xdr:from>
      <xdr:col>3</xdr:col>
      <xdr:colOff>236220</xdr:colOff>
      <xdr:row>9</xdr:row>
      <xdr:rowOff>76200</xdr:rowOff>
    </xdr:from>
    <xdr:ext cx="288000" cy="216000"/>
    <xdr:pic>
      <xdr:nvPicPr>
        <xdr:cNvPr id="14" name="Imagen 13">
          <a:extLst>
            <a:ext uri="{FF2B5EF4-FFF2-40B4-BE49-F238E27FC236}">
              <a16:creationId xmlns:a16="http://schemas.microsoft.com/office/drawing/2014/main" id="{3EC70BD9-4299-4851-BD72-6F96B0B94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7020" y="1744980"/>
          <a:ext cx="288000" cy="216000"/>
        </a:xfrm>
        <a:prstGeom prst="rect">
          <a:avLst/>
        </a:prstGeom>
      </xdr:spPr>
    </xdr:pic>
    <xdr:clientData/>
  </xdr:oneCellAnchor>
  <xdr:oneCellAnchor>
    <xdr:from>
      <xdr:col>2</xdr:col>
      <xdr:colOff>1135380</xdr:colOff>
      <xdr:row>8</xdr:row>
      <xdr:rowOff>7620</xdr:rowOff>
    </xdr:from>
    <xdr:ext cx="336040" cy="205739"/>
    <xdr:pic>
      <xdr:nvPicPr>
        <xdr:cNvPr id="15" name="Imagen 14">
          <a:extLst>
            <a:ext uri="{FF2B5EF4-FFF2-40B4-BE49-F238E27FC236}">
              <a16:creationId xmlns:a16="http://schemas.microsoft.com/office/drawing/2014/main" id="{E2B11924-5C6A-41CE-9B6F-0E5DA7FDE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240" y="149352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one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68580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44B6B5C-4D14-498B-94E9-1D92DE3A5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20" y="914400"/>
          <a:ext cx="720000" cy="4191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BBB83EB2-5A2A-4B14-88E4-C7CC69AA0974}"/>
            </a:ext>
          </a:extLst>
        </xdr:cNvPr>
        <xdr:cNvSpPr txBox="1"/>
      </xdr:nvSpPr>
      <xdr:spPr>
        <a:xfrm>
          <a:off x="2087880" y="1211580"/>
          <a:ext cx="14554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6FFDD98A-3322-47E2-967E-3D8FB8DC455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6615E50-2F68-48CD-8821-ABF5013ABC2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378E12A-65F0-4452-AAD4-9F59AAF70B1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1D4807B-6924-46EE-81DD-14F4C3A6359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55BA4C9-11FE-4ECF-A2F3-0E5CB3389BBB}"/>
            </a:ext>
          </a:extLst>
        </xdr:cNvPr>
        <xdr:cNvSpPr txBox="1"/>
      </xdr:nvSpPr>
      <xdr:spPr>
        <a:xfrm>
          <a:off x="60045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2" name="Imagen 21">
          <a:extLst>
            <a:ext uri="{FF2B5EF4-FFF2-40B4-BE49-F238E27FC236}">
              <a16:creationId xmlns:a16="http://schemas.microsoft.com/office/drawing/2014/main" id="{9AFB29AB-891F-4B03-A961-B20E77656A5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FEBA375D-FCDB-49E9-89E3-B74DA63D4BF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6" name="Imagen 25">
          <a:extLst>
            <a:ext uri="{FF2B5EF4-FFF2-40B4-BE49-F238E27FC236}">
              <a16:creationId xmlns:a16="http://schemas.microsoft.com/office/drawing/2014/main" id="{88AD53EB-B1ED-4F63-9E91-61F79326100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7" name="Imagen 26">
          <a:extLst>
            <a:ext uri="{FF2B5EF4-FFF2-40B4-BE49-F238E27FC236}">
              <a16:creationId xmlns:a16="http://schemas.microsoft.com/office/drawing/2014/main" id="{941C899C-E4E1-4D61-901F-287C0A56D81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347BEED-4CBD-484C-8B2E-3E0A08B41B47}"/>
            </a:ext>
          </a:extLst>
        </xdr:cNvPr>
        <xdr:cNvSpPr txBox="1"/>
      </xdr:nvSpPr>
      <xdr:spPr>
        <a:xfrm>
          <a:off x="2087880" y="1211580"/>
          <a:ext cx="14554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DAD35C9-8C92-44B8-9A2E-45FDDCE86E9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CE2BE0B-40F9-45F9-9783-5C6D62A8BC6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6" name="Imagen 25" descr="https://www.bancogalicia.com/banca/wcm/connect/70ce1916-ed6a-42db-92af-8a17f60cf653/dontoribio_180.png?MOD=AJPERES&amp;CACHEID=ROOTWORKSPACE-70ce1916-ed6a-42db-92af-8a17f60cf653-mrXMAzq">
          <a:extLst>
            <a:ext uri="{FF2B5EF4-FFF2-40B4-BE49-F238E27FC236}">
              <a16:creationId xmlns:a16="http://schemas.microsoft.com/office/drawing/2014/main" id="{CAF0A482-DB2E-49B2-9D2B-84A4610BE15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723900"/>
          <a:ext cx="720000" cy="5256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9A776F10-9B77-47D4-9A90-1231FC1DE56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3DA7681C-0356-4D10-BF06-E4671BD5FE03}"/>
            </a:ext>
          </a:extLst>
        </xdr:cNvPr>
        <xdr:cNvSpPr txBox="1"/>
      </xdr:nvSpPr>
      <xdr:spPr>
        <a:xfrm>
          <a:off x="60045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9" name="Imagen 28">
          <a:extLst>
            <a:ext uri="{FF2B5EF4-FFF2-40B4-BE49-F238E27FC236}">
              <a16:creationId xmlns:a16="http://schemas.microsoft.com/office/drawing/2014/main" id="{7E2F224C-316A-4AA7-A309-FF14FB8FB05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30" name="Imagen 29">
          <a:extLst>
            <a:ext uri="{FF2B5EF4-FFF2-40B4-BE49-F238E27FC236}">
              <a16:creationId xmlns:a16="http://schemas.microsoft.com/office/drawing/2014/main" id="{445451CC-9434-429F-BB66-C9A50B48DCA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31" name="Imagen 30" descr="https://www.bancogalicia.com/banca/wcm/connect/70ce1916-ed6a-42db-92af-8a17f60cf653/dontoribio_180.png?MOD=AJPERES&amp;CACHEID=ROOTWORKSPACE-70ce1916-ed6a-42db-92af-8a17f60cf653-mrXMAzq">
          <a:extLst>
            <a:ext uri="{FF2B5EF4-FFF2-40B4-BE49-F238E27FC236}">
              <a16:creationId xmlns:a16="http://schemas.microsoft.com/office/drawing/2014/main" id="{E2B39CB1-EB38-4756-9C9B-6EABC0935E1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723900"/>
          <a:ext cx="720000" cy="5256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32" name="Imagen 31">
          <a:extLst>
            <a:ext uri="{FF2B5EF4-FFF2-40B4-BE49-F238E27FC236}">
              <a16:creationId xmlns:a16="http://schemas.microsoft.com/office/drawing/2014/main" id="{0B6DD4A3-824F-4253-8FAE-E30793A3AA7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1F40D790-DA7B-4F62-9C2D-5FF3C32832BF}"/>
            </a:ext>
          </a:extLst>
        </xdr:cNvPr>
        <xdr:cNvSpPr txBox="1"/>
      </xdr:nvSpPr>
      <xdr:spPr>
        <a:xfrm>
          <a:off x="2087880" y="1211580"/>
          <a:ext cx="14554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B642539-575E-4077-838B-1A7A425C6E1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F0082DD-0829-4EA2-B423-E3873CCB9CF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4" name="Imagen 23" descr="https://www.bancogalicia.com/banca/wcm/connect/59e41cd6-579d-4cf6-8a73-f852f53f8c2d/flowersdrive_180.png?MOD=AJPERES&amp;CACHEID=ROOTWORKSPACE-59e41cd6-579d-4cf6-8a73-f852f53f8c2d-miCkIuz">
          <a:extLst>
            <a:ext uri="{FF2B5EF4-FFF2-40B4-BE49-F238E27FC236}">
              <a16:creationId xmlns:a16="http://schemas.microsoft.com/office/drawing/2014/main" id="{28AEE79D-BE12-4088-A574-14EE644C692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723900"/>
          <a:ext cx="720000" cy="5256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A60B48D-3CF9-4E7B-BF07-8821BDEFA1A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1B18FED1-C93B-45A2-B4D1-A2F59646A7C2}"/>
            </a:ext>
          </a:extLst>
        </xdr:cNvPr>
        <xdr:cNvSpPr txBox="1"/>
      </xdr:nvSpPr>
      <xdr:spPr>
        <a:xfrm>
          <a:off x="60045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7" name="Imagen 26">
          <a:extLst>
            <a:ext uri="{FF2B5EF4-FFF2-40B4-BE49-F238E27FC236}">
              <a16:creationId xmlns:a16="http://schemas.microsoft.com/office/drawing/2014/main" id="{929E396E-B218-4E6D-AEDB-F4CA8A903E3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8" name="Imagen 27">
          <a:extLst>
            <a:ext uri="{FF2B5EF4-FFF2-40B4-BE49-F238E27FC236}">
              <a16:creationId xmlns:a16="http://schemas.microsoft.com/office/drawing/2014/main" id="{576059A4-DD32-4AA4-8993-A628635069F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13335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9" name="Imagen 28" descr="https://www.bancogalicia.com/banca/wcm/connect/59e41cd6-579d-4cf6-8a73-f852f53f8c2d/flowersdrive_180.png?MOD=AJPERES&amp;CACHEID=ROOTWORKSPACE-59e41cd6-579d-4cf6-8a73-f852f53f8c2d-miCkIuz">
          <a:extLst>
            <a:ext uri="{FF2B5EF4-FFF2-40B4-BE49-F238E27FC236}">
              <a16:creationId xmlns:a16="http://schemas.microsoft.com/office/drawing/2014/main" id="{8C93B594-61D0-436D-B711-07C13495E68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723900"/>
          <a:ext cx="720000" cy="5256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30" name="Imagen 29">
          <a:extLst>
            <a:ext uri="{FF2B5EF4-FFF2-40B4-BE49-F238E27FC236}">
              <a16:creationId xmlns:a16="http://schemas.microsoft.com/office/drawing/2014/main" id="{133BE85E-9F52-4F08-9A19-0F092C4FE51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0" y="1638300"/>
          <a:ext cx="324000" cy="216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ntanderrio.com.ar/banco/online/gastronomia/restorando" TargetMode="External"/><Relationship Id="rId3" Type="http://schemas.openxmlformats.org/officeDocument/2006/relationships/hyperlink" Target="https://www.bancogalicia.com/banca/online/web/Eminent/fichas/marca/Don%20Toribio" TargetMode="External"/><Relationship Id="rId7" Type="http://schemas.openxmlformats.org/officeDocument/2006/relationships/hyperlink" Target="https://bancociudad.com.ar/beneficios/?beneficio=178" TargetMode="External"/><Relationship Id="rId2" Type="http://schemas.openxmlformats.org/officeDocument/2006/relationships/hyperlink" Target="https://www.bancogalicia.com/banca/online/web/Eminent/fichas/marca/CAFe%20MARTINEZ" TargetMode="External"/><Relationship Id="rId1" Type="http://schemas.openxmlformats.org/officeDocument/2006/relationships/hyperlink" Target="https://www.bancogalicia.com/banca/online/web/Eminent/fichas/marca/ASADOR%20EL%20ENCUENTRO" TargetMode="External"/><Relationship Id="rId6" Type="http://schemas.openxmlformats.org/officeDocument/2006/relationships/hyperlink" Target="https://bancociudad.com.ar/beneficios/?beneficio=420" TargetMode="External"/><Relationship Id="rId5" Type="http://schemas.openxmlformats.org/officeDocument/2006/relationships/hyperlink" Target="https://www.bancogalicia.com/banca/online/web/Eminent/fichas/marca/Ko%20Sushi" TargetMode="External"/><Relationship Id="rId4" Type="http://schemas.openxmlformats.org/officeDocument/2006/relationships/hyperlink" Target="https://www.bancogalicia.com/banca/online/web/Eminent/fichas/marca/Flowers%20Drive" TargetMode="External"/><Relationship Id="rId9" Type="http://schemas.openxmlformats.org/officeDocument/2006/relationships/hyperlink" Target="https://www.beneficios.hsbc.com.ar/Beneficio?id=130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cogalicia.com/banca/online/web/Personas/fichas/marca/CAFe%20MARTINEZ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0798-58EE-4C4B-82B9-88539BE77979}">
  <sheetPr codeName="Hoja3"/>
  <dimension ref="A1:I30"/>
  <sheetViews>
    <sheetView topLeftCell="A3" workbookViewId="0">
      <selection activeCell="G7" sqref="G7"/>
    </sheetView>
  </sheetViews>
  <sheetFormatPr baseColWidth="10" defaultRowHeight="14.4" x14ac:dyDescent="0.3"/>
  <cols>
    <col min="1" max="1" width="3" bestFit="1" customWidth="1"/>
    <col min="3" max="3" width="16.6640625" bestFit="1" customWidth="1"/>
    <col min="5" max="5" width="89.44140625" bestFit="1" customWidth="1"/>
    <col min="9" max="9" width="16.6640625" bestFit="1" customWidth="1"/>
  </cols>
  <sheetData>
    <row r="1" spans="1:9" x14ac:dyDescent="0.3">
      <c r="A1" s="1" t="s">
        <v>0</v>
      </c>
      <c r="B1" s="1" t="s">
        <v>8</v>
      </c>
      <c r="C1" s="1" t="s">
        <v>9</v>
      </c>
      <c r="D1" s="1" t="s">
        <v>10</v>
      </c>
      <c r="E1" s="19" t="s">
        <v>97</v>
      </c>
      <c r="G1" s="7" t="s">
        <v>12</v>
      </c>
    </row>
    <row r="2" spans="1:9" x14ac:dyDescent="0.3">
      <c r="A2" s="1">
        <v>10</v>
      </c>
      <c r="B2" s="1" t="s">
        <v>1</v>
      </c>
      <c r="C2" s="1" t="s">
        <v>44</v>
      </c>
      <c r="D2" s="7" t="s">
        <v>21</v>
      </c>
      <c r="I2" s="24" t="s">
        <v>44</v>
      </c>
    </row>
    <row r="3" spans="1:9" x14ac:dyDescent="0.3">
      <c r="A3" s="1">
        <v>11</v>
      </c>
      <c r="B3" s="1" t="s">
        <v>1</v>
      </c>
      <c r="C3" s="1" t="s">
        <v>45</v>
      </c>
      <c r="D3" s="7" t="s">
        <v>22</v>
      </c>
      <c r="G3" s="7" t="s">
        <v>13</v>
      </c>
      <c r="I3" s="24" t="s">
        <v>44</v>
      </c>
    </row>
    <row r="4" spans="1:9" x14ac:dyDescent="0.3">
      <c r="A4" s="1">
        <v>12</v>
      </c>
      <c r="B4" s="1" t="s">
        <v>1</v>
      </c>
      <c r="C4" s="1" t="s">
        <v>46</v>
      </c>
      <c r="D4" s="7" t="s">
        <v>23</v>
      </c>
      <c r="I4" s="26" t="s">
        <v>56</v>
      </c>
    </row>
    <row r="5" spans="1:9" x14ac:dyDescent="0.3">
      <c r="A5" s="1">
        <v>13</v>
      </c>
      <c r="B5" s="1" t="s">
        <v>1</v>
      </c>
      <c r="C5" s="1" t="s">
        <v>47</v>
      </c>
      <c r="D5" s="7" t="s">
        <v>24</v>
      </c>
      <c r="G5" s="7" t="s">
        <v>39</v>
      </c>
      <c r="I5" s="26" t="s">
        <v>79</v>
      </c>
    </row>
    <row r="6" spans="1:9" x14ac:dyDescent="0.3">
      <c r="A6" s="1">
        <v>14</v>
      </c>
      <c r="B6" s="1" t="s">
        <v>1</v>
      </c>
      <c r="C6" s="1" t="s">
        <v>48</v>
      </c>
      <c r="D6" s="7" t="s">
        <v>25</v>
      </c>
      <c r="I6" s="26" t="s">
        <v>53</v>
      </c>
    </row>
    <row r="7" spans="1:9" x14ac:dyDescent="0.3">
      <c r="A7" s="1">
        <v>15</v>
      </c>
      <c r="B7" s="1" t="s">
        <v>2</v>
      </c>
      <c r="C7" s="20" t="s">
        <v>53</v>
      </c>
      <c r="D7" s="7" t="s">
        <v>26</v>
      </c>
      <c r="E7" s="6" t="s">
        <v>101</v>
      </c>
      <c r="G7" s="7" t="s">
        <v>86</v>
      </c>
      <c r="I7" s="26" t="s">
        <v>73</v>
      </c>
    </row>
    <row r="8" spans="1:9" x14ac:dyDescent="0.3">
      <c r="A8" s="1">
        <v>16</v>
      </c>
      <c r="B8" s="1" t="s">
        <v>2</v>
      </c>
      <c r="C8" s="20" t="s">
        <v>56</v>
      </c>
      <c r="D8" s="7" t="s">
        <v>27</v>
      </c>
      <c r="E8" s="6" t="s">
        <v>99</v>
      </c>
      <c r="I8" s="26" t="s">
        <v>71</v>
      </c>
    </row>
    <row r="9" spans="1:9" x14ac:dyDescent="0.3">
      <c r="A9" s="1">
        <v>17</v>
      </c>
      <c r="B9" s="1" t="s">
        <v>2</v>
      </c>
      <c r="C9" s="20" t="s">
        <v>102</v>
      </c>
      <c r="D9" s="7" t="s">
        <v>28</v>
      </c>
      <c r="E9" s="6" t="s">
        <v>103</v>
      </c>
      <c r="I9" s="26" t="s">
        <v>48</v>
      </c>
    </row>
    <row r="10" spans="1:9" x14ac:dyDescent="0.3">
      <c r="A10" s="1">
        <v>18</v>
      </c>
      <c r="B10" s="1" t="s">
        <v>2</v>
      </c>
      <c r="C10" s="20" t="s">
        <v>57</v>
      </c>
      <c r="D10" s="7" t="s">
        <v>29</v>
      </c>
      <c r="E10" s="6" t="s">
        <v>105</v>
      </c>
      <c r="I10" s="27" t="s">
        <v>57</v>
      </c>
    </row>
    <row r="11" spans="1:9" x14ac:dyDescent="0.3">
      <c r="A11" s="1">
        <v>19</v>
      </c>
      <c r="B11" s="1" t="s">
        <v>2</v>
      </c>
      <c r="C11" s="20" t="s">
        <v>58</v>
      </c>
      <c r="D11" s="7" t="s">
        <v>30</v>
      </c>
      <c r="E11" s="6" t="s">
        <v>107</v>
      </c>
      <c r="I11" s="26" t="s">
        <v>61</v>
      </c>
    </row>
    <row r="12" spans="1:9" x14ac:dyDescent="0.3">
      <c r="A12" s="1">
        <v>20</v>
      </c>
      <c r="B12" s="1" t="s">
        <v>59</v>
      </c>
      <c r="C12" s="23" t="s">
        <v>60</v>
      </c>
      <c r="D12" s="7" t="s">
        <v>31</v>
      </c>
      <c r="E12" s="6" t="s">
        <v>111</v>
      </c>
      <c r="I12" s="26" t="s">
        <v>122</v>
      </c>
    </row>
    <row r="13" spans="1:9" x14ac:dyDescent="0.3">
      <c r="A13" s="1">
        <v>21</v>
      </c>
      <c r="B13" s="1" t="s">
        <v>59</v>
      </c>
      <c r="C13" s="23" t="s">
        <v>61</v>
      </c>
      <c r="D13" s="7" t="s">
        <v>32</v>
      </c>
      <c r="E13" s="6" t="s">
        <v>113</v>
      </c>
      <c r="I13" s="26" t="s">
        <v>102</v>
      </c>
    </row>
    <row r="14" spans="1:9" x14ac:dyDescent="0.3">
      <c r="A14" s="1">
        <v>22</v>
      </c>
      <c r="B14" s="1" t="s">
        <v>59</v>
      </c>
      <c r="C14" s="23" t="s">
        <v>62</v>
      </c>
      <c r="D14" s="7" t="s">
        <v>33</v>
      </c>
      <c r="E14" t="s">
        <v>120</v>
      </c>
      <c r="I14" s="26" t="s">
        <v>46</v>
      </c>
    </row>
    <row r="15" spans="1:9" x14ac:dyDescent="0.3">
      <c r="A15" s="1">
        <v>23</v>
      </c>
      <c r="B15" s="1" t="s">
        <v>59</v>
      </c>
      <c r="C15" s="23" t="s">
        <v>63</v>
      </c>
      <c r="D15" s="7" t="s">
        <v>34</v>
      </c>
      <c r="I15" s="27" t="s">
        <v>58</v>
      </c>
    </row>
    <row r="16" spans="1:9" x14ac:dyDescent="0.3">
      <c r="A16" s="1">
        <v>24</v>
      </c>
      <c r="B16" s="1" t="s">
        <v>59</v>
      </c>
      <c r="C16" s="23" t="s">
        <v>64</v>
      </c>
      <c r="D16" s="7" t="s">
        <v>35</v>
      </c>
      <c r="I16" s="26" t="s">
        <v>47</v>
      </c>
    </row>
    <row r="17" spans="1:9" x14ac:dyDescent="0.3">
      <c r="A17" s="1">
        <v>25</v>
      </c>
      <c r="B17" s="1" t="s">
        <v>69</v>
      </c>
      <c r="C17" s="1" t="s">
        <v>70</v>
      </c>
      <c r="D17" s="7" t="s">
        <v>36</v>
      </c>
      <c r="I17" s="26" t="s">
        <v>80</v>
      </c>
    </row>
    <row r="18" spans="1:9" x14ac:dyDescent="0.3">
      <c r="A18" s="1">
        <v>26</v>
      </c>
      <c r="B18" s="1" t="s">
        <v>69</v>
      </c>
      <c r="C18" s="1" t="s">
        <v>71</v>
      </c>
      <c r="D18" s="7" t="s">
        <v>125</v>
      </c>
      <c r="I18" s="26" t="s">
        <v>45</v>
      </c>
    </row>
    <row r="19" spans="1:9" x14ac:dyDescent="0.3">
      <c r="A19" s="1">
        <v>27</v>
      </c>
      <c r="B19" s="1" t="s">
        <v>69</v>
      </c>
      <c r="C19" s="23" t="s">
        <v>72</v>
      </c>
      <c r="D19" s="7" t="s">
        <v>126</v>
      </c>
      <c r="E19" s="6" t="s">
        <v>114</v>
      </c>
      <c r="I19" s="26" t="s">
        <v>115</v>
      </c>
    </row>
    <row r="20" spans="1:9" x14ac:dyDescent="0.3">
      <c r="A20" s="1">
        <v>28</v>
      </c>
      <c r="B20" s="1" t="s">
        <v>69</v>
      </c>
      <c r="C20" s="1" t="s">
        <v>73</v>
      </c>
      <c r="D20" s="7" t="s">
        <v>127</v>
      </c>
      <c r="I20" s="26" t="s">
        <v>84</v>
      </c>
    </row>
    <row r="21" spans="1:9" x14ac:dyDescent="0.3">
      <c r="A21" s="1">
        <v>29</v>
      </c>
      <c r="B21" s="1" t="s">
        <v>78</v>
      </c>
      <c r="C21" s="20" t="s">
        <v>115</v>
      </c>
      <c r="D21" s="7" t="s">
        <v>128</v>
      </c>
      <c r="E21" s="6" t="s">
        <v>116</v>
      </c>
      <c r="I21" s="26" t="s">
        <v>70</v>
      </c>
    </row>
    <row r="22" spans="1:9" x14ac:dyDescent="0.3">
      <c r="A22" s="1">
        <v>30</v>
      </c>
      <c r="B22" s="1" t="s">
        <v>78</v>
      </c>
      <c r="C22" s="1" t="s">
        <v>79</v>
      </c>
      <c r="D22" s="7" t="s">
        <v>129</v>
      </c>
      <c r="I22" s="27" t="s">
        <v>81</v>
      </c>
    </row>
    <row r="23" spans="1:9" x14ac:dyDescent="0.3">
      <c r="A23" s="1">
        <v>31</v>
      </c>
      <c r="B23" s="1" t="s">
        <v>78</v>
      </c>
      <c r="C23" s="1" t="s">
        <v>80</v>
      </c>
      <c r="D23" s="7" t="s">
        <v>130</v>
      </c>
      <c r="I23" s="26" t="s">
        <v>64</v>
      </c>
    </row>
    <row r="24" spans="1:9" x14ac:dyDescent="0.3">
      <c r="A24" s="1">
        <v>32</v>
      </c>
      <c r="B24" s="1" t="s">
        <v>78</v>
      </c>
      <c r="C24" s="1" t="s">
        <v>44</v>
      </c>
      <c r="D24" s="7" t="s">
        <v>131</v>
      </c>
      <c r="I24" s="26" t="s">
        <v>63</v>
      </c>
    </row>
    <row r="25" spans="1:9" x14ac:dyDescent="0.3">
      <c r="A25" s="1">
        <v>33</v>
      </c>
      <c r="B25" s="1" t="s">
        <v>78</v>
      </c>
      <c r="C25" s="1" t="s">
        <v>81</v>
      </c>
      <c r="D25" s="7" t="s">
        <v>132</v>
      </c>
      <c r="I25" s="26" t="s">
        <v>72</v>
      </c>
    </row>
    <row r="26" spans="1:9" x14ac:dyDescent="0.3">
      <c r="A26" s="1">
        <v>34</v>
      </c>
      <c r="B26" s="1" t="s">
        <v>78</v>
      </c>
      <c r="C26" s="1" t="s">
        <v>84</v>
      </c>
      <c r="D26" s="7" t="s">
        <v>133</v>
      </c>
      <c r="I26" s="26" t="s">
        <v>62</v>
      </c>
    </row>
    <row r="27" spans="1:9" x14ac:dyDescent="0.3">
      <c r="A27" s="22">
        <v>35</v>
      </c>
      <c r="B27" s="22" t="s">
        <v>121</v>
      </c>
      <c r="C27" s="22" t="s">
        <v>122</v>
      </c>
      <c r="D27" s="7" t="s">
        <v>134</v>
      </c>
      <c r="I27" s="27" t="s">
        <v>60</v>
      </c>
    </row>
    <row r="28" spans="1:9" x14ac:dyDescent="0.3">
      <c r="A28" s="25">
        <v>36</v>
      </c>
      <c r="B28" s="25" t="s">
        <v>121</v>
      </c>
      <c r="C28" s="25" t="s">
        <v>138</v>
      </c>
      <c r="D28" s="7" t="s">
        <v>135</v>
      </c>
    </row>
    <row r="29" spans="1:9" x14ac:dyDescent="0.3">
      <c r="A29" s="25">
        <v>37</v>
      </c>
      <c r="B29" s="25" t="s">
        <v>121</v>
      </c>
      <c r="D29" s="7" t="s">
        <v>136</v>
      </c>
    </row>
    <row r="30" spans="1:9" x14ac:dyDescent="0.3">
      <c r="A30" s="25">
        <v>38</v>
      </c>
      <c r="B30" s="25" t="s">
        <v>121</v>
      </c>
      <c r="D30" s="7" t="s">
        <v>137</v>
      </c>
    </row>
  </sheetData>
  <sortState xmlns:xlrd2="http://schemas.microsoft.com/office/spreadsheetml/2017/richdata2" ref="I2:I27">
    <sortCondition ref="I2"/>
  </sortState>
  <hyperlinks>
    <hyperlink ref="G1" location="'logos bancos'!A1" display="'logos bancos'!A1" xr:uid="{F60D8510-3B48-4367-9FC9-B6F22E068AB9}"/>
    <hyperlink ref="G3" location="'logos tarjetas'!A1" display="'logos tarjetas'!A1" xr:uid="{F8E3F00E-88E9-44F1-9D9E-90579692C788}"/>
    <hyperlink ref="G5" location="'logo marcas'!A1" display="'logo marcas'!A1" xr:uid="{613F08D2-BEC0-485E-B4D9-99B6F68861E5}"/>
    <hyperlink ref="G7" location="'Disp app'!A1" display="'Disp app'!A1" xr:uid="{12A1CB6C-85DE-453A-AD4A-555194F9C4AF}"/>
    <hyperlink ref="E8" r:id="rId1" xr:uid="{B7E33D74-9205-4F88-8887-64747DC61475}"/>
    <hyperlink ref="E7" r:id="rId2" xr:uid="{545708DD-4713-456B-8A8D-BD1061DB68B0}"/>
    <hyperlink ref="E9" r:id="rId3" xr:uid="{2FB1FA38-65A6-4AAF-B5A8-4C122D74EFC8}"/>
    <hyperlink ref="E10" r:id="rId4" xr:uid="{F4478F24-743F-4BE2-B154-39AC994B4A12}"/>
    <hyperlink ref="E11" r:id="rId5" xr:uid="{9569319F-33EF-4A17-BDEB-839CA1BAEC9D}"/>
    <hyperlink ref="E12" r:id="rId6" xr:uid="{9CB5C248-446D-4275-9A81-04FC3244A92F}"/>
    <hyperlink ref="E13" r:id="rId7" xr:uid="{D8357B8A-6524-428F-953A-BB8920041831}"/>
    <hyperlink ref="E19" r:id="rId8" xr:uid="{75E0880A-2C85-48C6-AE36-F7DC840C5DE5}"/>
    <hyperlink ref="E21" r:id="rId9" xr:uid="{20F7DC6C-A2D7-4BCE-8BE3-6A28FF723864}"/>
    <hyperlink ref="D2" location="'10'!A1" display="'10'!A1" xr:uid="{E6420A1B-23FC-4F4D-90F9-F9D0055675EB}"/>
    <hyperlink ref="D3" location="'11'!A1" display="'11'!A1" xr:uid="{189A7E4C-3204-4282-BF23-0783F5159200}"/>
    <hyperlink ref="D4" location="'12'!A1" display="'12'!A1" xr:uid="{955F4996-ED1E-411E-9D55-E05D538C1635}"/>
    <hyperlink ref="D5" location="'13'!A1" display="'13'!A1" xr:uid="{64496B1D-C0DE-410B-B6F6-2BCE63363BA1}"/>
    <hyperlink ref="D6" location="'14'!A1" display="'14'!A1" xr:uid="{F9844D92-4F82-4B74-A43D-010D604C7A7E}"/>
    <hyperlink ref="D7" location="'15'!A1" display="'15'!A1" xr:uid="{9ED7C8F6-1F6E-4828-BF71-1BA9D7769776}"/>
    <hyperlink ref="D8" location="'16'!A1" display="'16'!A1" xr:uid="{039D5F7A-DCF9-4219-835D-52BEA1A1DE84}"/>
    <hyperlink ref="D9" location="'17'!A1" display="'17'!A1" xr:uid="{C5E732F6-320E-4E01-AAC7-5D2AABE03439}"/>
    <hyperlink ref="D10" location="'18'!A1" display="'18'!A1" xr:uid="{66BC0EE6-CEF0-4CE1-926F-FC87B6E82E4D}"/>
    <hyperlink ref="D11" location="'19'!A1" display="'19'!A1" xr:uid="{959B5723-694D-4372-A83A-06E28F5C180B}"/>
    <hyperlink ref="D12" location="'20'!A1" display="'20'!A1" xr:uid="{8F8657F4-11F4-40D2-8727-CD7C03B732E4}"/>
    <hyperlink ref="D13" location="'21'!A1" display="'21'!A1" xr:uid="{82328796-0927-4AE4-AB82-5F4E7ACD45D0}"/>
    <hyperlink ref="D14" location="'22'!A1" display="'22'!A1" xr:uid="{7BE729D5-3E56-49F4-B163-339708036664}"/>
    <hyperlink ref="D15" location="'23'!A1" display="'23'!A1" xr:uid="{92C4CAD2-FBD0-43E7-8823-F48AA29A435B}"/>
    <hyperlink ref="D16" location="'24'!A1" display="'24'!A1" xr:uid="{3473676C-AC25-48F3-B8D2-9C4780D6B1C7}"/>
    <hyperlink ref="D17" location="'25'!A1" display="'25'!A1" xr:uid="{C4370707-164D-49EC-8F89-F13EC7A57ED5}"/>
    <hyperlink ref="D18" location="'26'!A1" display="'26'!A1" xr:uid="{BE7325BB-8DD6-42F3-B9C1-7E5C474DAF63}"/>
    <hyperlink ref="D19" location="'27'!A1" display="'27'!A1" xr:uid="{7CD02814-2BB9-4A60-A8EF-AE3442F589FC}"/>
    <hyperlink ref="D20" location="'28'!A1" display="'28'!A1" xr:uid="{86ABBA19-9D0A-4FD8-86BC-C519C7098FB0}"/>
    <hyperlink ref="D21" location="'29'!A1" display="'29'!A1" xr:uid="{65469216-05AD-4DEB-9A94-5017F9C8A5EE}"/>
    <hyperlink ref="D22" location="'30'!A1" display="'30'!A1" xr:uid="{F3E93564-9FB0-470C-8BC1-7111ED9DFCF2}"/>
    <hyperlink ref="D23" location="'31'!A1" display="'31'!A1" xr:uid="{BAEE56D0-3038-4A77-A798-6C36B205C001}"/>
    <hyperlink ref="D24" location="'32'!A1" display="'32'!A1" xr:uid="{6F1F9DC6-EF37-4CA8-8DA5-EA032B418DCD}"/>
    <hyperlink ref="D25" location="'33'!A1" display="'33'!A1" xr:uid="{ECB294E3-8670-4ABB-84ED-87593CEBBC86}"/>
    <hyperlink ref="D26" location="'34'!A1" display="'34'!A1" xr:uid="{8C5E6C63-CD77-493F-A8FD-10148BB0E29A}"/>
    <hyperlink ref="D27" location="'35'!A1" display="'35'!A1" xr:uid="{0FE21929-3A72-4131-9420-AF7D152EF123}"/>
    <hyperlink ref="D28" location="'36'!A1" display="'36'!A1" xr:uid="{615E583B-A4BE-4592-A9CA-AAF892630CED}"/>
    <hyperlink ref="D29" location="'37'!A1" display="'37'!A1" xr:uid="{4FEA86CB-612D-436B-AC17-596445904C18}"/>
    <hyperlink ref="D30" location="'38'!A1" display="'38'!A1" xr:uid="{D9C5D3E6-07BC-4E10-99E7-6C9CC5FBD31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DDE3-1437-43A4-AFB5-D14C522D9EEC}">
  <sheetPr codeName="Hoja10"/>
  <dimension ref="A1:Q14"/>
  <sheetViews>
    <sheetView showGridLines="0" workbookViewId="0"/>
  </sheetViews>
  <sheetFormatPr baseColWidth="10" defaultRowHeight="14.4" x14ac:dyDescent="0.3"/>
  <cols>
    <col min="3" max="3" width="17" customWidth="1"/>
    <col min="6" max="6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5</v>
      </c>
      <c r="D5" s="60"/>
      <c r="F5" s="10"/>
      <c r="G5" s="58">
        <v>0.15</v>
      </c>
      <c r="H5" s="66"/>
      <c r="I5" s="67"/>
      <c r="J5" s="68"/>
      <c r="M5" s="58">
        <v>0.15</v>
      </c>
      <c r="N5" s="55"/>
      <c r="O5" s="55"/>
      <c r="P5" s="55"/>
      <c r="Q5" s="3"/>
    </row>
    <row r="6" spans="1:17" ht="13.95" customHeight="1" x14ac:dyDescent="0.3">
      <c r="C6" s="58">
        <v>0.15</v>
      </c>
      <c r="D6" s="61"/>
      <c r="F6" s="12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F7" s="12"/>
      <c r="G7" s="15"/>
      <c r="H7" s="71"/>
      <c r="I7" s="72"/>
      <c r="J7" s="73"/>
      <c r="M7" s="17"/>
      <c r="N7" s="55"/>
      <c r="O7" s="55"/>
      <c r="P7" s="55"/>
      <c r="Q7" s="3"/>
    </row>
    <row r="8" spans="1:17" ht="6" customHeight="1" x14ac:dyDescent="0.3">
      <c r="C8" s="3"/>
      <c r="D8" s="61"/>
      <c r="F8" s="3"/>
      <c r="G8" s="15"/>
      <c r="H8" s="13"/>
      <c r="I8" s="13"/>
      <c r="J8" s="13"/>
      <c r="M8" s="17"/>
      <c r="N8" s="3"/>
      <c r="O8" s="3"/>
      <c r="P8" s="3"/>
      <c r="Q8" s="3"/>
    </row>
    <row r="9" spans="1:17" ht="17.55" customHeight="1" x14ac:dyDescent="0.3">
      <c r="C9" s="5" t="s">
        <v>40</v>
      </c>
      <c r="D9" s="2"/>
      <c r="F9" s="5"/>
      <c r="G9" s="74" t="s">
        <v>98</v>
      </c>
      <c r="H9" s="13"/>
      <c r="I9" s="13"/>
      <c r="J9" s="13"/>
      <c r="M9" s="59" t="s">
        <v>98</v>
      </c>
      <c r="N9" s="3"/>
      <c r="O9" s="3"/>
      <c r="P9" s="3"/>
      <c r="Q9" s="3"/>
    </row>
    <row r="10" spans="1:17" ht="7.05" customHeight="1" x14ac:dyDescent="0.3">
      <c r="C10" s="62" t="s">
        <v>54</v>
      </c>
      <c r="D10" s="2"/>
      <c r="F10" s="11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F11" s="11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14" spans="1:17" x14ac:dyDescent="0.3">
      <c r="C14" t="s">
        <v>3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314A7A9E-6D27-4B50-9DC1-15EB3F652508}"/>
    <hyperlink ref="A3" location="'logos bancos'!A1" display="'logos bancos'!A1" xr:uid="{8E9D6FDE-B813-4B14-8775-8F05A405BF0B}"/>
    <hyperlink ref="A5" location="'logos tarjetas'!A1" display="'logos tarjetas'!A1" xr:uid="{43A26716-E664-4CC2-ACA9-B32C31A960E3}"/>
    <hyperlink ref="A7" location="'logo marcas'!A1" display="'logo marcas'!A1" xr:uid="{6CE6C808-23B9-49E4-AB62-5EE420E403A2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6A3D-9911-40C2-B57B-E83CC656E654}">
  <sheetPr codeName="Hoja11"/>
  <dimension ref="A1:Q12"/>
  <sheetViews>
    <sheetView showGridLines="0" workbookViewId="0">
      <selection activeCell="G20" sqref="G20"/>
    </sheetView>
  </sheetViews>
  <sheetFormatPr baseColWidth="10" defaultRowHeight="14.4" x14ac:dyDescent="0.3"/>
  <cols>
    <col min="3" max="3" width="17" customWidth="1"/>
    <col min="6" max="6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/>
      <c r="D5" s="60"/>
      <c r="F5" s="10"/>
      <c r="G5" s="58">
        <v>0.15</v>
      </c>
      <c r="H5" s="66"/>
      <c r="I5" s="67"/>
      <c r="J5" s="68"/>
      <c r="M5" s="58">
        <v>0.15</v>
      </c>
      <c r="N5" s="55"/>
      <c r="O5" s="55"/>
      <c r="P5" s="55"/>
      <c r="Q5" s="3"/>
    </row>
    <row r="6" spans="1:17" ht="13.95" customHeight="1" x14ac:dyDescent="0.3">
      <c r="C6" s="58"/>
      <c r="D6" s="61"/>
      <c r="F6" s="12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F7" s="12"/>
      <c r="G7" s="15"/>
      <c r="H7" s="71"/>
      <c r="I7" s="72"/>
      <c r="J7" s="73"/>
      <c r="M7" s="18"/>
      <c r="N7" s="55"/>
      <c r="O7" s="55"/>
      <c r="P7" s="55"/>
      <c r="Q7" s="3"/>
    </row>
    <row r="8" spans="1:17" ht="6" customHeight="1" x14ac:dyDescent="0.3">
      <c r="C8" s="3"/>
      <c r="D8" s="61"/>
      <c r="F8" s="3"/>
      <c r="G8" s="15"/>
      <c r="H8" s="13"/>
      <c r="I8" s="13"/>
      <c r="J8" s="13"/>
      <c r="M8" s="18"/>
      <c r="N8" s="3"/>
      <c r="O8" s="3"/>
      <c r="P8" s="3"/>
      <c r="Q8" s="3"/>
    </row>
    <row r="9" spans="1:17" ht="17.55" customHeight="1" x14ac:dyDescent="0.3">
      <c r="C9" s="5"/>
      <c r="D9" s="2"/>
      <c r="F9" s="5"/>
      <c r="G9" s="74" t="s">
        <v>98</v>
      </c>
      <c r="H9" s="13"/>
      <c r="I9" s="13"/>
      <c r="J9" s="13"/>
      <c r="M9" s="59" t="s">
        <v>98</v>
      </c>
      <c r="N9" s="3"/>
      <c r="O9" s="3"/>
      <c r="P9" s="3"/>
      <c r="Q9" s="3"/>
    </row>
    <row r="10" spans="1:17" ht="7.05" customHeight="1" x14ac:dyDescent="0.3">
      <c r="C10" s="62"/>
      <c r="D10" s="2"/>
      <c r="F10" s="11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F11" s="11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8C7693C3-A814-4A56-84AC-B0D9B7354849}"/>
    <hyperlink ref="A3" location="'logos bancos'!A1" display="'logos bancos'!A1" xr:uid="{D7C27007-13E4-4BF1-8061-70CBFDFF6708}"/>
    <hyperlink ref="A5" location="'logos tarjetas'!A1" display="'logos tarjetas'!A1" xr:uid="{21E675D2-8188-4521-A6CA-A3FADF3C86CD}"/>
    <hyperlink ref="A7" location="'logo marcas'!A1" display="'logo marcas'!A1" xr:uid="{10D5146E-63F5-4FF1-BD39-847D38D0218F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3D6C-BCCD-49CB-9FEB-A1F8021CA545}">
  <sheetPr codeName="Hoja12"/>
  <dimension ref="A3:Q32"/>
  <sheetViews>
    <sheetView showGridLines="0" workbookViewId="0"/>
  </sheetViews>
  <sheetFormatPr baseColWidth="10" defaultRowHeight="14.4" x14ac:dyDescent="0.3"/>
  <cols>
    <col min="3" max="3" width="17" customWidth="1"/>
    <col min="6" max="6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/>
      <c r="D5" s="60"/>
      <c r="F5" s="10"/>
      <c r="G5" s="58">
        <v>0.15</v>
      </c>
      <c r="H5" s="66"/>
      <c r="I5" s="67"/>
      <c r="J5" s="68"/>
      <c r="M5" s="58">
        <v>0.15</v>
      </c>
      <c r="N5" s="55"/>
      <c r="O5" s="55"/>
      <c r="P5" s="55"/>
      <c r="Q5" s="3"/>
    </row>
    <row r="6" spans="1:17" ht="13.95" customHeight="1" x14ac:dyDescent="0.3">
      <c r="C6" s="58"/>
      <c r="D6" s="61"/>
      <c r="F6" s="12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F7" s="12"/>
      <c r="G7" s="15"/>
      <c r="H7" s="71"/>
      <c r="I7" s="72"/>
      <c r="J7" s="73"/>
      <c r="M7" s="18"/>
      <c r="N7" s="55"/>
      <c r="O7" s="55"/>
      <c r="P7" s="55"/>
      <c r="Q7" s="3"/>
    </row>
    <row r="8" spans="1:17" ht="6" customHeight="1" x14ac:dyDescent="0.3">
      <c r="C8" s="3"/>
      <c r="D8" s="61"/>
      <c r="F8" s="3"/>
      <c r="G8" s="15"/>
      <c r="H8" s="13"/>
      <c r="I8" s="13"/>
      <c r="J8" s="13"/>
      <c r="M8" s="18"/>
      <c r="N8" s="3"/>
      <c r="O8" s="3"/>
      <c r="P8" s="3"/>
      <c r="Q8" s="3"/>
    </row>
    <row r="9" spans="1:17" ht="17.55" customHeight="1" x14ac:dyDescent="0.3">
      <c r="C9" s="5"/>
      <c r="D9" s="2"/>
      <c r="F9" s="5"/>
      <c r="G9" s="74" t="s">
        <v>104</v>
      </c>
      <c r="H9" s="13"/>
      <c r="I9" s="13"/>
      <c r="J9" s="13"/>
      <c r="M9" s="59" t="s">
        <v>104</v>
      </c>
      <c r="N9" s="3"/>
      <c r="O9" s="3"/>
      <c r="P9" s="3"/>
      <c r="Q9" s="3"/>
    </row>
    <row r="10" spans="1:17" ht="7.05" customHeight="1" x14ac:dyDescent="0.3">
      <c r="C10" s="62"/>
      <c r="D10" s="2"/>
      <c r="F10" s="11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F11" s="11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E30" location="'logos tarjetas'!A1" display="'logos tarjetas'!A1" xr:uid="{B6FE3EB8-4A11-40AC-8239-E83C52ACBF79}"/>
    <hyperlink ref="E32" location="'logo marcas'!A1" display="'logo marcas'!A1" xr:uid="{F6E9B43C-EFEF-4CE2-9162-3ED602EF05DF}"/>
    <hyperlink ref="A3" location="'logos bancos'!A1" display="'logos bancos'!A1" xr:uid="{54F99255-2BC7-48FC-AA5F-2E794789A065}"/>
    <hyperlink ref="A5" location="'logos tarjetas'!A1" display="'logos tarjetas'!A1" xr:uid="{67EC681F-DD64-49C4-A411-4284C3B38F46}"/>
    <hyperlink ref="A7" location="'logo marcas'!A1" display="'logo marcas'!A1" xr:uid="{B2D1C6C8-F214-4039-A25E-BAA4437DDDCD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D226-8D48-471B-A8A9-A043E20848CB}">
  <sheetPr codeName="Hoja13"/>
  <dimension ref="A1:Q32"/>
  <sheetViews>
    <sheetView showGridLines="0" workbookViewId="0"/>
  </sheetViews>
  <sheetFormatPr baseColWidth="10" defaultRowHeight="14.4" x14ac:dyDescent="0.3"/>
  <cols>
    <col min="3" max="3" width="17" customWidth="1"/>
    <col min="6" max="6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/>
      <c r="D5" s="60"/>
      <c r="F5" s="10"/>
      <c r="G5" s="58">
        <v>0.15</v>
      </c>
      <c r="H5" s="66"/>
      <c r="I5" s="67"/>
      <c r="J5" s="68"/>
      <c r="M5" s="58">
        <v>0.15</v>
      </c>
      <c r="N5" s="55"/>
      <c r="O5" s="55"/>
      <c r="P5" s="55"/>
      <c r="Q5" s="3"/>
    </row>
    <row r="6" spans="1:17" ht="13.95" customHeight="1" x14ac:dyDescent="0.3">
      <c r="C6" s="58"/>
      <c r="D6" s="61"/>
      <c r="F6" s="12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F7" s="12"/>
      <c r="G7" s="15"/>
      <c r="H7" s="71"/>
      <c r="I7" s="72"/>
      <c r="J7" s="73"/>
      <c r="M7" s="18"/>
      <c r="N7" s="55"/>
      <c r="O7" s="55"/>
      <c r="P7" s="55"/>
      <c r="Q7" s="3"/>
    </row>
    <row r="8" spans="1:17" ht="6" customHeight="1" x14ac:dyDescent="0.3">
      <c r="C8" s="3"/>
      <c r="D8" s="61"/>
      <c r="F8" s="3"/>
      <c r="G8" s="15"/>
      <c r="H8" s="13"/>
      <c r="I8" s="13"/>
      <c r="J8" s="13"/>
      <c r="M8" s="18"/>
      <c r="N8" s="3"/>
      <c r="O8" s="3"/>
      <c r="P8" s="3"/>
      <c r="Q8" s="3"/>
    </row>
    <row r="9" spans="1:17" ht="17.55" customHeight="1" x14ac:dyDescent="0.3">
      <c r="C9" s="5"/>
      <c r="D9" s="2"/>
      <c r="F9" s="5"/>
      <c r="G9" s="74" t="s">
        <v>106</v>
      </c>
      <c r="H9" s="13"/>
      <c r="I9" s="13"/>
      <c r="J9" s="13"/>
      <c r="M9" s="59" t="s">
        <v>106</v>
      </c>
      <c r="N9" s="3"/>
      <c r="O9" s="3"/>
      <c r="P9" s="3"/>
      <c r="Q9" s="3"/>
    </row>
    <row r="10" spans="1:17" ht="7.05" customHeight="1" x14ac:dyDescent="0.3">
      <c r="C10" s="62"/>
      <c r="D10" s="2"/>
      <c r="F10" s="11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F11" s="11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C5:D5"/>
    <mergeCell ref="C6:C7"/>
    <mergeCell ref="D6:D8"/>
    <mergeCell ref="C10:C11"/>
    <mergeCell ref="M4:Q4"/>
    <mergeCell ref="M5:M6"/>
    <mergeCell ref="N5:P7"/>
    <mergeCell ref="M9:M12"/>
    <mergeCell ref="G4:K4"/>
    <mergeCell ref="G5:G6"/>
    <mergeCell ref="H5:J7"/>
    <mergeCell ref="G9:G12"/>
  </mergeCells>
  <hyperlinks>
    <hyperlink ref="A1" location="Central!A1" display="Central!A1" xr:uid="{C9244E5D-A252-4EB8-BD7E-3BCE00F8FD15}"/>
    <hyperlink ref="E30" location="'logos tarjetas'!A1" display="'logos tarjetas'!A1" xr:uid="{F7550BE8-7D7E-4152-9988-0AA28E8F1F0D}"/>
    <hyperlink ref="E32" location="'logo marcas'!A1" display="'logo marcas'!A1" xr:uid="{49F69E9A-BA8C-499D-9B94-C623BC9D6620}"/>
    <hyperlink ref="A3" location="'logos bancos'!A1" display="'logos bancos'!A1" xr:uid="{23D1B6FA-523A-4EB8-98CF-FA3655529910}"/>
    <hyperlink ref="A5" location="'logos tarjetas'!A1" display="'logos tarjetas'!A1" xr:uid="{BFF24B77-FDCD-4CC0-A1B8-6EA7FB504A0A}"/>
    <hyperlink ref="A7" location="'logo marcas'!A1" display="'logo marcas'!A1" xr:uid="{4E156C1C-0CFC-4F0B-A201-3AAFA16CAA89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5BB2-3A92-428F-9337-4B206FD6644B}">
  <sheetPr codeName="Hoja18"/>
  <dimension ref="A1:Q32"/>
  <sheetViews>
    <sheetView showGridLines="0" workbookViewId="0">
      <selection activeCell="E18" sqref="E18"/>
    </sheetView>
  </sheetViews>
  <sheetFormatPr baseColWidth="10" defaultRowHeight="14.4" x14ac:dyDescent="0.3"/>
  <cols>
    <col min="3" max="3" width="15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C4" s="60"/>
      <c r="D4" s="60"/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58"/>
      <c r="D5" s="61"/>
      <c r="G5" s="58">
        <v>0.25</v>
      </c>
      <c r="H5" s="66"/>
      <c r="I5" s="67"/>
      <c r="J5" s="68"/>
      <c r="M5" s="58">
        <v>0.25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3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5"/>
      <c r="D8" s="2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62"/>
      <c r="D9" s="2"/>
      <c r="G9" s="74" t="s">
        <v>112</v>
      </c>
      <c r="H9" s="13"/>
      <c r="I9" s="13"/>
      <c r="J9" s="13"/>
      <c r="M9" s="59" t="s">
        <v>112</v>
      </c>
      <c r="N9" s="3"/>
      <c r="O9" s="3"/>
      <c r="P9" s="3"/>
      <c r="Q9" s="3"/>
    </row>
    <row r="10" spans="1:17" ht="7.05" customHeight="1" x14ac:dyDescent="0.3">
      <c r="C10" s="62"/>
      <c r="D10" s="4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4:D4"/>
    <mergeCell ref="C5:C6"/>
    <mergeCell ref="D5:D7"/>
    <mergeCell ref="C9:C10"/>
    <mergeCell ref="G4:K4"/>
    <mergeCell ref="G5:G6"/>
    <mergeCell ref="H5:J7"/>
    <mergeCell ref="G9:G12"/>
  </mergeCells>
  <hyperlinks>
    <hyperlink ref="A1" location="Central!A1" display="Central!A1" xr:uid="{88844BBC-918A-4423-9977-3F3915E1866E}"/>
    <hyperlink ref="E30" location="'logos tarjetas'!A1" display="'logos tarjetas'!A1" xr:uid="{47003BB0-EA59-41E3-80C5-1805362009E8}"/>
    <hyperlink ref="E32" location="'logo marcas'!A1" display="'logo marcas'!A1" xr:uid="{218890F4-8FEC-4267-8B42-B9C2CC31FD39}"/>
    <hyperlink ref="A3" location="'logos bancos'!A1" display="'logos bancos'!A1" xr:uid="{E22F35C5-801C-459F-8DB6-8A09AE87B7F9}"/>
    <hyperlink ref="A5" location="'logos tarjetas'!A1" display="'logos tarjetas'!A1" xr:uid="{84E7B4DD-6F83-402F-BC23-912C7496D6E5}"/>
    <hyperlink ref="A7" location="'logo marcas'!A1" display="'logo marcas'!A1" xr:uid="{81B373BB-9935-4982-BDE7-57B29E9BABC8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FCED-AE12-465D-9A6B-951CCAE2512B}">
  <sheetPr codeName="Hoja19"/>
  <dimension ref="A1:Q32"/>
  <sheetViews>
    <sheetView showGridLines="0" workbookViewId="0"/>
  </sheetViews>
  <sheetFormatPr baseColWidth="10" defaultRowHeight="14.4" x14ac:dyDescent="0.3"/>
  <cols>
    <col min="3" max="3" width="16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/>
      <c r="D5" s="60"/>
      <c r="G5" s="58">
        <v>0.15</v>
      </c>
      <c r="H5" s="66"/>
      <c r="I5" s="67"/>
      <c r="J5" s="68"/>
      <c r="M5" s="58">
        <v>0.15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74" t="s">
        <v>108</v>
      </c>
      <c r="H9" s="13"/>
      <c r="I9" s="13"/>
      <c r="J9" s="13"/>
      <c r="M9" s="59" t="s">
        <v>108</v>
      </c>
      <c r="N9" s="3"/>
      <c r="O9" s="3"/>
      <c r="P9" s="3"/>
      <c r="Q9" s="3"/>
    </row>
    <row r="10" spans="1:17" ht="7.05" customHeight="1" x14ac:dyDescent="0.3">
      <c r="C10" s="62"/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28" spans="5:5" x14ac:dyDescent="0.3">
      <c r="E28" s="7" t="s">
        <v>12</v>
      </c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44DC05F1-34D6-4AC9-A3AF-135267849E57}"/>
    <hyperlink ref="E28" location="'logos bancos'!A1" display="'logos bancos'!A1" xr:uid="{1C8028E4-7306-45A1-B84E-AD15445CC8D9}"/>
    <hyperlink ref="E30" location="'logos tarjetas'!A1" display="'logos tarjetas'!A1" xr:uid="{87A8D78B-B2B2-4D77-A186-B763E3C2BC43}"/>
    <hyperlink ref="E32" location="'logo marcas'!A1" display="'logo marcas'!A1" xr:uid="{8AD56436-22B8-423C-B293-58DDC6D5382D}"/>
    <hyperlink ref="A3" location="'logos bancos'!A1" display="'logos bancos'!A1" xr:uid="{39769852-16B4-4746-AF44-E5A34D81D8FE}"/>
    <hyperlink ref="A5" location="'logos tarjetas'!A1" display="'logos tarjetas'!A1" xr:uid="{2FFDF0E5-9912-4587-8B6D-1EDD3B707FAF}"/>
    <hyperlink ref="A7" location="'logo marcas'!A1" display="'logo marcas'!A1" xr:uid="{978EDC4E-9789-4C3D-9857-560825306CF2}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3DD7-80C3-4E14-A38F-2D8CD0A96607}">
  <sheetPr codeName="Hoja20"/>
  <dimension ref="A1:Q32"/>
  <sheetViews>
    <sheetView showGridLines="0" workbookViewId="0"/>
  </sheetViews>
  <sheetFormatPr baseColWidth="10" defaultRowHeight="14.4" x14ac:dyDescent="0.3"/>
  <cols>
    <col min="3" max="3" width="16.66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/>
      <c r="D5" s="60"/>
      <c r="G5" s="58">
        <v>0.5</v>
      </c>
      <c r="H5" s="66"/>
      <c r="I5" s="67"/>
      <c r="J5" s="68"/>
      <c r="M5" s="58">
        <v>0.5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74" t="s">
        <v>109</v>
      </c>
      <c r="H9" s="13"/>
      <c r="I9" s="13"/>
      <c r="J9" s="13"/>
      <c r="M9" s="59" t="s">
        <v>109</v>
      </c>
      <c r="N9" s="3"/>
      <c r="O9" s="3"/>
      <c r="P9" s="3"/>
      <c r="Q9" s="3"/>
    </row>
    <row r="10" spans="1:17" ht="7.05" customHeight="1" x14ac:dyDescent="0.3">
      <c r="C10" s="62"/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28" spans="5:5" x14ac:dyDescent="0.3">
      <c r="E28" s="7" t="s">
        <v>12</v>
      </c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FEC3A98F-E8ED-49C4-B57F-8757C1F1D3D9}"/>
    <hyperlink ref="E28" location="'logos bancos'!A1" display="'logos bancos'!A1" xr:uid="{C4CE71EA-4FC5-4537-81E7-A4CE6AB5FF1F}"/>
    <hyperlink ref="E30" location="'logos tarjetas'!A1" display="'logos tarjetas'!A1" xr:uid="{D0EA8316-30C1-452E-9AA5-85034D47F29F}"/>
    <hyperlink ref="E32" location="'logo marcas'!A1" display="'logo marcas'!A1" xr:uid="{EBA537C7-8185-4350-AB5D-9242229B086F}"/>
    <hyperlink ref="A3" location="'logos bancos'!A1" display="'logos bancos'!A1" xr:uid="{2BF7C007-4FFE-41A7-8A9F-E964861EBE83}"/>
    <hyperlink ref="A5" location="'logos tarjetas'!A1" display="'logos tarjetas'!A1" xr:uid="{5024AEC2-5165-46A1-BCCB-0BC7361F8295}"/>
    <hyperlink ref="A7" location="'logo marcas'!A1" display="'logo marcas'!A1" xr:uid="{46FEA7BC-0970-41E4-84E8-A0EB54FFF01C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F5AE-34A2-4A7F-A92A-5C93FC5A6852}">
  <sheetPr codeName="Hoja21"/>
  <dimension ref="A1:Q32"/>
  <sheetViews>
    <sheetView showGridLines="0" workbookViewId="0"/>
  </sheetViews>
  <sheetFormatPr baseColWidth="10" defaultRowHeight="14.4" x14ac:dyDescent="0.3"/>
  <cols>
    <col min="3" max="3" width="16.109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42</v>
      </c>
      <c r="H4" s="64"/>
      <c r="I4" s="64"/>
      <c r="J4" s="64"/>
      <c r="K4" s="65"/>
      <c r="M4" s="57" t="s">
        <v>42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/>
      <c r="D5" s="60"/>
      <c r="G5" s="58">
        <v>0.25</v>
      </c>
      <c r="H5" s="66"/>
      <c r="I5" s="67"/>
      <c r="J5" s="68"/>
      <c r="M5" s="58">
        <v>0.25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74" t="s">
        <v>108</v>
      </c>
      <c r="H9" s="13"/>
      <c r="I9" s="13"/>
      <c r="J9" s="13"/>
      <c r="M9" s="59" t="s">
        <v>109</v>
      </c>
      <c r="N9" s="3"/>
      <c r="O9" s="3"/>
      <c r="P9" s="3"/>
      <c r="Q9" s="3"/>
    </row>
    <row r="10" spans="1:17" ht="7.05" customHeight="1" x14ac:dyDescent="0.3">
      <c r="C10" s="62"/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28" spans="5:5" x14ac:dyDescent="0.3">
      <c r="E28" s="7" t="s">
        <v>12</v>
      </c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19DC61EE-FE44-48FF-B706-91835C918CC8}"/>
    <hyperlink ref="E28" location="'logos bancos'!A1" display="'logos bancos'!A1" xr:uid="{B6F7C9EA-D519-4BB3-9F24-15319EE76B5B}"/>
    <hyperlink ref="E30" location="'logos tarjetas'!A1" display="'logos tarjetas'!A1" xr:uid="{B8067AAE-C833-45AB-847B-3E20B845820F}"/>
    <hyperlink ref="E32" location="'logo marcas'!A1" display="'logo marcas'!A1" xr:uid="{2BB1B933-0803-44E0-B721-C468683D0203}"/>
    <hyperlink ref="A3" location="'logos bancos'!A1" display="'logos bancos'!A1" xr:uid="{EF701218-2BF0-4087-8407-A5851657B0FD}"/>
    <hyperlink ref="A5" location="'logos tarjetas'!A1" display="'logos tarjetas'!A1" xr:uid="{BCC3545B-7C39-4B1B-B21E-3BCEE0240E72}"/>
    <hyperlink ref="A7" location="'logo marcas'!A1" display="'logo marcas'!A1" xr:uid="{7B64D71A-B900-4999-839B-3715F9BE92BA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8E10-9D62-4249-A4AA-24F85869FF0D}">
  <sheetPr codeName="Hoja22"/>
  <dimension ref="A1:Q32"/>
  <sheetViews>
    <sheetView showGridLines="0" workbookViewId="0"/>
  </sheetViews>
  <sheetFormatPr baseColWidth="10" defaultRowHeight="14.4" x14ac:dyDescent="0.3"/>
  <cols>
    <col min="3" max="3" width="15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65</v>
      </c>
      <c r="H4" s="64"/>
      <c r="I4" s="64"/>
      <c r="J4" s="64"/>
      <c r="K4" s="65"/>
      <c r="M4" s="57" t="s">
        <v>65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/>
      <c r="D5" s="60"/>
      <c r="G5" s="58">
        <v>0.25</v>
      </c>
      <c r="H5" s="66"/>
      <c r="I5" s="67"/>
      <c r="J5" s="68"/>
      <c r="M5" s="58">
        <v>0.25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74" t="s">
        <v>110</v>
      </c>
      <c r="H9" s="13"/>
      <c r="I9" s="13"/>
      <c r="J9" s="13"/>
      <c r="M9" s="59" t="s">
        <v>110</v>
      </c>
      <c r="N9" s="3"/>
      <c r="O9" s="3"/>
      <c r="P9" s="3"/>
      <c r="Q9" s="3"/>
    </row>
    <row r="10" spans="1:17" ht="7.05" customHeight="1" x14ac:dyDescent="0.3">
      <c r="C10" s="62"/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28" spans="5:5" x14ac:dyDescent="0.3">
      <c r="E28" s="7" t="s">
        <v>12</v>
      </c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A638F2EA-DA31-4455-A592-7AA45DF08610}"/>
    <hyperlink ref="E28" location="'logos bancos'!A1" display="'logos bancos'!A1" xr:uid="{A3670B06-8E87-4668-9E07-706563B14CF4}"/>
    <hyperlink ref="E30" location="'logos tarjetas'!A1" display="'logos tarjetas'!A1" xr:uid="{4C91A97B-DCFB-40D0-A0B6-48D58C4011B1}"/>
    <hyperlink ref="E32" location="'logo marcas'!A1" display="'logo marcas'!A1" xr:uid="{9E69A43D-9ECB-4103-984C-1D9B87494C5C}"/>
    <hyperlink ref="A3" location="'logos bancos'!A1" display="'logos bancos'!A1" xr:uid="{0B6B5AB7-E57B-4C4E-B02E-59A436C23F3B}"/>
    <hyperlink ref="A5" location="'logos tarjetas'!A1" display="'logos tarjetas'!A1" xr:uid="{BF405934-8E36-4ABD-880F-874484A3CE8D}"/>
    <hyperlink ref="A7" location="'logo marcas'!A1" display="'logo marcas'!A1" xr:uid="{4A85C382-45F2-450D-8131-C898839F0265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AF2F-27CA-4E35-AE79-F4E636CAF3E9}">
  <sheetPr codeName="Hoja23"/>
  <dimension ref="A1:Q32"/>
  <sheetViews>
    <sheetView showGridLines="0" workbookViewId="0"/>
  </sheetViews>
  <sheetFormatPr baseColWidth="10" defaultRowHeight="14.4" x14ac:dyDescent="0.3"/>
  <cols>
    <col min="3" max="3" width="16.332031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C4" s="60" t="s">
        <v>5</v>
      </c>
      <c r="D4" s="60"/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81" t="s">
        <v>66</v>
      </c>
      <c r="D5" s="61"/>
      <c r="G5" s="82" t="s">
        <v>66</v>
      </c>
      <c r="H5" s="66"/>
      <c r="I5" s="67"/>
      <c r="J5" s="68"/>
      <c r="M5" s="82" t="s">
        <v>66</v>
      </c>
      <c r="N5" s="55"/>
      <c r="O5" s="55"/>
      <c r="P5" s="55"/>
      <c r="Q5" s="3"/>
    </row>
    <row r="6" spans="1:17" ht="13.95" customHeight="1" x14ac:dyDescent="0.3">
      <c r="C6" s="81"/>
      <c r="D6" s="61"/>
      <c r="G6" s="82"/>
      <c r="H6" s="69"/>
      <c r="I6" s="55"/>
      <c r="J6" s="70"/>
      <c r="M6" s="82"/>
      <c r="N6" s="55"/>
      <c r="O6" s="55"/>
      <c r="P6" s="55"/>
      <c r="Q6" s="3"/>
    </row>
    <row r="7" spans="1:17" ht="13.95" customHeight="1" x14ac:dyDescent="0.3">
      <c r="A7" s="7" t="s">
        <v>39</v>
      </c>
      <c r="C7" s="81"/>
      <c r="D7" s="61"/>
      <c r="G7" s="82"/>
      <c r="H7" s="71"/>
      <c r="I7" s="72"/>
      <c r="J7" s="73"/>
      <c r="M7" s="82"/>
      <c r="N7" s="55"/>
      <c r="O7" s="55"/>
      <c r="P7" s="55"/>
      <c r="Q7" s="3"/>
    </row>
    <row r="8" spans="1:17" ht="6" customHeight="1" x14ac:dyDescent="0.3">
      <c r="C8" s="5" t="s">
        <v>68</v>
      </c>
      <c r="D8" s="2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62" t="s">
        <v>67</v>
      </c>
      <c r="D9" s="2"/>
      <c r="G9" s="74" t="s">
        <v>91</v>
      </c>
      <c r="H9" s="13"/>
      <c r="I9" s="13"/>
      <c r="J9" s="13"/>
      <c r="M9" s="59" t="s">
        <v>91</v>
      </c>
      <c r="N9" s="3"/>
      <c r="O9" s="3"/>
      <c r="P9" s="3"/>
      <c r="Q9" s="3"/>
    </row>
    <row r="10" spans="1:17" ht="7.05" customHeight="1" x14ac:dyDescent="0.3">
      <c r="C10" s="62"/>
      <c r="D10" s="4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28" spans="5:5" x14ac:dyDescent="0.3">
      <c r="E28" s="7" t="s">
        <v>12</v>
      </c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N5:P7"/>
    <mergeCell ref="M9:M12"/>
    <mergeCell ref="C4:D4"/>
    <mergeCell ref="D5:D7"/>
    <mergeCell ref="C9:C10"/>
    <mergeCell ref="C5:C7"/>
    <mergeCell ref="G4:K4"/>
    <mergeCell ref="H5:J7"/>
    <mergeCell ref="G9:G12"/>
    <mergeCell ref="G5:G7"/>
    <mergeCell ref="M5:M7"/>
  </mergeCells>
  <hyperlinks>
    <hyperlink ref="A1" location="Central!A1" display="Central!A1" xr:uid="{C30FC6EF-26C6-4868-9E5D-9FB0AF9F99D6}"/>
    <hyperlink ref="E28" location="'logos bancos'!A1" display="'logos bancos'!A1" xr:uid="{686EE422-34B4-4078-BC29-8FBC84047D79}"/>
    <hyperlink ref="E30" location="'logos tarjetas'!A1" display="'logos tarjetas'!A1" xr:uid="{C11248EB-5963-4B21-A9C1-C221564D5CE0}"/>
    <hyperlink ref="E32" location="'logo marcas'!A1" display="'logo marcas'!A1" xr:uid="{2CFD581A-D799-4E6D-9BA3-D76D16F25DC1}"/>
    <hyperlink ref="A3" location="'logos bancos'!A1" display="'logos bancos'!A1" xr:uid="{1D97D28E-5FD0-41E1-A2D9-0C0A710FDA72}"/>
    <hyperlink ref="A5" location="'logos tarjetas'!A1" display="'logos tarjetas'!A1" xr:uid="{9745A838-72C6-44EC-9947-9344C45FD782}"/>
    <hyperlink ref="A7" location="'logo marcas'!A1" display="'logo marcas'!A1" xr:uid="{DF95BBD9-7834-4F71-A4B7-04D9ADA73CD8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6973-C162-438D-8209-3F4245DFA542}">
  <dimension ref="A1:O28"/>
  <sheetViews>
    <sheetView workbookViewId="0">
      <selection activeCell="K25" sqref="K25"/>
    </sheetView>
  </sheetViews>
  <sheetFormatPr baseColWidth="10" defaultRowHeight="14.4" x14ac:dyDescent="0.3"/>
  <cols>
    <col min="1" max="1" width="3" bestFit="1" customWidth="1"/>
    <col min="2" max="2" width="16.6640625" bestFit="1" customWidth="1"/>
    <col min="5" max="5" width="8.88671875" bestFit="1" customWidth="1"/>
    <col min="6" max="6" width="6.109375" bestFit="1" customWidth="1"/>
    <col min="8" max="8" width="7.109375" bestFit="1" customWidth="1"/>
    <col min="9" max="9" width="11.21875" bestFit="1" customWidth="1"/>
    <col min="10" max="10" width="4.33203125" bestFit="1" customWidth="1"/>
    <col min="11" max="11" width="10.33203125" bestFit="1" customWidth="1"/>
    <col min="12" max="12" width="8.6640625" bestFit="1" customWidth="1"/>
    <col min="13" max="13" width="5.5546875" bestFit="1" customWidth="1"/>
    <col min="14" max="14" width="16.109375" bestFit="1" customWidth="1"/>
  </cols>
  <sheetData>
    <row r="1" spans="1:15" x14ac:dyDescent="0.3">
      <c r="A1" s="43" t="s">
        <v>0</v>
      </c>
      <c r="B1" s="43" t="s">
        <v>9</v>
      </c>
      <c r="C1" s="43" t="s">
        <v>8</v>
      </c>
      <c r="D1" s="43" t="s">
        <v>142</v>
      </c>
      <c r="E1" s="43" t="s">
        <v>143</v>
      </c>
      <c r="F1" s="43" t="s">
        <v>144</v>
      </c>
      <c r="G1" s="43" t="s">
        <v>145</v>
      </c>
      <c r="H1" s="43" t="s">
        <v>146</v>
      </c>
      <c r="I1" s="43" t="s">
        <v>147</v>
      </c>
      <c r="J1" s="43" t="s">
        <v>148</v>
      </c>
      <c r="K1" s="43" t="s">
        <v>149</v>
      </c>
      <c r="L1" s="43" t="s">
        <v>150</v>
      </c>
      <c r="M1" s="43" t="s">
        <v>151</v>
      </c>
      <c r="N1" s="43" t="s">
        <v>152</v>
      </c>
    </row>
    <row r="2" spans="1:15" x14ac:dyDescent="0.3">
      <c r="A2" s="43">
        <v>10</v>
      </c>
      <c r="B2" t="s">
        <v>44</v>
      </c>
      <c r="C2" t="s">
        <v>1</v>
      </c>
      <c r="D2" s="45"/>
      <c r="E2" s="43" t="s">
        <v>154</v>
      </c>
      <c r="F2" s="43">
        <v>20</v>
      </c>
      <c r="G2" s="45"/>
      <c r="H2" s="43">
        <v>0</v>
      </c>
      <c r="I2" s="47">
        <v>43555</v>
      </c>
      <c r="J2" s="43" t="s">
        <v>155</v>
      </c>
      <c r="K2" s="43" t="s">
        <v>155</v>
      </c>
      <c r="L2" s="43"/>
      <c r="M2" s="43"/>
      <c r="N2" s="43"/>
      <c r="O2" s="43"/>
    </row>
    <row r="3" spans="1:15" x14ac:dyDescent="0.3">
      <c r="A3" s="43">
        <v>11</v>
      </c>
      <c r="B3" t="s">
        <v>45</v>
      </c>
      <c r="C3" t="s">
        <v>1</v>
      </c>
      <c r="D3" s="45"/>
      <c r="E3" s="43" t="s">
        <v>154</v>
      </c>
      <c r="F3" s="43">
        <v>20</v>
      </c>
      <c r="G3" s="45"/>
      <c r="H3" s="43">
        <v>0</v>
      </c>
      <c r="I3" s="47">
        <v>43555</v>
      </c>
      <c r="J3" s="43" t="s">
        <v>155</v>
      </c>
      <c r="K3" s="43" t="s">
        <v>155</v>
      </c>
      <c r="L3" s="43"/>
      <c r="M3" s="43"/>
      <c r="N3" s="43"/>
      <c r="O3" s="43"/>
    </row>
    <row r="4" spans="1:15" x14ac:dyDescent="0.3">
      <c r="A4" s="43">
        <v>12</v>
      </c>
      <c r="B4" t="s">
        <v>46</v>
      </c>
      <c r="C4" t="s">
        <v>1</v>
      </c>
      <c r="D4" s="45"/>
      <c r="E4" s="43" t="s">
        <v>154</v>
      </c>
      <c r="F4" s="43">
        <v>20</v>
      </c>
      <c r="G4" s="45"/>
      <c r="H4" s="43">
        <v>0</v>
      </c>
      <c r="I4" s="47">
        <v>43555</v>
      </c>
      <c r="J4" s="43" t="s">
        <v>155</v>
      </c>
      <c r="K4" s="43" t="s">
        <v>155</v>
      </c>
      <c r="L4" s="43"/>
      <c r="M4" s="43"/>
      <c r="N4" s="43"/>
      <c r="O4" s="43"/>
    </row>
    <row r="5" spans="1:15" x14ac:dyDescent="0.3">
      <c r="A5" s="43">
        <v>13</v>
      </c>
      <c r="B5" t="s">
        <v>47</v>
      </c>
      <c r="C5" t="s">
        <v>1</v>
      </c>
      <c r="D5" s="45"/>
      <c r="E5" s="43" t="s">
        <v>154</v>
      </c>
      <c r="F5" s="43">
        <v>20</v>
      </c>
      <c r="G5" s="45"/>
      <c r="H5" s="43">
        <v>0</v>
      </c>
      <c r="I5" s="47">
        <v>43555</v>
      </c>
      <c r="J5" s="43" t="s">
        <v>155</v>
      </c>
      <c r="K5" s="43" t="s">
        <v>155</v>
      </c>
      <c r="L5" s="43"/>
      <c r="M5" s="43"/>
      <c r="N5" s="43"/>
      <c r="O5" s="43"/>
    </row>
    <row r="6" spans="1:15" x14ac:dyDescent="0.3">
      <c r="A6" s="43">
        <v>14</v>
      </c>
      <c r="B6" t="s">
        <v>48</v>
      </c>
      <c r="C6" t="s">
        <v>1</v>
      </c>
      <c r="D6" s="45"/>
      <c r="E6" s="43" t="s">
        <v>154</v>
      </c>
      <c r="F6" s="43">
        <v>20</v>
      </c>
      <c r="G6" s="45"/>
      <c r="H6" s="43">
        <v>0</v>
      </c>
      <c r="I6" s="47">
        <v>43555</v>
      </c>
      <c r="J6" s="43" t="s">
        <v>155</v>
      </c>
      <c r="K6" s="43" t="s">
        <v>155</v>
      </c>
      <c r="L6" s="43"/>
      <c r="M6" s="43"/>
      <c r="N6" s="43"/>
      <c r="O6" s="43"/>
    </row>
    <row r="7" spans="1:15" x14ac:dyDescent="0.3">
      <c r="A7" s="43">
        <v>15</v>
      </c>
      <c r="B7" t="s">
        <v>53</v>
      </c>
      <c r="C7" t="s">
        <v>2</v>
      </c>
      <c r="D7" s="45"/>
      <c r="E7" s="43" t="s">
        <v>156</v>
      </c>
      <c r="F7" s="43">
        <v>15</v>
      </c>
      <c r="G7" s="45"/>
      <c r="H7" s="43">
        <v>0</v>
      </c>
      <c r="I7" s="47">
        <v>43585</v>
      </c>
      <c r="J7" s="43" t="s">
        <v>155</v>
      </c>
      <c r="K7" s="43" t="s">
        <v>155</v>
      </c>
      <c r="L7" s="43" t="s">
        <v>155</v>
      </c>
      <c r="M7" s="43"/>
      <c r="N7" s="43"/>
      <c r="O7" s="43"/>
    </row>
    <row r="8" spans="1:15" x14ac:dyDescent="0.3">
      <c r="A8" s="43">
        <v>16</v>
      </c>
      <c r="B8" t="s">
        <v>56</v>
      </c>
      <c r="C8" t="s">
        <v>2</v>
      </c>
      <c r="D8" s="45"/>
      <c r="E8" s="43" t="s">
        <v>156</v>
      </c>
      <c r="F8" s="43">
        <v>15</v>
      </c>
      <c r="G8" s="45"/>
      <c r="H8" s="43">
        <v>6</v>
      </c>
      <c r="I8" s="47">
        <v>43585</v>
      </c>
      <c r="J8" s="43" t="s">
        <v>155</v>
      </c>
      <c r="K8" s="43" t="s">
        <v>155</v>
      </c>
      <c r="L8" s="43" t="s">
        <v>155</v>
      </c>
      <c r="M8" s="43"/>
      <c r="N8" s="43"/>
      <c r="O8" s="43"/>
    </row>
    <row r="9" spans="1:15" x14ac:dyDescent="0.3">
      <c r="A9" s="43">
        <v>17</v>
      </c>
      <c r="B9" t="s">
        <v>102</v>
      </c>
      <c r="C9" t="s">
        <v>2</v>
      </c>
      <c r="D9" s="45"/>
      <c r="E9" s="43" t="s">
        <v>156</v>
      </c>
      <c r="F9" s="43">
        <v>15</v>
      </c>
      <c r="G9" s="45"/>
      <c r="H9" s="43">
        <v>6</v>
      </c>
      <c r="I9" s="47">
        <v>43585</v>
      </c>
      <c r="J9" s="43" t="s">
        <v>155</v>
      </c>
      <c r="K9" s="43" t="s">
        <v>155</v>
      </c>
      <c r="L9" s="43" t="s">
        <v>155</v>
      </c>
      <c r="M9" s="43"/>
      <c r="N9" s="43"/>
      <c r="O9" s="43"/>
    </row>
    <row r="10" spans="1:15" x14ac:dyDescent="0.3">
      <c r="A10" s="43">
        <v>18</v>
      </c>
      <c r="B10" t="s">
        <v>57</v>
      </c>
      <c r="C10" t="s">
        <v>2</v>
      </c>
      <c r="D10" s="45"/>
      <c r="E10" s="43" t="s">
        <v>156</v>
      </c>
      <c r="F10" s="43">
        <v>15</v>
      </c>
      <c r="G10" s="45"/>
      <c r="H10" s="43">
        <v>6</v>
      </c>
      <c r="I10" s="47">
        <v>43448</v>
      </c>
      <c r="J10" s="43" t="s">
        <v>155</v>
      </c>
      <c r="K10" s="43" t="s">
        <v>155</v>
      </c>
      <c r="L10" s="43" t="s">
        <v>155</v>
      </c>
      <c r="M10" s="43"/>
      <c r="N10" s="43"/>
      <c r="O10" s="43"/>
    </row>
    <row r="11" spans="1:15" x14ac:dyDescent="0.3">
      <c r="A11" s="43">
        <v>19</v>
      </c>
      <c r="B11" t="s">
        <v>58</v>
      </c>
      <c r="C11" t="s">
        <v>2</v>
      </c>
      <c r="D11" s="45"/>
      <c r="E11" s="43" t="s">
        <v>156</v>
      </c>
      <c r="F11" s="43">
        <v>15</v>
      </c>
      <c r="G11" s="45"/>
      <c r="H11" s="43" t="s">
        <v>157</v>
      </c>
      <c r="I11" s="47">
        <v>43585</v>
      </c>
      <c r="J11" s="43" t="s">
        <v>155</v>
      </c>
      <c r="K11" s="43" t="s">
        <v>155</v>
      </c>
      <c r="L11" s="43" t="s">
        <v>155</v>
      </c>
      <c r="M11" s="43"/>
      <c r="N11" s="43"/>
      <c r="O11" s="43"/>
    </row>
    <row r="12" spans="1:15" x14ac:dyDescent="0.3">
      <c r="A12" s="43">
        <v>20</v>
      </c>
      <c r="B12" t="s">
        <v>60</v>
      </c>
      <c r="C12" t="s">
        <v>59</v>
      </c>
      <c r="D12" s="45"/>
      <c r="E12" s="43" t="s">
        <v>156</v>
      </c>
      <c r="F12" s="43">
        <v>25</v>
      </c>
      <c r="G12" s="45"/>
      <c r="H12" s="43">
        <v>6</v>
      </c>
      <c r="I12" s="47">
        <v>43434</v>
      </c>
      <c r="J12" s="43" t="s">
        <v>155</v>
      </c>
      <c r="K12" s="43" t="s">
        <v>155</v>
      </c>
      <c r="L12" s="43"/>
      <c r="M12" s="43"/>
      <c r="N12" s="43"/>
      <c r="O12" s="43"/>
    </row>
    <row r="13" spans="1:15" x14ac:dyDescent="0.3">
      <c r="A13" s="43">
        <v>21</v>
      </c>
      <c r="B13" t="s">
        <v>61</v>
      </c>
      <c r="C13" t="s">
        <v>59</v>
      </c>
      <c r="D13" s="45"/>
      <c r="E13" s="43" t="s">
        <v>156</v>
      </c>
      <c r="F13" s="43">
        <v>15</v>
      </c>
      <c r="G13" s="45"/>
      <c r="H13" s="43" t="s">
        <v>157</v>
      </c>
      <c r="I13" s="47">
        <v>43434</v>
      </c>
      <c r="J13" s="43" t="s">
        <v>155</v>
      </c>
      <c r="K13" s="43" t="s">
        <v>155</v>
      </c>
      <c r="L13" s="43"/>
      <c r="M13" s="43" t="s">
        <v>155</v>
      </c>
      <c r="N13" s="43"/>
      <c r="O13" s="43"/>
    </row>
    <row r="14" spans="1:15" x14ac:dyDescent="0.3">
      <c r="A14" s="43">
        <v>22</v>
      </c>
      <c r="B14" t="s">
        <v>62</v>
      </c>
      <c r="C14" t="s">
        <v>59</v>
      </c>
      <c r="D14" s="45"/>
      <c r="E14" s="43" t="s">
        <v>156</v>
      </c>
      <c r="F14" s="43">
        <v>50</v>
      </c>
      <c r="G14" s="45"/>
      <c r="H14" s="43" t="s">
        <v>157</v>
      </c>
      <c r="I14" s="47">
        <v>43434</v>
      </c>
      <c r="J14" s="43" t="s">
        <v>155</v>
      </c>
      <c r="K14" s="43" t="s">
        <v>155</v>
      </c>
      <c r="L14" s="43"/>
      <c r="M14" s="43"/>
      <c r="N14" s="43"/>
      <c r="O14" s="43"/>
    </row>
    <row r="15" spans="1:15" x14ac:dyDescent="0.3">
      <c r="A15" s="43">
        <v>23</v>
      </c>
      <c r="B15" t="s">
        <v>63</v>
      </c>
      <c r="C15" t="s">
        <v>59</v>
      </c>
      <c r="D15" s="45"/>
      <c r="E15" s="43" t="s">
        <v>158</v>
      </c>
      <c r="F15" s="43">
        <v>25</v>
      </c>
      <c r="G15" s="45"/>
      <c r="H15" s="43" t="s">
        <v>157</v>
      </c>
      <c r="I15" s="47">
        <v>43434</v>
      </c>
      <c r="J15" s="43" t="s">
        <v>155</v>
      </c>
      <c r="K15" s="43" t="s">
        <v>155</v>
      </c>
      <c r="L15" s="43"/>
      <c r="M15" s="43" t="s">
        <v>155</v>
      </c>
      <c r="N15" s="43"/>
      <c r="O15" s="43"/>
    </row>
    <row r="16" spans="1:15" x14ac:dyDescent="0.3">
      <c r="A16" s="43">
        <v>24</v>
      </c>
      <c r="B16" t="s">
        <v>64</v>
      </c>
      <c r="C16" t="s">
        <v>59</v>
      </c>
      <c r="D16" s="45"/>
      <c r="E16" s="43" t="s">
        <v>159</v>
      </c>
      <c r="F16" s="43">
        <v>25</v>
      </c>
      <c r="G16" s="45"/>
      <c r="H16" s="43">
        <v>0</v>
      </c>
      <c r="I16" s="47">
        <v>43434</v>
      </c>
      <c r="J16" s="43" t="s">
        <v>155</v>
      </c>
      <c r="K16" s="43" t="s">
        <v>155</v>
      </c>
      <c r="L16" s="43"/>
      <c r="M16" s="43"/>
      <c r="N16" s="43"/>
      <c r="O16" s="43"/>
    </row>
    <row r="17" spans="1:15" x14ac:dyDescent="0.3">
      <c r="A17" s="43">
        <v>25</v>
      </c>
      <c r="B17" t="s">
        <v>70</v>
      </c>
      <c r="C17" t="s">
        <v>69</v>
      </c>
      <c r="D17" s="45"/>
      <c r="E17" s="43" t="s">
        <v>156</v>
      </c>
      <c r="F17" s="43">
        <v>0</v>
      </c>
      <c r="G17" s="45"/>
      <c r="H17" s="43">
        <v>0</v>
      </c>
      <c r="I17" s="47">
        <v>43465</v>
      </c>
      <c r="J17" s="43"/>
      <c r="K17" s="43"/>
      <c r="L17" s="43"/>
      <c r="M17" s="43"/>
      <c r="N17" s="43" t="s">
        <v>160</v>
      </c>
      <c r="O17" s="43"/>
    </row>
    <row r="18" spans="1:15" x14ac:dyDescent="0.3">
      <c r="A18" s="43">
        <v>26</v>
      </c>
      <c r="B18" t="s">
        <v>71</v>
      </c>
      <c r="C18" t="s">
        <v>69</v>
      </c>
      <c r="D18" s="45"/>
      <c r="E18" s="43" t="s">
        <v>161</v>
      </c>
      <c r="F18" s="43">
        <v>20</v>
      </c>
      <c r="G18" s="45"/>
      <c r="H18" s="43">
        <v>0</v>
      </c>
      <c r="I18" s="47">
        <v>43465</v>
      </c>
      <c r="J18" s="43" t="s">
        <v>155</v>
      </c>
      <c r="K18" s="43"/>
      <c r="L18" s="43"/>
      <c r="M18" s="43"/>
      <c r="N18" s="43"/>
      <c r="O18" s="43"/>
    </row>
    <row r="19" spans="1:15" x14ac:dyDescent="0.3">
      <c r="A19" s="43">
        <v>27</v>
      </c>
      <c r="B19" t="s">
        <v>72</v>
      </c>
      <c r="C19" t="s">
        <v>69</v>
      </c>
      <c r="D19" s="45"/>
      <c r="E19" s="43" t="s">
        <v>156</v>
      </c>
      <c r="F19" s="43">
        <v>30</v>
      </c>
      <c r="G19" s="45"/>
      <c r="H19" s="43">
        <v>0</v>
      </c>
      <c r="I19" s="47">
        <v>43404</v>
      </c>
      <c r="J19" s="43" t="s">
        <v>155</v>
      </c>
      <c r="K19" s="43" t="s">
        <v>155</v>
      </c>
      <c r="L19" s="43" t="s">
        <v>155</v>
      </c>
      <c r="M19" s="43"/>
      <c r="N19" s="43" t="s">
        <v>77</v>
      </c>
      <c r="O19" s="43"/>
    </row>
    <row r="20" spans="1:15" x14ac:dyDescent="0.3">
      <c r="A20" s="43">
        <v>28</v>
      </c>
      <c r="B20" t="s">
        <v>73</v>
      </c>
      <c r="C20" t="s">
        <v>69</v>
      </c>
      <c r="D20" s="45"/>
      <c r="E20" s="43" t="s">
        <v>161</v>
      </c>
      <c r="F20" s="43">
        <v>20</v>
      </c>
      <c r="G20" s="45"/>
      <c r="H20" s="43">
        <v>0</v>
      </c>
      <c r="I20" s="47">
        <v>43465</v>
      </c>
      <c r="J20" s="43" t="s">
        <v>155</v>
      </c>
      <c r="K20" s="43"/>
      <c r="L20" s="43"/>
      <c r="M20" s="43"/>
      <c r="N20" s="43"/>
      <c r="O20" s="43"/>
    </row>
    <row r="21" spans="1:15" x14ac:dyDescent="0.3">
      <c r="A21" s="43">
        <v>29</v>
      </c>
      <c r="B21" t="s">
        <v>115</v>
      </c>
      <c r="C21" t="s">
        <v>78</v>
      </c>
      <c r="D21" s="45"/>
      <c r="E21" s="43" t="s">
        <v>162</v>
      </c>
      <c r="F21" s="43">
        <v>20</v>
      </c>
      <c r="G21" s="45"/>
      <c r="H21" s="43">
        <v>0</v>
      </c>
      <c r="I21" s="47">
        <v>43465</v>
      </c>
      <c r="J21" s="43"/>
      <c r="K21" s="43" t="s">
        <v>155</v>
      </c>
      <c r="L21" s="43"/>
      <c r="M21" s="43"/>
      <c r="N21" s="43"/>
      <c r="O21" s="43"/>
    </row>
    <row r="22" spans="1:15" x14ac:dyDescent="0.3">
      <c r="A22" s="43">
        <v>30</v>
      </c>
      <c r="B22" t="s">
        <v>79</v>
      </c>
      <c r="C22" t="s">
        <v>78</v>
      </c>
      <c r="D22" s="45"/>
      <c r="E22" s="43" t="s">
        <v>156</v>
      </c>
      <c r="F22" s="43">
        <v>20</v>
      </c>
      <c r="G22" s="45"/>
      <c r="H22" s="43">
        <v>0</v>
      </c>
      <c r="I22" s="47">
        <v>43465</v>
      </c>
      <c r="J22" s="43" t="s">
        <v>155</v>
      </c>
      <c r="K22" s="43"/>
      <c r="L22" s="43"/>
      <c r="M22" s="43"/>
      <c r="N22" s="43"/>
      <c r="O22" s="43"/>
    </row>
    <row r="23" spans="1:15" x14ac:dyDescent="0.3">
      <c r="A23" s="43">
        <v>31</v>
      </c>
      <c r="B23" t="s">
        <v>80</v>
      </c>
      <c r="C23" t="s">
        <v>78</v>
      </c>
      <c r="D23" s="45"/>
      <c r="E23" s="43" t="s">
        <v>156</v>
      </c>
      <c r="F23" s="43">
        <v>20</v>
      </c>
      <c r="G23" s="45"/>
      <c r="H23" s="43">
        <v>0</v>
      </c>
      <c r="I23" s="47">
        <v>43465</v>
      </c>
      <c r="J23" s="43" t="s">
        <v>155</v>
      </c>
      <c r="K23" s="43"/>
      <c r="L23" s="43"/>
      <c r="M23" s="43"/>
      <c r="N23" s="43"/>
      <c r="O23" s="43"/>
    </row>
    <row r="24" spans="1:15" x14ac:dyDescent="0.3">
      <c r="A24" s="43">
        <v>32</v>
      </c>
      <c r="B24" t="s">
        <v>44</v>
      </c>
      <c r="C24" t="s">
        <v>78</v>
      </c>
      <c r="D24" s="45"/>
      <c r="E24" s="43" t="s">
        <v>156</v>
      </c>
      <c r="F24" s="43">
        <v>20</v>
      </c>
      <c r="G24" s="45"/>
      <c r="H24" s="43">
        <v>3</v>
      </c>
      <c r="I24" s="47">
        <v>43462</v>
      </c>
      <c r="J24" s="43" t="s">
        <v>155</v>
      </c>
      <c r="K24" s="43"/>
      <c r="L24" s="43"/>
      <c r="M24" s="43"/>
      <c r="N24" s="43"/>
      <c r="O24" s="43"/>
    </row>
    <row r="25" spans="1:15" x14ac:dyDescent="0.3">
      <c r="A25" s="43">
        <v>33</v>
      </c>
      <c r="B25" t="s">
        <v>81</v>
      </c>
      <c r="C25" t="s">
        <v>78</v>
      </c>
      <c r="D25" s="45"/>
      <c r="E25" s="43" t="s">
        <v>156</v>
      </c>
      <c r="F25" s="43">
        <v>20</v>
      </c>
      <c r="G25" s="45"/>
      <c r="H25" s="43">
        <v>0</v>
      </c>
      <c r="I25" s="47">
        <v>43465</v>
      </c>
      <c r="J25" s="43" t="s">
        <v>155</v>
      </c>
      <c r="K25" s="43"/>
      <c r="L25" s="43"/>
      <c r="M25" s="43"/>
      <c r="N25" s="43"/>
      <c r="O25" s="43"/>
    </row>
    <row r="26" spans="1:15" x14ac:dyDescent="0.3">
      <c r="A26" s="43">
        <v>34</v>
      </c>
      <c r="B26" t="s">
        <v>84</v>
      </c>
      <c r="C26" t="s">
        <v>78</v>
      </c>
      <c r="D26" s="45"/>
      <c r="E26" s="43" t="s">
        <v>156</v>
      </c>
      <c r="F26" s="43">
        <v>20</v>
      </c>
      <c r="G26" s="45"/>
      <c r="H26" s="43">
        <v>0</v>
      </c>
      <c r="I26" s="47">
        <v>43465</v>
      </c>
      <c r="J26" s="43" t="s">
        <v>155</v>
      </c>
      <c r="K26" s="43"/>
      <c r="L26" s="43"/>
      <c r="M26" s="43"/>
      <c r="N26" s="43"/>
      <c r="O26" s="43"/>
    </row>
    <row r="27" spans="1:15" x14ac:dyDescent="0.3">
      <c r="A27" s="43">
        <v>35</v>
      </c>
      <c r="B27" t="s">
        <v>122</v>
      </c>
      <c r="C27" t="s">
        <v>121</v>
      </c>
      <c r="D27" s="45"/>
      <c r="E27" s="43" t="s">
        <v>156</v>
      </c>
      <c r="F27" s="43">
        <v>15</v>
      </c>
      <c r="G27" s="45"/>
      <c r="H27" s="43">
        <v>0</v>
      </c>
      <c r="I27" s="47">
        <v>43465</v>
      </c>
      <c r="J27" s="50" t="s">
        <v>123</v>
      </c>
      <c r="K27" s="50"/>
      <c r="L27" s="50"/>
      <c r="M27" s="50"/>
      <c r="N27" s="43"/>
      <c r="O27" s="43"/>
    </row>
    <row r="28" spans="1:15" x14ac:dyDescent="0.3">
      <c r="A28" s="43">
        <v>36</v>
      </c>
      <c r="B28" t="s">
        <v>138</v>
      </c>
      <c r="C28" t="s">
        <v>121</v>
      </c>
      <c r="D28" s="45"/>
      <c r="E28" s="43" t="s">
        <v>156</v>
      </c>
      <c r="F28" s="43">
        <v>15</v>
      </c>
      <c r="G28" s="45"/>
      <c r="H28" s="43">
        <v>0</v>
      </c>
      <c r="I28" s="47">
        <v>43465</v>
      </c>
      <c r="J28" s="50" t="s">
        <v>123</v>
      </c>
      <c r="K28" s="50"/>
      <c r="L28" s="50"/>
      <c r="M28" s="50"/>
      <c r="N28" s="43"/>
      <c r="O28" s="43"/>
    </row>
  </sheetData>
  <mergeCells count="2">
    <mergeCell ref="J27:M27"/>
    <mergeCell ref="J28:M2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A945-DCF9-48CC-8E65-D59A551CF2A3}">
  <sheetPr codeName="Hoja24"/>
  <dimension ref="A1:Q32"/>
  <sheetViews>
    <sheetView showGridLines="0" workbookViewId="0"/>
  </sheetViews>
  <sheetFormatPr baseColWidth="10" defaultRowHeight="14.4" x14ac:dyDescent="0.3"/>
  <cols>
    <col min="3" max="3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74</v>
      </c>
      <c r="H4" s="64"/>
      <c r="I4" s="64"/>
      <c r="J4" s="64"/>
      <c r="K4" s="65"/>
      <c r="M4" s="57" t="s">
        <v>74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74</v>
      </c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>
        <v>0.2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74" t="s">
        <v>92</v>
      </c>
      <c r="H9" s="13"/>
      <c r="I9" s="13"/>
      <c r="J9" s="13"/>
      <c r="M9" s="59" t="s">
        <v>92</v>
      </c>
      <c r="N9" s="3"/>
      <c r="O9" s="3"/>
      <c r="P9" s="3"/>
      <c r="Q9" s="3"/>
    </row>
    <row r="10" spans="1:17" ht="7.05" customHeight="1" x14ac:dyDescent="0.3">
      <c r="C10" s="62" t="s">
        <v>41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14" spans="1:17" x14ac:dyDescent="0.3">
      <c r="C14" t="s">
        <v>3</v>
      </c>
    </row>
    <row r="15" spans="1:17" x14ac:dyDescent="0.3">
      <c r="C15" t="s">
        <v>75</v>
      </c>
    </row>
    <row r="28" spans="5:5" x14ac:dyDescent="0.3">
      <c r="E28" s="7" t="s">
        <v>12</v>
      </c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6976537A-ABC4-4C90-9091-3D9F9FD56035}"/>
    <hyperlink ref="E28" location="'logos bancos'!A1" display="'logos bancos'!A1" xr:uid="{4B8432C9-D0C5-4A94-A509-107F194CD9BA}"/>
    <hyperlink ref="E30" location="'logos tarjetas'!A1" display="'logos tarjetas'!A1" xr:uid="{F9B84130-C2C1-4A75-9118-A3E565CB454B}"/>
    <hyperlink ref="E32" location="'logo marcas'!A1" display="'logo marcas'!A1" xr:uid="{829626F6-060D-4B13-9480-435C415C6C3C}"/>
    <hyperlink ref="A3" location="'logos bancos'!A1" display="'logos bancos'!A1" xr:uid="{AF7DF31D-5C22-41CD-9436-512C6B0753B2}"/>
    <hyperlink ref="A5" location="'logos tarjetas'!A1" display="'logos tarjetas'!A1" xr:uid="{47960C00-09A5-4299-AB06-6F88CF6A59ED}"/>
    <hyperlink ref="A7" location="'logo marcas'!A1" display="'logo marcas'!A1" xr:uid="{7C511ACD-E174-4D36-8619-E2EC1D944F4C}"/>
  </hyperlink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673F-BCC0-4873-AC6E-CAA483B952F0}">
  <sheetPr codeName="Hoja25"/>
  <dimension ref="A1:Q32"/>
  <sheetViews>
    <sheetView showGridLines="0" workbookViewId="0"/>
  </sheetViews>
  <sheetFormatPr baseColWidth="10" defaultRowHeight="14.4" x14ac:dyDescent="0.3"/>
  <cols>
    <col min="3" max="3" width="16.332031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5</v>
      </c>
      <c r="D5" s="60"/>
      <c r="G5" s="58">
        <v>0.3</v>
      </c>
      <c r="H5" s="66"/>
      <c r="I5" s="67"/>
      <c r="J5" s="68"/>
      <c r="M5" s="58">
        <v>0.3</v>
      </c>
      <c r="N5" s="55"/>
      <c r="O5" s="55"/>
      <c r="P5" s="55"/>
      <c r="Q5" s="3"/>
    </row>
    <row r="6" spans="1:17" ht="13.95" customHeight="1" x14ac:dyDescent="0.3">
      <c r="C6" s="58">
        <v>0.3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 t="s">
        <v>77</v>
      </c>
      <c r="D9" s="2"/>
      <c r="G9" s="74" t="s">
        <v>93</v>
      </c>
      <c r="H9" s="13"/>
      <c r="I9" s="13"/>
      <c r="J9" s="13"/>
      <c r="M9" s="59" t="s">
        <v>93</v>
      </c>
      <c r="N9" s="3"/>
      <c r="O9" s="3"/>
      <c r="P9" s="3"/>
      <c r="Q9" s="3"/>
    </row>
    <row r="10" spans="1:17" ht="7.05" customHeight="1" x14ac:dyDescent="0.3">
      <c r="C10" s="62" t="s">
        <v>76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EF4E24A5-B8D3-47E1-9460-C1EF38AD09E9}"/>
    <hyperlink ref="E30" location="'logos tarjetas'!A1" display="'logos tarjetas'!A1" xr:uid="{8976FB17-25CB-4254-A6C3-A6196022936D}"/>
    <hyperlink ref="E32" location="'logo marcas'!A1" display="'logo marcas'!A1" xr:uid="{BB818ECF-C82E-45ED-9409-D40D145AEA13}"/>
    <hyperlink ref="A3" location="'logos bancos'!A1" display="'logos bancos'!A1" xr:uid="{426E7436-014A-49DA-BE3C-1B067EBB9625}"/>
    <hyperlink ref="A5" location="'logos tarjetas'!A1" display="'logos tarjetas'!A1" xr:uid="{7A780F8B-4B90-4531-B6F4-90E966DAD781}"/>
    <hyperlink ref="A7" location="'logo marcas'!A1" display="'logo marcas'!A1" xr:uid="{5FE9FCC1-6C67-4FEC-89B3-35966545BD06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CD80-0E3B-4D9B-BA38-C5609DB60B88}">
  <sheetPr codeName="Hoja26"/>
  <dimension ref="A1:Q32"/>
  <sheetViews>
    <sheetView showGridLines="0" workbookViewId="0"/>
  </sheetViews>
  <sheetFormatPr baseColWidth="10" defaultRowHeight="14.4" x14ac:dyDescent="0.3"/>
  <cols>
    <col min="3" max="3" width="15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74</v>
      </c>
      <c r="H4" s="64"/>
      <c r="I4" s="64"/>
      <c r="J4" s="64"/>
      <c r="K4" s="65"/>
      <c r="M4" s="57" t="s">
        <v>74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74</v>
      </c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>
        <v>0.2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74" t="s">
        <v>94</v>
      </c>
      <c r="H9" s="13"/>
      <c r="I9" s="13"/>
      <c r="J9" s="13"/>
      <c r="M9" s="59" t="s">
        <v>94</v>
      </c>
      <c r="N9" s="3"/>
      <c r="O9" s="3"/>
      <c r="P9" s="3"/>
      <c r="Q9" s="3"/>
    </row>
    <row r="10" spans="1:17" ht="7.05" customHeight="1" x14ac:dyDescent="0.3">
      <c r="C10" s="62" t="s">
        <v>41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13" spans="1:17" x14ac:dyDescent="0.3">
      <c r="C13" t="s">
        <v>75</v>
      </c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5EE89616-CEE9-48DA-8A0D-CBABCDCB425A}"/>
    <hyperlink ref="E30" location="'logos tarjetas'!A1" display="'logos tarjetas'!A1" xr:uid="{BC188DB0-2103-421F-A66A-D340BD41D103}"/>
    <hyperlink ref="E32" location="'logo marcas'!A1" display="'logo marcas'!A1" xr:uid="{2D344403-387E-45D7-B5D2-7B861B89052D}"/>
    <hyperlink ref="A3" location="'logos bancos'!A1" display="'logos bancos'!A1" xr:uid="{68AF15E8-A8FD-4B84-8E22-61591C02DFA3}"/>
    <hyperlink ref="A5" location="'logos tarjetas'!A1" display="'logos tarjetas'!A1" xr:uid="{418F798E-661B-4EA0-BC19-CE949D6CDC2C}"/>
    <hyperlink ref="A7" location="'logo marcas'!A1" display="'logo marcas'!A1" xr:uid="{8A126BE9-6447-408B-99A8-9A32C6D61B37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C9D2-2CDE-47CF-80BB-14707A2A8D73}">
  <sheetPr codeName="Hoja27"/>
  <dimension ref="A1:Q32"/>
  <sheetViews>
    <sheetView showGridLines="0" workbookViewId="0"/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117</v>
      </c>
      <c r="H4" s="64"/>
      <c r="I4" s="64"/>
      <c r="J4" s="64"/>
      <c r="K4" s="65"/>
      <c r="M4" s="57" t="s">
        <v>117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/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74" t="s">
        <v>118</v>
      </c>
      <c r="H9" s="13"/>
      <c r="I9" s="13"/>
      <c r="J9" s="13"/>
      <c r="M9" s="59" t="s">
        <v>118</v>
      </c>
      <c r="N9" s="3"/>
      <c r="O9" s="3"/>
      <c r="P9" s="3"/>
      <c r="Q9" s="3"/>
    </row>
    <row r="10" spans="1:17" ht="7.05" customHeight="1" x14ac:dyDescent="0.3">
      <c r="C10" s="62"/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0ED21C2D-A236-46A3-A212-697DB45A7042}"/>
    <hyperlink ref="E30" location="'logos tarjetas'!A1" display="'logos tarjetas'!A1" xr:uid="{22B48206-0DFD-48F5-91D4-5C27FD1C656C}"/>
    <hyperlink ref="E32" location="'logo marcas'!A1" display="'logo marcas'!A1" xr:uid="{FA0A5F3F-4ACE-4D8D-B589-03C1EC1C5225}"/>
    <hyperlink ref="A3" location="'logos bancos'!A1" display="'logos bancos'!A1" xr:uid="{5470CAF6-E2B7-4B31-8B8E-227A1A2FEF1C}"/>
    <hyperlink ref="A5" location="'logos tarjetas'!A1" display="'logos tarjetas'!A1" xr:uid="{F90D3713-A643-424F-B6ED-35A1FE4346AC}"/>
    <hyperlink ref="A7" location="'logo marcas'!A1" display="'logo marcas'!A1" xr:uid="{5F1E5ECA-5493-4C86-AC86-F15BF09167F3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B6B-E686-4E22-89BA-F4117491F7EF}">
  <sheetPr codeName="Hoja28"/>
  <dimension ref="A1:Q32"/>
  <sheetViews>
    <sheetView showGridLines="0" workbookViewId="0"/>
  </sheetViews>
  <sheetFormatPr baseColWidth="10" defaultRowHeight="14.4" x14ac:dyDescent="0.3"/>
  <cols>
    <col min="3" max="3" width="18.66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5</v>
      </c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>
        <v>0.2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74" t="s">
        <v>95</v>
      </c>
      <c r="H9" s="13"/>
      <c r="I9" s="13"/>
      <c r="J9" s="13"/>
      <c r="M9" s="59" t="s">
        <v>95</v>
      </c>
      <c r="N9" s="3"/>
      <c r="O9" s="3"/>
      <c r="P9" s="3"/>
      <c r="Q9" s="3"/>
    </row>
    <row r="10" spans="1:17" ht="7.05" customHeight="1" x14ac:dyDescent="0.3">
      <c r="C10" s="62" t="s">
        <v>83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13" spans="1:17" x14ac:dyDescent="0.3">
      <c r="C13" t="s">
        <v>82</v>
      </c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4508D16B-B1DA-4707-8C65-37B419C995E4}"/>
    <hyperlink ref="E30" location="'logos tarjetas'!A1" display="'logos tarjetas'!A1" xr:uid="{BC0E49D5-9365-4C6E-972D-C619F6960BA2}"/>
    <hyperlink ref="E32" location="'logo marcas'!A1" display="'logo marcas'!A1" xr:uid="{986C4257-9D4D-435D-9147-93882F00C69F}"/>
    <hyperlink ref="A3" location="'logos bancos'!A1" display="'logos bancos'!A1" xr:uid="{254885FF-AC98-4CBB-8A64-C7B4350B339B}"/>
    <hyperlink ref="A5" location="'logos tarjetas'!A1" display="'logos tarjetas'!A1" xr:uid="{1DA1530D-E3C4-4286-ACC0-5F15D79E73B3}"/>
    <hyperlink ref="A7" location="'logo marcas'!A1" display="'logo marcas'!A1" xr:uid="{CD967F6D-37EE-4441-89E5-D53F1F5A4F67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5E1F-D20F-4606-8274-398341533CCE}">
  <sheetPr codeName="Hoja29"/>
  <dimension ref="A1:Q32"/>
  <sheetViews>
    <sheetView showGridLines="0" workbookViewId="0"/>
  </sheetViews>
  <sheetFormatPr baseColWidth="10" defaultRowHeight="14.4" x14ac:dyDescent="0.3"/>
  <cols>
    <col min="3" max="3" width="15.77734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5</v>
      </c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>
        <v>0.2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74" t="s">
        <v>95</v>
      </c>
      <c r="H9" s="13"/>
      <c r="I9" s="13"/>
      <c r="J9" s="13"/>
      <c r="M9" s="59" t="s">
        <v>95</v>
      </c>
      <c r="N9" s="3"/>
      <c r="O9" s="3"/>
      <c r="P9" s="3"/>
      <c r="Q9" s="3"/>
    </row>
    <row r="10" spans="1:17" ht="7.05" customHeight="1" x14ac:dyDescent="0.3">
      <c r="C10" s="62" t="s">
        <v>83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3152754D-5D02-46B4-AAB5-8AF18ADD4439}"/>
    <hyperlink ref="E30" location="'logos tarjetas'!A1" display="'logos tarjetas'!A1" xr:uid="{3F52093E-13C4-4E7C-9C69-E7CC0B5D745D}"/>
    <hyperlink ref="E32" location="'logo marcas'!A1" display="'logo marcas'!A1" xr:uid="{620BC8ED-4E17-456C-B64A-48061A0ADC42}"/>
    <hyperlink ref="A3" location="'logos bancos'!A1" display="'logos bancos'!A1" xr:uid="{AAD56729-9F6E-4153-AFD0-0A11A8A861A8}"/>
    <hyperlink ref="A5" location="'logos tarjetas'!A1" display="'logos tarjetas'!A1" xr:uid="{489289BB-C57E-4B27-AA03-9B67196FABC0}"/>
    <hyperlink ref="A7" location="'logo marcas'!A1" display="'logo marcas'!A1" xr:uid="{9D6E00C8-C9EF-4762-8F36-4E29A08E9B5C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2419-8C1C-47FF-9028-7F6E1CB4E49A}">
  <sheetPr codeName="Hoja30"/>
  <dimension ref="A1:Q32"/>
  <sheetViews>
    <sheetView showGridLines="0" workbookViewId="0"/>
  </sheetViews>
  <sheetFormatPr baseColWidth="10" defaultRowHeight="14.4" x14ac:dyDescent="0.3"/>
  <cols>
    <col min="3" max="3" width="16.109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5</v>
      </c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>
        <v>0.2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 t="s">
        <v>37</v>
      </c>
      <c r="D9" s="2"/>
      <c r="G9" s="74" t="s">
        <v>96</v>
      </c>
      <c r="H9" s="13"/>
      <c r="I9" s="13"/>
      <c r="J9" s="13"/>
      <c r="M9" s="59" t="s">
        <v>96</v>
      </c>
      <c r="N9" s="3"/>
      <c r="O9" s="3"/>
      <c r="P9" s="3"/>
      <c r="Q9" s="3"/>
    </row>
    <row r="10" spans="1:17" ht="7.05" customHeight="1" x14ac:dyDescent="0.3">
      <c r="C10" s="62" t="s">
        <v>43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28" spans="5:5" x14ac:dyDescent="0.3">
      <c r="E28" s="7" t="s">
        <v>12</v>
      </c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0932B150-F7C8-4BCE-930E-323292C29CF3}"/>
    <hyperlink ref="E28" location="'logos bancos'!A1" display="'logos bancos'!A1" xr:uid="{1F6AACA1-1D12-45F6-8A82-B72050332B21}"/>
    <hyperlink ref="E30" location="'logos tarjetas'!A1" display="'logos tarjetas'!A1" xr:uid="{8DEB9840-4081-42F1-85EB-A6378B67F82B}"/>
    <hyperlink ref="E32" location="'logo marcas'!A1" display="'logo marcas'!A1" xr:uid="{364ADA19-DBE6-46B4-9419-88BBB08D1743}"/>
    <hyperlink ref="A3" location="'logos bancos'!A1" display="'logos bancos'!A1" xr:uid="{AF2E6B1F-DDCC-4366-8803-2D261CAA53D2}"/>
    <hyperlink ref="A5" location="'logos tarjetas'!A1" display="'logos tarjetas'!A1" xr:uid="{A28CD329-15F8-4B61-9165-D6F9911A657A}"/>
    <hyperlink ref="A7" location="'logo marcas'!A1" display="'logo marcas'!A1" xr:uid="{7AC4B079-1D0C-4E39-85AE-F5A2258A15E2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DBB7-D453-482E-A70A-73CF62425178}">
  <sheetPr codeName="Hoja31"/>
  <dimension ref="A1:Q32"/>
  <sheetViews>
    <sheetView showGridLines="0" workbookViewId="0"/>
  </sheetViews>
  <sheetFormatPr baseColWidth="10" defaultRowHeight="14.4" x14ac:dyDescent="0.3"/>
  <cols>
    <col min="3" max="3" width="16.109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C4" s="60" t="s">
        <v>5</v>
      </c>
      <c r="D4" s="60"/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58">
        <v>0.2</v>
      </c>
      <c r="D5" s="61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3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5"/>
      <c r="D8" s="2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62" t="s">
        <v>83</v>
      </c>
      <c r="D9" s="2"/>
      <c r="G9" s="74" t="s">
        <v>95</v>
      </c>
      <c r="H9" s="13"/>
      <c r="I9" s="13"/>
      <c r="J9" s="13"/>
      <c r="M9" s="59" t="s">
        <v>95</v>
      </c>
      <c r="N9" s="3"/>
      <c r="O9" s="3"/>
      <c r="P9" s="3"/>
      <c r="Q9" s="3"/>
    </row>
    <row r="10" spans="1:17" ht="7.05" customHeight="1" x14ac:dyDescent="0.3">
      <c r="C10" s="62"/>
      <c r="D10" s="4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C12" t="s">
        <v>82</v>
      </c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4:D4"/>
    <mergeCell ref="C5:C6"/>
    <mergeCell ref="D5:D7"/>
    <mergeCell ref="C9:C10"/>
    <mergeCell ref="G4:K4"/>
    <mergeCell ref="G5:G6"/>
    <mergeCell ref="H5:J7"/>
    <mergeCell ref="G9:G12"/>
  </mergeCells>
  <hyperlinks>
    <hyperlink ref="A1" location="Central!A1" display="Central!A1" xr:uid="{A282B118-EE50-4AE0-85EA-31960D27B210}"/>
    <hyperlink ref="E30" location="'logos tarjetas'!A1" display="'logos tarjetas'!A1" xr:uid="{D9993AFC-1E33-4EC7-A507-CD704555AF54}"/>
    <hyperlink ref="E32" location="'logo marcas'!A1" display="'logo marcas'!A1" xr:uid="{68546FF3-A167-4948-B653-96319AB378E2}"/>
    <hyperlink ref="A3" location="'logos bancos'!A1" display="'logos bancos'!A1" xr:uid="{DD998463-76A1-4FC5-B4DA-3F4BFA39B3A5}"/>
    <hyperlink ref="A5" location="'logos tarjetas'!A1" display="'logos tarjetas'!A1" xr:uid="{BB1C2C4F-F949-4731-A3DB-E8288A93F40F}"/>
    <hyperlink ref="A7" location="'logo marcas'!A1" display="'logo marcas'!A1" xr:uid="{D466C91C-1052-47F0-8DAF-754612EEA413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DC1D-A18C-4646-998A-AF4F3E9FA59D}">
  <dimension ref="A1:Q32"/>
  <sheetViews>
    <sheetView showGridLines="0" workbookViewId="0">
      <selection activeCell="C31" sqref="C31"/>
    </sheetView>
  </sheetViews>
  <sheetFormatPr baseColWidth="10" defaultRowHeight="14.4" x14ac:dyDescent="0.3"/>
  <cols>
    <col min="3" max="3" width="16.109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C4" s="60" t="s">
        <v>5</v>
      </c>
      <c r="D4" s="60"/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58">
        <v>0.2</v>
      </c>
      <c r="D5" s="61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3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5"/>
      <c r="D8" s="2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62" t="s">
        <v>83</v>
      </c>
      <c r="D9" s="2"/>
      <c r="G9" s="74" t="s">
        <v>95</v>
      </c>
      <c r="H9" s="13"/>
      <c r="I9" s="13"/>
      <c r="J9" s="13"/>
      <c r="M9" s="59" t="s">
        <v>95</v>
      </c>
      <c r="N9" s="3"/>
      <c r="O9" s="3"/>
      <c r="P9" s="3"/>
      <c r="Q9" s="3"/>
    </row>
    <row r="10" spans="1:17" ht="7.05" customHeight="1" x14ac:dyDescent="0.3">
      <c r="C10" s="62"/>
      <c r="D10" s="4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C12" t="s">
        <v>82</v>
      </c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2">
    <mergeCell ref="M4:Q4"/>
    <mergeCell ref="M5:M6"/>
    <mergeCell ref="N5:P7"/>
    <mergeCell ref="M9:M12"/>
    <mergeCell ref="C4:D4"/>
    <mergeCell ref="C5:C6"/>
    <mergeCell ref="D5:D7"/>
    <mergeCell ref="C9:C10"/>
    <mergeCell ref="G4:K4"/>
    <mergeCell ref="G5:G6"/>
    <mergeCell ref="H5:J7"/>
    <mergeCell ref="G9:G12"/>
  </mergeCells>
  <hyperlinks>
    <hyperlink ref="A1" location="Central!A1" display="Central!A1" xr:uid="{776642B8-275B-46C0-A9C9-D9C977124415}"/>
    <hyperlink ref="E30" location="'logos tarjetas'!A1" display="'logos tarjetas'!A1" xr:uid="{71F6F176-928C-4315-84A1-9F1FFAE13CFF}"/>
    <hyperlink ref="E32" location="'logo marcas'!A1" display="'logo marcas'!A1" xr:uid="{4F4E0172-8A3F-4CD5-810D-C0D0D38C8EC2}"/>
    <hyperlink ref="A3" location="'logos bancos'!A1" display="'logos bancos'!A1" xr:uid="{D4E1A36C-AE67-4B92-BFEB-14B270D5D823}"/>
    <hyperlink ref="A5" location="'logos tarjetas'!A1" display="'logos tarjetas'!A1" xr:uid="{3B3DABA2-4C32-417D-A2A5-E814D4FCEE06}"/>
    <hyperlink ref="A7" location="'logo marcas'!A1" display="'logo marcas'!A1" xr:uid="{C8596B98-C86E-42A7-A4E5-2BD23607D75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E4C7-FBC2-44C4-A6A1-D6C19899D198}">
  <dimension ref="A1:Q32"/>
  <sheetViews>
    <sheetView showGridLines="0" workbookViewId="0">
      <selection activeCell="G26" sqref="G26"/>
    </sheetView>
  </sheetViews>
  <sheetFormatPr baseColWidth="10" defaultRowHeight="14.4" x14ac:dyDescent="0.3"/>
  <cols>
    <col min="3" max="3" width="16.109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C4" s="60"/>
      <c r="D4" s="60"/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58"/>
      <c r="D5" s="61"/>
      <c r="G5" s="58">
        <v>0.15</v>
      </c>
      <c r="H5" s="66"/>
      <c r="I5" s="67"/>
      <c r="J5" s="68"/>
      <c r="M5" s="58">
        <v>0.15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3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21"/>
      <c r="D8" s="2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62"/>
      <c r="D9" s="2"/>
      <c r="G9" s="74" t="s">
        <v>124</v>
      </c>
      <c r="H9" s="83" t="s">
        <v>123</v>
      </c>
      <c r="I9" s="84"/>
      <c r="J9" s="85"/>
      <c r="M9" s="59" t="s">
        <v>124</v>
      </c>
      <c r="N9" s="59" t="s">
        <v>123</v>
      </c>
      <c r="O9" s="59"/>
      <c r="P9" s="59"/>
      <c r="Q9" s="3"/>
    </row>
    <row r="10" spans="1:17" ht="7.05" customHeight="1" x14ac:dyDescent="0.3">
      <c r="C10" s="62"/>
      <c r="D10" s="4"/>
      <c r="G10" s="75"/>
      <c r="H10" s="86"/>
      <c r="I10" s="59"/>
      <c r="J10" s="87"/>
      <c r="M10" s="59"/>
      <c r="N10" s="59"/>
      <c r="O10" s="59"/>
      <c r="P10" s="59"/>
      <c r="Q10" s="3"/>
    </row>
    <row r="11" spans="1:17" ht="17.55" customHeight="1" x14ac:dyDescent="0.3">
      <c r="G11" s="75"/>
      <c r="H11" s="88"/>
      <c r="I11" s="89"/>
      <c r="J11" s="90"/>
      <c r="M11" s="59"/>
      <c r="N11" s="59"/>
      <c r="O11" s="59"/>
      <c r="P11" s="59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4">
    <mergeCell ref="C9:C10"/>
    <mergeCell ref="G9:G12"/>
    <mergeCell ref="M9:M12"/>
    <mergeCell ref="H9:J11"/>
    <mergeCell ref="N9:P11"/>
    <mergeCell ref="C4:D4"/>
    <mergeCell ref="G4:K4"/>
    <mergeCell ref="M4:Q4"/>
    <mergeCell ref="C5:C6"/>
    <mergeCell ref="D5:D7"/>
    <mergeCell ref="G5:G6"/>
    <mergeCell ref="H5:J7"/>
    <mergeCell ref="M5:M6"/>
    <mergeCell ref="N5:P7"/>
  </mergeCells>
  <hyperlinks>
    <hyperlink ref="A1" location="Central!A1" display="Central!A1" xr:uid="{ED969AB9-9B76-43C2-85F7-750888E0E0FC}"/>
    <hyperlink ref="E30" location="'logos tarjetas'!A1" display="'logos tarjetas'!A1" xr:uid="{6B3665D3-75EB-45D3-96C9-97AFDC52437E}"/>
    <hyperlink ref="E32" location="'logo marcas'!A1" display="'logo marcas'!A1" xr:uid="{C3FCB05B-93E2-4368-84A4-D05450F9EEF8}"/>
    <hyperlink ref="A3" location="'logos bancos'!A1" display="'logos bancos'!A1" xr:uid="{372C69E5-F275-4A98-8A55-429CB9A26670}"/>
    <hyperlink ref="A5" location="'logos tarjetas'!A1" display="'logos tarjetas'!A1" xr:uid="{563CD21B-07AD-4D0D-887C-B91962F05E32}"/>
    <hyperlink ref="A7" location="'logo marcas'!A1" display="'logo marcas'!A1" xr:uid="{230CD52C-EB70-46E6-B3D9-915B0F1AC8FE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4F12-615D-4B3C-8DD3-2C0F73C8A7BF}">
  <dimension ref="A1:X31"/>
  <sheetViews>
    <sheetView tabSelected="1" workbookViewId="0">
      <selection activeCell="C2" sqref="C2"/>
    </sheetView>
  </sheetViews>
  <sheetFormatPr baseColWidth="10" defaultRowHeight="14.4" x14ac:dyDescent="0.3"/>
  <cols>
    <col min="1" max="1" width="4.5546875" bestFit="1" customWidth="1"/>
    <col min="2" max="2" width="3" bestFit="1" customWidth="1"/>
    <col min="3" max="3" width="17.88671875" bestFit="1" customWidth="1"/>
    <col min="5" max="5" width="8.44140625" bestFit="1" customWidth="1"/>
    <col min="6" max="6" width="8.88671875" bestFit="1" customWidth="1"/>
    <col min="7" max="7" width="6.109375" bestFit="1" customWidth="1"/>
    <col min="8" max="8" width="10.5546875" bestFit="1" customWidth="1"/>
    <col min="9" max="9" width="11.5546875" bestFit="1" customWidth="1"/>
    <col min="11" max="11" width="14.77734375" bestFit="1" customWidth="1"/>
    <col min="12" max="12" width="10.33203125" bestFit="1" customWidth="1"/>
    <col min="13" max="13" width="8.6640625" bestFit="1" customWidth="1"/>
    <col min="14" max="14" width="5.5546875" bestFit="1" customWidth="1"/>
    <col min="15" max="15" width="10.5546875" bestFit="1" customWidth="1"/>
    <col min="16" max="16" width="16.109375" bestFit="1" customWidth="1"/>
    <col min="17" max="17" width="80" bestFit="1" customWidth="1"/>
    <col min="18" max="24" width="3.77734375" customWidth="1"/>
  </cols>
  <sheetData>
    <row r="1" spans="1:24" ht="15" thickBot="1" x14ac:dyDescent="0.35"/>
    <row r="2" spans="1:24" ht="15" thickBot="1" x14ac:dyDescent="0.35">
      <c r="A2" s="43" t="s">
        <v>141</v>
      </c>
      <c r="B2" s="43" t="s">
        <v>0</v>
      </c>
      <c r="C2" s="43" t="s">
        <v>9</v>
      </c>
      <c r="D2" s="43" t="s">
        <v>8</v>
      </c>
      <c r="E2" s="43" t="s">
        <v>142</v>
      </c>
      <c r="F2" s="43" t="s">
        <v>143</v>
      </c>
      <c r="G2" s="43" t="s">
        <v>144</v>
      </c>
      <c r="H2" s="43" t="s">
        <v>145</v>
      </c>
      <c r="I2" s="43" t="s">
        <v>146</v>
      </c>
      <c r="J2" s="43" t="s">
        <v>147</v>
      </c>
      <c r="K2" s="43" t="s">
        <v>148</v>
      </c>
      <c r="L2" s="43" t="s">
        <v>149</v>
      </c>
      <c r="M2" s="43" t="s">
        <v>150</v>
      </c>
      <c r="N2" s="43" t="s">
        <v>151</v>
      </c>
      <c r="O2" s="49" t="s">
        <v>177</v>
      </c>
      <c r="P2" s="43" t="s">
        <v>153</v>
      </c>
      <c r="R2" s="51" t="s">
        <v>139</v>
      </c>
      <c r="S2" s="52"/>
      <c r="T2" s="52"/>
      <c r="U2" s="52"/>
      <c r="V2" s="52"/>
      <c r="W2" s="52"/>
      <c r="X2" s="53"/>
    </row>
    <row r="3" spans="1:24" x14ac:dyDescent="0.3">
      <c r="A3" s="46">
        <v>1</v>
      </c>
      <c r="B3" s="46">
        <v>10</v>
      </c>
      <c r="C3" s="46" t="str">
        <f>+VLOOKUP(B3,General!$A$2:$N$100,2,FALSE)</f>
        <v>Angus</v>
      </c>
      <c r="D3" s="46" t="str">
        <f>+VLOOKUP(B3,General!$A$2:$N$100,3,FALSE)</f>
        <v>Comafi</v>
      </c>
      <c r="E3" s="46">
        <f>+VLOOKUP(B3,General!$A$2:$N$100,4,FALSE)</f>
        <v>0</v>
      </c>
      <c r="F3" s="46" t="str">
        <f>+VLOOKUP(B3,General!$A$2:$N$100,5,FALSE)</f>
        <v>Jue</v>
      </c>
      <c r="G3" s="46">
        <f>+VLOOKUP(B3,General!$A$2:$N$100,6,FALSE)</f>
        <v>20</v>
      </c>
      <c r="H3" s="46">
        <f>+VLOOKUP(B3,General!$A$2:$N$100,7,FALSE)</f>
        <v>0</v>
      </c>
      <c r="I3" s="46">
        <f>+VLOOKUP(B3,General!$A$2:$N$100,8,FALSE)</f>
        <v>0</v>
      </c>
      <c r="J3" s="48">
        <f>+VLOOKUP(B3,General!$A$2:$N$100,9,FALSE)</f>
        <v>43555</v>
      </c>
      <c r="K3" s="46" t="str">
        <f>+VLOOKUP(B3,General!$A$2:$N$100,10,FALSE)</f>
        <v>x</v>
      </c>
      <c r="L3" s="46" t="str">
        <f>+VLOOKUP(B3,General!$A$2:$N$100,11,FALSE)</f>
        <v>x</v>
      </c>
      <c r="M3" s="46">
        <f>+VLOOKUP(B3,General!$A$2:$N$100,12,FALSE)</f>
        <v>0</v>
      </c>
      <c r="N3" s="46">
        <f>+VLOOKUP(B3,General!$A$2:$N$100,13,FALSE)</f>
        <v>0</v>
      </c>
      <c r="O3" s="46"/>
      <c r="P3" s="46">
        <f>+VLOOKUP(B3,General!$A$2:$N$100,14,FALSE)</f>
        <v>0</v>
      </c>
      <c r="R3" s="54" t="s">
        <v>119</v>
      </c>
      <c r="S3" s="55"/>
      <c r="T3" s="55"/>
      <c r="U3" s="3"/>
      <c r="V3" s="55" t="s">
        <v>0</v>
      </c>
      <c r="W3" s="55"/>
      <c r="X3" s="56"/>
    </row>
    <row r="4" spans="1:24" x14ac:dyDescent="0.3">
      <c r="A4" s="43">
        <v>2</v>
      </c>
      <c r="B4" s="43">
        <v>15</v>
      </c>
      <c r="C4" s="43" t="str">
        <f>+VLOOKUP(B4,General!$A$2:$N$100,2,FALSE)</f>
        <v>Café Martinez</v>
      </c>
      <c r="D4" s="43" t="str">
        <f>+VLOOKUP(B4,General!$A$2:$N$100,3,FALSE)</f>
        <v>Galicia</v>
      </c>
      <c r="E4" s="43">
        <f>+VLOOKUP(B4,General!$A$2:$N$100,4,FALSE)</f>
        <v>0</v>
      </c>
      <c r="F4" s="43" t="str">
        <f>+VLOOKUP(B4,General!$A$2:$N$100,5,FALSE)</f>
        <v>Todos</v>
      </c>
      <c r="G4" s="43">
        <f>+VLOOKUP(B4,General!$A$2:$N$100,6,FALSE)</f>
        <v>15</v>
      </c>
      <c r="H4" s="43">
        <f>+VLOOKUP(B4,General!$A$2:$N$100,7,FALSE)</f>
        <v>0</v>
      </c>
      <c r="I4" s="43">
        <f>+VLOOKUP(B4,General!$A$2:$N$100,8,FALSE)</f>
        <v>0</v>
      </c>
      <c r="J4" s="47">
        <f>+VLOOKUP(B4,General!$A$2:$N$100,9,FALSE)</f>
        <v>43585</v>
      </c>
      <c r="K4" s="43" t="str">
        <f>+VLOOKUP(B4,General!$A$2:$N$100,10,FALSE)</f>
        <v>x</v>
      </c>
      <c r="L4" s="43" t="str">
        <f>+VLOOKUP(B4,General!$A$2:$N$100,11,FALSE)</f>
        <v>x</v>
      </c>
      <c r="M4" s="43" t="str">
        <f>+VLOOKUP(B4,General!$A$2:$N$100,12,FALSE)</f>
        <v>x</v>
      </c>
      <c r="N4" s="43">
        <f>+VLOOKUP(B4,General!$A$2:$N$100,13,FALSE)</f>
        <v>0</v>
      </c>
      <c r="O4" s="49"/>
      <c r="P4" s="43">
        <f>+VLOOKUP(B4,General!$A$2:$N$100,14,FALSE)</f>
        <v>0</v>
      </c>
      <c r="Q4" s="6" t="s">
        <v>163</v>
      </c>
      <c r="R4" s="37">
        <v>1</v>
      </c>
      <c r="S4" s="3">
        <v>2</v>
      </c>
      <c r="T4" s="3">
        <v>3</v>
      </c>
      <c r="U4" s="3"/>
      <c r="V4" s="3">
        <v>10</v>
      </c>
      <c r="W4" s="3">
        <v>15</v>
      </c>
      <c r="X4" s="38">
        <v>20</v>
      </c>
    </row>
    <row r="5" spans="1:24" x14ac:dyDescent="0.3">
      <c r="A5" s="46">
        <v>3</v>
      </c>
      <c r="B5" s="46">
        <v>20</v>
      </c>
      <c r="C5" s="46" t="str">
        <f>+VLOOKUP(B5,General!$A$2:$N$100,2,FALSE)</f>
        <v>Valentino</v>
      </c>
      <c r="D5" s="46" t="str">
        <f>+VLOOKUP(B5,General!$A$2:$N$100,3,FALSE)</f>
        <v>Ciudad</v>
      </c>
      <c r="E5" s="46">
        <f>+VLOOKUP(B5,General!$A$2:$N$100,4,FALSE)</f>
        <v>0</v>
      </c>
      <c r="F5" s="46" t="str">
        <f>+VLOOKUP(B5,General!$A$2:$N$100,5,FALSE)</f>
        <v>Todos</v>
      </c>
      <c r="G5" s="46">
        <f>+VLOOKUP(B5,General!$A$2:$N$100,6,FALSE)</f>
        <v>25</v>
      </c>
      <c r="H5" s="46">
        <f>+VLOOKUP(B5,General!$A$2:$N$100,7,FALSE)</f>
        <v>0</v>
      </c>
      <c r="I5" s="46">
        <f>+VLOOKUP(B5,General!$A$2:$N$100,8,FALSE)</f>
        <v>6</v>
      </c>
      <c r="J5" s="48">
        <f>+VLOOKUP(B5,General!$A$2:$N$100,9,FALSE)</f>
        <v>43434</v>
      </c>
      <c r="K5" s="46" t="str">
        <f>+VLOOKUP(B5,General!$A$2:$N$100,10,FALSE)</f>
        <v>x</v>
      </c>
      <c r="L5" s="46" t="str">
        <f>+VLOOKUP(B5,General!$A$2:$N$100,11,FALSE)</f>
        <v>x</v>
      </c>
      <c r="M5" s="46">
        <f>+VLOOKUP(B5,General!$A$2:$N$100,12,FALSE)</f>
        <v>0</v>
      </c>
      <c r="N5" s="46">
        <f>+VLOOKUP(B5,General!$A$2:$N$100,13,FALSE)</f>
        <v>0</v>
      </c>
      <c r="O5" s="46"/>
      <c r="P5" s="46">
        <f>+VLOOKUP(B5,General!$A$2:$N$100,14,FALSE)</f>
        <v>0</v>
      </c>
      <c r="R5" s="37">
        <v>4</v>
      </c>
      <c r="S5" s="3">
        <v>5</v>
      </c>
      <c r="T5" s="3">
        <v>6</v>
      </c>
      <c r="U5" s="3"/>
      <c r="V5" s="3">
        <v>25</v>
      </c>
      <c r="W5" s="3">
        <v>30</v>
      </c>
      <c r="X5" s="38">
        <v>35</v>
      </c>
    </row>
    <row r="6" spans="1:24" x14ac:dyDescent="0.3">
      <c r="A6" s="43">
        <v>4</v>
      </c>
      <c r="B6" s="43">
        <v>25</v>
      </c>
      <c r="C6" s="43" t="s">
        <v>164</v>
      </c>
      <c r="D6" s="43" t="s">
        <v>1</v>
      </c>
      <c r="E6" s="43">
        <f>+VLOOKUP(B6,General!$A$2:$N$100,4,FALSE)</f>
        <v>0</v>
      </c>
      <c r="F6" s="43" t="s">
        <v>154</v>
      </c>
      <c r="G6" s="43">
        <v>20</v>
      </c>
      <c r="H6" s="43">
        <f>+VLOOKUP(B6,General!$A$2:$N$100,7,FALSE)</f>
        <v>0</v>
      </c>
      <c r="I6" s="43">
        <f>+VLOOKUP(B6,General!$A$2:$N$100,8,FALSE)</f>
        <v>0</v>
      </c>
      <c r="J6" s="47">
        <v>43585</v>
      </c>
      <c r="K6" s="43" t="s">
        <v>155</v>
      </c>
      <c r="L6" s="43" t="s">
        <v>155</v>
      </c>
      <c r="M6" s="43">
        <f>+VLOOKUP(B6,General!$A$2:$N$100,12,FALSE)</f>
        <v>0</v>
      </c>
      <c r="N6" s="43">
        <f>+VLOOKUP(B6,General!$A$2:$N$100,13,FALSE)</f>
        <v>0</v>
      </c>
      <c r="O6" s="49"/>
      <c r="P6" s="43">
        <v>0</v>
      </c>
      <c r="R6" s="37">
        <v>7</v>
      </c>
      <c r="S6" s="3">
        <v>8</v>
      </c>
      <c r="T6" s="3">
        <v>9</v>
      </c>
      <c r="U6" s="3"/>
      <c r="V6" s="3">
        <v>11</v>
      </c>
      <c r="W6" s="3">
        <v>16</v>
      </c>
      <c r="X6" s="38">
        <v>21</v>
      </c>
    </row>
    <row r="7" spans="1:24" x14ac:dyDescent="0.3">
      <c r="A7" s="46">
        <v>5</v>
      </c>
      <c r="B7" s="46">
        <v>30</v>
      </c>
      <c r="C7" s="46" t="s">
        <v>165</v>
      </c>
      <c r="D7" s="46" t="str">
        <f>+VLOOKUP(B7,General!$A$2:$N$100,3,FALSE)</f>
        <v>HSBC</v>
      </c>
      <c r="E7" s="46">
        <f>+VLOOKUP(B7,General!$A$2:$N$100,4,FALSE)</f>
        <v>0</v>
      </c>
      <c r="F7" s="46" t="str">
        <f>+VLOOKUP(B7,General!$A$2:$N$100,5,FALSE)</f>
        <v>Todos</v>
      </c>
      <c r="G7" s="46">
        <f>+VLOOKUP(B7,General!$A$2:$N$100,6,FALSE)</f>
        <v>20</v>
      </c>
      <c r="H7" s="46">
        <f>+VLOOKUP(B7,General!$A$2:$N$100,7,FALSE)</f>
        <v>0</v>
      </c>
      <c r="I7" s="46">
        <f>+VLOOKUP(B7,General!$A$2:$N$100,8,FALSE)</f>
        <v>0</v>
      </c>
      <c r="J7" s="48">
        <f>+VLOOKUP(B7,General!$A$2:$N$100,9,FALSE)</f>
        <v>43465</v>
      </c>
      <c r="K7" s="46" t="str">
        <f>+VLOOKUP(B7,General!$A$2:$N$100,10,FALSE)</f>
        <v>x</v>
      </c>
      <c r="L7" s="46">
        <f>+VLOOKUP(B7,General!$A$2:$N$100,11,FALSE)</f>
        <v>0</v>
      </c>
      <c r="M7" s="46">
        <f>+VLOOKUP(B7,General!$A$2:$N$100,12,FALSE)</f>
        <v>0</v>
      </c>
      <c r="N7" s="46">
        <f>+VLOOKUP(B7,General!$A$2:$N$100,13,FALSE)</f>
        <v>0</v>
      </c>
      <c r="O7" s="46"/>
      <c r="P7" s="46">
        <f>+VLOOKUP(B7,General!$A$2:$N$100,14,FALSE)</f>
        <v>0</v>
      </c>
      <c r="R7" s="37">
        <v>10</v>
      </c>
      <c r="S7" s="3">
        <v>11</v>
      </c>
      <c r="T7" s="3">
        <v>12</v>
      </c>
      <c r="U7" s="3"/>
      <c r="V7" s="3">
        <v>26</v>
      </c>
      <c r="W7" s="3">
        <v>31</v>
      </c>
      <c r="X7" s="38">
        <v>36</v>
      </c>
    </row>
    <row r="8" spans="1:24" x14ac:dyDescent="0.3">
      <c r="A8" s="43">
        <v>6</v>
      </c>
      <c r="B8" s="43">
        <v>35</v>
      </c>
      <c r="C8" s="43" t="str">
        <f>+VLOOKUP(B8,General!$A$2:$N$100,2,FALSE)</f>
        <v>De la ostia</v>
      </c>
      <c r="D8" s="43" t="str">
        <f>+VLOOKUP(B8,General!$A$2:$N$100,3,FALSE)</f>
        <v>Alto Palermo</v>
      </c>
      <c r="E8" s="43">
        <f>+VLOOKUP(B8,General!$A$2:$N$100,4,FALSE)</f>
        <v>0</v>
      </c>
      <c r="F8" s="43" t="str">
        <f>+VLOOKUP(B8,General!$A$2:$N$100,5,FALSE)</f>
        <v>Todos</v>
      </c>
      <c r="G8" s="43">
        <f>+VLOOKUP(B8,General!$A$2:$N$100,6,FALSE)</f>
        <v>15</v>
      </c>
      <c r="H8" s="43">
        <f>+VLOOKUP(B8,General!$A$2:$N$100,7,FALSE)</f>
        <v>0</v>
      </c>
      <c r="I8" s="43">
        <f>+VLOOKUP(B8,General!$A$2:$N$100,8,FALSE)</f>
        <v>0</v>
      </c>
      <c r="J8" s="47">
        <f>+VLOOKUP(B8,General!$A$2:$N$100,9,FALSE)</f>
        <v>43465</v>
      </c>
      <c r="K8" s="43" t="str">
        <f>+VLOOKUP(B8,General!$A$2:$N$100,10,FALSE)</f>
        <v>Tarjetas del local</v>
      </c>
      <c r="L8" s="43">
        <f>+VLOOKUP(B8,General!$A$2:$N$100,11,FALSE)</f>
        <v>0</v>
      </c>
      <c r="M8" s="43">
        <f>+VLOOKUP(B8,General!$A$2:$N$100,12,FALSE)</f>
        <v>0</v>
      </c>
      <c r="N8" s="43">
        <f>+VLOOKUP(B8,General!$A$2:$N$100,13,FALSE)</f>
        <v>0</v>
      </c>
      <c r="O8" s="49"/>
      <c r="P8" s="43">
        <f>+VLOOKUP(B8,General!$A$2:$N$100,14,FALSE)</f>
        <v>0</v>
      </c>
      <c r="R8" s="37">
        <v>13</v>
      </c>
      <c r="S8" s="3">
        <v>14</v>
      </c>
      <c r="T8" s="3">
        <v>15</v>
      </c>
      <c r="U8" s="3"/>
      <c r="V8" s="3">
        <v>12</v>
      </c>
      <c r="W8" s="3">
        <v>17</v>
      </c>
      <c r="X8" s="38">
        <v>22</v>
      </c>
    </row>
    <row r="9" spans="1:24" x14ac:dyDescent="0.3">
      <c r="A9" s="46">
        <v>7</v>
      </c>
      <c r="B9" s="46">
        <v>11</v>
      </c>
      <c r="C9" s="46" t="str">
        <f>+VLOOKUP(B9,General!$A$2:$N$100,2,FALSE)</f>
        <v>Izakaya</v>
      </c>
      <c r="D9" s="46" t="str">
        <f>+VLOOKUP(B9,General!$A$2:$N$100,3,FALSE)</f>
        <v>Comafi</v>
      </c>
      <c r="E9" s="46">
        <f>+VLOOKUP(B9,General!$A$2:$N$100,4,FALSE)</f>
        <v>0</v>
      </c>
      <c r="F9" s="46" t="str">
        <f>+VLOOKUP(B9,General!$A$2:$N$100,5,FALSE)</f>
        <v>Jue</v>
      </c>
      <c r="G9" s="46">
        <f>+VLOOKUP(B9,General!$A$2:$N$100,6,FALSE)</f>
        <v>20</v>
      </c>
      <c r="H9" s="46">
        <f>+VLOOKUP(B9,General!$A$2:$N$100,7,FALSE)</f>
        <v>0</v>
      </c>
      <c r="I9" s="46">
        <f>+VLOOKUP(B9,General!$A$2:$N$100,8,FALSE)</f>
        <v>0</v>
      </c>
      <c r="J9" s="48">
        <f>+VLOOKUP(B9,General!$A$2:$N$100,9,FALSE)</f>
        <v>43555</v>
      </c>
      <c r="K9" s="46" t="str">
        <f>+VLOOKUP(B9,General!$A$2:$N$100,10,FALSE)</f>
        <v>x</v>
      </c>
      <c r="L9" s="46" t="str">
        <f>+VLOOKUP(B9,General!$A$2:$N$100,11,FALSE)</f>
        <v>x</v>
      </c>
      <c r="M9" s="46">
        <f>+VLOOKUP(B9,General!$A$2:$N$100,12,FALSE)</f>
        <v>0</v>
      </c>
      <c r="N9" s="46">
        <f>+VLOOKUP(B9,General!$A$2:$N$100,13,FALSE)</f>
        <v>0</v>
      </c>
      <c r="O9" s="46"/>
      <c r="P9" s="46">
        <f>+VLOOKUP(B9,General!$A$2:$N$100,14,FALSE)</f>
        <v>0</v>
      </c>
      <c r="R9" s="37">
        <v>16</v>
      </c>
      <c r="S9" s="3">
        <v>17</v>
      </c>
      <c r="T9" s="3">
        <v>18</v>
      </c>
      <c r="U9" s="3"/>
      <c r="V9" s="3">
        <v>27</v>
      </c>
      <c r="W9" s="3">
        <v>32</v>
      </c>
      <c r="X9" s="38">
        <v>37</v>
      </c>
    </row>
    <row r="10" spans="1:24" x14ac:dyDescent="0.3">
      <c r="A10" s="43">
        <v>8</v>
      </c>
      <c r="B10" s="43">
        <v>16</v>
      </c>
      <c r="C10" s="43" t="str">
        <f>+VLOOKUP(B10,General!$A$2:$N$100,2,FALSE)</f>
        <v>Asador Criollo</v>
      </c>
      <c r="D10" s="43" t="str">
        <f>+VLOOKUP(B10,General!$A$2:$N$100,3,FALSE)</f>
        <v>Galicia</v>
      </c>
      <c r="E10" s="43">
        <f>+VLOOKUP(B10,General!$A$2:$N$100,4,FALSE)</f>
        <v>0</v>
      </c>
      <c r="F10" s="43" t="str">
        <f>+VLOOKUP(B10,General!$A$2:$N$100,5,FALSE)</f>
        <v>Todos</v>
      </c>
      <c r="G10" s="43">
        <f>+VLOOKUP(B10,General!$A$2:$N$100,6,FALSE)</f>
        <v>15</v>
      </c>
      <c r="H10" s="43">
        <f>+VLOOKUP(B10,General!$A$2:$N$100,7,FALSE)</f>
        <v>0</v>
      </c>
      <c r="I10" s="43">
        <f>+VLOOKUP(B10,General!$A$2:$N$100,8,FALSE)</f>
        <v>6</v>
      </c>
      <c r="J10" s="47">
        <f>+VLOOKUP(B10,General!$A$2:$N$100,9,FALSE)</f>
        <v>43585</v>
      </c>
      <c r="K10" s="43" t="str">
        <f>+VLOOKUP(B10,General!$A$2:$N$100,10,FALSE)</f>
        <v>x</v>
      </c>
      <c r="L10" s="43" t="str">
        <f>+VLOOKUP(B10,General!$A$2:$N$100,11,FALSE)</f>
        <v>x</v>
      </c>
      <c r="M10" s="43" t="str">
        <f>+VLOOKUP(B10,General!$A$2:$N$100,12,FALSE)</f>
        <v>x</v>
      </c>
      <c r="N10" s="43">
        <f>+VLOOKUP(B10,General!$A$2:$N$100,13,FALSE)</f>
        <v>0</v>
      </c>
      <c r="O10" s="49"/>
      <c r="P10" s="43">
        <f>+VLOOKUP(B10,General!$A$2:$N$100,14,FALSE)</f>
        <v>0</v>
      </c>
      <c r="R10" s="37">
        <v>19</v>
      </c>
      <c r="S10" s="3">
        <v>20</v>
      </c>
      <c r="T10" s="3">
        <v>21</v>
      </c>
      <c r="U10" s="3"/>
      <c r="V10" s="42">
        <v>13</v>
      </c>
      <c r="W10" s="42">
        <v>18</v>
      </c>
      <c r="X10" s="38">
        <v>23</v>
      </c>
    </row>
    <row r="11" spans="1:24" x14ac:dyDescent="0.3">
      <c r="A11" s="46">
        <v>9</v>
      </c>
      <c r="B11" s="46">
        <v>21</v>
      </c>
      <c r="C11" s="46" t="str">
        <f>+VLOOKUP(B11,General!$A$2:$N$100,2,FALSE)</f>
        <v>De Barricas</v>
      </c>
      <c r="D11" s="46" t="str">
        <f>+VLOOKUP(B11,General!$A$2:$N$100,3,FALSE)</f>
        <v>Ciudad</v>
      </c>
      <c r="E11" s="46">
        <f>+VLOOKUP(B11,General!$A$2:$N$100,4,FALSE)</f>
        <v>0</v>
      </c>
      <c r="F11" s="46" t="str">
        <f>+VLOOKUP(B11,General!$A$2:$N$100,5,FALSE)</f>
        <v>Todos</v>
      </c>
      <c r="G11" s="46">
        <f>+VLOOKUP(B11,General!$A$2:$N$100,6,FALSE)</f>
        <v>15</v>
      </c>
      <c r="H11" s="46">
        <f>+VLOOKUP(B11,General!$A$2:$N$100,7,FALSE)</f>
        <v>0</v>
      </c>
      <c r="I11" s="46" t="str">
        <f>+VLOOKUP(B11,General!$A$2:$N$100,8,FALSE)</f>
        <v>?</v>
      </c>
      <c r="J11" s="48">
        <f>+VLOOKUP(B11,General!$A$2:$N$100,9,FALSE)</f>
        <v>43434</v>
      </c>
      <c r="K11" s="46" t="str">
        <f>+VLOOKUP(B11,General!$A$2:$N$100,10,FALSE)</f>
        <v>x</v>
      </c>
      <c r="L11" s="46" t="str">
        <f>+VLOOKUP(B11,General!$A$2:$N$100,11,FALSE)</f>
        <v>x</v>
      </c>
      <c r="M11" s="46">
        <f>+VLOOKUP(B11,General!$A$2:$N$100,12,FALSE)</f>
        <v>0</v>
      </c>
      <c r="N11" s="46" t="str">
        <f>+VLOOKUP(B11,General!$A$2:$N$100,13,FALSE)</f>
        <v>x</v>
      </c>
      <c r="O11" s="46"/>
      <c r="P11" s="46">
        <f>+VLOOKUP(B11,General!$A$2:$N$100,14,FALSE)</f>
        <v>0</v>
      </c>
      <c r="R11" s="37">
        <v>22</v>
      </c>
      <c r="S11" s="3">
        <v>23</v>
      </c>
      <c r="T11" s="3">
        <v>24</v>
      </c>
      <c r="U11" s="3"/>
      <c r="V11" s="42">
        <v>28</v>
      </c>
      <c r="W11" s="42">
        <v>33</v>
      </c>
      <c r="X11" s="38">
        <v>38</v>
      </c>
    </row>
    <row r="12" spans="1:24" x14ac:dyDescent="0.3">
      <c r="A12" s="43">
        <v>10</v>
      </c>
      <c r="B12" s="43">
        <v>26</v>
      </c>
      <c r="C12" s="43" t="str">
        <f>+VLOOKUP(B12,General!$A$2:$N$100,2,FALSE)</f>
        <v>Cincinnatti</v>
      </c>
      <c r="D12" s="43" t="str">
        <f>+VLOOKUP(B12,General!$A$2:$N$100,3,FALSE)</f>
        <v>Santander</v>
      </c>
      <c r="E12" s="43">
        <f>+VLOOKUP(B12,General!$A$2:$N$100,4,FALSE)</f>
        <v>0</v>
      </c>
      <c r="F12" s="43" t="str">
        <f>+VLOOKUP(B12,General!$A$2:$N$100,5,FALSE)</f>
        <v>Mie</v>
      </c>
      <c r="G12" s="43">
        <f>+VLOOKUP(B12,General!$A$2:$N$100,6,FALSE)</f>
        <v>20</v>
      </c>
      <c r="H12" s="43">
        <f>+VLOOKUP(B12,General!$A$2:$N$100,7,FALSE)</f>
        <v>0</v>
      </c>
      <c r="I12" s="43">
        <f>+VLOOKUP(B12,General!$A$2:$N$100,8,FALSE)</f>
        <v>0</v>
      </c>
      <c r="J12" s="47">
        <f>+VLOOKUP(B12,General!$A$2:$N$100,9,FALSE)</f>
        <v>43465</v>
      </c>
      <c r="K12" s="43" t="str">
        <f>+VLOOKUP(B12,General!$A$2:$N$100,10,FALSE)</f>
        <v>x</v>
      </c>
      <c r="L12" s="43">
        <f>+VLOOKUP(B12,General!$A$2:$N$100,11,FALSE)</f>
        <v>0</v>
      </c>
      <c r="M12" s="43">
        <f>+VLOOKUP(B12,General!$A$2:$N$100,12,FALSE)</f>
        <v>0</v>
      </c>
      <c r="N12" s="43">
        <f>+VLOOKUP(B12,General!$A$2:$N$100,13,FALSE)</f>
        <v>0</v>
      </c>
      <c r="O12" s="49"/>
      <c r="P12" s="43">
        <f>+VLOOKUP(B12,General!$A$2:$N$100,14,FALSE)</f>
        <v>0</v>
      </c>
      <c r="R12" s="37">
        <v>25</v>
      </c>
      <c r="S12" s="3">
        <v>26</v>
      </c>
      <c r="T12" s="3">
        <v>27</v>
      </c>
      <c r="U12" s="3"/>
      <c r="V12" s="42">
        <v>14</v>
      </c>
      <c r="W12" s="42">
        <v>19</v>
      </c>
      <c r="X12" s="38">
        <v>24</v>
      </c>
    </row>
    <row r="13" spans="1:24" ht="15" thickBot="1" x14ac:dyDescent="0.35">
      <c r="A13" s="46">
        <v>11</v>
      </c>
      <c r="B13" s="46">
        <v>31</v>
      </c>
      <c r="C13" s="46" t="str">
        <f>+VLOOKUP(B13,General!$A$2:$N$100,2,FALSE)</f>
        <v>Honduras</v>
      </c>
      <c r="D13" s="46" t="str">
        <f>+VLOOKUP(B13,General!$A$2:$N$100,3,FALSE)</f>
        <v>HSBC</v>
      </c>
      <c r="E13" s="46">
        <f>+VLOOKUP(B13,General!$A$2:$N$100,4,FALSE)</f>
        <v>0</v>
      </c>
      <c r="F13" s="46" t="str">
        <f>+VLOOKUP(B13,General!$A$2:$N$100,5,FALSE)</f>
        <v>Todos</v>
      </c>
      <c r="G13" s="46">
        <f>+VLOOKUP(B13,General!$A$2:$N$100,6,FALSE)</f>
        <v>20</v>
      </c>
      <c r="H13" s="46">
        <f>+VLOOKUP(B13,General!$A$2:$N$100,7,FALSE)</f>
        <v>0</v>
      </c>
      <c r="I13" s="46">
        <f>+VLOOKUP(B13,General!$A$2:$N$100,8,FALSE)</f>
        <v>0</v>
      </c>
      <c r="J13" s="48">
        <f>+VLOOKUP(B13,General!$A$2:$N$100,9,FALSE)</f>
        <v>43465</v>
      </c>
      <c r="K13" s="46" t="str">
        <f>+VLOOKUP(B13,General!$A$2:$N$100,10,FALSE)</f>
        <v>x</v>
      </c>
      <c r="L13" s="46">
        <f>+VLOOKUP(B13,General!$A$2:$N$100,11,FALSE)</f>
        <v>0</v>
      </c>
      <c r="M13" s="46">
        <f>+VLOOKUP(B13,General!$A$2:$N$100,12,FALSE)</f>
        <v>0</v>
      </c>
      <c r="N13" s="46">
        <f>+VLOOKUP(B13,General!$A$2:$N$100,13,FALSE)</f>
        <v>0</v>
      </c>
      <c r="O13" s="46"/>
      <c r="P13" s="46">
        <f>+VLOOKUP(B13,General!$A$2:$N$100,14,FALSE)</f>
        <v>0</v>
      </c>
      <c r="R13" s="39">
        <v>28</v>
      </c>
      <c r="S13" s="40">
        <v>29</v>
      </c>
      <c r="T13" s="40"/>
      <c r="U13" s="40"/>
      <c r="V13" s="40">
        <v>29</v>
      </c>
      <c r="W13" s="40">
        <v>34</v>
      </c>
      <c r="X13" s="41"/>
    </row>
    <row r="14" spans="1:24" x14ac:dyDescent="0.3">
      <c r="A14" s="49">
        <v>12</v>
      </c>
      <c r="B14" s="49">
        <v>36</v>
      </c>
      <c r="C14" s="49" t="str">
        <f>+VLOOKUP(B14,General!$A$2:$N$100,2,FALSE)</f>
        <v>Sensu</v>
      </c>
      <c r="D14" s="49" t="str">
        <f>+VLOOKUP(B14,General!$A$2:$N$100,3,FALSE)</f>
        <v>Alto Palermo</v>
      </c>
      <c r="E14" s="49">
        <f>+VLOOKUP(B14,General!$A$2:$N$100,4,FALSE)</f>
        <v>0</v>
      </c>
      <c r="F14" s="49" t="str">
        <f>+VLOOKUP(B14,General!$A$2:$N$100,5,FALSE)</f>
        <v>Todos</v>
      </c>
      <c r="G14" s="49">
        <v>0</v>
      </c>
      <c r="H14" s="49">
        <f>+VLOOKUP(B14,General!$A$2:$N$100,7,FALSE)</f>
        <v>0</v>
      </c>
      <c r="I14" s="49">
        <f>+VLOOKUP(B14,General!$A$2:$N$100,8,FALSE)</f>
        <v>0</v>
      </c>
      <c r="J14" s="47">
        <f>+VLOOKUP(B14,General!$A$2:$N$100,9,FALSE)</f>
        <v>43465</v>
      </c>
      <c r="K14" s="49" t="str">
        <f>+VLOOKUP(B14,General!$A$2:$N$100,10,FALSE)</f>
        <v>Tarjetas del local</v>
      </c>
      <c r="L14" s="49">
        <f>+VLOOKUP(B14,General!$A$2:$N$100,11,FALSE)</f>
        <v>0</v>
      </c>
      <c r="M14" s="49">
        <f>+VLOOKUP(B14,General!$A$2:$N$100,12,FALSE)</f>
        <v>0</v>
      </c>
      <c r="N14" s="49">
        <f>+VLOOKUP(B14,General!$A$2:$N$100,13,FALSE)</f>
        <v>0</v>
      </c>
      <c r="O14" s="49"/>
      <c r="P14" s="49">
        <f>+VLOOKUP(B14,General!$A$2:$N$100,14,FALSE)</f>
        <v>0</v>
      </c>
      <c r="Q14" t="s">
        <v>166</v>
      </c>
    </row>
    <row r="15" spans="1:24" x14ac:dyDescent="0.3">
      <c r="A15" s="46">
        <v>13</v>
      </c>
      <c r="B15" s="46">
        <v>12</v>
      </c>
      <c r="C15" s="46" t="str">
        <f>+VLOOKUP(B15,General!$A$2:$N$100,2,FALSE)</f>
        <v>El estanciero</v>
      </c>
      <c r="D15" s="46" t="str">
        <f>+VLOOKUP(B15,General!$A$2:$N$100,3,FALSE)</f>
        <v>Comafi</v>
      </c>
      <c r="E15" s="46">
        <f>+VLOOKUP(B15,General!$A$2:$N$100,4,FALSE)</f>
        <v>0</v>
      </c>
      <c r="F15" s="46" t="str">
        <f>+VLOOKUP(B15,General!$A$2:$N$100,5,FALSE)</f>
        <v>Jue</v>
      </c>
      <c r="G15" s="46">
        <f>+VLOOKUP(B15,General!$A$2:$N$100,6,FALSE)</f>
        <v>20</v>
      </c>
      <c r="H15" s="46">
        <f>+VLOOKUP(B15,General!$A$2:$N$100,7,FALSE)</f>
        <v>0</v>
      </c>
      <c r="I15" s="46">
        <f>+VLOOKUP(B15,General!$A$2:$N$100,8,FALSE)</f>
        <v>0</v>
      </c>
      <c r="J15" s="48">
        <f>+VLOOKUP(B15,General!$A$2:$N$100,9,FALSE)</f>
        <v>43555</v>
      </c>
      <c r="K15" s="46" t="str">
        <f>+VLOOKUP(B15,General!$A$2:$N$100,10,FALSE)</f>
        <v>x</v>
      </c>
      <c r="L15" s="46" t="str">
        <f>+VLOOKUP(B15,General!$A$2:$N$100,11,FALSE)</f>
        <v>x</v>
      </c>
      <c r="M15" s="46">
        <f>+VLOOKUP(B15,General!$A$2:$N$100,12,FALSE)</f>
        <v>0</v>
      </c>
      <c r="N15" s="46">
        <f>+VLOOKUP(B15,General!$A$2:$N$100,13,FALSE)</f>
        <v>0</v>
      </c>
      <c r="O15" s="46"/>
      <c r="P15" s="46">
        <f>+VLOOKUP(B15,General!$A$2:$N$100,14,FALSE)</f>
        <v>0</v>
      </c>
    </row>
    <row r="16" spans="1:24" x14ac:dyDescent="0.3">
      <c r="A16" s="43">
        <v>14</v>
      </c>
      <c r="B16" s="43">
        <v>17</v>
      </c>
      <c r="C16" s="43" t="str">
        <f>+VLOOKUP(B16,General!$A$2:$N$100,2,FALSE)</f>
        <v>Don Toribio</v>
      </c>
      <c r="D16" s="43" t="str">
        <f>+VLOOKUP(B16,General!$A$2:$N$100,3,FALSE)</f>
        <v>Galicia</v>
      </c>
      <c r="E16" s="43">
        <f>+VLOOKUP(B16,General!$A$2:$N$100,4,FALSE)</f>
        <v>0</v>
      </c>
      <c r="F16" s="43" t="str">
        <f>+VLOOKUP(B16,General!$A$2:$N$100,5,FALSE)</f>
        <v>Todos</v>
      </c>
      <c r="G16" s="43">
        <f>+VLOOKUP(B16,General!$A$2:$N$100,6,FALSE)</f>
        <v>15</v>
      </c>
      <c r="H16" s="43">
        <f>+VLOOKUP(B16,General!$A$2:$N$100,7,FALSE)</f>
        <v>0</v>
      </c>
      <c r="I16" s="43">
        <v>0</v>
      </c>
      <c r="J16" s="47">
        <f>+VLOOKUP(B16,General!$A$2:$N$100,9,FALSE)</f>
        <v>43585</v>
      </c>
      <c r="K16" s="43" t="str">
        <f>+VLOOKUP(B16,General!$A$2:$N$100,10,FALSE)</f>
        <v>x</v>
      </c>
      <c r="L16" s="43" t="str">
        <f>+VLOOKUP(B16,General!$A$2:$N$100,11,FALSE)</f>
        <v>x</v>
      </c>
      <c r="M16" s="43" t="str">
        <f>+VLOOKUP(B16,General!$A$2:$N$100,12,FALSE)</f>
        <v>x</v>
      </c>
      <c r="N16" s="43">
        <f>+VLOOKUP(B16,General!$A$2:$N$100,13,FALSE)</f>
        <v>0</v>
      </c>
      <c r="O16" s="49"/>
      <c r="P16" s="43">
        <f>+VLOOKUP(B16,General!$A$2:$N$100,14,FALSE)</f>
        <v>0</v>
      </c>
    </row>
    <row r="17" spans="1:16" x14ac:dyDescent="0.3">
      <c r="A17" s="46">
        <v>15</v>
      </c>
      <c r="B17" s="46">
        <v>22</v>
      </c>
      <c r="C17" s="46" t="s">
        <v>167</v>
      </c>
      <c r="D17" s="46" t="s">
        <v>78</v>
      </c>
      <c r="E17" s="46">
        <f>+VLOOKUP(B17,General!$A$2:$N$100,4,FALSE)</f>
        <v>0</v>
      </c>
      <c r="F17" s="46" t="str">
        <f>+VLOOKUP(B17,General!$A$2:$N$100,5,FALSE)</f>
        <v>Todos</v>
      </c>
      <c r="G17" s="46">
        <v>30</v>
      </c>
      <c r="H17" s="46">
        <f>+VLOOKUP(B17,General!$A$2:$N$100,7,FALSE)</f>
        <v>0</v>
      </c>
      <c r="I17" s="46">
        <v>0</v>
      </c>
      <c r="J17" s="48">
        <v>43465</v>
      </c>
      <c r="K17" s="46" t="str">
        <f>+VLOOKUP(B17,General!$A$2:$N$100,10,FALSE)</f>
        <v>x</v>
      </c>
      <c r="L17" s="46">
        <v>0</v>
      </c>
      <c r="M17" s="46">
        <f>+VLOOKUP(B17,General!$A$2:$N$100,12,FALSE)</f>
        <v>0</v>
      </c>
      <c r="N17" s="46">
        <f>+VLOOKUP(B17,General!$A$2:$N$100,13,FALSE)</f>
        <v>0</v>
      </c>
      <c r="O17" s="46"/>
      <c r="P17" s="46">
        <f>+VLOOKUP(B17,General!$A$2:$N$100,14,FALSE)</f>
        <v>0</v>
      </c>
    </row>
    <row r="18" spans="1:16" x14ac:dyDescent="0.3">
      <c r="A18" s="43">
        <v>16</v>
      </c>
      <c r="B18" s="43">
        <v>27</v>
      </c>
      <c r="C18" s="43" t="s">
        <v>168</v>
      </c>
      <c r="D18" s="43" t="s">
        <v>1</v>
      </c>
      <c r="E18" s="43">
        <f>+VLOOKUP(B18,General!$A$2:$N$100,4,FALSE)</f>
        <v>0</v>
      </c>
      <c r="F18" s="43" t="s">
        <v>154</v>
      </c>
      <c r="G18" s="43">
        <v>20</v>
      </c>
      <c r="H18" s="43">
        <f>+VLOOKUP(B18,General!$A$2:$N$100,7,FALSE)</f>
        <v>0</v>
      </c>
      <c r="I18" s="43">
        <f>+VLOOKUP(B18,General!$A$2:$N$100,8,FALSE)</f>
        <v>0</v>
      </c>
      <c r="J18" s="47">
        <v>43555</v>
      </c>
      <c r="K18" s="43" t="str">
        <f>+VLOOKUP(B18,General!$A$2:$N$100,10,FALSE)</f>
        <v>x</v>
      </c>
      <c r="L18" s="43" t="str">
        <f>+VLOOKUP(B18,General!$A$2:$N$100,11,FALSE)</f>
        <v>x</v>
      </c>
      <c r="M18" s="43">
        <v>0</v>
      </c>
      <c r="N18" s="43">
        <f>+VLOOKUP(B18,General!$A$2:$N$100,13,FALSE)</f>
        <v>0</v>
      </c>
      <c r="O18" s="49"/>
      <c r="P18" s="43">
        <v>0</v>
      </c>
    </row>
    <row r="19" spans="1:16" x14ac:dyDescent="0.3">
      <c r="A19" s="46">
        <v>17</v>
      </c>
      <c r="B19" s="46">
        <v>32</v>
      </c>
      <c r="C19" s="46" t="str">
        <f>+VLOOKUP(B19,General!$A$2:$N$100,2,FALSE)</f>
        <v>Angus</v>
      </c>
      <c r="D19" s="46" t="str">
        <f>+VLOOKUP(B19,General!$A$2:$N$100,3,FALSE)</f>
        <v>HSBC</v>
      </c>
      <c r="E19" s="46">
        <f>+VLOOKUP(B19,General!$A$2:$N$100,4,FALSE)</f>
        <v>0</v>
      </c>
      <c r="F19" s="46" t="str">
        <f>+VLOOKUP(B19,General!$A$2:$N$100,5,FALSE)</f>
        <v>Todos</v>
      </c>
      <c r="G19" s="46">
        <v>30</v>
      </c>
      <c r="H19" s="46">
        <f>+VLOOKUP(B19,General!$A$2:$N$100,7,FALSE)</f>
        <v>0</v>
      </c>
      <c r="I19" s="46">
        <v>0</v>
      </c>
      <c r="J19" s="48">
        <v>43465</v>
      </c>
      <c r="K19" s="46" t="str">
        <f>+VLOOKUP(B19,General!$A$2:$N$100,10,FALSE)</f>
        <v>x</v>
      </c>
      <c r="L19" s="46">
        <f>+VLOOKUP(B19,General!$A$2:$N$100,11,FALSE)</f>
        <v>0</v>
      </c>
      <c r="M19" s="46">
        <f>+VLOOKUP(B19,General!$A$2:$N$100,12,FALSE)</f>
        <v>0</v>
      </c>
      <c r="N19" s="46">
        <f>+VLOOKUP(B19,General!$A$2:$N$100,13,FALSE)</f>
        <v>0</v>
      </c>
      <c r="O19" s="46"/>
      <c r="P19" s="46">
        <f>+VLOOKUP(B19,General!$A$2:$N$100,14,FALSE)</f>
        <v>0</v>
      </c>
    </row>
    <row r="20" spans="1:16" x14ac:dyDescent="0.3">
      <c r="A20" s="43">
        <v>18</v>
      </c>
      <c r="B20" s="43">
        <v>37</v>
      </c>
      <c r="C20" s="43" t="s">
        <v>172</v>
      </c>
      <c r="D20" s="43" t="s">
        <v>2</v>
      </c>
      <c r="E20" s="43">
        <v>0</v>
      </c>
      <c r="F20" s="43" t="s">
        <v>156</v>
      </c>
      <c r="G20" s="43">
        <v>15</v>
      </c>
      <c r="H20" s="43">
        <v>0</v>
      </c>
      <c r="I20" s="43">
        <v>0</v>
      </c>
      <c r="J20" s="47">
        <v>43583</v>
      </c>
      <c r="K20" s="43" t="s">
        <v>155</v>
      </c>
      <c r="L20" s="43" t="s">
        <v>155</v>
      </c>
      <c r="M20" s="43" t="s">
        <v>155</v>
      </c>
      <c r="N20" s="43">
        <v>0</v>
      </c>
      <c r="O20" s="49"/>
      <c r="P20" s="43">
        <v>0</v>
      </c>
    </row>
    <row r="21" spans="1:16" x14ac:dyDescent="0.3">
      <c r="A21" s="46">
        <v>19</v>
      </c>
      <c r="B21" s="46">
        <v>13</v>
      </c>
      <c r="C21" s="46" t="str">
        <f>+VLOOKUP(B21,General!$A$2:$N$100,2,FALSE)</f>
        <v>Green Bay Market</v>
      </c>
      <c r="D21" s="46" t="str">
        <f>+VLOOKUP(B21,General!$A$2:$N$100,3,FALSE)</f>
        <v>Comafi</v>
      </c>
      <c r="E21" s="46">
        <f>+VLOOKUP(B21,General!$A$2:$N$100,4,FALSE)</f>
        <v>0</v>
      </c>
      <c r="F21" s="46" t="str">
        <f>+VLOOKUP(B21,General!$A$2:$N$100,5,FALSE)</f>
        <v>Jue</v>
      </c>
      <c r="G21" s="46">
        <f>+VLOOKUP(B21,General!$A$2:$N$100,6,FALSE)</f>
        <v>20</v>
      </c>
      <c r="H21" s="46">
        <f>+VLOOKUP(B21,General!$A$2:$N$100,7,FALSE)</f>
        <v>0</v>
      </c>
      <c r="I21" s="46">
        <f>+VLOOKUP(B21,General!$A$2:$N$100,8,FALSE)</f>
        <v>0</v>
      </c>
      <c r="J21" s="48">
        <f>+VLOOKUP(B21,General!$A$2:$N$100,9,FALSE)</f>
        <v>43555</v>
      </c>
      <c r="K21" s="46" t="str">
        <f>+VLOOKUP(B21,General!$A$2:$N$100,10,FALSE)</f>
        <v>x</v>
      </c>
      <c r="L21" s="46" t="str">
        <f>+VLOOKUP(B21,General!$A$2:$N$100,11,FALSE)</f>
        <v>x</v>
      </c>
      <c r="M21" s="46">
        <f>+VLOOKUP(B21,General!$A$2:$N$100,12,FALSE)</f>
        <v>0</v>
      </c>
      <c r="N21" s="46">
        <f>+VLOOKUP(B21,General!$A$2:$N$100,13,FALSE)</f>
        <v>0</v>
      </c>
      <c r="O21" s="46"/>
      <c r="P21" s="46">
        <f>+VLOOKUP(B21,General!$A$2:$N$100,14,FALSE)</f>
        <v>0</v>
      </c>
    </row>
    <row r="22" spans="1:16" x14ac:dyDescent="0.3">
      <c r="A22" s="43">
        <v>20</v>
      </c>
      <c r="B22" s="43">
        <v>18</v>
      </c>
      <c r="C22" s="43" t="s">
        <v>169</v>
      </c>
      <c r="D22" s="43" t="str">
        <f>+VLOOKUP(B22,General!$A$2:$N$100,3,FALSE)</f>
        <v>Galicia</v>
      </c>
      <c r="E22" s="43">
        <f>+VLOOKUP(B22,General!$A$2:$N$100,4,FALSE)</f>
        <v>0</v>
      </c>
      <c r="F22" s="43" t="str">
        <f>+VLOOKUP(B22,General!$A$2:$N$100,5,FALSE)</f>
        <v>Todos</v>
      </c>
      <c r="G22" s="43">
        <f>+VLOOKUP(B22,General!$A$2:$N$100,6,FALSE)</f>
        <v>15</v>
      </c>
      <c r="H22" s="43">
        <f>+VLOOKUP(B22,General!$A$2:$N$100,7,FALSE)</f>
        <v>0</v>
      </c>
      <c r="I22" s="43">
        <f>+VLOOKUP(B22,General!$A$2:$N$100,8,FALSE)</f>
        <v>6</v>
      </c>
      <c r="J22" s="47">
        <v>43583</v>
      </c>
      <c r="K22" s="43" t="str">
        <f>+VLOOKUP(B22,General!$A$2:$N$100,10,FALSE)</f>
        <v>x</v>
      </c>
      <c r="L22" s="43" t="str">
        <f>+VLOOKUP(B22,General!$A$2:$N$100,11,FALSE)</f>
        <v>x</v>
      </c>
      <c r="M22" s="43" t="str">
        <f>+VLOOKUP(B22,General!$A$2:$N$100,12,FALSE)</f>
        <v>x</v>
      </c>
      <c r="N22" s="43">
        <f>+VLOOKUP(B22,General!$A$2:$N$100,13,FALSE)</f>
        <v>0</v>
      </c>
      <c r="O22" s="49"/>
      <c r="P22" s="43">
        <f>+VLOOKUP(B22,General!$A$2:$N$100,14,FALSE)</f>
        <v>0</v>
      </c>
    </row>
    <row r="23" spans="1:16" x14ac:dyDescent="0.3">
      <c r="A23" s="46">
        <v>21</v>
      </c>
      <c r="B23" s="46">
        <v>23</v>
      </c>
      <c r="C23" s="46" t="s">
        <v>170</v>
      </c>
      <c r="D23" s="46" t="s">
        <v>2</v>
      </c>
      <c r="E23" s="46">
        <f>+VLOOKUP(B23,General!$A$2:$N$100,4,FALSE)</f>
        <v>0</v>
      </c>
      <c r="F23" s="46" t="s">
        <v>156</v>
      </c>
      <c r="G23" s="46">
        <v>15</v>
      </c>
      <c r="H23" s="46">
        <f>+VLOOKUP(B23,General!$A$2:$N$100,7,FALSE)</f>
        <v>0</v>
      </c>
      <c r="I23" s="46">
        <v>0</v>
      </c>
      <c r="J23" s="48">
        <v>43583</v>
      </c>
      <c r="K23" s="46" t="str">
        <f>+VLOOKUP(B23,General!$A$2:$N$100,10,FALSE)</f>
        <v>x</v>
      </c>
      <c r="L23" s="46" t="str">
        <f>+VLOOKUP(B23,General!$A$2:$N$100,11,FALSE)</f>
        <v>x</v>
      </c>
      <c r="M23" s="46">
        <f>+VLOOKUP(B23,General!$A$2:$N$100,12,FALSE)</f>
        <v>0</v>
      </c>
      <c r="N23" s="46" t="str">
        <f>+VLOOKUP(B23,General!$A$2:$N$100,13,FALSE)</f>
        <v>x</v>
      </c>
      <c r="O23" s="46"/>
      <c r="P23" s="46">
        <f>+VLOOKUP(B23,General!$A$2:$N$100,14,FALSE)</f>
        <v>0</v>
      </c>
    </row>
    <row r="24" spans="1:16" x14ac:dyDescent="0.3">
      <c r="A24" s="43">
        <v>22</v>
      </c>
      <c r="B24" s="43">
        <v>28</v>
      </c>
      <c r="C24" s="43" t="str">
        <f>+VLOOKUP(B24,General!$A$2:$N$100,2,FALSE)</f>
        <v>Cest Ma Creme</v>
      </c>
      <c r="D24" s="43" t="str">
        <f>+VLOOKUP(B24,General!$A$2:$N$100,3,FALSE)</f>
        <v>Santander</v>
      </c>
      <c r="E24" s="43">
        <f>+VLOOKUP(B24,General!$A$2:$N$100,4,FALSE)</f>
        <v>0</v>
      </c>
      <c r="F24" s="43" t="str">
        <f>+VLOOKUP(B24,General!$A$2:$N$100,5,FALSE)</f>
        <v>Mie</v>
      </c>
      <c r="G24" s="43">
        <f>+VLOOKUP(B24,General!$A$2:$N$100,6,FALSE)</f>
        <v>20</v>
      </c>
      <c r="H24" s="43">
        <f>+VLOOKUP(B24,General!$A$2:$N$100,7,FALSE)</f>
        <v>0</v>
      </c>
      <c r="I24" s="43">
        <f>+VLOOKUP(B24,General!$A$2:$N$100,8,FALSE)</f>
        <v>0</v>
      </c>
      <c r="J24" s="47">
        <f>+VLOOKUP(B24,General!$A$2:$N$100,9,FALSE)</f>
        <v>43465</v>
      </c>
      <c r="K24" s="43" t="str">
        <f>+VLOOKUP(B24,General!$A$2:$N$100,10,FALSE)</f>
        <v>x</v>
      </c>
      <c r="L24" s="43">
        <f>+VLOOKUP(B24,General!$A$2:$N$100,11,FALSE)</f>
        <v>0</v>
      </c>
      <c r="M24" s="43">
        <f>+VLOOKUP(B24,General!$A$2:$N$100,12,FALSE)</f>
        <v>0</v>
      </c>
      <c r="N24" s="43">
        <f>+VLOOKUP(B24,General!$A$2:$N$100,13,FALSE)</f>
        <v>0</v>
      </c>
      <c r="O24" s="49"/>
      <c r="P24" s="43">
        <f>+VLOOKUP(B24,General!$A$2:$N$100,14,FALSE)</f>
        <v>0</v>
      </c>
    </row>
    <row r="25" spans="1:16" x14ac:dyDescent="0.3">
      <c r="A25" s="46">
        <v>23</v>
      </c>
      <c r="B25" s="46">
        <v>33</v>
      </c>
      <c r="C25" s="46" t="str">
        <f>+VLOOKUP(B25,General!$A$2:$N$100,2,FALSE)</f>
        <v>Ramona</v>
      </c>
      <c r="D25" s="46" t="str">
        <f>+VLOOKUP(B25,General!$A$2:$N$100,3,FALSE)</f>
        <v>HSBC</v>
      </c>
      <c r="E25" s="46">
        <f>+VLOOKUP(B25,General!$A$2:$N$100,4,FALSE)</f>
        <v>0</v>
      </c>
      <c r="F25" s="46" t="str">
        <f>+VLOOKUP(B25,General!$A$2:$N$100,5,FALSE)</f>
        <v>Todos</v>
      </c>
      <c r="G25" s="46">
        <f>+VLOOKUP(B25,General!$A$2:$N$100,6,FALSE)</f>
        <v>20</v>
      </c>
      <c r="H25" s="46">
        <f>+VLOOKUP(B25,General!$A$2:$N$100,7,FALSE)</f>
        <v>0</v>
      </c>
      <c r="I25" s="46">
        <f>+VLOOKUP(B25,General!$A$2:$N$100,8,FALSE)</f>
        <v>0</v>
      </c>
      <c r="J25" s="48">
        <f>+VLOOKUP(B25,General!$A$2:$N$100,9,FALSE)</f>
        <v>43465</v>
      </c>
      <c r="K25" s="46" t="str">
        <f>+VLOOKUP(B25,General!$A$2:$N$100,10,FALSE)</f>
        <v>x</v>
      </c>
      <c r="L25" s="46">
        <f>+VLOOKUP(B25,General!$A$2:$N$100,11,FALSE)</f>
        <v>0</v>
      </c>
      <c r="M25" s="46">
        <f>+VLOOKUP(B25,General!$A$2:$N$100,12,FALSE)</f>
        <v>0</v>
      </c>
      <c r="N25" s="46">
        <f>+VLOOKUP(B25,General!$A$2:$N$100,13,FALSE)</f>
        <v>0</v>
      </c>
      <c r="O25" s="46"/>
      <c r="P25" s="46">
        <f>+VLOOKUP(B25,General!$A$2:$N$100,14,FALSE)</f>
        <v>0</v>
      </c>
    </row>
    <row r="26" spans="1:16" x14ac:dyDescent="0.3">
      <c r="A26" s="43">
        <v>24</v>
      </c>
      <c r="B26" s="43">
        <v>38</v>
      </c>
      <c r="C26" s="43" t="s">
        <v>171</v>
      </c>
      <c r="D26" s="43" t="s">
        <v>2</v>
      </c>
      <c r="E26" s="43">
        <v>0</v>
      </c>
      <c r="F26" s="43" t="s">
        <v>156</v>
      </c>
      <c r="G26" s="43">
        <v>15</v>
      </c>
      <c r="H26" s="43">
        <v>0</v>
      </c>
      <c r="I26" s="43">
        <v>0</v>
      </c>
      <c r="J26" s="47">
        <v>43585</v>
      </c>
      <c r="K26" s="43" t="s">
        <v>155</v>
      </c>
      <c r="L26" s="43" t="s">
        <v>155</v>
      </c>
      <c r="M26" s="43">
        <v>0</v>
      </c>
      <c r="N26" s="43">
        <v>0</v>
      </c>
      <c r="O26" s="49"/>
      <c r="P26" s="43">
        <v>0</v>
      </c>
    </row>
    <row r="27" spans="1:16" x14ac:dyDescent="0.3">
      <c r="A27" s="46">
        <v>25</v>
      </c>
      <c r="B27" s="46">
        <v>14</v>
      </c>
      <c r="C27" s="46" t="str">
        <f>+VLOOKUP(B27,General!$A$2:$N$100,2,FALSE)</f>
        <v>Club de la milanesa</v>
      </c>
      <c r="D27" s="46" t="str">
        <f>+VLOOKUP(B27,General!$A$2:$N$100,3,FALSE)</f>
        <v>Comafi</v>
      </c>
      <c r="E27" s="46">
        <f>+VLOOKUP(B27,General!$A$2:$N$100,4,FALSE)</f>
        <v>0</v>
      </c>
      <c r="F27" s="46" t="str">
        <f>+VLOOKUP(B27,General!$A$2:$N$100,5,FALSE)</f>
        <v>Jue</v>
      </c>
      <c r="G27" s="46">
        <f>+VLOOKUP(B27,General!$A$2:$N$100,6,FALSE)</f>
        <v>20</v>
      </c>
      <c r="H27" s="46">
        <f>+VLOOKUP(B27,General!$A$2:$N$100,7,FALSE)</f>
        <v>0</v>
      </c>
      <c r="I27" s="46">
        <f>+VLOOKUP(B27,General!$A$2:$N$100,8,FALSE)</f>
        <v>0</v>
      </c>
      <c r="J27" s="48">
        <f>+VLOOKUP(B27,General!$A$2:$N$100,9,FALSE)</f>
        <v>43555</v>
      </c>
      <c r="K27" s="46" t="str">
        <f>+VLOOKUP(B27,General!$A$2:$N$100,10,FALSE)</f>
        <v>x</v>
      </c>
      <c r="L27" s="46" t="str">
        <f>+VLOOKUP(B27,General!$A$2:$N$100,11,FALSE)</f>
        <v>x</v>
      </c>
      <c r="M27" s="46">
        <f>+VLOOKUP(B27,General!$A$2:$N$100,12,FALSE)</f>
        <v>0</v>
      </c>
      <c r="N27" s="46">
        <f>+VLOOKUP(B27,General!$A$2:$N$100,13,FALSE)</f>
        <v>0</v>
      </c>
      <c r="O27" s="46"/>
      <c r="P27" s="46">
        <f>+VLOOKUP(B27,General!$A$2:$N$100,14,FALSE)</f>
        <v>0</v>
      </c>
    </row>
    <row r="28" spans="1:16" x14ac:dyDescent="0.3">
      <c r="A28" s="43">
        <v>26</v>
      </c>
      <c r="B28" s="43">
        <v>19</v>
      </c>
      <c r="C28" s="43" t="s">
        <v>173</v>
      </c>
      <c r="D28" s="43" t="s">
        <v>78</v>
      </c>
      <c r="E28" s="43">
        <f>+VLOOKUP(B28,General!$A$2:$N$100,4,FALSE)</f>
        <v>0</v>
      </c>
      <c r="F28" s="43" t="str">
        <f>+VLOOKUP(B28,General!$A$2:$N$100,5,FALSE)</f>
        <v>Todos</v>
      </c>
      <c r="G28" s="43">
        <v>30</v>
      </c>
      <c r="H28" s="43">
        <f>+VLOOKUP(B28,General!$A$2:$N$100,7,FALSE)</f>
        <v>0</v>
      </c>
      <c r="I28" s="43">
        <v>0</v>
      </c>
      <c r="J28" s="47">
        <v>43465</v>
      </c>
      <c r="K28" s="43" t="str">
        <f>+VLOOKUP(B28,General!$A$2:$N$100,10,FALSE)</f>
        <v>x</v>
      </c>
      <c r="L28" s="43">
        <v>0</v>
      </c>
      <c r="M28" s="43">
        <v>0</v>
      </c>
      <c r="N28" s="43">
        <f>+VLOOKUP(B28,General!$A$2:$N$100,13,FALSE)</f>
        <v>0</v>
      </c>
      <c r="O28" s="49"/>
      <c r="P28" s="43">
        <f>+VLOOKUP(B28,General!$A$2:$N$100,14,FALSE)</f>
        <v>0</v>
      </c>
    </row>
    <row r="29" spans="1:16" x14ac:dyDescent="0.3">
      <c r="A29" s="46">
        <v>27</v>
      </c>
      <c r="B29" s="46">
        <v>24</v>
      </c>
      <c r="C29" s="46" t="s">
        <v>174</v>
      </c>
      <c r="D29" s="46" t="s">
        <v>1</v>
      </c>
      <c r="E29" s="46">
        <f>+VLOOKUP(B29,General!$A$2:$N$100,4,FALSE)</f>
        <v>0</v>
      </c>
      <c r="F29" s="46" t="s">
        <v>154</v>
      </c>
      <c r="G29" s="46">
        <v>20</v>
      </c>
      <c r="H29" s="46">
        <f>+VLOOKUP(B29,General!$A$2:$N$100,7,FALSE)</f>
        <v>0</v>
      </c>
      <c r="I29" s="46">
        <f>+VLOOKUP(B29,General!$A$2:$N$100,8,FALSE)</f>
        <v>0</v>
      </c>
      <c r="J29" s="48">
        <v>43555</v>
      </c>
      <c r="K29" s="46" t="str">
        <f>+VLOOKUP(B29,General!$A$2:$N$100,10,FALSE)</f>
        <v>x</v>
      </c>
      <c r="L29" s="46" t="str">
        <f>+VLOOKUP(B29,General!$A$2:$N$100,11,FALSE)</f>
        <v>x</v>
      </c>
      <c r="M29" s="46">
        <f>+VLOOKUP(B29,General!$A$2:$N$100,12,FALSE)</f>
        <v>0</v>
      </c>
      <c r="N29" s="46">
        <f>+VLOOKUP(B29,General!$A$2:$N$100,13,FALSE)</f>
        <v>0</v>
      </c>
      <c r="O29" s="46"/>
      <c r="P29" s="46">
        <f>+VLOOKUP(B29,General!$A$2:$N$100,14,FALSE)</f>
        <v>0</v>
      </c>
    </row>
    <row r="30" spans="1:16" x14ac:dyDescent="0.3">
      <c r="A30" s="43">
        <v>28</v>
      </c>
      <c r="B30" s="43">
        <v>29</v>
      </c>
      <c r="C30" s="43" t="str">
        <f>+VLOOKUP(B30,General!$A$2:$N$100,2,FALSE)</f>
        <v>Kanu sushi</v>
      </c>
      <c r="D30" s="43" t="str">
        <f>+VLOOKUP(B30,General!$A$2:$N$100,3,FALSE)</f>
        <v>HSBC</v>
      </c>
      <c r="E30" s="43">
        <f>+VLOOKUP(B30,General!$A$2:$N$100,4,FALSE)</f>
        <v>0</v>
      </c>
      <c r="F30" s="43" t="str">
        <f>+VLOOKUP(B30,General!$A$2:$N$100,5,FALSE)</f>
        <v>Mar a Jue</v>
      </c>
      <c r="G30" s="43">
        <v>30</v>
      </c>
      <c r="H30" s="43">
        <f>+VLOOKUP(B30,General!$A$2:$N$100,7,FALSE)</f>
        <v>0</v>
      </c>
      <c r="I30" s="43">
        <f>+VLOOKUP(B30,General!$A$2:$N$100,8,FALSE)</f>
        <v>0</v>
      </c>
      <c r="J30" s="47">
        <f>+VLOOKUP(B30,General!$A$2:$N$100,9,FALSE)</f>
        <v>43465</v>
      </c>
      <c r="K30" s="43">
        <f>+VLOOKUP(B30,General!$A$2:$N$100,10,FALSE)</f>
        <v>0</v>
      </c>
      <c r="L30" s="43" t="str">
        <f>+VLOOKUP(B30,General!$A$2:$N$100,11,FALSE)</f>
        <v>x</v>
      </c>
      <c r="M30" s="43">
        <f>+VLOOKUP(B30,General!$A$2:$N$100,12,FALSE)</f>
        <v>0</v>
      </c>
      <c r="N30" s="43">
        <f>+VLOOKUP(B30,General!$A$2:$N$100,13,FALSE)</f>
        <v>0</v>
      </c>
      <c r="O30" s="49"/>
      <c r="P30" s="43" t="s">
        <v>175</v>
      </c>
    </row>
    <row r="31" spans="1:16" x14ac:dyDescent="0.3">
      <c r="A31" s="46">
        <v>29</v>
      </c>
      <c r="B31" s="46">
        <v>34</v>
      </c>
      <c r="C31" s="46" t="s">
        <v>176</v>
      </c>
      <c r="D31" s="46" t="s">
        <v>1</v>
      </c>
      <c r="E31" s="46">
        <f>+VLOOKUP(B31,General!$A$2:$N$100,4,FALSE)</f>
        <v>0</v>
      </c>
      <c r="F31" s="46" t="str">
        <f>+VLOOKUP(B31,General!$A$2:$N$100,5,FALSE)</f>
        <v>Todos</v>
      </c>
      <c r="G31" s="46">
        <f>+VLOOKUP(B31,General!$A$2:$N$100,6,FALSE)</f>
        <v>20</v>
      </c>
      <c r="H31" s="46">
        <f>+VLOOKUP(B31,General!$A$2:$N$100,7,FALSE)</f>
        <v>0</v>
      </c>
      <c r="I31" s="46">
        <f>+VLOOKUP(B31,General!$A$2:$N$100,8,FALSE)</f>
        <v>0</v>
      </c>
      <c r="J31" s="48">
        <v>43555</v>
      </c>
      <c r="K31" s="46" t="str">
        <f>+VLOOKUP(B31,General!$A$2:$N$100,10,FALSE)</f>
        <v>x</v>
      </c>
      <c r="L31" s="46" t="s">
        <v>155</v>
      </c>
      <c r="M31" s="46">
        <f>+VLOOKUP(B31,General!$A$2:$N$100,12,FALSE)</f>
        <v>0</v>
      </c>
      <c r="N31" s="46">
        <f>+VLOOKUP(B31,General!$A$2:$N$100,13,FALSE)</f>
        <v>0</v>
      </c>
      <c r="O31" s="46" t="s">
        <v>155</v>
      </c>
      <c r="P31" s="46">
        <f>+VLOOKUP(B31,General!$A$2:$N$100,14,FALSE)</f>
        <v>0</v>
      </c>
    </row>
  </sheetData>
  <autoFilter ref="A2:P2" xr:uid="{F291BD97-A5D0-4F4F-AE14-FDA455303D12}"/>
  <mergeCells count="3">
    <mergeCell ref="R2:X2"/>
    <mergeCell ref="R3:T3"/>
    <mergeCell ref="V3:X3"/>
  </mergeCells>
  <hyperlinks>
    <hyperlink ref="Q4" r:id="rId1" xr:uid="{EFD2FB05-5AE3-4475-BE8D-9131BC905ECF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E5EE-A52A-4487-8397-1E35189D2673}">
  <dimension ref="A1:Q32"/>
  <sheetViews>
    <sheetView showGridLines="0" workbookViewId="0"/>
  </sheetViews>
  <sheetFormatPr baseColWidth="10" defaultRowHeight="14.4" x14ac:dyDescent="0.3"/>
  <cols>
    <col min="3" max="3" width="16.109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C4" s="60"/>
      <c r="D4" s="60"/>
      <c r="G4" s="63" t="s">
        <v>5</v>
      </c>
      <c r="H4" s="64"/>
      <c r="I4" s="64"/>
      <c r="J4" s="64"/>
      <c r="K4" s="65"/>
      <c r="M4" s="57" t="s">
        <v>5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58"/>
      <c r="D5" s="61"/>
      <c r="G5" s="58">
        <v>0.15</v>
      </c>
      <c r="H5" s="66"/>
      <c r="I5" s="67"/>
      <c r="J5" s="68"/>
      <c r="M5" s="58">
        <v>0.15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3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21"/>
      <c r="D8" s="2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62"/>
      <c r="D9" s="2"/>
      <c r="G9" s="74" t="s">
        <v>124</v>
      </c>
      <c r="H9" s="83" t="s">
        <v>123</v>
      </c>
      <c r="I9" s="84"/>
      <c r="J9" s="85"/>
      <c r="M9" s="59" t="s">
        <v>124</v>
      </c>
      <c r="N9" s="59" t="s">
        <v>123</v>
      </c>
      <c r="O9" s="59"/>
      <c r="P9" s="59"/>
      <c r="Q9" s="3"/>
    </row>
    <row r="10" spans="1:17" ht="7.05" customHeight="1" x14ac:dyDescent="0.3">
      <c r="C10" s="62"/>
      <c r="D10" s="4"/>
      <c r="G10" s="75"/>
      <c r="H10" s="86"/>
      <c r="I10" s="59"/>
      <c r="J10" s="87"/>
      <c r="M10" s="59"/>
      <c r="N10" s="59"/>
      <c r="O10" s="59"/>
      <c r="P10" s="59"/>
      <c r="Q10" s="3"/>
    </row>
    <row r="11" spans="1:17" ht="17.55" customHeight="1" x14ac:dyDescent="0.3">
      <c r="G11" s="75"/>
      <c r="H11" s="88"/>
      <c r="I11" s="89"/>
      <c r="J11" s="90"/>
      <c r="M11" s="59"/>
      <c r="N11" s="59"/>
      <c r="O11" s="59"/>
      <c r="P11" s="59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30" spans="5:5" x14ac:dyDescent="0.3">
      <c r="E30" s="7" t="s">
        <v>13</v>
      </c>
    </row>
    <row r="32" spans="5:5" x14ac:dyDescent="0.3">
      <c r="E32" s="7" t="s">
        <v>39</v>
      </c>
    </row>
  </sheetData>
  <mergeCells count="14">
    <mergeCell ref="C9:C10"/>
    <mergeCell ref="G9:G12"/>
    <mergeCell ref="H9:J11"/>
    <mergeCell ref="M9:M12"/>
    <mergeCell ref="N9:P11"/>
    <mergeCell ref="C4:D4"/>
    <mergeCell ref="G4:K4"/>
    <mergeCell ref="M4:Q4"/>
    <mergeCell ref="C5:C6"/>
    <mergeCell ref="D5:D7"/>
    <mergeCell ref="G5:G6"/>
    <mergeCell ref="H5:J7"/>
    <mergeCell ref="M5:M6"/>
    <mergeCell ref="N5:P7"/>
  </mergeCells>
  <hyperlinks>
    <hyperlink ref="A1" location="Central!A1" display="Central!A1" xr:uid="{495CBD2F-7EAF-45D8-B988-BE017E36B41B}"/>
    <hyperlink ref="E30" location="'logos tarjetas'!A1" display="'logos tarjetas'!A1" xr:uid="{1D7258FE-DA3E-4718-A891-206551B71154}"/>
    <hyperlink ref="E32" location="'logo marcas'!A1" display="'logo marcas'!A1" xr:uid="{A091439E-77F7-4F5B-938D-5A4C21D11D99}"/>
    <hyperlink ref="A3" location="'logos bancos'!A1" display="'logos bancos'!A1" xr:uid="{BF047462-E86B-498D-B00C-9DBFD16DC51E}"/>
    <hyperlink ref="A5" location="'logos tarjetas'!A1" display="'logos tarjetas'!A1" xr:uid="{012C03CB-77B0-4F10-8A13-4BCA59495AD0}"/>
    <hyperlink ref="A7" location="'logo marcas'!A1" display="'logo marcas'!A1" xr:uid="{0F936931-E448-4DB2-A783-A035D5500D3A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8BB4-C6CD-4AAC-AD31-5F46A03E342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8467-4F37-4C1B-9434-D46885A5A41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01A6-8DFB-4B00-B061-2ADB12B61276}">
  <sheetPr codeName="Hoja15"/>
  <dimension ref="A1:I26"/>
  <sheetViews>
    <sheetView workbookViewId="0">
      <selection activeCell="D3" sqref="D3"/>
    </sheetView>
  </sheetViews>
  <sheetFormatPr baseColWidth="10" defaultRowHeight="14.4" x14ac:dyDescent="0.3"/>
  <sheetData>
    <row r="1" spans="1:9" x14ac:dyDescent="0.3">
      <c r="A1" s="6" t="s">
        <v>11</v>
      </c>
      <c r="D1" s="7" t="s">
        <v>13</v>
      </c>
      <c r="F1" s="1" t="s">
        <v>0</v>
      </c>
      <c r="G1" s="1" t="s">
        <v>8</v>
      </c>
      <c r="H1" s="1" t="s">
        <v>9</v>
      </c>
      <c r="I1" s="1" t="s">
        <v>10</v>
      </c>
    </row>
    <row r="2" spans="1:9" x14ac:dyDescent="0.3">
      <c r="F2" s="1">
        <v>1</v>
      </c>
      <c r="G2" s="1" t="str">
        <f>+Central!B2</f>
        <v>Comafi</v>
      </c>
      <c r="H2" s="1" t="str">
        <f>+Central!C2</f>
        <v>Angus</v>
      </c>
      <c r="I2" s="8" t="s">
        <v>7</v>
      </c>
    </row>
    <row r="3" spans="1:9" x14ac:dyDescent="0.3">
      <c r="D3" s="7" t="s">
        <v>39</v>
      </c>
      <c r="F3" s="1">
        <v>2</v>
      </c>
      <c r="G3" s="1" t="str">
        <f>+Central!B3</f>
        <v>Comafi</v>
      </c>
      <c r="H3" s="1" t="str">
        <f>+Central!C3</f>
        <v>Izakaya</v>
      </c>
      <c r="I3" s="8" t="s">
        <v>6</v>
      </c>
    </row>
    <row r="4" spans="1:9" x14ac:dyDescent="0.3">
      <c r="F4" s="1">
        <v>3</v>
      </c>
      <c r="G4" s="1" t="str">
        <f>+Central!B4</f>
        <v>Comafi</v>
      </c>
      <c r="H4" s="1" t="str">
        <f>+Central!C4</f>
        <v>El estanciero</v>
      </c>
      <c r="I4" s="8" t="s">
        <v>14</v>
      </c>
    </row>
    <row r="5" spans="1:9" x14ac:dyDescent="0.3">
      <c r="F5" s="1">
        <v>4</v>
      </c>
      <c r="G5" s="1" t="str">
        <f>+Central!B5</f>
        <v>Comafi</v>
      </c>
      <c r="H5" s="1" t="str">
        <f>+Central!C5</f>
        <v>Green Bay Market</v>
      </c>
      <c r="I5" s="8" t="s">
        <v>15</v>
      </c>
    </row>
    <row r="6" spans="1:9" x14ac:dyDescent="0.3">
      <c r="F6" s="1">
        <v>5</v>
      </c>
      <c r="G6" s="1" t="str">
        <f>+Central!B6</f>
        <v>Comafi</v>
      </c>
      <c r="H6" s="1" t="str">
        <f>+Central!C6</f>
        <v>Club de la milanesa</v>
      </c>
      <c r="I6" s="8" t="s">
        <v>16</v>
      </c>
    </row>
    <row r="7" spans="1:9" x14ac:dyDescent="0.3">
      <c r="F7" s="1">
        <v>6</v>
      </c>
      <c r="G7" s="1" t="str">
        <f>+Central!B7</f>
        <v>Galicia</v>
      </c>
      <c r="H7" s="1" t="str">
        <f>+Central!C7</f>
        <v>Café Martinez</v>
      </c>
      <c r="I7" s="8" t="s">
        <v>17</v>
      </c>
    </row>
    <row r="8" spans="1:9" x14ac:dyDescent="0.3">
      <c r="F8" s="1">
        <v>7</v>
      </c>
      <c r="G8" s="1" t="str">
        <f>+Central!B8</f>
        <v>Galicia</v>
      </c>
      <c r="H8" s="1" t="str">
        <f>+Central!C8</f>
        <v>Asador Criollo</v>
      </c>
      <c r="I8" s="8" t="s">
        <v>18</v>
      </c>
    </row>
    <row r="9" spans="1:9" x14ac:dyDescent="0.3">
      <c r="F9" s="1">
        <v>8</v>
      </c>
      <c r="G9" s="1" t="str">
        <f>+Central!B9</f>
        <v>Galicia</v>
      </c>
      <c r="H9" s="1" t="str">
        <f>+Central!C9</f>
        <v>Don Toribio</v>
      </c>
      <c r="I9" s="8" t="s">
        <v>19</v>
      </c>
    </row>
    <row r="10" spans="1:9" x14ac:dyDescent="0.3">
      <c r="F10" s="1">
        <v>9</v>
      </c>
      <c r="G10" s="1" t="str">
        <f>+Central!B10</f>
        <v>Galicia</v>
      </c>
      <c r="H10" s="1" t="str">
        <f>+Central!C10</f>
        <v>Crocante</v>
      </c>
      <c r="I10" s="8" t="s">
        <v>20</v>
      </c>
    </row>
    <row r="11" spans="1:9" x14ac:dyDescent="0.3">
      <c r="F11" s="1">
        <v>10</v>
      </c>
      <c r="G11" s="1" t="str">
        <f>+Central!B11</f>
        <v>Galicia</v>
      </c>
      <c r="H11" s="1" t="str">
        <f>+Central!C11</f>
        <v>El Quebracho</v>
      </c>
      <c r="I11" s="8" t="s">
        <v>21</v>
      </c>
    </row>
    <row r="12" spans="1:9" x14ac:dyDescent="0.3">
      <c r="F12" s="1">
        <v>11</v>
      </c>
      <c r="G12" s="1" t="str">
        <f>+Central!B12</f>
        <v>Ciudad</v>
      </c>
      <c r="H12" s="1" t="str">
        <f>+Central!C12</f>
        <v>Valentino</v>
      </c>
      <c r="I12" s="8" t="s">
        <v>22</v>
      </c>
    </row>
    <row r="13" spans="1:9" x14ac:dyDescent="0.3">
      <c r="F13" s="1">
        <v>12</v>
      </c>
      <c r="G13" s="1" t="str">
        <f>+Central!B13</f>
        <v>Ciudad</v>
      </c>
      <c r="H13" s="1" t="str">
        <f>+Central!C13</f>
        <v>De Barricas</v>
      </c>
      <c r="I13" s="8" t="s">
        <v>23</v>
      </c>
    </row>
    <row r="14" spans="1:9" x14ac:dyDescent="0.3">
      <c r="F14" s="1">
        <v>13</v>
      </c>
      <c r="G14" s="1" t="str">
        <f>+Central!B14</f>
        <v>Ciudad</v>
      </c>
      <c r="H14" s="1" t="str">
        <f>+Central!C14</f>
        <v>Tango Piazzola</v>
      </c>
      <c r="I14" s="8" t="s">
        <v>24</v>
      </c>
    </row>
    <row r="15" spans="1:9" x14ac:dyDescent="0.3">
      <c r="F15" s="1">
        <v>14</v>
      </c>
      <c r="G15" s="1" t="str">
        <f>+Central!B15</f>
        <v>Ciudad</v>
      </c>
      <c r="H15" s="1" t="str">
        <f>+Central!C15</f>
        <v>Resto vie</v>
      </c>
      <c r="I15" s="8" t="s">
        <v>25</v>
      </c>
    </row>
    <row r="16" spans="1:9" x14ac:dyDescent="0.3">
      <c r="F16" s="1">
        <v>15</v>
      </c>
      <c r="G16" s="1" t="str">
        <f>+Central!B16</f>
        <v>Ciudad</v>
      </c>
      <c r="H16" s="1" t="str">
        <f>+Central!C16</f>
        <v>Resto dom</v>
      </c>
      <c r="I16" s="8" t="s">
        <v>26</v>
      </c>
    </row>
    <row r="17" spans="6:9" x14ac:dyDescent="0.3">
      <c r="F17" s="1">
        <v>16</v>
      </c>
      <c r="G17" s="1" t="str">
        <f>+Central!B17</f>
        <v>Santander</v>
      </c>
      <c r="H17" s="1" t="str">
        <f>+Central!C17</f>
        <v>Mostaza</v>
      </c>
      <c r="I17" s="8" t="s">
        <v>27</v>
      </c>
    </row>
    <row r="18" spans="6:9" x14ac:dyDescent="0.3">
      <c r="F18" s="1">
        <v>17</v>
      </c>
      <c r="G18" s="1" t="str">
        <f>+Central!B18</f>
        <v>Santander</v>
      </c>
      <c r="H18" s="1" t="str">
        <f>+Central!C18</f>
        <v>Cincinnatti</v>
      </c>
      <c r="I18" s="8" t="s">
        <v>28</v>
      </c>
    </row>
    <row r="19" spans="6:9" x14ac:dyDescent="0.3">
      <c r="F19" s="1">
        <v>18</v>
      </c>
      <c r="G19" s="1" t="str">
        <f>+Central!B19</f>
        <v>Santander</v>
      </c>
      <c r="H19" s="1" t="str">
        <f>+Central!C19</f>
        <v>Restorando</v>
      </c>
      <c r="I19" s="8" t="s">
        <v>29</v>
      </c>
    </row>
    <row r="20" spans="6:9" x14ac:dyDescent="0.3">
      <c r="F20" s="1">
        <v>19</v>
      </c>
      <c r="G20" s="1" t="str">
        <f>+Central!B20</f>
        <v>Santander</v>
      </c>
      <c r="H20" s="1" t="str">
        <f>+Central!C20</f>
        <v>Cest Ma Creme</v>
      </c>
      <c r="I20" s="8" t="s">
        <v>30</v>
      </c>
    </row>
    <row r="21" spans="6:9" x14ac:dyDescent="0.3">
      <c r="F21" s="1">
        <v>20</v>
      </c>
      <c r="G21" s="1" t="str">
        <f>+Central!B21</f>
        <v>HSBC</v>
      </c>
      <c r="H21" s="1" t="str">
        <f>+Central!C21</f>
        <v>Kanu sushi</v>
      </c>
      <c r="I21" s="8" t="s">
        <v>31</v>
      </c>
    </row>
    <row r="22" spans="6:9" x14ac:dyDescent="0.3">
      <c r="F22" s="1">
        <v>21</v>
      </c>
      <c r="G22" s="1" t="str">
        <f>+Central!B22</f>
        <v>HSBC</v>
      </c>
      <c r="H22" s="1" t="str">
        <f>+Central!C22</f>
        <v>BICE</v>
      </c>
      <c r="I22" s="8" t="s">
        <v>32</v>
      </c>
    </row>
    <row r="23" spans="6:9" x14ac:dyDescent="0.3">
      <c r="F23" s="1">
        <v>22</v>
      </c>
      <c r="G23" s="1" t="str">
        <f>+Central!B23</f>
        <v>HSBC</v>
      </c>
      <c r="H23" s="1" t="str">
        <f>+Central!C23</f>
        <v>Honduras</v>
      </c>
      <c r="I23" s="8" t="s">
        <v>33</v>
      </c>
    </row>
    <row r="24" spans="6:9" x14ac:dyDescent="0.3">
      <c r="F24" s="1">
        <v>23</v>
      </c>
      <c r="G24" s="1" t="str">
        <f>+Central!B24</f>
        <v>HSBC</v>
      </c>
      <c r="H24" s="1" t="str">
        <f>+Central!C24</f>
        <v>Angus</v>
      </c>
      <c r="I24" s="8" t="s">
        <v>34</v>
      </c>
    </row>
    <row r="25" spans="6:9" x14ac:dyDescent="0.3">
      <c r="F25" s="1">
        <v>24</v>
      </c>
      <c r="G25" s="1" t="str">
        <f>+Central!B25</f>
        <v>HSBC</v>
      </c>
      <c r="H25" s="1" t="str">
        <f>+Central!C25</f>
        <v>Ramona</v>
      </c>
      <c r="I25" s="8" t="s">
        <v>35</v>
      </c>
    </row>
    <row r="26" spans="6:9" x14ac:dyDescent="0.3">
      <c r="F26" s="1">
        <v>25</v>
      </c>
      <c r="G26" s="1" t="str">
        <f>+Central!B26</f>
        <v>HSBC</v>
      </c>
      <c r="H26" s="1" t="str">
        <f>+Central!C26</f>
        <v>Lupita</v>
      </c>
      <c r="I26" s="8" t="s">
        <v>36</v>
      </c>
    </row>
  </sheetData>
  <hyperlinks>
    <hyperlink ref="A1" location="Central!A1" display="Central!A1" xr:uid="{17B8D4C1-7235-4601-94FE-4909ABA07E03}"/>
    <hyperlink ref="D1" location="'logos tarjetas'!A1" display="'logos tarjetas'!A1" xr:uid="{DD5A16F0-6AB6-44EF-B2B1-7448407906FE}"/>
    <hyperlink ref="I3" location="'2'!A1" display="'2'!A1" xr:uid="{D97D0829-F408-44BB-A173-126A6D58A1C3}"/>
    <hyperlink ref="I2" location="'1'!A1" display="'1'!A1" xr:uid="{7B1F7A4D-2CFE-496D-AEC3-9F3EB8249246}"/>
    <hyperlink ref="I4" location="'3'!A1" display="'3'!A1" xr:uid="{78C687CD-BB73-4F56-B46B-5D735C55E57E}"/>
    <hyperlink ref="I5" location="'4'!A1" display="'4'!A1" xr:uid="{852EACD6-C223-4EA3-90E2-54535009E848}"/>
    <hyperlink ref="I6" location="'5'!A1" display="'5'!A1" xr:uid="{195E4238-380F-4C9B-9B67-D62C55389BEF}"/>
    <hyperlink ref="I7" location="'6'!A1" display="'6'!A1" xr:uid="{15FDCC66-CD38-4274-ADA8-E1EA00CE562B}"/>
    <hyperlink ref="I8" location="'7'!A1" display="'7'!A1" xr:uid="{9C6A0F95-91A7-4904-A101-5D922ABB0F09}"/>
    <hyperlink ref="I9" location="'8'!A1" display="'8'!A1" xr:uid="{0B77CC8E-C4BA-424F-B07B-61F28DB2050B}"/>
    <hyperlink ref="I10" location="'9'!A1" display="'9'!A1" xr:uid="{C457346B-F34B-4F0A-A2CA-DFD8D633C845}"/>
    <hyperlink ref="I11" location="'10'!A1" display="'10'!A1" xr:uid="{C3B6EA8E-0793-46D7-A647-FCF75F364F51}"/>
    <hyperlink ref="I12" location="'11'!A1" display="'11'!A1" xr:uid="{2AF94FFA-257B-4040-AD06-E51700547DE0}"/>
    <hyperlink ref="I13" location="'12'!A1" display="'12'!A1" xr:uid="{2F3FC922-6049-4D92-886C-F1B3D18BBB2D}"/>
    <hyperlink ref="I14" location="'13'!A1" display="'13'!A1" xr:uid="{E0FD1A56-7053-4BAD-8CEF-E868846B606E}"/>
    <hyperlink ref="I15" location="'14'!A1" display="'14'!A1" xr:uid="{88D95B45-CFCF-4263-9F60-DA8E346CFD51}"/>
    <hyperlink ref="I16" location="'15'!A1" display="'15'!A1" xr:uid="{A3C7163F-6766-43E4-9C36-0C441D9E653E}"/>
    <hyperlink ref="I17" location="'16'!A1" display="'16'!A1" xr:uid="{D4E1C227-0D4C-4749-A9DB-31B3A3D5B109}"/>
    <hyperlink ref="I18" location="'17'!A1" display="'17'!A1" xr:uid="{11E0C1B5-1786-43D2-8358-42FAC32E1087}"/>
    <hyperlink ref="I19" location="'18'!A1" display="'18'!A1" xr:uid="{371AD84F-5123-4330-8738-ACDB28300911}"/>
    <hyperlink ref="I20" location="'19'!A1" display="'19'!A1" xr:uid="{0B6D9033-4E16-4ED7-A3B6-0C396206A7E9}"/>
    <hyperlink ref="I21" location="'20'!A1" display="'20'!A1" xr:uid="{78FA254A-67F3-4245-8329-71A8F1755A7B}"/>
    <hyperlink ref="I22" location="'21'!A1" display="'21'!A1" xr:uid="{A72EE5B5-BE15-4BD6-92A8-572B5F8C21FB}"/>
    <hyperlink ref="I23" location="'22'!A1" display="'22'!A1" xr:uid="{76C73CBE-7C84-429A-BD1F-D614CEC1468B}"/>
    <hyperlink ref="I24" location="'23'!A1" display="'23'!A1" xr:uid="{6F1979C4-EE59-432A-90D7-A3F939A30A80}"/>
    <hyperlink ref="I25" location="'24'!A1" display="'24'!A1" xr:uid="{52586224-CCE4-4459-B021-E5F3A69EB3B9}"/>
    <hyperlink ref="I26" location="'25'!A1" display="'25'!A1" xr:uid="{5B08BFDC-46AB-4488-A94E-5BC1166F75B8}"/>
    <hyperlink ref="D3" location="'logo marcas'!A1" display="'logo marcas'!A1" xr:uid="{E84FF7FF-868D-4680-BC1E-ACB7A2A7F169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354D-9A4E-4BA3-8AD7-37164650B3DC}">
  <sheetPr codeName="Hoja16"/>
  <dimension ref="A1:H26"/>
  <sheetViews>
    <sheetView workbookViewId="0">
      <selection activeCell="F15" sqref="F15"/>
    </sheetView>
  </sheetViews>
  <sheetFormatPr baseColWidth="10" defaultRowHeight="14.4" x14ac:dyDescent="0.3"/>
  <cols>
    <col min="5" max="5" width="16.6640625" bestFit="1" customWidth="1"/>
  </cols>
  <sheetData>
    <row r="1" spans="1:8" x14ac:dyDescent="0.3">
      <c r="A1" s="6" t="s">
        <v>11</v>
      </c>
      <c r="C1" s="1" t="s">
        <v>0</v>
      </c>
      <c r="D1" s="1" t="s">
        <v>8</v>
      </c>
      <c r="E1" s="1" t="s">
        <v>9</v>
      </c>
      <c r="F1" s="1" t="s">
        <v>10</v>
      </c>
      <c r="H1" s="7" t="s">
        <v>12</v>
      </c>
    </row>
    <row r="2" spans="1:8" x14ac:dyDescent="0.3">
      <c r="C2" s="1">
        <v>1</v>
      </c>
      <c r="D2" s="1" t="str">
        <f>+Central!B2</f>
        <v>Comafi</v>
      </c>
      <c r="E2" s="1" t="str">
        <f>+Central!C2</f>
        <v>Angus</v>
      </c>
      <c r="F2" s="8" t="s">
        <v>7</v>
      </c>
    </row>
    <row r="3" spans="1:8" x14ac:dyDescent="0.3">
      <c r="C3" s="1">
        <v>2</v>
      </c>
      <c r="D3" s="1" t="str">
        <f>+Central!B3</f>
        <v>Comafi</v>
      </c>
      <c r="E3" s="1" t="str">
        <f>+Central!C3</f>
        <v>Izakaya</v>
      </c>
      <c r="F3" s="8" t="s">
        <v>6</v>
      </c>
      <c r="H3" s="7" t="s">
        <v>39</v>
      </c>
    </row>
    <row r="4" spans="1:8" x14ac:dyDescent="0.3">
      <c r="C4" s="1">
        <v>3</v>
      </c>
      <c r="D4" s="1" t="str">
        <f>+Central!B4</f>
        <v>Comafi</v>
      </c>
      <c r="E4" s="1" t="str">
        <f>+Central!C4</f>
        <v>El estanciero</v>
      </c>
      <c r="F4" s="8" t="s">
        <v>14</v>
      </c>
    </row>
    <row r="5" spans="1:8" x14ac:dyDescent="0.3">
      <c r="C5" s="1">
        <v>4</v>
      </c>
      <c r="D5" s="1" t="str">
        <f>+Central!B5</f>
        <v>Comafi</v>
      </c>
      <c r="E5" s="1" t="str">
        <f>+Central!C5</f>
        <v>Green Bay Market</v>
      </c>
      <c r="F5" s="8" t="s">
        <v>15</v>
      </c>
    </row>
    <row r="6" spans="1:8" x14ac:dyDescent="0.3">
      <c r="C6" s="1">
        <v>5</v>
      </c>
      <c r="D6" s="1" t="str">
        <f>+Central!B6</f>
        <v>Comafi</v>
      </c>
      <c r="E6" s="1" t="str">
        <f>+Central!C6</f>
        <v>Club de la milanesa</v>
      </c>
      <c r="F6" s="8" t="s">
        <v>16</v>
      </c>
    </row>
    <row r="7" spans="1:8" x14ac:dyDescent="0.3">
      <c r="C7" s="1">
        <v>6</v>
      </c>
      <c r="D7" s="1" t="str">
        <f>+Central!B7</f>
        <v>Galicia</v>
      </c>
      <c r="E7" s="1" t="str">
        <f>+Central!C7</f>
        <v>Café Martinez</v>
      </c>
      <c r="F7" s="8" t="s">
        <v>17</v>
      </c>
    </row>
    <row r="8" spans="1:8" x14ac:dyDescent="0.3">
      <c r="C8" s="1">
        <v>7</v>
      </c>
      <c r="D8" s="1" t="str">
        <f>+Central!B8</f>
        <v>Galicia</v>
      </c>
      <c r="E8" s="1" t="str">
        <f>+Central!C8</f>
        <v>Asador Criollo</v>
      </c>
      <c r="F8" s="8" t="s">
        <v>18</v>
      </c>
    </row>
    <row r="9" spans="1:8" x14ac:dyDescent="0.3">
      <c r="C9" s="1">
        <v>8</v>
      </c>
      <c r="D9" s="1" t="str">
        <f>+Central!B9</f>
        <v>Galicia</v>
      </c>
      <c r="E9" s="1" t="str">
        <f>+Central!C9</f>
        <v>Don Toribio</v>
      </c>
      <c r="F9" s="8" t="s">
        <v>19</v>
      </c>
    </row>
    <row r="10" spans="1:8" x14ac:dyDescent="0.3">
      <c r="C10" s="1">
        <v>9</v>
      </c>
      <c r="D10" s="1" t="str">
        <f>+Central!B10</f>
        <v>Galicia</v>
      </c>
      <c r="E10" s="1" t="str">
        <f>+Central!C10</f>
        <v>Crocante</v>
      </c>
      <c r="F10" s="8" t="s">
        <v>20</v>
      </c>
    </row>
    <row r="11" spans="1:8" x14ac:dyDescent="0.3">
      <c r="C11" s="1">
        <v>10</v>
      </c>
      <c r="D11" s="1" t="str">
        <f>+Central!B11</f>
        <v>Galicia</v>
      </c>
      <c r="E11" s="1" t="str">
        <f>+Central!C11</f>
        <v>El Quebracho</v>
      </c>
      <c r="F11" s="8" t="s">
        <v>21</v>
      </c>
    </row>
    <row r="12" spans="1:8" x14ac:dyDescent="0.3">
      <c r="C12" s="1">
        <v>11</v>
      </c>
      <c r="D12" s="1" t="str">
        <f>+Central!B12</f>
        <v>Ciudad</v>
      </c>
      <c r="E12" s="1" t="str">
        <f>+Central!C12</f>
        <v>Valentino</v>
      </c>
      <c r="F12" s="8" t="s">
        <v>22</v>
      </c>
    </row>
    <row r="13" spans="1:8" x14ac:dyDescent="0.3">
      <c r="C13" s="1">
        <v>12</v>
      </c>
      <c r="D13" s="1" t="str">
        <f>+Central!B13</f>
        <v>Ciudad</v>
      </c>
      <c r="E13" s="1" t="str">
        <f>+Central!C13</f>
        <v>De Barricas</v>
      </c>
      <c r="F13" s="8" t="s">
        <v>23</v>
      </c>
    </row>
    <row r="14" spans="1:8" x14ac:dyDescent="0.3">
      <c r="C14" s="1">
        <v>13</v>
      </c>
      <c r="D14" s="1" t="str">
        <f>+Central!B14</f>
        <v>Ciudad</v>
      </c>
      <c r="E14" s="1" t="str">
        <f>+Central!C14</f>
        <v>Tango Piazzola</v>
      </c>
      <c r="F14" s="8" t="s">
        <v>24</v>
      </c>
    </row>
    <row r="15" spans="1:8" x14ac:dyDescent="0.3">
      <c r="C15" s="1">
        <v>14</v>
      </c>
      <c r="D15" s="1" t="str">
        <f>+Central!B15</f>
        <v>Ciudad</v>
      </c>
      <c r="E15" s="1" t="str">
        <f>+Central!C15</f>
        <v>Resto vie</v>
      </c>
      <c r="F15" s="8" t="s">
        <v>25</v>
      </c>
    </row>
    <row r="16" spans="1:8" x14ac:dyDescent="0.3">
      <c r="C16" s="1">
        <v>15</v>
      </c>
      <c r="D16" s="1" t="str">
        <f>+Central!B16</f>
        <v>Ciudad</v>
      </c>
      <c r="E16" s="1" t="str">
        <f>+Central!C16</f>
        <v>Resto dom</v>
      </c>
      <c r="F16" s="8" t="s">
        <v>26</v>
      </c>
    </row>
    <row r="17" spans="3:6" x14ac:dyDescent="0.3">
      <c r="C17" s="1">
        <v>16</v>
      </c>
      <c r="D17" s="1" t="str">
        <f>+Central!B17</f>
        <v>Santander</v>
      </c>
      <c r="E17" s="1" t="str">
        <f>+Central!C17</f>
        <v>Mostaza</v>
      </c>
      <c r="F17" s="8" t="s">
        <v>27</v>
      </c>
    </row>
    <row r="18" spans="3:6" x14ac:dyDescent="0.3">
      <c r="C18" s="1">
        <v>17</v>
      </c>
      <c r="D18" s="1" t="str">
        <f>+Central!B18</f>
        <v>Santander</v>
      </c>
      <c r="E18" s="1" t="str">
        <f>+Central!C18</f>
        <v>Cincinnatti</v>
      </c>
      <c r="F18" s="8" t="s">
        <v>28</v>
      </c>
    </row>
    <row r="19" spans="3:6" x14ac:dyDescent="0.3">
      <c r="C19" s="1">
        <v>18</v>
      </c>
      <c r="D19" s="1" t="str">
        <f>+Central!B19</f>
        <v>Santander</v>
      </c>
      <c r="E19" s="1" t="str">
        <f>+Central!C19</f>
        <v>Restorando</v>
      </c>
      <c r="F19" s="8" t="s">
        <v>29</v>
      </c>
    </row>
    <row r="20" spans="3:6" x14ac:dyDescent="0.3">
      <c r="C20" s="1">
        <v>19</v>
      </c>
      <c r="D20" s="1" t="str">
        <f>+Central!B20</f>
        <v>Santander</v>
      </c>
      <c r="E20" s="1" t="str">
        <f>+Central!C20</f>
        <v>Cest Ma Creme</v>
      </c>
      <c r="F20" s="8" t="s">
        <v>30</v>
      </c>
    </row>
    <row r="21" spans="3:6" x14ac:dyDescent="0.3">
      <c r="C21" s="1">
        <v>20</v>
      </c>
      <c r="D21" s="1" t="str">
        <f>+Central!B21</f>
        <v>HSBC</v>
      </c>
      <c r="E21" s="1" t="str">
        <f>+Central!C21</f>
        <v>Kanu sushi</v>
      </c>
      <c r="F21" s="8" t="s">
        <v>31</v>
      </c>
    </row>
    <row r="22" spans="3:6" x14ac:dyDescent="0.3">
      <c r="C22" s="1">
        <v>21</v>
      </c>
      <c r="D22" s="1" t="str">
        <f>+Central!B22</f>
        <v>HSBC</v>
      </c>
      <c r="E22" s="1" t="str">
        <f>+Central!C22</f>
        <v>BICE</v>
      </c>
      <c r="F22" s="8" t="s">
        <v>32</v>
      </c>
    </row>
    <row r="23" spans="3:6" x14ac:dyDescent="0.3">
      <c r="C23" s="1">
        <v>22</v>
      </c>
      <c r="D23" s="1" t="str">
        <f>+Central!B23</f>
        <v>HSBC</v>
      </c>
      <c r="E23" s="1" t="str">
        <f>+Central!C23</f>
        <v>Honduras</v>
      </c>
      <c r="F23" s="8" t="s">
        <v>33</v>
      </c>
    </row>
    <row r="24" spans="3:6" x14ac:dyDescent="0.3">
      <c r="C24" s="1">
        <v>23</v>
      </c>
      <c r="D24" s="1" t="str">
        <f>+Central!B24</f>
        <v>HSBC</v>
      </c>
      <c r="E24" s="1" t="str">
        <f>+Central!C24</f>
        <v>Angus</v>
      </c>
      <c r="F24" s="8" t="s">
        <v>34</v>
      </c>
    </row>
    <row r="25" spans="3:6" x14ac:dyDescent="0.3">
      <c r="C25" s="1">
        <v>24</v>
      </c>
      <c r="D25" s="1" t="str">
        <f>+Central!B25</f>
        <v>HSBC</v>
      </c>
      <c r="E25" s="1" t="str">
        <f>+Central!C25</f>
        <v>Ramona</v>
      </c>
      <c r="F25" s="8" t="s">
        <v>35</v>
      </c>
    </row>
    <row r="26" spans="3:6" x14ac:dyDescent="0.3">
      <c r="C26" s="1">
        <v>25</v>
      </c>
      <c r="D26" s="1" t="str">
        <f>+Central!B26</f>
        <v>HSBC</v>
      </c>
      <c r="E26" s="1" t="str">
        <f>+Central!C26</f>
        <v>Lupita</v>
      </c>
      <c r="F26" s="8" t="s">
        <v>36</v>
      </c>
    </row>
  </sheetData>
  <hyperlinks>
    <hyperlink ref="A1" location="Central!A1" display="Central!A1" xr:uid="{632BC099-6A47-47FA-85E9-79436380E6A8}"/>
    <hyperlink ref="H1" location="'logos bancos'!A1" display="'logos bancos'!A1" xr:uid="{59FE19B1-AF70-42C2-850B-C68745C31425}"/>
    <hyperlink ref="F3" location="'2'!A1" display="'2'!A1" xr:uid="{7AF24E00-98BB-46D7-AE8E-29C04EEDAB51}"/>
    <hyperlink ref="F2" location="'1'!A1" display="'1'!A1" xr:uid="{85830A75-1617-45A7-8366-62E9724B22EA}"/>
    <hyperlink ref="F4" location="'3'!A1" display="'3'!A1" xr:uid="{7CBE74F2-12C7-4EC8-B130-929F6E646C9F}"/>
    <hyperlink ref="F5" location="'4'!A1" display="'4'!A1" xr:uid="{86D3F1DF-501E-4DA3-89F3-2EC4F5F563EF}"/>
    <hyperlink ref="F6" location="'5'!A1" display="'5'!A1" xr:uid="{BADC9DFF-025E-4CC0-9376-4A1BD4ABD6DF}"/>
    <hyperlink ref="F7" location="'6'!A1" display="'6'!A1" xr:uid="{313E291F-DA83-42B9-A418-C50E1565FC1E}"/>
    <hyperlink ref="F8" location="'7'!A1" display="'7'!A1" xr:uid="{BBA5FB41-6363-4AD7-88C3-6CDEF71E0D41}"/>
    <hyperlink ref="F9" location="'8'!A1" display="'8'!A1" xr:uid="{1B57D7AC-4583-4B3F-B1A1-ACFEA094AE02}"/>
    <hyperlink ref="F10" location="'9'!A1" display="'9'!A1" xr:uid="{2B169389-47EE-4CCF-8870-96FB8D83BA0C}"/>
    <hyperlink ref="F11" location="'10'!A1" display="'10'!A1" xr:uid="{89C082F3-DB35-4AC8-B4CF-31F7E51885CF}"/>
    <hyperlink ref="F12" location="'11'!A1" display="'11'!A1" xr:uid="{03B2FE65-82CA-4C3B-B715-3B4EFD84FB0D}"/>
    <hyperlink ref="F13" location="'12'!A1" display="'12'!A1" xr:uid="{1E44AEE3-7EF2-40DE-A9CC-DAF7955FD383}"/>
    <hyperlink ref="F14" location="'13'!A1" display="'13'!A1" xr:uid="{D497C6AD-328E-4BCB-A0D2-5FD08F0BB1E2}"/>
    <hyperlink ref="F15" location="'14'!A1" display="'14'!A1" xr:uid="{7157E876-08C1-41DA-87CC-58C912C606C2}"/>
    <hyperlink ref="F16" location="'15'!A1" display="'15'!A1" xr:uid="{56B054DC-35A4-4C93-A6B2-10D31817B2AA}"/>
    <hyperlink ref="F17" location="'16'!A1" display="'16'!A1" xr:uid="{7FC6DBF5-A3F1-4579-B98C-1F40E12387CC}"/>
    <hyperlink ref="F18" location="'17'!A1" display="'17'!A1" xr:uid="{9D28CDE2-52FC-4793-BB08-EE7783CD4AA6}"/>
    <hyperlink ref="F19" location="'18'!A1" display="'18'!A1" xr:uid="{B5544547-CCBB-43E3-878E-F3D347644311}"/>
    <hyperlink ref="F20" location="'19'!A1" display="'19'!A1" xr:uid="{C9BB9CAE-7246-4295-8685-0985BEE14183}"/>
    <hyperlink ref="F21" location="'20'!A1" display="'20'!A1" xr:uid="{3DC90D05-B63E-45AA-96DD-33F205C236F8}"/>
    <hyperlink ref="F22" location="'21'!A1" display="'21'!A1" xr:uid="{80C97EE5-89E0-4CCC-8F2E-603C70E6D553}"/>
    <hyperlink ref="F23" location="'22'!A1" display="'22'!A1" xr:uid="{221C4560-030E-4132-B39D-C85E7F0DA92D}"/>
    <hyperlink ref="F24" location="'23'!A1" display="'23'!A1" xr:uid="{98D1F608-C832-4854-A639-79D5D1499100}"/>
    <hyperlink ref="F25" location="'24'!A1" display="'24'!A1" xr:uid="{D1795DC1-3393-4FCC-81BB-4D29C79D0C32}"/>
    <hyperlink ref="F26" location="'25'!A1" display="'25'!A1" xr:uid="{55EA5461-AAC7-4269-B1C1-EEBFF4D87CD0}"/>
    <hyperlink ref="H3" location="'logo marcas'!A1" display="'logo marcas'!A1" xr:uid="{3EFD7323-C75F-448F-B3BD-A3458829750F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4396-554C-475C-97E9-2CE8E58E1C7B}">
  <dimension ref="E1:K26"/>
  <sheetViews>
    <sheetView workbookViewId="0">
      <selection activeCell="J1" sqref="J1"/>
    </sheetView>
  </sheetViews>
  <sheetFormatPr baseColWidth="10" defaultRowHeight="14.4" x14ac:dyDescent="0.3"/>
  <cols>
    <col min="7" max="7" width="16.6640625" bestFit="1" customWidth="1"/>
  </cols>
  <sheetData>
    <row r="1" spans="5:11" x14ac:dyDescent="0.3">
      <c r="E1" s="1" t="s">
        <v>0</v>
      </c>
      <c r="F1" s="1" t="s">
        <v>8</v>
      </c>
      <c r="G1" s="1" t="s">
        <v>9</v>
      </c>
      <c r="H1" s="1" t="s">
        <v>10</v>
      </c>
      <c r="J1" s="6" t="s">
        <v>11</v>
      </c>
      <c r="K1" s="7" t="s">
        <v>12</v>
      </c>
    </row>
    <row r="2" spans="5:11" x14ac:dyDescent="0.3">
      <c r="E2" s="1">
        <v>1</v>
      </c>
      <c r="F2" s="1" t="str">
        <f>+Central!B2</f>
        <v>Comafi</v>
      </c>
      <c r="G2" s="1" t="str">
        <f>+Central!C2</f>
        <v>Angus</v>
      </c>
      <c r="H2" s="8" t="s">
        <v>7</v>
      </c>
    </row>
    <row r="3" spans="5:11" x14ac:dyDescent="0.3">
      <c r="E3" s="1">
        <v>2</v>
      </c>
      <c r="F3" s="1" t="str">
        <f>+Central!B3</f>
        <v>Comafi</v>
      </c>
      <c r="G3" s="1" t="s">
        <v>52</v>
      </c>
      <c r="H3" s="8" t="s">
        <v>6</v>
      </c>
      <c r="K3" s="7" t="s">
        <v>13</v>
      </c>
    </row>
    <row r="4" spans="5:11" x14ac:dyDescent="0.3">
      <c r="E4" s="1">
        <v>3</v>
      </c>
      <c r="F4" s="1" t="str">
        <f>+Central!B4</f>
        <v>Comafi</v>
      </c>
      <c r="G4" s="1" t="str">
        <f>+Central!C4</f>
        <v>El estanciero</v>
      </c>
      <c r="H4" s="8" t="s">
        <v>14</v>
      </c>
    </row>
    <row r="5" spans="5:11" x14ac:dyDescent="0.3">
      <c r="E5" s="1">
        <v>4</v>
      </c>
      <c r="F5" s="1" t="str">
        <f>+Central!B5</f>
        <v>Comafi</v>
      </c>
      <c r="G5" s="1" t="str">
        <f>+Central!C5</f>
        <v>Green Bay Market</v>
      </c>
      <c r="H5" s="8" t="s">
        <v>15</v>
      </c>
    </row>
    <row r="6" spans="5:11" x14ac:dyDescent="0.3">
      <c r="E6" s="1">
        <v>5</v>
      </c>
      <c r="F6" s="1" t="str">
        <f>+Central!B6</f>
        <v>Comafi</v>
      </c>
      <c r="G6" s="1" t="str">
        <f>+Central!C6</f>
        <v>Club de la milanesa</v>
      </c>
      <c r="H6" s="8" t="s">
        <v>16</v>
      </c>
    </row>
    <row r="7" spans="5:11" x14ac:dyDescent="0.3">
      <c r="E7" s="1">
        <v>6</v>
      </c>
      <c r="F7" s="1" t="str">
        <f>+Central!B7</f>
        <v>Galicia</v>
      </c>
      <c r="G7" s="1" t="str">
        <f>+Central!C7</f>
        <v>Café Martinez</v>
      </c>
      <c r="H7" s="8" t="s">
        <v>17</v>
      </c>
    </row>
    <row r="8" spans="5:11" x14ac:dyDescent="0.3">
      <c r="E8" s="1">
        <v>7</v>
      </c>
      <c r="F8" s="1" t="str">
        <f>+Central!B8</f>
        <v>Galicia</v>
      </c>
      <c r="G8" s="1" t="str">
        <f>+Central!C8</f>
        <v>Asador Criollo</v>
      </c>
      <c r="H8" s="8" t="s">
        <v>18</v>
      </c>
    </row>
    <row r="9" spans="5:11" x14ac:dyDescent="0.3">
      <c r="E9" s="1">
        <v>8</v>
      </c>
      <c r="F9" s="1" t="str">
        <f>+Central!B9</f>
        <v>Galicia</v>
      </c>
      <c r="G9" s="1" t="str">
        <f>+Central!C9</f>
        <v>Don Toribio</v>
      </c>
      <c r="H9" s="8" t="s">
        <v>19</v>
      </c>
    </row>
    <row r="10" spans="5:11" x14ac:dyDescent="0.3">
      <c r="E10" s="1">
        <v>9</v>
      </c>
      <c r="F10" s="1" t="str">
        <f>+Central!B10</f>
        <v>Galicia</v>
      </c>
      <c r="G10" s="1" t="str">
        <f>+Central!C10</f>
        <v>Crocante</v>
      </c>
      <c r="H10" s="8" t="s">
        <v>20</v>
      </c>
    </row>
    <row r="11" spans="5:11" x14ac:dyDescent="0.3">
      <c r="E11" s="1">
        <v>10</v>
      </c>
      <c r="F11" s="1" t="str">
        <f>+Central!B11</f>
        <v>Galicia</v>
      </c>
      <c r="G11" s="1" t="str">
        <f>+Central!C11</f>
        <v>El Quebracho</v>
      </c>
      <c r="H11" s="8" t="s">
        <v>21</v>
      </c>
    </row>
    <row r="12" spans="5:11" x14ac:dyDescent="0.3">
      <c r="E12" s="1">
        <v>11</v>
      </c>
      <c r="F12" s="1" t="str">
        <f>+Central!B12</f>
        <v>Ciudad</v>
      </c>
      <c r="G12" s="1" t="str">
        <f>+Central!C12</f>
        <v>Valentino</v>
      </c>
      <c r="H12" s="8" t="s">
        <v>22</v>
      </c>
    </row>
    <row r="13" spans="5:11" x14ac:dyDescent="0.3">
      <c r="E13" s="1">
        <v>12</v>
      </c>
      <c r="F13" s="1" t="str">
        <f>+Central!B13</f>
        <v>Ciudad</v>
      </c>
      <c r="G13" s="1" t="str">
        <f>+Central!C13</f>
        <v>De Barricas</v>
      </c>
      <c r="H13" s="8" t="s">
        <v>23</v>
      </c>
    </row>
    <row r="14" spans="5:11" x14ac:dyDescent="0.3">
      <c r="E14" s="1">
        <v>13</v>
      </c>
      <c r="F14" s="1" t="str">
        <f>+Central!B14</f>
        <v>Ciudad</v>
      </c>
      <c r="G14" s="1" t="str">
        <f>+Central!C14</f>
        <v>Tango Piazzola</v>
      </c>
      <c r="H14" s="8" t="s">
        <v>24</v>
      </c>
    </row>
    <row r="15" spans="5:11" x14ac:dyDescent="0.3">
      <c r="E15" s="1">
        <v>14</v>
      </c>
      <c r="F15" s="1" t="str">
        <f>+Central!B15</f>
        <v>Ciudad</v>
      </c>
      <c r="G15" s="1" t="str">
        <f>+Central!C15</f>
        <v>Resto vie</v>
      </c>
      <c r="H15" s="8" t="s">
        <v>25</v>
      </c>
    </row>
    <row r="16" spans="5:11" x14ac:dyDescent="0.3">
      <c r="E16" s="1">
        <v>15</v>
      </c>
      <c r="F16" s="1" t="str">
        <f>+Central!B16</f>
        <v>Ciudad</v>
      </c>
      <c r="G16" s="1" t="str">
        <f>+Central!C16</f>
        <v>Resto dom</v>
      </c>
      <c r="H16" s="8" t="s">
        <v>26</v>
      </c>
    </row>
    <row r="17" spans="5:8" x14ac:dyDescent="0.3">
      <c r="E17" s="1">
        <v>16</v>
      </c>
      <c r="F17" s="1" t="str">
        <f>+Central!B17</f>
        <v>Santander</v>
      </c>
      <c r="G17" s="1" t="str">
        <f>+Central!C17</f>
        <v>Mostaza</v>
      </c>
      <c r="H17" s="8" t="s">
        <v>27</v>
      </c>
    </row>
    <row r="18" spans="5:8" x14ac:dyDescent="0.3">
      <c r="E18" s="1">
        <v>17</v>
      </c>
      <c r="F18" s="1" t="str">
        <f>+Central!B18</f>
        <v>Santander</v>
      </c>
      <c r="G18" s="1" t="str">
        <f>+Central!C18</f>
        <v>Cincinnatti</v>
      </c>
      <c r="H18" s="8" t="s">
        <v>28</v>
      </c>
    </row>
    <row r="19" spans="5:8" x14ac:dyDescent="0.3">
      <c r="E19" s="1">
        <v>18</v>
      </c>
      <c r="F19" s="1" t="str">
        <f>+Central!B19</f>
        <v>Santander</v>
      </c>
      <c r="G19" s="1" t="str">
        <f>+Central!C19</f>
        <v>Restorando</v>
      </c>
      <c r="H19" s="8" t="s">
        <v>29</v>
      </c>
    </row>
    <row r="20" spans="5:8" x14ac:dyDescent="0.3">
      <c r="E20" s="1">
        <v>19</v>
      </c>
      <c r="F20" s="1" t="str">
        <f>+Central!B20</f>
        <v>Santander</v>
      </c>
      <c r="G20" s="1" t="str">
        <f>+Central!C20</f>
        <v>Cest Ma Creme</v>
      </c>
      <c r="H20" s="8" t="s">
        <v>30</v>
      </c>
    </row>
    <row r="21" spans="5:8" x14ac:dyDescent="0.3">
      <c r="E21" s="1">
        <v>20</v>
      </c>
      <c r="F21" s="1" t="str">
        <f>+Central!B21</f>
        <v>HSBC</v>
      </c>
      <c r="G21" s="1" t="str">
        <f>+Central!C21</f>
        <v>Kanu sushi</v>
      </c>
      <c r="H21" s="8" t="s">
        <v>31</v>
      </c>
    </row>
    <row r="22" spans="5:8" x14ac:dyDescent="0.3">
      <c r="E22" s="1">
        <v>21</v>
      </c>
      <c r="F22" s="1" t="str">
        <f>+Central!B22</f>
        <v>HSBC</v>
      </c>
      <c r="G22" s="1" t="str">
        <f>+Central!C22</f>
        <v>BICE</v>
      </c>
      <c r="H22" s="8" t="s">
        <v>32</v>
      </c>
    </row>
    <row r="23" spans="5:8" x14ac:dyDescent="0.3">
      <c r="E23" s="1">
        <v>22</v>
      </c>
      <c r="F23" s="1" t="str">
        <f>+Central!B23</f>
        <v>HSBC</v>
      </c>
      <c r="G23" s="1" t="str">
        <f>+Central!C23</f>
        <v>Honduras</v>
      </c>
      <c r="H23" s="8" t="s">
        <v>33</v>
      </c>
    </row>
    <row r="24" spans="5:8" x14ac:dyDescent="0.3">
      <c r="E24" s="1">
        <v>23</v>
      </c>
      <c r="F24" s="1" t="str">
        <f>+Central!B24</f>
        <v>HSBC</v>
      </c>
      <c r="G24" s="1" t="str">
        <f>+Central!C24</f>
        <v>Angus</v>
      </c>
      <c r="H24" s="8" t="s">
        <v>34</v>
      </c>
    </row>
    <row r="25" spans="5:8" x14ac:dyDescent="0.3">
      <c r="E25" s="1">
        <v>24</v>
      </c>
      <c r="F25" s="1" t="str">
        <f>+Central!B25</f>
        <v>HSBC</v>
      </c>
      <c r="G25" s="1" t="str">
        <f>+Central!C25</f>
        <v>Ramona</v>
      </c>
      <c r="H25" s="8" t="s">
        <v>35</v>
      </c>
    </row>
    <row r="26" spans="5:8" x14ac:dyDescent="0.3">
      <c r="E26" s="1">
        <v>25</v>
      </c>
      <c r="F26" s="1" t="str">
        <f>+Central!B26</f>
        <v>HSBC</v>
      </c>
      <c r="G26" s="1" t="str">
        <f>+Central!C26</f>
        <v>Lupita</v>
      </c>
      <c r="H26" s="8" t="s">
        <v>36</v>
      </c>
    </row>
  </sheetData>
  <hyperlinks>
    <hyperlink ref="K1" location="'logos bancos'!A1" display="'logos bancos'!A1" xr:uid="{2A506D61-5326-467D-927D-A46EA11E2106}"/>
    <hyperlink ref="K3" location="'logos tarjetas'!A1" display="'logos tarjetas'!A1" xr:uid="{4AC065DD-29E9-4156-B9F8-F665820D011F}"/>
    <hyperlink ref="J1" location="Central!A1" display="Central!A1" xr:uid="{A2D370FE-6D11-484B-9EDF-53170F2C5613}"/>
    <hyperlink ref="H3" location="'2'!A1" display="'2'!A1" xr:uid="{B39A6350-609D-42CD-A4F0-F5349E7C475A}"/>
    <hyperlink ref="H2" location="'1'!A1" display="'1'!A1" xr:uid="{6313139D-194D-4133-8D6C-BDB5D76AE85D}"/>
    <hyperlink ref="H4" location="'3'!A1" display="'3'!A1" xr:uid="{08594560-76BF-4E2D-8201-B170EAB515A3}"/>
    <hyperlink ref="H5" location="'4'!A1" display="'4'!A1" xr:uid="{9CDF9359-183D-4634-A1D3-21CC7D936149}"/>
    <hyperlink ref="H6" location="'5'!A1" display="'5'!A1" xr:uid="{0576141B-70B1-4D26-ACD3-C2B642F739A1}"/>
    <hyperlink ref="H7" location="'6'!A1" display="'6'!A1" xr:uid="{43F5FC0D-7637-46DA-B8C7-2D88CF6B4A00}"/>
    <hyperlink ref="H8" location="'7'!A1" display="'7'!A1" xr:uid="{DF95986C-A915-4223-9CF5-7C1C9E0C08BC}"/>
    <hyperlink ref="H9" location="'8'!A1" display="'8'!A1" xr:uid="{BF720CF9-A3E9-4308-B446-7C4562594C28}"/>
    <hyperlink ref="H10" location="'9'!A1" display="'9'!A1" xr:uid="{E8E250B5-CC3E-44D5-993C-DF7B76F5801D}"/>
    <hyperlink ref="H11" location="'10'!A1" display="'10'!A1" xr:uid="{8FAA636F-D780-4DB7-B613-490A5EB22052}"/>
    <hyperlink ref="H12" location="'11'!A1" display="'11'!A1" xr:uid="{45EC6F20-206F-4912-82E6-97FC60A525C7}"/>
    <hyperlink ref="H13" location="'12'!A1" display="'12'!A1" xr:uid="{C825508C-EE55-467C-B42A-4752BCF760A9}"/>
    <hyperlink ref="H14" location="'13'!A1" display="'13'!A1" xr:uid="{9CDB055A-7DE3-42E7-AE6C-CC52876B7AD2}"/>
    <hyperlink ref="H15" location="'14'!A1" display="'14'!A1" xr:uid="{65ED1E9D-320A-41C8-B755-DC1BA6119B0A}"/>
    <hyperlink ref="H16" location="'15'!A1" display="'15'!A1" xr:uid="{37439AA5-3B9B-4EFE-B422-F05139775F6D}"/>
    <hyperlink ref="H17" location="'16'!A1" display="'16'!A1" xr:uid="{4B62A824-2E40-419A-8E3B-4C96E17226B8}"/>
    <hyperlink ref="H18" location="'17'!A1" display="'17'!A1" xr:uid="{5BA6957F-EAC7-4C22-9417-72F0A8B6EC3F}"/>
    <hyperlink ref="H19" location="'18'!A1" display="'18'!A1" xr:uid="{B62A6465-9460-438B-A5B2-3753F0B8A87F}"/>
    <hyperlink ref="H20" location="'19'!A1" display="'19'!A1" xr:uid="{ED1169EA-DF6B-45AE-9DA3-33335DBD6A17}"/>
    <hyperlink ref="H21" location="'20'!A1" display="'20'!A1" xr:uid="{2D761BE9-7F05-488A-9906-86C5DF52FC3B}"/>
    <hyperlink ref="H22" location="'21'!A1" display="'21'!A1" xr:uid="{B714C33E-E3D4-4DEC-B687-6225DA3B4E6D}"/>
    <hyperlink ref="H23" location="'22'!A1" display="'22'!A1" xr:uid="{3DB9DFB3-299C-4668-9BD8-D6C1A5DFCC91}"/>
    <hyperlink ref="H24" location="'23'!A1" display="'23'!A1" xr:uid="{A9603EA9-460D-4036-8790-DF1C7915FE2F}"/>
    <hyperlink ref="H25" location="'24'!A1" display="'24'!A1" xr:uid="{BFEB8779-FB60-47CF-BD15-CFF4C180EABC}"/>
    <hyperlink ref="H26" location="'25'!A1" display="'25'!A1" xr:uid="{83C704F8-9F06-4509-A1B4-EB8842337459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41A3-0AC2-47DA-BB3C-A6C749AA7C00}">
  <dimension ref="A1:Y32"/>
  <sheetViews>
    <sheetView workbookViewId="0">
      <selection activeCell="S2" sqref="S2:Y13"/>
    </sheetView>
  </sheetViews>
  <sheetFormatPr baseColWidth="10" defaultRowHeight="14.4" x14ac:dyDescent="0.3"/>
  <cols>
    <col min="3" max="3" width="3.77734375" bestFit="1" customWidth="1"/>
    <col min="4" max="4" width="3" bestFit="1" customWidth="1"/>
    <col min="8" max="8" width="4.5546875" bestFit="1" customWidth="1"/>
    <col min="9" max="9" width="3.109375" customWidth="1"/>
    <col min="11" max="11" width="16.6640625" bestFit="1" customWidth="1"/>
    <col min="13" max="14" width="3.77734375" customWidth="1"/>
    <col min="16" max="17" width="3.77734375" customWidth="1"/>
    <col min="19" max="21" width="3.77734375" customWidth="1"/>
    <col min="23" max="25" width="3.77734375" customWidth="1"/>
  </cols>
  <sheetData>
    <row r="1" spans="1:25" ht="15" thickBot="1" x14ac:dyDescent="0.35"/>
    <row r="2" spans="1:25" ht="15" thickBot="1" x14ac:dyDescent="0.35">
      <c r="C2" s="36" t="s">
        <v>140</v>
      </c>
      <c r="S2" s="51" t="s">
        <v>139</v>
      </c>
      <c r="T2" s="52"/>
      <c r="U2" s="52"/>
      <c r="V2" s="52"/>
      <c r="W2" s="52"/>
      <c r="X2" s="52"/>
      <c r="Y2" s="53"/>
    </row>
    <row r="3" spans="1:25" x14ac:dyDescent="0.3">
      <c r="A3" s="6" t="s">
        <v>11</v>
      </c>
      <c r="C3" s="29" t="s">
        <v>85</v>
      </c>
      <c r="D3" t="str">
        <f>+Central!A1</f>
        <v>Id</v>
      </c>
      <c r="E3" t="str">
        <f>+Central!B1</f>
        <v>Banco</v>
      </c>
      <c r="F3" t="str">
        <f>+Central!C1</f>
        <v>Local</v>
      </c>
      <c r="G3" t="str">
        <f>+Central!D1</f>
        <v>Link</v>
      </c>
      <c r="H3" t="s">
        <v>141</v>
      </c>
      <c r="I3" t="s">
        <v>0</v>
      </c>
      <c r="J3" s="28" t="s">
        <v>8</v>
      </c>
      <c r="K3" s="28" t="s">
        <v>9</v>
      </c>
      <c r="M3" s="50" t="s">
        <v>87</v>
      </c>
      <c r="N3" s="50"/>
      <c r="P3" s="50" t="s">
        <v>88</v>
      </c>
      <c r="Q3" s="50"/>
      <c r="S3" s="54" t="s">
        <v>119</v>
      </c>
      <c r="T3" s="55"/>
      <c r="U3" s="55"/>
      <c r="V3" s="3"/>
      <c r="W3" s="55" t="s">
        <v>0</v>
      </c>
      <c r="X3" s="55"/>
      <c r="Y3" s="56"/>
    </row>
    <row r="4" spans="1:25" x14ac:dyDescent="0.3">
      <c r="C4" s="30">
        <v>1</v>
      </c>
      <c r="D4">
        <f>+Central!A2</f>
        <v>10</v>
      </c>
      <c r="E4" t="str">
        <f>+Central!B2</f>
        <v>Comafi</v>
      </c>
      <c r="F4" t="str">
        <f>+Central!C2</f>
        <v>Angus</v>
      </c>
      <c r="G4" t="str">
        <f>+Central!D2</f>
        <v>10'!A1</v>
      </c>
      <c r="H4">
        <v>1</v>
      </c>
      <c r="I4">
        <v>10</v>
      </c>
      <c r="J4" s="28" t="str">
        <f>+VLOOKUP(I4,$D$4:$F$32,2,FALSE)</f>
        <v>Comafi</v>
      </c>
      <c r="K4" s="28" t="str">
        <f>+VLOOKUP(I4,$D$4:$F$32,3,FALSE)</f>
        <v>Angus</v>
      </c>
      <c r="M4">
        <v>1</v>
      </c>
      <c r="N4">
        <v>2</v>
      </c>
      <c r="P4">
        <v>10</v>
      </c>
      <c r="Q4">
        <v>15</v>
      </c>
      <c r="S4" s="37">
        <v>1</v>
      </c>
      <c r="T4" s="3">
        <v>2</v>
      </c>
      <c r="U4" s="3">
        <v>3</v>
      </c>
      <c r="V4" s="3"/>
      <c r="W4" s="3">
        <v>10</v>
      </c>
      <c r="X4" s="3">
        <v>15</v>
      </c>
      <c r="Y4" s="38">
        <v>20</v>
      </c>
    </row>
    <row r="5" spans="1:25" x14ac:dyDescent="0.3">
      <c r="C5" s="31">
        <v>6</v>
      </c>
      <c r="D5">
        <f>+Central!A3</f>
        <v>11</v>
      </c>
      <c r="E5" t="str">
        <f>+Central!B3</f>
        <v>Comafi</v>
      </c>
      <c r="F5" t="str">
        <f>+Central!C3</f>
        <v>Izakaya</v>
      </c>
      <c r="G5" t="str">
        <f>+Central!D3</f>
        <v>11'!A1</v>
      </c>
      <c r="H5">
        <v>2</v>
      </c>
      <c r="I5">
        <v>15</v>
      </c>
      <c r="J5" s="28" t="str">
        <f t="shared" ref="J5:J32" si="0">+VLOOKUP(I5,$D$4:$F$32,2,FALSE)</f>
        <v>Galicia</v>
      </c>
      <c r="K5" s="28" t="str">
        <f t="shared" ref="K5:K32" si="1">+VLOOKUP(I5,$D$4:$F$32,3,FALSE)</f>
        <v>Café Martinez</v>
      </c>
      <c r="M5">
        <v>3</v>
      </c>
      <c r="N5">
        <v>4</v>
      </c>
      <c r="P5">
        <v>20</v>
      </c>
      <c r="Q5">
        <v>25</v>
      </c>
      <c r="S5" s="37">
        <v>4</v>
      </c>
      <c r="T5" s="3">
        <v>5</v>
      </c>
      <c r="U5" s="3">
        <v>6</v>
      </c>
      <c r="V5" s="3"/>
      <c r="W5" s="3">
        <v>25</v>
      </c>
      <c r="X5" s="3">
        <v>30</v>
      </c>
      <c r="Y5" s="38">
        <v>35</v>
      </c>
    </row>
    <row r="6" spans="1:25" x14ac:dyDescent="0.3">
      <c r="C6" s="32">
        <v>11</v>
      </c>
      <c r="D6">
        <f>+Central!A4</f>
        <v>12</v>
      </c>
      <c r="E6" t="str">
        <f>+Central!B4</f>
        <v>Comafi</v>
      </c>
      <c r="F6" t="str">
        <f>+Central!C4</f>
        <v>El estanciero</v>
      </c>
      <c r="G6" t="str">
        <f>+Central!D4</f>
        <v>12'!A1</v>
      </c>
      <c r="H6">
        <v>3</v>
      </c>
      <c r="I6">
        <v>20</v>
      </c>
      <c r="J6" s="28" t="str">
        <f t="shared" si="0"/>
        <v>Ciudad</v>
      </c>
      <c r="K6" s="28" t="str">
        <f t="shared" si="1"/>
        <v>Valentino</v>
      </c>
      <c r="M6">
        <v>5</v>
      </c>
      <c r="N6">
        <v>6</v>
      </c>
      <c r="P6">
        <v>30</v>
      </c>
      <c r="Q6">
        <v>11</v>
      </c>
      <c r="S6" s="37">
        <v>7</v>
      </c>
      <c r="T6" s="3">
        <v>8</v>
      </c>
      <c r="U6" s="3">
        <v>9</v>
      </c>
      <c r="V6" s="3"/>
      <c r="W6" s="3">
        <v>11</v>
      </c>
      <c r="X6" s="3">
        <v>16</v>
      </c>
      <c r="Y6" s="38">
        <v>21</v>
      </c>
    </row>
    <row r="7" spans="1:25" x14ac:dyDescent="0.3">
      <c r="C7" s="33">
        <v>16</v>
      </c>
      <c r="D7">
        <f>+Central!A5</f>
        <v>13</v>
      </c>
      <c r="E7" t="str">
        <f>+Central!B5</f>
        <v>Comafi</v>
      </c>
      <c r="F7" t="str">
        <f>+Central!C5</f>
        <v>Green Bay Market</v>
      </c>
      <c r="G7" t="str">
        <f>+Central!D5</f>
        <v>13'!A1</v>
      </c>
      <c r="H7">
        <v>4</v>
      </c>
      <c r="I7">
        <v>25</v>
      </c>
      <c r="J7" s="28" t="str">
        <f t="shared" si="0"/>
        <v>Santander</v>
      </c>
      <c r="K7" s="28" t="str">
        <f t="shared" si="1"/>
        <v>Mostaza</v>
      </c>
      <c r="M7">
        <v>7</v>
      </c>
      <c r="N7">
        <v>8</v>
      </c>
      <c r="P7">
        <v>16</v>
      </c>
      <c r="Q7">
        <v>21</v>
      </c>
      <c r="S7" s="37">
        <v>10</v>
      </c>
      <c r="T7" s="3">
        <v>11</v>
      </c>
      <c r="U7" s="3">
        <v>12</v>
      </c>
      <c r="V7" s="3"/>
      <c r="W7" s="3">
        <v>26</v>
      </c>
      <c r="X7" s="3">
        <v>31</v>
      </c>
      <c r="Y7" s="38">
        <v>36</v>
      </c>
    </row>
    <row r="8" spans="1:25" x14ac:dyDescent="0.3">
      <c r="C8" s="34">
        <v>21</v>
      </c>
      <c r="D8">
        <f>+Central!A6</f>
        <v>14</v>
      </c>
      <c r="E8" t="str">
        <f>+Central!B6</f>
        <v>Comafi</v>
      </c>
      <c r="F8" t="str">
        <f>+Central!C6</f>
        <v>Club de la milanesa</v>
      </c>
      <c r="G8" t="str">
        <f>+Central!D6</f>
        <v>14'!A1</v>
      </c>
      <c r="H8">
        <v>5</v>
      </c>
      <c r="I8">
        <v>30</v>
      </c>
      <c r="J8" s="28" t="str">
        <f t="shared" si="0"/>
        <v>HSBC</v>
      </c>
      <c r="K8" s="28" t="str">
        <f t="shared" si="1"/>
        <v>BICE</v>
      </c>
      <c r="M8">
        <v>9</v>
      </c>
      <c r="N8">
        <v>10</v>
      </c>
      <c r="P8">
        <v>26</v>
      </c>
      <c r="Q8">
        <v>31</v>
      </c>
      <c r="S8" s="37">
        <v>13</v>
      </c>
      <c r="T8" s="3">
        <v>14</v>
      </c>
      <c r="U8" s="3">
        <v>15</v>
      </c>
      <c r="V8" s="3"/>
      <c r="W8" s="3">
        <v>12</v>
      </c>
      <c r="X8" s="3">
        <v>17</v>
      </c>
      <c r="Y8" s="38">
        <v>22</v>
      </c>
    </row>
    <row r="9" spans="1:25" x14ac:dyDescent="0.3">
      <c r="C9" s="30">
        <v>2</v>
      </c>
      <c r="D9">
        <f>+Central!A7</f>
        <v>15</v>
      </c>
      <c r="E9" t="str">
        <f>+Central!B7</f>
        <v>Galicia</v>
      </c>
      <c r="F9" t="str">
        <f>+Central!C7</f>
        <v>Café Martinez</v>
      </c>
      <c r="G9" t="str">
        <f>+Central!D7</f>
        <v>15'!A1</v>
      </c>
      <c r="H9">
        <v>6</v>
      </c>
      <c r="I9">
        <v>35</v>
      </c>
      <c r="J9" s="28" t="str">
        <f t="shared" si="0"/>
        <v>Alto Palermo</v>
      </c>
      <c r="K9" s="28" t="str">
        <f t="shared" si="1"/>
        <v>De la ostia</v>
      </c>
      <c r="M9">
        <v>11</v>
      </c>
      <c r="N9">
        <v>12</v>
      </c>
      <c r="P9">
        <v>12</v>
      </c>
      <c r="Q9">
        <v>17</v>
      </c>
      <c r="S9" s="37">
        <v>16</v>
      </c>
      <c r="T9" s="3">
        <v>17</v>
      </c>
      <c r="U9" s="3">
        <v>18</v>
      </c>
      <c r="V9" s="3"/>
      <c r="W9" s="3">
        <v>27</v>
      </c>
      <c r="X9" s="3">
        <v>32</v>
      </c>
      <c r="Y9" s="38">
        <v>37</v>
      </c>
    </row>
    <row r="10" spans="1:25" x14ac:dyDescent="0.3">
      <c r="C10" s="31">
        <v>7</v>
      </c>
      <c r="D10">
        <f>+Central!A8</f>
        <v>16</v>
      </c>
      <c r="E10" t="str">
        <f>+Central!B8</f>
        <v>Galicia</v>
      </c>
      <c r="F10" t="str">
        <f>+Central!C8</f>
        <v>Asador Criollo</v>
      </c>
      <c r="G10" t="str">
        <f>+Central!D8</f>
        <v>16'!A1</v>
      </c>
      <c r="H10">
        <v>7</v>
      </c>
      <c r="I10">
        <v>11</v>
      </c>
      <c r="J10" s="28" t="str">
        <f t="shared" si="0"/>
        <v>Comafi</v>
      </c>
      <c r="K10" s="28" t="str">
        <f t="shared" si="1"/>
        <v>Izakaya</v>
      </c>
      <c r="M10">
        <v>13</v>
      </c>
      <c r="N10">
        <v>14</v>
      </c>
      <c r="P10">
        <v>22</v>
      </c>
      <c r="Q10">
        <v>27</v>
      </c>
      <c r="S10" s="37">
        <v>19</v>
      </c>
      <c r="T10" s="3">
        <v>20</v>
      </c>
      <c r="U10" s="3">
        <v>21</v>
      </c>
      <c r="V10" s="3"/>
      <c r="W10" s="42">
        <v>13</v>
      </c>
      <c r="X10" s="42">
        <v>18</v>
      </c>
      <c r="Y10" s="38">
        <v>23</v>
      </c>
    </row>
    <row r="11" spans="1:25" x14ac:dyDescent="0.3">
      <c r="C11" s="32">
        <v>12</v>
      </c>
      <c r="D11">
        <f>+Central!A9</f>
        <v>17</v>
      </c>
      <c r="E11" t="str">
        <f>+Central!B9</f>
        <v>Galicia</v>
      </c>
      <c r="F11" t="str">
        <f>+Central!C9</f>
        <v>Don Toribio</v>
      </c>
      <c r="G11" t="str">
        <f>+Central!D9</f>
        <v>17'!A1</v>
      </c>
      <c r="H11">
        <v>8</v>
      </c>
      <c r="I11">
        <v>16</v>
      </c>
      <c r="J11" s="28" t="str">
        <f t="shared" si="0"/>
        <v>Galicia</v>
      </c>
      <c r="K11" s="28" t="str">
        <f t="shared" si="1"/>
        <v>Asador Criollo</v>
      </c>
      <c r="M11">
        <v>15</v>
      </c>
      <c r="N11">
        <v>16</v>
      </c>
      <c r="P11">
        <v>32</v>
      </c>
      <c r="Q11">
        <v>13</v>
      </c>
      <c r="S11" s="37">
        <v>22</v>
      </c>
      <c r="T11" s="3">
        <v>23</v>
      </c>
      <c r="U11" s="3">
        <v>24</v>
      </c>
      <c r="V11" s="3"/>
      <c r="W11" s="42">
        <v>28</v>
      </c>
      <c r="X11" s="42">
        <v>33</v>
      </c>
      <c r="Y11" s="38">
        <v>38</v>
      </c>
    </row>
    <row r="12" spans="1:25" x14ac:dyDescent="0.3">
      <c r="C12" s="33">
        <v>17</v>
      </c>
      <c r="D12">
        <f>+Central!A10</f>
        <v>18</v>
      </c>
      <c r="E12" t="str">
        <f>+Central!B10</f>
        <v>Galicia</v>
      </c>
      <c r="F12" t="str">
        <f>+Central!C10</f>
        <v>Crocante</v>
      </c>
      <c r="G12" t="str">
        <f>+Central!D10</f>
        <v>18'!A1</v>
      </c>
      <c r="H12">
        <v>9</v>
      </c>
      <c r="I12">
        <v>21</v>
      </c>
      <c r="J12" s="28" t="str">
        <f t="shared" si="0"/>
        <v>Ciudad</v>
      </c>
      <c r="K12" s="28" t="str">
        <f t="shared" si="1"/>
        <v>De Barricas</v>
      </c>
      <c r="M12">
        <v>17</v>
      </c>
      <c r="N12">
        <v>18</v>
      </c>
      <c r="P12">
        <v>18</v>
      </c>
      <c r="Q12">
        <v>23</v>
      </c>
      <c r="S12" s="37">
        <v>25</v>
      </c>
      <c r="T12" s="3">
        <v>26</v>
      </c>
      <c r="U12" s="3">
        <v>27</v>
      </c>
      <c r="V12" s="3"/>
      <c r="W12" s="42">
        <v>14</v>
      </c>
      <c r="X12" s="42">
        <v>19</v>
      </c>
      <c r="Y12" s="38">
        <v>24</v>
      </c>
    </row>
    <row r="13" spans="1:25" ht="15" thickBot="1" x14ac:dyDescent="0.35">
      <c r="C13" s="34">
        <v>22</v>
      </c>
      <c r="D13">
        <f>+Central!A11</f>
        <v>19</v>
      </c>
      <c r="E13" t="str">
        <f>+Central!B11</f>
        <v>Galicia</v>
      </c>
      <c r="F13" t="str">
        <f>+Central!C11</f>
        <v>El Quebracho</v>
      </c>
      <c r="G13" t="str">
        <f>+Central!D11</f>
        <v>19'!A1</v>
      </c>
      <c r="H13" s="44">
        <v>10</v>
      </c>
      <c r="I13">
        <v>26</v>
      </c>
      <c r="J13" s="28" t="str">
        <f t="shared" si="0"/>
        <v>Santander</v>
      </c>
      <c r="K13" s="28" t="str">
        <f t="shared" si="1"/>
        <v>Cincinnatti</v>
      </c>
      <c r="M13">
        <v>19</v>
      </c>
      <c r="N13">
        <v>20</v>
      </c>
      <c r="P13">
        <v>28</v>
      </c>
      <c r="Q13">
        <v>33</v>
      </c>
      <c r="S13" s="39">
        <v>28</v>
      </c>
      <c r="T13" s="40">
        <v>29</v>
      </c>
      <c r="U13" s="40"/>
      <c r="V13" s="40"/>
      <c r="W13" s="40">
        <v>29</v>
      </c>
      <c r="X13" s="40">
        <v>34</v>
      </c>
      <c r="Y13" s="41"/>
    </row>
    <row r="14" spans="1:25" x14ac:dyDescent="0.3">
      <c r="C14" s="30">
        <v>3</v>
      </c>
      <c r="D14">
        <f>+Central!A12</f>
        <v>20</v>
      </c>
      <c r="E14" t="str">
        <f>+Central!B12</f>
        <v>Ciudad</v>
      </c>
      <c r="F14" t="str">
        <f>+Central!C12</f>
        <v>Valentino</v>
      </c>
      <c r="G14" t="str">
        <f>+Central!D12</f>
        <v>20'!A1</v>
      </c>
      <c r="H14">
        <v>11</v>
      </c>
      <c r="I14">
        <v>31</v>
      </c>
      <c r="J14" s="28" t="str">
        <f t="shared" si="0"/>
        <v>HSBC</v>
      </c>
      <c r="K14" s="28" t="str">
        <f t="shared" si="1"/>
        <v>Honduras</v>
      </c>
      <c r="M14">
        <v>21</v>
      </c>
      <c r="N14">
        <v>22</v>
      </c>
      <c r="P14">
        <v>14</v>
      </c>
      <c r="Q14">
        <v>19</v>
      </c>
    </row>
    <row r="15" spans="1:25" x14ac:dyDescent="0.3">
      <c r="C15" s="31">
        <v>8</v>
      </c>
      <c r="D15">
        <f>+Central!A13</f>
        <v>21</v>
      </c>
      <c r="E15" t="str">
        <f>+Central!B13</f>
        <v>Ciudad</v>
      </c>
      <c r="F15" t="str">
        <f>+Central!C13</f>
        <v>De Barricas</v>
      </c>
      <c r="G15" t="str">
        <f>+Central!D13</f>
        <v>21'!A1</v>
      </c>
      <c r="H15">
        <v>12</v>
      </c>
      <c r="I15">
        <v>36</v>
      </c>
      <c r="J15" s="28" t="str">
        <f t="shared" si="0"/>
        <v>Alto Palermo</v>
      </c>
      <c r="K15" s="28" t="str">
        <f t="shared" si="1"/>
        <v>Sensu</v>
      </c>
      <c r="M15">
        <v>23</v>
      </c>
      <c r="N15">
        <v>24</v>
      </c>
      <c r="P15">
        <v>24</v>
      </c>
      <c r="Q15">
        <v>29</v>
      </c>
    </row>
    <row r="16" spans="1:25" x14ac:dyDescent="0.3">
      <c r="C16" s="32">
        <v>13</v>
      </c>
      <c r="D16">
        <f>+Central!A14</f>
        <v>22</v>
      </c>
      <c r="E16" t="str">
        <f>+Central!B14</f>
        <v>Ciudad</v>
      </c>
      <c r="F16" t="str">
        <f>+Central!C14</f>
        <v>Tango Piazzola</v>
      </c>
      <c r="G16" t="str">
        <f>+Central!D14</f>
        <v>22'!A1</v>
      </c>
      <c r="H16">
        <v>13</v>
      </c>
      <c r="I16">
        <v>12</v>
      </c>
      <c r="J16" s="28" t="str">
        <f t="shared" si="0"/>
        <v>Comafi</v>
      </c>
      <c r="K16" s="28" t="str">
        <f t="shared" si="1"/>
        <v>El estanciero</v>
      </c>
      <c r="M16">
        <v>25</v>
      </c>
      <c r="P16">
        <v>34</v>
      </c>
    </row>
    <row r="17" spans="3:11" x14ac:dyDescent="0.3">
      <c r="C17" s="33">
        <v>18</v>
      </c>
      <c r="D17">
        <f>+Central!A15</f>
        <v>23</v>
      </c>
      <c r="E17" t="str">
        <f>+Central!B15</f>
        <v>Ciudad</v>
      </c>
      <c r="F17" t="str">
        <f>+Central!C15</f>
        <v>Resto vie</v>
      </c>
      <c r="G17" t="str">
        <f>+Central!D15</f>
        <v>23'!A1</v>
      </c>
      <c r="H17">
        <v>14</v>
      </c>
      <c r="I17">
        <v>17</v>
      </c>
      <c r="J17" s="28" t="str">
        <f t="shared" si="0"/>
        <v>Galicia</v>
      </c>
      <c r="K17" s="28" t="str">
        <f t="shared" si="1"/>
        <v>Don Toribio</v>
      </c>
    </row>
    <row r="18" spans="3:11" x14ac:dyDescent="0.3">
      <c r="C18" s="34">
        <v>23</v>
      </c>
      <c r="D18">
        <f>+Central!A16</f>
        <v>24</v>
      </c>
      <c r="E18" t="str">
        <f>+Central!B16</f>
        <v>Ciudad</v>
      </c>
      <c r="F18" t="str">
        <f>+Central!C16</f>
        <v>Resto dom</v>
      </c>
      <c r="G18" t="str">
        <f>+Central!D16</f>
        <v>24'!A1</v>
      </c>
      <c r="H18">
        <v>15</v>
      </c>
      <c r="I18">
        <v>22</v>
      </c>
      <c r="J18" s="28" t="str">
        <f t="shared" si="0"/>
        <v>Ciudad</v>
      </c>
      <c r="K18" s="28" t="str">
        <f t="shared" si="1"/>
        <v>Tango Piazzola</v>
      </c>
    </row>
    <row r="19" spans="3:11" x14ac:dyDescent="0.3">
      <c r="C19" s="30">
        <v>4</v>
      </c>
      <c r="D19">
        <f>+Central!A17</f>
        <v>25</v>
      </c>
      <c r="E19" t="str">
        <f>+Central!B17</f>
        <v>Santander</v>
      </c>
      <c r="F19" t="str">
        <f>+Central!C17</f>
        <v>Mostaza</v>
      </c>
      <c r="G19" t="str">
        <f>+Central!D17</f>
        <v>25'!A1</v>
      </c>
      <c r="H19">
        <v>16</v>
      </c>
      <c r="I19">
        <v>27</v>
      </c>
      <c r="J19" s="28" t="str">
        <f t="shared" si="0"/>
        <v>Santander</v>
      </c>
      <c r="K19" s="28" t="str">
        <f t="shared" si="1"/>
        <v>Restorando</v>
      </c>
    </row>
    <row r="20" spans="3:11" x14ac:dyDescent="0.3">
      <c r="C20" s="31">
        <v>9</v>
      </c>
      <c r="D20">
        <f>+Central!A18</f>
        <v>26</v>
      </c>
      <c r="E20" t="str">
        <f>+Central!B18</f>
        <v>Santander</v>
      </c>
      <c r="F20" t="str">
        <f>+Central!C18</f>
        <v>Cincinnatti</v>
      </c>
      <c r="G20" t="str">
        <f>+Central!D18</f>
        <v>26'!A1</v>
      </c>
      <c r="H20">
        <v>17</v>
      </c>
      <c r="I20">
        <v>32</v>
      </c>
      <c r="J20" s="28" t="str">
        <f t="shared" si="0"/>
        <v>HSBC</v>
      </c>
      <c r="K20" s="28" t="str">
        <f t="shared" si="1"/>
        <v>Angus</v>
      </c>
    </row>
    <row r="21" spans="3:11" x14ac:dyDescent="0.3">
      <c r="C21" s="32">
        <v>14</v>
      </c>
      <c r="D21">
        <f>+Central!A19</f>
        <v>27</v>
      </c>
      <c r="E21" t="str">
        <f>+Central!B19</f>
        <v>Santander</v>
      </c>
      <c r="F21" t="str">
        <f>+Central!C19</f>
        <v>Restorando</v>
      </c>
      <c r="G21" t="str">
        <f>+Central!D19</f>
        <v>27'!A1</v>
      </c>
      <c r="H21" s="44">
        <v>18</v>
      </c>
      <c r="I21">
        <v>37</v>
      </c>
      <c r="J21" s="28" t="str">
        <f t="shared" si="0"/>
        <v>Alto Palermo</v>
      </c>
      <c r="K21" s="28">
        <f t="shared" si="1"/>
        <v>0</v>
      </c>
    </row>
    <row r="22" spans="3:11" x14ac:dyDescent="0.3">
      <c r="C22" s="33">
        <v>19</v>
      </c>
      <c r="D22">
        <f>+Central!A20</f>
        <v>28</v>
      </c>
      <c r="E22" t="str">
        <f>+Central!B20</f>
        <v>Santander</v>
      </c>
      <c r="F22" t="str">
        <f>+Central!C20</f>
        <v>Cest Ma Creme</v>
      </c>
      <c r="G22" t="str">
        <f>+Central!D20</f>
        <v>28'!A1</v>
      </c>
      <c r="H22">
        <v>19</v>
      </c>
      <c r="I22">
        <v>13</v>
      </c>
      <c r="J22" s="28" t="str">
        <f t="shared" si="0"/>
        <v>Comafi</v>
      </c>
      <c r="K22" s="28" t="str">
        <f t="shared" si="1"/>
        <v>Green Bay Market</v>
      </c>
    </row>
    <row r="23" spans="3:11" x14ac:dyDescent="0.3">
      <c r="C23" s="34">
        <v>24</v>
      </c>
      <c r="D23">
        <f>+Central!A21</f>
        <v>29</v>
      </c>
      <c r="E23" t="str">
        <f>+Central!B21</f>
        <v>HSBC</v>
      </c>
      <c r="F23" t="str">
        <f>+Central!C21</f>
        <v>Kanu sushi</v>
      </c>
      <c r="G23" t="str">
        <f>+Central!D21</f>
        <v>29'!A1</v>
      </c>
      <c r="H23">
        <v>20</v>
      </c>
      <c r="I23">
        <v>18</v>
      </c>
      <c r="J23" s="28" t="str">
        <f t="shared" si="0"/>
        <v>Galicia</v>
      </c>
      <c r="K23" s="28" t="str">
        <f t="shared" si="1"/>
        <v>Crocante</v>
      </c>
    </row>
    <row r="24" spans="3:11" x14ac:dyDescent="0.3">
      <c r="C24" s="30">
        <v>5</v>
      </c>
      <c r="D24">
        <f>+Central!A22</f>
        <v>30</v>
      </c>
      <c r="E24" t="str">
        <f>+Central!B22</f>
        <v>HSBC</v>
      </c>
      <c r="F24" t="str">
        <f>+Central!C22</f>
        <v>BICE</v>
      </c>
      <c r="G24" t="str">
        <f>+Central!D22</f>
        <v>30'!A1</v>
      </c>
      <c r="H24" s="44">
        <v>21</v>
      </c>
      <c r="I24">
        <v>23</v>
      </c>
      <c r="J24" s="28" t="str">
        <f t="shared" si="0"/>
        <v>Ciudad</v>
      </c>
      <c r="K24" s="28" t="str">
        <f t="shared" si="1"/>
        <v>Resto vie</v>
      </c>
    </row>
    <row r="25" spans="3:11" x14ac:dyDescent="0.3">
      <c r="C25" s="31">
        <v>10</v>
      </c>
      <c r="D25">
        <f>+Central!A23</f>
        <v>31</v>
      </c>
      <c r="E25" t="str">
        <f>+Central!B23</f>
        <v>HSBC</v>
      </c>
      <c r="F25" t="str">
        <f>+Central!C23</f>
        <v>Honduras</v>
      </c>
      <c r="G25" t="str">
        <f>+Central!D23</f>
        <v>31'!A1</v>
      </c>
      <c r="H25">
        <v>22</v>
      </c>
      <c r="I25">
        <v>28</v>
      </c>
      <c r="J25" s="28" t="str">
        <f t="shared" si="0"/>
        <v>Santander</v>
      </c>
      <c r="K25" s="28" t="str">
        <f t="shared" si="1"/>
        <v>Cest Ma Creme</v>
      </c>
    </row>
    <row r="26" spans="3:11" x14ac:dyDescent="0.3">
      <c r="C26" s="32">
        <v>15</v>
      </c>
      <c r="D26">
        <f>+Central!A24</f>
        <v>32</v>
      </c>
      <c r="E26" t="str">
        <f>+Central!B24</f>
        <v>HSBC</v>
      </c>
      <c r="F26" t="str">
        <f>+Central!C24</f>
        <v>Angus</v>
      </c>
      <c r="G26" t="str">
        <f>+Central!D24</f>
        <v>32'!A1</v>
      </c>
      <c r="H26" s="44">
        <v>23</v>
      </c>
      <c r="I26">
        <v>33</v>
      </c>
      <c r="J26" s="28" t="str">
        <f t="shared" si="0"/>
        <v>HSBC</v>
      </c>
      <c r="K26" s="28" t="str">
        <f t="shared" si="1"/>
        <v>Ramona</v>
      </c>
    </row>
    <row r="27" spans="3:11" x14ac:dyDescent="0.3">
      <c r="C27" s="33">
        <v>20</v>
      </c>
      <c r="D27">
        <f>+Central!A25</f>
        <v>33</v>
      </c>
      <c r="E27" t="str">
        <f>+Central!B25</f>
        <v>HSBC</v>
      </c>
      <c r="F27" t="str">
        <f>+Central!C25</f>
        <v>Ramona</v>
      </c>
      <c r="G27" t="str">
        <f>+Central!D25</f>
        <v>33'!A1</v>
      </c>
      <c r="H27" s="44">
        <v>24</v>
      </c>
      <c r="I27">
        <v>38</v>
      </c>
      <c r="J27" s="28" t="str">
        <f t="shared" si="0"/>
        <v>Alto Palermo</v>
      </c>
      <c r="K27" s="28">
        <f t="shared" si="1"/>
        <v>0</v>
      </c>
    </row>
    <row r="28" spans="3:11" ht="15" thickBot="1" x14ac:dyDescent="0.35">
      <c r="C28" s="35">
        <v>25</v>
      </c>
      <c r="D28">
        <f>+Central!A26</f>
        <v>34</v>
      </c>
      <c r="E28" t="str">
        <f>+Central!B26</f>
        <v>HSBC</v>
      </c>
      <c r="F28" t="str">
        <f>+Central!C26</f>
        <v>Lupita</v>
      </c>
      <c r="G28" t="str">
        <f>+Central!D26</f>
        <v>34'!A1</v>
      </c>
      <c r="H28">
        <v>25</v>
      </c>
      <c r="I28">
        <v>14</v>
      </c>
      <c r="J28" s="28" t="str">
        <f t="shared" si="0"/>
        <v>Comafi</v>
      </c>
      <c r="K28" s="28" t="str">
        <f t="shared" si="1"/>
        <v>Club de la milanesa</v>
      </c>
    </row>
    <row r="29" spans="3:11" x14ac:dyDescent="0.3">
      <c r="D29">
        <f>+Central!A27</f>
        <v>35</v>
      </c>
      <c r="E29" t="str">
        <f>+Central!B27</f>
        <v>Alto Palermo</v>
      </c>
      <c r="F29" t="str">
        <f>+Central!C27</f>
        <v>De la ostia</v>
      </c>
      <c r="H29" s="44">
        <v>26</v>
      </c>
      <c r="I29">
        <v>19</v>
      </c>
      <c r="J29" s="28" t="str">
        <f t="shared" si="0"/>
        <v>Galicia</v>
      </c>
      <c r="K29" s="28" t="str">
        <f t="shared" si="1"/>
        <v>El Quebracho</v>
      </c>
    </row>
    <row r="30" spans="3:11" x14ac:dyDescent="0.3">
      <c r="D30">
        <f>+Central!A28</f>
        <v>36</v>
      </c>
      <c r="E30" t="str">
        <f>+Central!B28</f>
        <v>Alto Palermo</v>
      </c>
      <c r="F30" t="str">
        <f>+Central!C28</f>
        <v>Sensu</v>
      </c>
      <c r="H30" s="44">
        <v>27</v>
      </c>
      <c r="I30">
        <v>24</v>
      </c>
      <c r="J30" s="28" t="str">
        <f t="shared" si="0"/>
        <v>Ciudad</v>
      </c>
      <c r="K30" s="28" t="str">
        <f t="shared" si="1"/>
        <v>Resto dom</v>
      </c>
    </row>
    <row r="31" spans="3:11" x14ac:dyDescent="0.3">
      <c r="D31">
        <f>+Central!A29</f>
        <v>37</v>
      </c>
      <c r="E31" t="str">
        <f>+Central!B29</f>
        <v>Alto Palermo</v>
      </c>
      <c r="F31">
        <f>+Central!C29</f>
        <v>0</v>
      </c>
      <c r="H31">
        <v>28</v>
      </c>
      <c r="I31">
        <v>29</v>
      </c>
      <c r="J31" s="28" t="str">
        <f t="shared" si="0"/>
        <v>HSBC</v>
      </c>
      <c r="K31" s="28" t="str">
        <f t="shared" si="1"/>
        <v>Kanu sushi</v>
      </c>
    </row>
    <row r="32" spans="3:11" x14ac:dyDescent="0.3">
      <c r="D32">
        <f>+Central!A30</f>
        <v>38</v>
      </c>
      <c r="E32" t="str">
        <f>+Central!B30</f>
        <v>Alto Palermo</v>
      </c>
      <c r="F32">
        <f>+Central!C30</f>
        <v>0</v>
      </c>
      <c r="H32">
        <v>29</v>
      </c>
      <c r="I32">
        <v>34</v>
      </c>
      <c r="J32" s="28" t="str">
        <f t="shared" si="0"/>
        <v>HSBC</v>
      </c>
      <c r="K32" s="28" t="str">
        <f t="shared" si="1"/>
        <v>Lupita</v>
      </c>
    </row>
  </sheetData>
  <mergeCells count="5">
    <mergeCell ref="M3:N3"/>
    <mergeCell ref="P3:Q3"/>
    <mergeCell ref="S3:U3"/>
    <mergeCell ref="W3:Y3"/>
    <mergeCell ref="S2:Y2"/>
  </mergeCells>
  <hyperlinks>
    <hyperlink ref="A3" location="Central!A1" display="Central!A1" xr:uid="{999EA533-3B88-4798-B60A-E707791DCFB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EB06-EE84-4F75-A260-5A09DD6C0FC6}">
  <sheetPr codeName="Hoja4"/>
  <dimension ref="A1:Q12"/>
  <sheetViews>
    <sheetView showGridLines="0" workbookViewId="0"/>
  </sheetViews>
  <sheetFormatPr baseColWidth="10" defaultRowHeight="14.4" x14ac:dyDescent="0.3"/>
  <cols>
    <col min="3" max="3" width="18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C4" s="60" t="s">
        <v>4</v>
      </c>
      <c r="D4" s="60"/>
      <c r="G4" s="63" t="s">
        <v>4</v>
      </c>
      <c r="H4" s="64"/>
      <c r="I4" s="64"/>
      <c r="J4" s="64"/>
      <c r="K4" s="65"/>
      <c r="M4" s="57" t="s">
        <v>4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58">
        <v>0.2</v>
      </c>
      <c r="D5" s="61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/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3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5" t="s">
        <v>49</v>
      </c>
      <c r="D8" s="2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62" t="s">
        <v>50</v>
      </c>
      <c r="D9" s="2"/>
      <c r="G9" s="74" t="s">
        <v>89</v>
      </c>
      <c r="H9" s="13"/>
      <c r="I9" s="13"/>
      <c r="J9" s="13"/>
      <c r="M9" s="59" t="s">
        <v>89</v>
      </c>
      <c r="N9" s="3"/>
      <c r="O9" s="3"/>
      <c r="P9" s="3"/>
      <c r="Q9" s="3"/>
    </row>
    <row r="10" spans="1:17" ht="7.05" customHeight="1" x14ac:dyDescent="0.3">
      <c r="C10" s="62"/>
      <c r="D10" s="4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</sheetData>
  <mergeCells count="12">
    <mergeCell ref="M4:Q4"/>
    <mergeCell ref="M5:M6"/>
    <mergeCell ref="N5:P7"/>
    <mergeCell ref="M9:M12"/>
    <mergeCell ref="C4:D4"/>
    <mergeCell ref="C5:C6"/>
    <mergeCell ref="D5:D7"/>
    <mergeCell ref="C9:C10"/>
    <mergeCell ref="G4:K4"/>
    <mergeCell ref="G5:G6"/>
    <mergeCell ref="H5:J7"/>
    <mergeCell ref="G9:G12"/>
  </mergeCells>
  <hyperlinks>
    <hyperlink ref="A1" location="Central!A1" display="Central!A1" xr:uid="{A4CA552D-2BB8-4D35-83C5-6D24DD2A7118}"/>
    <hyperlink ref="A3" location="'logos bancos'!A1" display="'logos bancos'!A1" xr:uid="{B7589497-DE57-4F26-ADA7-AE70302A41BB}"/>
    <hyperlink ref="A5" location="'logos tarjetas'!A1" display="'logos tarjetas'!A1" xr:uid="{8FF48924-AB64-4C2F-9C4C-A0A9C24234C7}"/>
    <hyperlink ref="A7" location="'logo marcas'!A1" display="'logo marcas'!A1" xr:uid="{1F8E3C3D-C37F-4983-89BE-B05EA0A6489A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D5DB-3EDC-4BAC-A65A-A18541D3DD69}">
  <sheetPr codeName="Hoja5"/>
  <dimension ref="A1:Q14"/>
  <sheetViews>
    <sheetView showGridLines="0" workbookViewId="0"/>
  </sheetViews>
  <sheetFormatPr baseColWidth="10" defaultRowHeight="14.4" x14ac:dyDescent="0.3"/>
  <cols>
    <col min="3" max="3" width="16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4</v>
      </c>
      <c r="H4" s="64"/>
      <c r="I4" s="64"/>
      <c r="J4" s="64"/>
      <c r="K4" s="65"/>
      <c r="M4" s="57" t="s">
        <v>4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4</v>
      </c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>
        <v>0.2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 t="s">
        <v>49</v>
      </c>
      <c r="D9" s="2"/>
      <c r="G9" s="74" t="s">
        <v>89</v>
      </c>
      <c r="H9" s="13"/>
      <c r="I9" s="13"/>
      <c r="J9" s="13"/>
      <c r="M9" s="59" t="s">
        <v>89</v>
      </c>
      <c r="N9" s="3"/>
      <c r="O9" s="3"/>
      <c r="P9" s="3"/>
      <c r="Q9" s="3"/>
    </row>
    <row r="10" spans="1:17" ht="7.05" customHeight="1" x14ac:dyDescent="0.3">
      <c r="C10" s="62" t="s">
        <v>50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C12" s="9"/>
      <c r="G12" s="76"/>
      <c r="H12" s="13"/>
      <c r="I12" s="13"/>
      <c r="J12" s="13"/>
      <c r="M12" s="59"/>
      <c r="N12" s="3"/>
      <c r="O12" s="3"/>
      <c r="P12" s="3"/>
      <c r="Q12" s="3"/>
    </row>
    <row r="14" spans="1:17" x14ac:dyDescent="0.3">
      <c r="C14" t="s">
        <v>3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1D661B20-3A1B-4C26-AE26-45D6920C7174}"/>
    <hyperlink ref="A3" location="'logos bancos'!A1" display="'logos bancos'!A1" xr:uid="{A641C7C4-9DC5-45C8-9EB0-5D99BCABACE6}"/>
    <hyperlink ref="A5" location="'logos tarjetas'!A1" display="'logos tarjetas'!A1" xr:uid="{7A2BCDD5-23C8-4ADA-9CFD-0A0A9631353D}"/>
    <hyperlink ref="A7" location="'logo marcas'!A1" display="'logo marcas'!A1" xr:uid="{815D026A-18C6-48B0-AE74-9B6028E3C426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6206-B20E-4B52-B980-26CFCB8F9673}">
  <sheetPr codeName="Hoja6"/>
  <dimension ref="A1:Q12"/>
  <sheetViews>
    <sheetView showGridLines="0" workbookViewId="0"/>
  </sheetViews>
  <sheetFormatPr baseColWidth="10" defaultRowHeight="14.4" x14ac:dyDescent="0.3"/>
  <cols>
    <col min="3" max="3" width="16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4</v>
      </c>
      <c r="H4" s="64"/>
      <c r="I4" s="64"/>
      <c r="J4" s="64"/>
      <c r="K4" s="65"/>
      <c r="M4" s="57" t="s">
        <v>4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4</v>
      </c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>
        <v>0.2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 t="s">
        <v>49</v>
      </c>
      <c r="D9" s="2"/>
      <c r="G9" s="74" t="s">
        <v>89</v>
      </c>
      <c r="H9" s="13"/>
      <c r="I9" s="13"/>
      <c r="J9" s="13"/>
      <c r="M9" s="59" t="s">
        <v>89</v>
      </c>
      <c r="N9" s="3"/>
      <c r="O9" s="3"/>
      <c r="P9" s="3"/>
      <c r="Q9" s="3"/>
    </row>
    <row r="10" spans="1:17" ht="7.05" customHeight="1" x14ac:dyDescent="0.3">
      <c r="C10" s="62" t="s">
        <v>50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6EC437B6-BEFF-4BE2-AEC0-0BF1E6012E16}"/>
    <hyperlink ref="A3" location="'logos bancos'!A1" display="'logos bancos'!A1" xr:uid="{65D5C4E4-CCCB-429B-95E4-856B86A2C33E}"/>
    <hyperlink ref="A5" location="'logos tarjetas'!A1" display="'logos tarjetas'!A1" xr:uid="{645D6BD5-D540-4094-944D-CE46F4955C65}"/>
    <hyperlink ref="A7" location="'logo marcas'!A1" display="'logo marcas'!A1" xr:uid="{133F25DE-420A-451C-8F83-A0F696573886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3E11-5D04-47FF-86D5-FFB5FB3AD722}">
  <sheetPr codeName="Hoja7"/>
  <dimension ref="A1:Q12"/>
  <sheetViews>
    <sheetView showGridLines="0" workbookViewId="0"/>
  </sheetViews>
  <sheetFormatPr baseColWidth="10" defaultRowHeight="14.4" x14ac:dyDescent="0.3"/>
  <cols>
    <col min="3" max="3" width="15.77734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4</v>
      </c>
      <c r="H4" s="64"/>
      <c r="I4" s="64"/>
      <c r="J4" s="64"/>
      <c r="K4" s="65"/>
      <c r="M4" s="57" t="s">
        <v>4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4</v>
      </c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>
        <v>0.2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 t="s">
        <v>49</v>
      </c>
      <c r="D9" s="2"/>
      <c r="G9" s="74" t="s">
        <v>89</v>
      </c>
      <c r="H9" s="13"/>
      <c r="I9" s="13"/>
      <c r="J9" s="13"/>
      <c r="M9" s="59" t="s">
        <v>89</v>
      </c>
      <c r="N9" s="3"/>
      <c r="O9" s="3"/>
      <c r="P9" s="3"/>
      <c r="Q9" s="3"/>
    </row>
    <row r="10" spans="1:17" ht="7.05" customHeight="1" x14ac:dyDescent="0.3">
      <c r="C10" s="62" t="s">
        <v>50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D8A342EF-95B1-4611-B053-C89A5DFFDE7C}"/>
    <hyperlink ref="A3" location="'logos bancos'!A1" display="'logos bancos'!A1" xr:uid="{76B4660F-ECE3-4E9A-BCD4-6C42A6CE9AEE}"/>
    <hyperlink ref="A5" location="'logos tarjetas'!A1" display="'logos tarjetas'!A1" xr:uid="{A6B00705-EADB-4B80-B9D6-59329995F8F2}"/>
    <hyperlink ref="A7" location="'logo marcas'!A1" display="'logo marcas'!A1" xr:uid="{3F3C2528-FF7A-402F-A447-136EE8A1A5FF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BD6F-383F-4F83-983B-2984F835BD3E}">
  <sheetPr codeName="Hoja8"/>
  <dimension ref="A1:Q12"/>
  <sheetViews>
    <sheetView showGridLines="0" workbookViewId="0"/>
  </sheetViews>
  <sheetFormatPr baseColWidth="10" defaultRowHeight="14.4" x14ac:dyDescent="0.3"/>
  <cols>
    <col min="3" max="3" width="15.66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G4" s="63" t="s">
        <v>4</v>
      </c>
      <c r="H4" s="64"/>
      <c r="I4" s="64"/>
      <c r="J4" s="64"/>
      <c r="K4" s="65"/>
      <c r="M4" s="57" t="s">
        <v>4</v>
      </c>
      <c r="N4" s="57"/>
      <c r="O4" s="57"/>
      <c r="P4" s="57"/>
      <c r="Q4" s="57"/>
    </row>
    <row r="5" spans="1:17" ht="13.95" customHeight="1" x14ac:dyDescent="0.3">
      <c r="A5" s="7" t="s">
        <v>13</v>
      </c>
      <c r="C5" s="60" t="s">
        <v>4</v>
      </c>
      <c r="D5" s="60"/>
      <c r="G5" s="58">
        <v>0.2</v>
      </c>
      <c r="H5" s="66"/>
      <c r="I5" s="67"/>
      <c r="J5" s="68"/>
      <c r="M5" s="58">
        <v>0.2</v>
      </c>
      <c r="N5" s="55"/>
      <c r="O5" s="55"/>
      <c r="P5" s="55"/>
      <c r="Q5" s="3"/>
    </row>
    <row r="6" spans="1:17" ht="13.95" customHeight="1" x14ac:dyDescent="0.3">
      <c r="C6" s="58">
        <v>0.2</v>
      </c>
      <c r="D6" s="61"/>
      <c r="G6" s="58"/>
      <c r="H6" s="69"/>
      <c r="I6" s="55"/>
      <c r="J6" s="70"/>
      <c r="M6" s="58"/>
      <c r="N6" s="55"/>
      <c r="O6" s="55"/>
      <c r="P6" s="55"/>
      <c r="Q6" s="3"/>
    </row>
    <row r="7" spans="1:17" ht="13.95" customHeight="1" x14ac:dyDescent="0.3">
      <c r="A7" s="7" t="s">
        <v>39</v>
      </c>
      <c r="C7" s="58"/>
      <c r="D7" s="61"/>
      <c r="G7" s="14"/>
      <c r="H7" s="71"/>
      <c r="I7" s="72"/>
      <c r="J7" s="73"/>
      <c r="M7" s="3"/>
      <c r="N7" s="55"/>
      <c r="O7" s="55"/>
      <c r="P7" s="55"/>
      <c r="Q7" s="3"/>
    </row>
    <row r="8" spans="1:17" ht="6" customHeight="1" x14ac:dyDescent="0.3">
      <c r="C8" s="3"/>
      <c r="D8" s="61"/>
      <c r="G8" s="14"/>
      <c r="H8" s="13"/>
      <c r="I8" s="13"/>
      <c r="J8" s="13"/>
      <c r="M8" s="3"/>
      <c r="N8" s="3"/>
      <c r="O8" s="3"/>
      <c r="P8" s="3"/>
      <c r="Q8" s="3"/>
    </row>
    <row r="9" spans="1:17" ht="17.55" customHeight="1" x14ac:dyDescent="0.3">
      <c r="C9" s="5" t="s">
        <v>49</v>
      </c>
      <c r="D9" s="2"/>
      <c r="G9" s="74" t="s">
        <v>90</v>
      </c>
      <c r="H9" s="13"/>
      <c r="I9" s="13"/>
      <c r="J9" s="13"/>
      <c r="M9" s="59" t="s">
        <v>90</v>
      </c>
      <c r="N9" s="3"/>
      <c r="O9" s="3"/>
      <c r="P9" s="3"/>
      <c r="Q9" s="3"/>
    </row>
    <row r="10" spans="1:17" ht="7.05" customHeight="1" x14ac:dyDescent="0.3">
      <c r="C10" s="62" t="s">
        <v>51</v>
      </c>
      <c r="D10" s="2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C11" s="62"/>
      <c r="D11" s="4"/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</sheetData>
  <mergeCells count="12">
    <mergeCell ref="M4:Q4"/>
    <mergeCell ref="M5:M6"/>
    <mergeCell ref="N5:P7"/>
    <mergeCell ref="M9:M12"/>
    <mergeCell ref="C10:C11"/>
    <mergeCell ref="C6:C7"/>
    <mergeCell ref="D6:D8"/>
    <mergeCell ref="C5:D5"/>
    <mergeCell ref="G4:K4"/>
    <mergeCell ref="G5:G6"/>
    <mergeCell ref="H5:J7"/>
    <mergeCell ref="G9:G12"/>
  </mergeCells>
  <hyperlinks>
    <hyperlink ref="A1" location="Central!A1" display="Central!A1" xr:uid="{FEECB67F-23D4-4153-9226-20F1C7CCF262}"/>
    <hyperlink ref="A3" location="'logos bancos'!A1" display="'logos bancos'!A1" xr:uid="{8C4A1CA9-4A96-42E9-8497-EE4A5E86ED58}"/>
    <hyperlink ref="A5" location="'logos tarjetas'!A1" display="'logos tarjetas'!A1" xr:uid="{BB636D03-029E-4496-93CB-CCC52905C6FE}"/>
    <hyperlink ref="A7" location="'logo marcas'!A1" display="'logo marcas'!A1" xr:uid="{1C24A431-CBD0-44CF-AF7F-C743CAE9A876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68C9-9584-4447-B446-FE0FB809E81A}">
  <sheetPr codeName="Hoja9"/>
  <dimension ref="A1:Q13"/>
  <sheetViews>
    <sheetView showGridLines="0" workbookViewId="0"/>
  </sheetViews>
  <sheetFormatPr baseColWidth="10" defaultRowHeight="14.4" x14ac:dyDescent="0.3"/>
  <cols>
    <col min="3" max="3" width="17" customWidth="1"/>
    <col min="6" max="6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11</v>
      </c>
    </row>
    <row r="3" spans="1:17" x14ac:dyDescent="0.3">
      <c r="A3" s="7" t="s">
        <v>12</v>
      </c>
    </row>
    <row r="4" spans="1:17" ht="13.95" customHeight="1" x14ac:dyDescent="0.3">
      <c r="C4" s="60" t="s">
        <v>38</v>
      </c>
      <c r="D4" s="60"/>
      <c r="F4" s="10"/>
      <c r="G4" s="78" t="s">
        <v>5</v>
      </c>
      <c r="H4" s="79"/>
      <c r="I4" s="79"/>
      <c r="J4" s="79"/>
      <c r="K4" s="80"/>
      <c r="M4" s="60" t="s">
        <v>5</v>
      </c>
      <c r="N4" s="60"/>
      <c r="O4" s="60"/>
      <c r="P4" s="60"/>
      <c r="Q4" s="60"/>
    </row>
    <row r="5" spans="1:17" ht="13.95" customHeight="1" x14ac:dyDescent="0.3">
      <c r="A5" s="7" t="s">
        <v>13</v>
      </c>
      <c r="C5" s="77">
        <v>0.15</v>
      </c>
      <c r="D5" s="61"/>
      <c r="F5" s="12"/>
      <c r="G5" s="77">
        <v>0.15</v>
      </c>
      <c r="H5" s="66"/>
      <c r="I5" s="67"/>
      <c r="J5" s="68"/>
      <c r="M5" s="77">
        <v>0.15</v>
      </c>
      <c r="N5" s="55"/>
      <c r="O5" s="55"/>
      <c r="P5" s="55"/>
      <c r="Q5" s="3"/>
    </row>
    <row r="6" spans="1:17" ht="13.95" customHeight="1" x14ac:dyDescent="0.3">
      <c r="C6" s="77"/>
      <c r="D6" s="61"/>
      <c r="F6" s="12"/>
      <c r="G6" s="77"/>
      <c r="H6" s="69"/>
      <c r="I6" s="55"/>
      <c r="J6" s="70"/>
      <c r="M6" s="77"/>
      <c r="N6" s="55"/>
      <c r="O6" s="55"/>
      <c r="P6" s="55"/>
      <c r="Q6" s="3"/>
    </row>
    <row r="7" spans="1:17" ht="13.95" customHeight="1" x14ac:dyDescent="0.3">
      <c r="A7" s="7" t="s">
        <v>39</v>
      </c>
      <c r="C7" s="3"/>
      <c r="D7" s="61"/>
      <c r="F7" s="3"/>
      <c r="G7" s="15"/>
      <c r="H7" s="71"/>
      <c r="I7" s="72"/>
      <c r="J7" s="73"/>
      <c r="M7" s="17"/>
      <c r="N7" s="55"/>
      <c r="O7" s="55"/>
      <c r="P7" s="55"/>
      <c r="Q7" s="3"/>
    </row>
    <row r="8" spans="1:17" ht="6" customHeight="1" x14ac:dyDescent="0.3">
      <c r="C8" s="5"/>
      <c r="D8" s="2"/>
      <c r="F8" s="5"/>
      <c r="G8" s="16"/>
      <c r="H8" s="13"/>
      <c r="I8" s="13"/>
      <c r="J8" s="13"/>
      <c r="M8" s="2"/>
      <c r="N8" s="3"/>
      <c r="O8" s="3"/>
      <c r="P8" s="3"/>
      <c r="Q8" s="3"/>
    </row>
    <row r="9" spans="1:17" ht="17.55" customHeight="1" x14ac:dyDescent="0.3">
      <c r="C9" s="62" t="s">
        <v>54</v>
      </c>
      <c r="D9" s="2"/>
      <c r="F9" s="11"/>
      <c r="G9" s="74" t="s">
        <v>100</v>
      </c>
      <c r="H9" s="13"/>
      <c r="I9" s="13"/>
      <c r="J9" s="13"/>
      <c r="M9" s="59" t="s">
        <v>100</v>
      </c>
      <c r="N9" s="3"/>
      <c r="O9" s="3"/>
      <c r="P9" s="3"/>
      <c r="Q9" s="3"/>
    </row>
    <row r="10" spans="1:17" ht="7.05" customHeight="1" x14ac:dyDescent="0.3">
      <c r="C10" s="62"/>
      <c r="D10" s="4"/>
      <c r="F10" s="11"/>
      <c r="G10" s="75"/>
      <c r="H10" s="13"/>
      <c r="I10" s="13"/>
      <c r="J10" s="13"/>
      <c r="M10" s="59"/>
      <c r="N10" s="3"/>
      <c r="O10" s="3"/>
      <c r="P10" s="3"/>
      <c r="Q10" s="3"/>
    </row>
    <row r="11" spans="1:17" ht="17.55" customHeight="1" x14ac:dyDescent="0.3">
      <c r="G11" s="75"/>
      <c r="H11" s="13"/>
      <c r="I11" s="13"/>
      <c r="J11" s="13"/>
      <c r="M11" s="59"/>
      <c r="N11" s="3"/>
      <c r="O11" s="3"/>
      <c r="P11" s="3"/>
      <c r="Q11" s="3"/>
    </row>
    <row r="12" spans="1:17" ht="9" customHeight="1" x14ac:dyDescent="0.3">
      <c r="G12" s="76"/>
      <c r="H12" s="13"/>
      <c r="I12" s="13"/>
      <c r="J12" s="13"/>
      <c r="M12" s="59"/>
      <c r="N12" s="3"/>
      <c r="O12" s="3"/>
      <c r="P12" s="3"/>
      <c r="Q12" s="3"/>
    </row>
    <row r="13" spans="1:17" x14ac:dyDescent="0.3">
      <c r="C13" t="s">
        <v>55</v>
      </c>
    </row>
  </sheetData>
  <mergeCells count="12">
    <mergeCell ref="M4:Q4"/>
    <mergeCell ref="M5:M6"/>
    <mergeCell ref="N5:P7"/>
    <mergeCell ref="M9:M12"/>
    <mergeCell ref="C4:D4"/>
    <mergeCell ref="C5:C6"/>
    <mergeCell ref="D5:D7"/>
    <mergeCell ref="C9:C10"/>
    <mergeCell ref="G4:K4"/>
    <mergeCell ref="G5:G6"/>
    <mergeCell ref="H5:J7"/>
    <mergeCell ref="G9:G12"/>
  </mergeCells>
  <hyperlinks>
    <hyperlink ref="A1" location="Central!A1" display="Central!A1" xr:uid="{9E0E9CB3-2308-43D7-96AF-F0D96E16A0A6}"/>
    <hyperlink ref="A3" location="'logos bancos'!A1" display="'logos bancos'!A1" xr:uid="{14C3B963-1D6E-4C74-A258-CF6F53C6300A}"/>
    <hyperlink ref="A5" location="'logos tarjetas'!A1" display="'logos tarjetas'!A1" xr:uid="{3C1AFF2F-0815-41BD-A30B-804177641D2C}"/>
    <hyperlink ref="A7" location="'logo marcas'!A1" display="'logo marcas'!A1" xr:uid="{69E8D447-0668-42FE-9EF8-8F243EB2898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Central</vt:lpstr>
      <vt:lpstr>General</vt:lpstr>
      <vt:lpstr>General web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logos bancos</vt:lpstr>
      <vt:lpstr>logos tarjetas</vt:lpstr>
      <vt:lpstr>logo marcas</vt:lpstr>
      <vt:lpstr>Disp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2018-09-25T20:43:17Z</dcterms:created>
  <dcterms:modified xsi:type="dcterms:W3CDTF">2018-12-19T15:28:17Z</dcterms:modified>
</cp:coreProperties>
</file>