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p4ca\Documents\jupiterCollin\"/>
    </mc:Choice>
  </mc:AlternateContent>
  <xr:revisionPtr revIDLastSave="0" documentId="8_{5C4752F9-5B0B-46EE-B701-4854CE17F9D9}" xr6:coauthVersionLast="46" xr6:coauthVersionMax="46" xr10:uidLastSave="{00000000-0000-0000-0000-000000000000}"/>
  <bookViews>
    <workbookView xWindow="-110" yWindow="-110" windowWidth="19420" windowHeight="10420" xr2:uid="{F69EBCCF-14B0-4F70-84F8-56320B9FB9C6}"/>
  </bookViews>
  <sheets>
    <sheet name="Variações por PDC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7" i="1" l="1"/>
  <c r="T177" i="1"/>
  <c r="K177" i="1"/>
  <c r="J177" i="1"/>
  <c r="I177" i="1"/>
  <c r="H177" i="1"/>
  <c r="G177" i="1"/>
  <c r="F177" i="1"/>
  <c r="V176" i="1"/>
  <c r="T176" i="1"/>
  <c r="K176" i="1"/>
  <c r="J176" i="1"/>
  <c r="I176" i="1"/>
  <c r="H176" i="1"/>
  <c r="G176" i="1"/>
  <c r="F176" i="1"/>
  <c r="V175" i="1"/>
  <c r="T175" i="1"/>
  <c r="K175" i="1"/>
  <c r="J175" i="1"/>
  <c r="I175" i="1"/>
  <c r="H175" i="1"/>
  <c r="G175" i="1"/>
  <c r="F175" i="1"/>
  <c r="V174" i="1"/>
  <c r="T174" i="1"/>
  <c r="K174" i="1"/>
  <c r="J174" i="1"/>
  <c r="I174" i="1"/>
  <c r="H174" i="1"/>
  <c r="G174" i="1"/>
  <c r="F174" i="1"/>
  <c r="V173" i="1"/>
  <c r="T173" i="1"/>
  <c r="K173" i="1"/>
  <c r="J173" i="1"/>
  <c r="I173" i="1"/>
  <c r="H173" i="1"/>
  <c r="G173" i="1"/>
  <c r="F173" i="1"/>
  <c r="V172" i="1"/>
  <c r="T172" i="1"/>
  <c r="K172" i="1"/>
  <c r="J172" i="1"/>
  <c r="I172" i="1"/>
  <c r="H172" i="1"/>
  <c r="G172" i="1"/>
  <c r="F172" i="1"/>
  <c r="V171" i="1"/>
  <c r="T171" i="1"/>
  <c r="K171" i="1"/>
  <c r="J171" i="1"/>
  <c r="I171" i="1"/>
  <c r="H171" i="1"/>
  <c r="G171" i="1"/>
  <c r="F171" i="1"/>
  <c r="V170" i="1"/>
  <c r="T170" i="1"/>
  <c r="K170" i="1"/>
  <c r="J170" i="1"/>
  <c r="I170" i="1"/>
  <c r="H170" i="1"/>
  <c r="G170" i="1"/>
  <c r="F170" i="1"/>
  <c r="V169" i="1"/>
  <c r="T169" i="1"/>
  <c r="K169" i="1"/>
  <c r="J169" i="1"/>
  <c r="I169" i="1"/>
  <c r="H169" i="1"/>
  <c r="G169" i="1"/>
  <c r="F169" i="1"/>
  <c r="V168" i="1"/>
  <c r="T168" i="1"/>
  <c r="K168" i="1"/>
  <c r="J168" i="1"/>
  <c r="I168" i="1"/>
  <c r="H168" i="1"/>
  <c r="G168" i="1"/>
  <c r="F168" i="1"/>
  <c r="V167" i="1"/>
  <c r="T167" i="1"/>
  <c r="K167" i="1"/>
  <c r="J167" i="1"/>
  <c r="I167" i="1"/>
  <c r="H167" i="1"/>
  <c r="G167" i="1"/>
  <c r="F167" i="1"/>
  <c r="V166" i="1"/>
  <c r="T166" i="1"/>
  <c r="K166" i="1"/>
  <c r="J166" i="1"/>
  <c r="I166" i="1"/>
  <c r="H166" i="1"/>
  <c r="G166" i="1"/>
  <c r="F166" i="1"/>
  <c r="V165" i="1"/>
  <c r="T165" i="1"/>
  <c r="K165" i="1"/>
  <c r="J165" i="1"/>
  <c r="I165" i="1"/>
  <c r="H165" i="1"/>
  <c r="G165" i="1"/>
  <c r="F165" i="1"/>
  <c r="V164" i="1"/>
  <c r="T164" i="1"/>
  <c r="K164" i="1"/>
  <c r="J164" i="1"/>
  <c r="I164" i="1"/>
  <c r="H164" i="1"/>
  <c r="G164" i="1"/>
  <c r="F164" i="1"/>
  <c r="V163" i="1"/>
  <c r="T163" i="1"/>
  <c r="K163" i="1"/>
  <c r="J163" i="1"/>
  <c r="I163" i="1"/>
  <c r="H163" i="1"/>
  <c r="G163" i="1"/>
  <c r="F163" i="1"/>
  <c r="V162" i="1"/>
  <c r="T162" i="1"/>
  <c r="K162" i="1"/>
  <c r="J162" i="1"/>
  <c r="I162" i="1"/>
  <c r="H162" i="1"/>
  <c r="G162" i="1"/>
  <c r="F162" i="1"/>
  <c r="V161" i="1"/>
  <c r="T161" i="1"/>
  <c r="K161" i="1"/>
  <c r="J161" i="1"/>
  <c r="I161" i="1"/>
  <c r="H161" i="1"/>
  <c r="G161" i="1"/>
  <c r="F161" i="1"/>
  <c r="V160" i="1"/>
  <c r="T160" i="1"/>
  <c r="K160" i="1"/>
  <c r="J160" i="1"/>
  <c r="I160" i="1"/>
  <c r="H160" i="1"/>
  <c r="G160" i="1"/>
  <c r="F160" i="1"/>
  <c r="V159" i="1"/>
  <c r="T159" i="1"/>
  <c r="K159" i="1"/>
  <c r="J159" i="1"/>
  <c r="I159" i="1"/>
  <c r="H159" i="1"/>
  <c r="G159" i="1"/>
  <c r="F159" i="1"/>
  <c r="V158" i="1"/>
  <c r="T158" i="1"/>
  <c r="K158" i="1"/>
  <c r="J158" i="1"/>
  <c r="I158" i="1"/>
  <c r="H158" i="1"/>
  <c r="G158" i="1"/>
  <c r="F158" i="1"/>
  <c r="V157" i="1"/>
  <c r="T157" i="1"/>
  <c r="K157" i="1"/>
  <c r="J157" i="1"/>
  <c r="I157" i="1"/>
  <c r="H157" i="1"/>
  <c r="G157" i="1"/>
  <c r="F157" i="1"/>
  <c r="V156" i="1"/>
  <c r="T156" i="1"/>
  <c r="K156" i="1"/>
  <c r="J156" i="1"/>
  <c r="I156" i="1"/>
  <c r="H156" i="1"/>
  <c r="G156" i="1"/>
  <c r="F156" i="1"/>
  <c r="V155" i="1"/>
  <c r="T155" i="1"/>
  <c r="K155" i="1"/>
  <c r="J155" i="1"/>
  <c r="I155" i="1"/>
  <c r="H155" i="1"/>
  <c r="G155" i="1"/>
  <c r="F155" i="1"/>
  <c r="V154" i="1"/>
  <c r="T154" i="1"/>
  <c r="K154" i="1"/>
  <c r="J154" i="1"/>
  <c r="I154" i="1"/>
  <c r="H154" i="1"/>
  <c r="G154" i="1"/>
  <c r="F154" i="1"/>
  <c r="V153" i="1"/>
  <c r="T153" i="1"/>
  <c r="K153" i="1"/>
  <c r="J153" i="1"/>
  <c r="I153" i="1"/>
  <c r="H153" i="1"/>
  <c r="G153" i="1"/>
  <c r="F153" i="1"/>
  <c r="V152" i="1"/>
  <c r="T152" i="1"/>
  <c r="K152" i="1"/>
  <c r="J152" i="1"/>
  <c r="I152" i="1"/>
  <c r="H152" i="1"/>
  <c r="G152" i="1"/>
  <c r="F152" i="1"/>
  <c r="V151" i="1"/>
  <c r="T151" i="1"/>
  <c r="K151" i="1"/>
  <c r="J151" i="1"/>
  <c r="I151" i="1"/>
  <c r="H151" i="1"/>
  <c r="G151" i="1"/>
  <c r="F151" i="1"/>
  <c r="V150" i="1"/>
  <c r="T150" i="1"/>
  <c r="K150" i="1"/>
  <c r="J150" i="1"/>
  <c r="I150" i="1"/>
  <c r="H150" i="1"/>
  <c r="G150" i="1"/>
  <c r="F150" i="1"/>
  <c r="V149" i="1"/>
  <c r="T149" i="1"/>
  <c r="K149" i="1"/>
  <c r="J149" i="1"/>
  <c r="I149" i="1"/>
  <c r="H149" i="1"/>
  <c r="G149" i="1"/>
  <c r="F149" i="1"/>
  <c r="V148" i="1"/>
  <c r="T148" i="1"/>
  <c r="K148" i="1"/>
  <c r="J148" i="1"/>
  <c r="I148" i="1"/>
  <c r="H148" i="1"/>
  <c r="G148" i="1"/>
  <c r="F148" i="1"/>
  <c r="V147" i="1"/>
  <c r="T147" i="1"/>
  <c r="K147" i="1"/>
  <c r="J147" i="1"/>
  <c r="I147" i="1"/>
  <c r="H147" i="1"/>
  <c r="G147" i="1"/>
  <c r="F147" i="1"/>
  <c r="V146" i="1"/>
  <c r="T146" i="1"/>
  <c r="K146" i="1"/>
  <c r="J146" i="1"/>
  <c r="I146" i="1"/>
  <c r="H146" i="1"/>
  <c r="G146" i="1"/>
  <c r="F146" i="1"/>
  <c r="V145" i="1"/>
  <c r="T145" i="1"/>
  <c r="K145" i="1"/>
  <c r="J145" i="1"/>
  <c r="I145" i="1"/>
  <c r="H145" i="1"/>
  <c r="G145" i="1"/>
  <c r="F145" i="1"/>
  <c r="V144" i="1"/>
  <c r="T144" i="1"/>
  <c r="K144" i="1"/>
  <c r="J144" i="1"/>
  <c r="I144" i="1"/>
  <c r="H144" i="1"/>
  <c r="G144" i="1"/>
  <c r="F144" i="1"/>
  <c r="V143" i="1"/>
  <c r="T143" i="1"/>
  <c r="K143" i="1"/>
  <c r="J143" i="1"/>
  <c r="I143" i="1"/>
  <c r="H143" i="1"/>
  <c r="G143" i="1"/>
  <c r="F143" i="1"/>
  <c r="V142" i="1"/>
  <c r="T142" i="1"/>
  <c r="K142" i="1"/>
  <c r="J142" i="1"/>
  <c r="I142" i="1"/>
  <c r="H142" i="1"/>
  <c r="G142" i="1"/>
  <c r="F142" i="1"/>
  <c r="V141" i="1"/>
  <c r="T141" i="1"/>
  <c r="K141" i="1"/>
  <c r="J141" i="1"/>
  <c r="I141" i="1"/>
  <c r="H141" i="1"/>
  <c r="G141" i="1"/>
  <c r="F141" i="1"/>
  <c r="V140" i="1"/>
  <c r="T140" i="1"/>
  <c r="K140" i="1"/>
  <c r="J140" i="1"/>
  <c r="I140" i="1"/>
  <c r="H140" i="1"/>
  <c r="G140" i="1"/>
  <c r="F140" i="1"/>
  <c r="V139" i="1"/>
  <c r="T139" i="1"/>
  <c r="K139" i="1"/>
  <c r="J139" i="1"/>
  <c r="I139" i="1"/>
  <c r="H139" i="1"/>
  <c r="G139" i="1"/>
  <c r="F139" i="1"/>
  <c r="V138" i="1"/>
  <c r="T138" i="1"/>
  <c r="K138" i="1"/>
  <c r="J138" i="1"/>
  <c r="I138" i="1"/>
  <c r="H138" i="1"/>
  <c r="G138" i="1"/>
  <c r="F138" i="1"/>
  <c r="V137" i="1"/>
  <c r="T137" i="1"/>
  <c r="K137" i="1"/>
  <c r="J137" i="1"/>
  <c r="I137" i="1"/>
  <c r="H137" i="1"/>
  <c r="G137" i="1"/>
  <c r="F137" i="1"/>
  <c r="V136" i="1"/>
  <c r="T136" i="1"/>
  <c r="K136" i="1"/>
  <c r="J136" i="1"/>
  <c r="I136" i="1"/>
  <c r="H136" i="1"/>
  <c r="G136" i="1"/>
  <c r="F136" i="1"/>
  <c r="V135" i="1"/>
  <c r="T135" i="1"/>
  <c r="K135" i="1"/>
  <c r="J135" i="1"/>
  <c r="I135" i="1"/>
  <c r="H135" i="1"/>
  <c r="G135" i="1"/>
  <c r="F135" i="1"/>
  <c r="V134" i="1"/>
  <c r="T134" i="1"/>
  <c r="K134" i="1"/>
  <c r="J134" i="1"/>
  <c r="I134" i="1"/>
  <c r="H134" i="1"/>
  <c r="G134" i="1"/>
  <c r="F134" i="1"/>
  <c r="V133" i="1"/>
  <c r="T133" i="1"/>
  <c r="K133" i="1"/>
  <c r="J133" i="1"/>
  <c r="I133" i="1"/>
  <c r="H133" i="1"/>
  <c r="G133" i="1"/>
  <c r="F133" i="1"/>
  <c r="V132" i="1"/>
  <c r="T132" i="1"/>
  <c r="K132" i="1"/>
  <c r="J132" i="1"/>
  <c r="I132" i="1"/>
  <c r="H132" i="1"/>
  <c r="G132" i="1"/>
  <c r="F132" i="1"/>
  <c r="V131" i="1"/>
  <c r="T131" i="1"/>
  <c r="K131" i="1"/>
  <c r="J131" i="1"/>
  <c r="I131" i="1"/>
  <c r="H131" i="1"/>
  <c r="G131" i="1"/>
  <c r="F131" i="1"/>
  <c r="V130" i="1"/>
  <c r="T130" i="1"/>
  <c r="K130" i="1"/>
  <c r="J130" i="1"/>
  <c r="I130" i="1"/>
  <c r="H130" i="1"/>
  <c r="G130" i="1"/>
  <c r="F130" i="1"/>
  <c r="V129" i="1"/>
  <c r="T129" i="1"/>
  <c r="K129" i="1"/>
  <c r="J129" i="1"/>
  <c r="I129" i="1"/>
  <c r="H129" i="1"/>
  <c r="G129" i="1"/>
  <c r="F129" i="1"/>
  <c r="V128" i="1"/>
  <c r="T128" i="1"/>
  <c r="K128" i="1"/>
  <c r="J128" i="1"/>
  <c r="I128" i="1"/>
  <c r="H128" i="1"/>
  <c r="G128" i="1"/>
  <c r="F128" i="1"/>
  <c r="V127" i="1"/>
  <c r="T127" i="1"/>
  <c r="K127" i="1"/>
  <c r="J127" i="1"/>
  <c r="I127" i="1"/>
  <c r="H127" i="1"/>
  <c r="G127" i="1"/>
  <c r="F127" i="1"/>
  <c r="V126" i="1"/>
  <c r="T126" i="1"/>
  <c r="K126" i="1"/>
  <c r="J126" i="1"/>
  <c r="I126" i="1"/>
  <c r="H126" i="1"/>
  <c r="G126" i="1"/>
  <c r="F126" i="1"/>
  <c r="V125" i="1"/>
  <c r="T125" i="1"/>
  <c r="K125" i="1"/>
  <c r="J125" i="1"/>
  <c r="I125" i="1"/>
  <c r="H125" i="1"/>
  <c r="G125" i="1"/>
  <c r="F125" i="1"/>
  <c r="V124" i="1"/>
  <c r="T124" i="1"/>
  <c r="K124" i="1"/>
  <c r="J124" i="1"/>
  <c r="I124" i="1"/>
  <c r="H124" i="1"/>
  <c r="G124" i="1"/>
  <c r="F124" i="1"/>
  <c r="V123" i="1"/>
  <c r="T123" i="1"/>
  <c r="K123" i="1"/>
  <c r="J123" i="1"/>
  <c r="I123" i="1"/>
  <c r="H123" i="1"/>
  <c r="G123" i="1"/>
  <c r="F123" i="1"/>
  <c r="V122" i="1"/>
  <c r="T122" i="1"/>
  <c r="K122" i="1"/>
  <c r="J122" i="1"/>
  <c r="I122" i="1"/>
  <c r="H122" i="1"/>
  <c r="G122" i="1"/>
  <c r="F122" i="1"/>
  <c r="V121" i="1"/>
  <c r="T121" i="1"/>
  <c r="K121" i="1"/>
  <c r="J121" i="1"/>
  <c r="I121" i="1"/>
  <c r="H121" i="1"/>
  <c r="G121" i="1"/>
  <c r="F121" i="1"/>
  <c r="V120" i="1"/>
  <c r="T120" i="1"/>
  <c r="K120" i="1"/>
  <c r="J120" i="1"/>
  <c r="I120" i="1"/>
  <c r="H120" i="1"/>
  <c r="G120" i="1"/>
  <c r="F120" i="1"/>
  <c r="V119" i="1"/>
  <c r="T119" i="1"/>
  <c r="K119" i="1"/>
  <c r="J119" i="1"/>
  <c r="I119" i="1"/>
  <c r="H119" i="1"/>
  <c r="G119" i="1"/>
  <c r="F119" i="1"/>
  <c r="V118" i="1"/>
  <c r="T118" i="1"/>
  <c r="K118" i="1"/>
  <c r="J118" i="1"/>
  <c r="I118" i="1"/>
  <c r="H118" i="1"/>
  <c r="G118" i="1"/>
  <c r="F118" i="1"/>
  <c r="V117" i="1"/>
  <c r="T117" i="1"/>
  <c r="K117" i="1"/>
  <c r="J117" i="1"/>
  <c r="I117" i="1"/>
  <c r="H117" i="1"/>
  <c r="G117" i="1"/>
  <c r="F117" i="1"/>
  <c r="V116" i="1"/>
  <c r="T116" i="1"/>
  <c r="K116" i="1"/>
  <c r="J116" i="1"/>
  <c r="I116" i="1"/>
  <c r="H116" i="1"/>
  <c r="G116" i="1"/>
  <c r="F116" i="1"/>
  <c r="V115" i="1"/>
  <c r="T115" i="1"/>
  <c r="K115" i="1"/>
  <c r="J115" i="1"/>
  <c r="I115" i="1"/>
  <c r="H115" i="1"/>
  <c r="G115" i="1"/>
  <c r="F115" i="1"/>
  <c r="V114" i="1"/>
  <c r="T114" i="1"/>
  <c r="K114" i="1"/>
  <c r="J114" i="1"/>
  <c r="I114" i="1"/>
  <c r="H114" i="1"/>
  <c r="G114" i="1"/>
  <c r="F114" i="1"/>
  <c r="V113" i="1"/>
  <c r="T113" i="1"/>
  <c r="K113" i="1"/>
  <c r="J113" i="1"/>
  <c r="I113" i="1"/>
  <c r="H113" i="1"/>
  <c r="G113" i="1"/>
  <c r="F113" i="1"/>
  <c r="V112" i="1"/>
  <c r="T112" i="1"/>
  <c r="K112" i="1"/>
  <c r="J112" i="1"/>
  <c r="I112" i="1"/>
  <c r="H112" i="1"/>
  <c r="G112" i="1"/>
  <c r="F112" i="1"/>
  <c r="V111" i="1"/>
  <c r="T111" i="1"/>
  <c r="K111" i="1"/>
  <c r="J111" i="1"/>
  <c r="I111" i="1"/>
  <c r="H111" i="1"/>
  <c r="G111" i="1"/>
  <c r="F111" i="1"/>
  <c r="V110" i="1"/>
  <c r="T110" i="1"/>
  <c r="K110" i="1"/>
  <c r="J110" i="1"/>
  <c r="I110" i="1"/>
  <c r="H110" i="1"/>
  <c r="G110" i="1"/>
  <c r="F110" i="1"/>
  <c r="V109" i="1"/>
  <c r="T109" i="1"/>
  <c r="K109" i="1"/>
  <c r="J109" i="1"/>
  <c r="I109" i="1"/>
  <c r="H109" i="1"/>
  <c r="G109" i="1"/>
  <c r="F109" i="1"/>
  <c r="V108" i="1"/>
  <c r="T108" i="1"/>
  <c r="K108" i="1"/>
  <c r="J108" i="1"/>
  <c r="I108" i="1"/>
  <c r="H108" i="1"/>
  <c r="G108" i="1"/>
  <c r="F108" i="1"/>
  <c r="V107" i="1"/>
  <c r="T107" i="1"/>
  <c r="K107" i="1"/>
  <c r="J107" i="1"/>
  <c r="I107" i="1"/>
  <c r="H107" i="1"/>
  <c r="G107" i="1"/>
  <c r="F107" i="1"/>
  <c r="V106" i="1"/>
  <c r="T106" i="1"/>
  <c r="K106" i="1"/>
  <c r="J106" i="1"/>
  <c r="I106" i="1"/>
  <c r="H106" i="1"/>
  <c r="G106" i="1"/>
  <c r="F106" i="1"/>
  <c r="V105" i="1"/>
  <c r="T105" i="1"/>
  <c r="K105" i="1"/>
  <c r="J105" i="1"/>
  <c r="I105" i="1"/>
  <c r="H105" i="1"/>
  <c r="G105" i="1"/>
  <c r="F105" i="1"/>
  <c r="V104" i="1"/>
  <c r="T104" i="1"/>
  <c r="K104" i="1"/>
  <c r="J104" i="1"/>
  <c r="I104" i="1"/>
  <c r="H104" i="1"/>
  <c r="G104" i="1"/>
  <c r="F104" i="1"/>
  <c r="V103" i="1"/>
  <c r="T103" i="1"/>
  <c r="K103" i="1"/>
  <c r="J103" i="1"/>
  <c r="I103" i="1"/>
  <c r="H103" i="1"/>
  <c r="G103" i="1"/>
  <c r="F103" i="1"/>
  <c r="V102" i="1"/>
  <c r="T102" i="1"/>
  <c r="K102" i="1"/>
  <c r="J102" i="1"/>
  <c r="I102" i="1"/>
  <c r="H102" i="1"/>
  <c r="G102" i="1"/>
  <c r="F102" i="1"/>
  <c r="V101" i="1"/>
  <c r="T101" i="1"/>
  <c r="K101" i="1"/>
  <c r="J101" i="1"/>
  <c r="I101" i="1"/>
  <c r="H101" i="1"/>
  <c r="G101" i="1"/>
  <c r="F101" i="1"/>
  <c r="V100" i="1"/>
  <c r="T100" i="1"/>
  <c r="K100" i="1"/>
  <c r="J100" i="1"/>
  <c r="I100" i="1"/>
  <c r="H100" i="1"/>
  <c r="G100" i="1"/>
  <c r="F100" i="1"/>
  <c r="V99" i="1"/>
  <c r="T99" i="1"/>
  <c r="K99" i="1"/>
  <c r="J99" i="1"/>
  <c r="I99" i="1"/>
  <c r="H99" i="1"/>
  <c r="G99" i="1"/>
  <c r="F99" i="1"/>
  <c r="V98" i="1"/>
  <c r="T98" i="1"/>
  <c r="K98" i="1"/>
  <c r="J98" i="1"/>
  <c r="I98" i="1"/>
  <c r="H98" i="1"/>
  <c r="G98" i="1"/>
  <c r="F98" i="1"/>
  <c r="V97" i="1"/>
  <c r="T97" i="1"/>
  <c r="K97" i="1"/>
  <c r="H97" i="1"/>
  <c r="G97" i="1"/>
  <c r="F97" i="1"/>
  <c r="A97" i="1"/>
  <c r="J97" i="1" s="1"/>
  <c r="V96" i="1"/>
  <c r="T96" i="1"/>
  <c r="K96" i="1"/>
  <c r="J96" i="1"/>
  <c r="H96" i="1"/>
  <c r="G96" i="1"/>
  <c r="F96" i="1"/>
  <c r="A96" i="1"/>
  <c r="I96" i="1" s="1"/>
  <c r="V95" i="1"/>
  <c r="T95" i="1"/>
  <c r="K95" i="1"/>
  <c r="J95" i="1"/>
  <c r="F95" i="1"/>
  <c r="A95" i="1"/>
  <c r="V94" i="1"/>
  <c r="T94" i="1"/>
  <c r="I94" i="1"/>
  <c r="H94" i="1"/>
  <c r="F94" i="1"/>
  <c r="A94" i="1"/>
  <c r="V93" i="1"/>
  <c r="T93" i="1"/>
  <c r="H93" i="1"/>
  <c r="F93" i="1"/>
  <c r="A93" i="1"/>
  <c r="G93" i="1" s="1"/>
  <c r="V92" i="1"/>
  <c r="T92" i="1"/>
  <c r="K92" i="1"/>
  <c r="J92" i="1"/>
  <c r="I92" i="1"/>
  <c r="H92" i="1"/>
  <c r="G92" i="1"/>
  <c r="F92" i="1"/>
  <c r="A92" i="1"/>
  <c r="V91" i="1"/>
  <c r="T91" i="1"/>
  <c r="G91" i="1"/>
  <c r="F91" i="1"/>
  <c r="A91" i="1"/>
  <c r="H91" i="1" s="1"/>
  <c r="V90" i="1"/>
  <c r="T90" i="1"/>
  <c r="J90" i="1"/>
  <c r="F90" i="1"/>
  <c r="A90" i="1"/>
  <c r="V89" i="1"/>
  <c r="T89" i="1"/>
  <c r="K89" i="1"/>
  <c r="J89" i="1"/>
  <c r="I89" i="1"/>
  <c r="H89" i="1"/>
  <c r="G89" i="1"/>
  <c r="F89" i="1"/>
  <c r="A89" i="1"/>
  <c r="V88" i="1"/>
  <c r="T88" i="1"/>
  <c r="K88" i="1"/>
  <c r="J88" i="1"/>
  <c r="I88" i="1"/>
  <c r="H88" i="1"/>
  <c r="G88" i="1"/>
  <c r="F88" i="1"/>
  <c r="A88" i="1"/>
  <c r="V87" i="1"/>
  <c r="T87" i="1"/>
  <c r="K87" i="1"/>
  <c r="J87" i="1"/>
  <c r="I87" i="1"/>
  <c r="H87" i="1"/>
  <c r="G87" i="1"/>
  <c r="F87" i="1"/>
  <c r="A87" i="1"/>
  <c r="V86" i="1"/>
  <c r="T86" i="1"/>
  <c r="F86" i="1"/>
  <c r="A86" i="1"/>
  <c r="V85" i="1"/>
  <c r="T85" i="1"/>
  <c r="I85" i="1"/>
  <c r="F85" i="1"/>
  <c r="A85" i="1"/>
  <c r="V84" i="1"/>
  <c r="T84" i="1"/>
  <c r="K84" i="1"/>
  <c r="J84" i="1"/>
  <c r="H84" i="1"/>
  <c r="G84" i="1"/>
  <c r="F84" i="1"/>
  <c r="A84" i="1"/>
  <c r="I84" i="1" s="1"/>
  <c r="V83" i="1"/>
  <c r="T83" i="1"/>
  <c r="K83" i="1"/>
  <c r="I83" i="1"/>
  <c r="G83" i="1"/>
  <c r="F83" i="1"/>
  <c r="A83" i="1"/>
  <c r="H83" i="1" s="1"/>
  <c r="V82" i="1"/>
  <c r="T82" i="1"/>
  <c r="K82" i="1"/>
  <c r="J82" i="1"/>
  <c r="I82" i="1"/>
  <c r="H82" i="1"/>
  <c r="G82" i="1"/>
  <c r="F82" i="1"/>
  <c r="A82" i="1"/>
  <c r="V81" i="1"/>
  <c r="T81" i="1"/>
  <c r="K81" i="1"/>
  <c r="H81" i="1"/>
  <c r="G81" i="1"/>
  <c r="F81" i="1"/>
  <c r="A81" i="1"/>
  <c r="J81" i="1" s="1"/>
  <c r="V80" i="1"/>
  <c r="T80" i="1"/>
  <c r="K80" i="1"/>
  <c r="J80" i="1"/>
  <c r="H80" i="1"/>
  <c r="G80" i="1"/>
  <c r="F80" i="1"/>
  <c r="A80" i="1"/>
  <c r="I80" i="1" s="1"/>
  <c r="V79" i="1"/>
  <c r="T79" i="1"/>
  <c r="G79" i="1"/>
  <c r="F79" i="1"/>
  <c r="A79" i="1"/>
  <c r="H79" i="1" s="1"/>
  <c r="V78" i="1"/>
  <c r="T78" i="1"/>
  <c r="F78" i="1"/>
  <c r="A78" i="1"/>
  <c r="V77" i="1"/>
  <c r="T77" i="1"/>
  <c r="I77" i="1"/>
  <c r="F77" i="1"/>
  <c r="A77" i="1"/>
  <c r="V76" i="1"/>
  <c r="T76" i="1"/>
  <c r="K76" i="1"/>
  <c r="J76" i="1"/>
  <c r="I76" i="1"/>
  <c r="H76" i="1"/>
  <c r="G76" i="1"/>
  <c r="F76" i="1"/>
  <c r="A76" i="1"/>
  <c r="V75" i="1"/>
  <c r="T75" i="1"/>
  <c r="J75" i="1"/>
  <c r="F75" i="1"/>
  <c r="A75" i="1"/>
  <c r="V74" i="1"/>
  <c r="T74" i="1"/>
  <c r="H74" i="1"/>
  <c r="F74" i="1"/>
  <c r="A74" i="1"/>
  <c r="I74" i="1" s="1"/>
  <c r="V73" i="1"/>
  <c r="T73" i="1"/>
  <c r="K73" i="1"/>
  <c r="J73" i="1"/>
  <c r="I73" i="1"/>
  <c r="H73" i="1"/>
  <c r="G73" i="1"/>
  <c r="F73" i="1"/>
  <c r="A73" i="1"/>
  <c r="V72" i="1"/>
  <c r="T72" i="1"/>
  <c r="K72" i="1"/>
  <c r="J72" i="1"/>
  <c r="I72" i="1"/>
  <c r="H72" i="1"/>
  <c r="G72" i="1"/>
  <c r="F72" i="1"/>
  <c r="A72" i="1"/>
  <c r="V71" i="1"/>
  <c r="T71" i="1"/>
  <c r="K71" i="1"/>
  <c r="J71" i="1"/>
  <c r="I71" i="1"/>
  <c r="H71" i="1"/>
  <c r="G71" i="1"/>
  <c r="F71" i="1"/>
  <c r="A71" i="1"/>
  <c r="V70" i="1"/>
  <c r="T70" i="1"/>
  <c r="H70" i="1"/>
  <c r="F70" i="1"/>
  <c r="A70" i="1"/>
  <c r="I70" i="1" s="1"/>
  <c r="V69" i="1"/>
  <c r="T69" i="1"/>
  <c r="G69" i="1"/>
  <c r="F69" i="1"/>
  <c r="A69" i="1"/>
  <c r="J69" i="1" s="1"/>
  <c r="V68" i="1"/>
  <c r="T68" i="1"/>
  <c r="K68" i="1"/>
  <c r="J68" i="1"/>
  <c r="H68" i="1"/>
  <c r="G68" i="1"/>
  <c r="F68" i="1"/>
  <c r="A68" i="1"/>
  <c r="I68" i="1" s="1"/>
  <c r="V67" i="1"/>
  <c r="T67" i="1"/>
  <c r="K67" i="1"/>
  <c r="I67" i="1"/>
  <c r="F67" i="1"/>
  <c r="A67" i="1"/>
  <c r="H67" i="1" s="1"/>
  <c r="V66" i="1"/>
  <c r="T66" i="1"/>
  <c r="K66" i="1"/>
  <c r="J66" i="1"/>
  <c r="I66" i="1"/>
  <c r="H66" i="1"/>
  <c r="G66" i="1"/>
  <c r="F66" i="1"/>
  <c r="A66" i="1"/>
  <c r="V65" i="1"/>
  <c r="T65" i="1"/>
  <c r="K65" i="1"/>
  <c r="F65" i="1"/>
  <c r="A65" i="1"/>
  <c r="J65" i="1" s="1"/>
  <c r="V64" i="1"/>
  <c r="T64" i="1"/>
  <c r="K64" i="1"/>
  <c r="J64" i="1"/>
  <c r="H64" i="1"/>
  <c r="G64" i="1"/>
  <c r="F64" i="1"/>
  <c r="A64" i="1"/>
  <c r="I64" i="1" s="1"/>
  <c r="V63" i="1"/>
  <c r="T63" i="1"/>
  <c r="F63" i="1"/>
  <c r="A63" i="1"/>
  <c r="V62" i="1"/>
  <c r="T62" i="1"/>
  <c r="H62" i="1"/>
  <c r="F62" i="1"/>
  <c r="A62" i="1"/>
  <c r="I62" i="1" s="1"/>
  <c r="V61" i="1"/>
  <c r="T61" i="1"/>
  <c r="K61" i="1"/>
  <c r="G61" i="1"/>
  <c r="F61" i="1"/>
  <c r="A61" i="1"/>
  <c r="J61" i="1" s="1"/>
  <c r="V60" i="1"/>
  <c r="T60" i="1"/>
  <c r="K60" i="1"/>
  <c r="J60" i="1"/>
  <c r="I60" i="1"/>
  <c r="H60" i="1"/>
  <c r="G60" i="1"/>
  <c r="F60" i="1"/>
  <c r="A60" i="1"/>
  <c r="V59" i="1"/>
  <c r="T59" i="1"/>
  <c r="I59" i="1"/>
  <c r="F59" i="1"/>
  <c r="A59" i="1"/>
  <c r="V58" i="1"/>
  <c r="T58" i="1"/>
  <c r="K58" i="1"/>
  <c r="J58" i="1"/>
  <c r="H58" i="1"/>
  <c r="G58" i="1"/>
  <c r="F58" i="1"/>
  <c r="A58" i="1"/>
  <c r="I58" i="1" s="1"/>
  <c r="V57" i="1"/>
  <c r="T57" i="1"/>
  <c r="K57" i="1"/>
  <c r="J57" i="1"/>
  <c r="I57" i="1"/>
  <c r="H57" i="1"/>
  <c r="G57" i="1"/>
  <c r="F57" i="1"/>
  <c r="A57" i="1"/>
  <c r="V56" i="1"/>
  <c r="T56" i="1"/>
  <c r="K56" i="1"/>
  <c r="J56" i="1"/>
  <c r="I56" i="1"/>
  <c r="H56" i="1"/>
  <c r="G56" i="1"/>
  <c r="F56" i="1"/>
  <c r="A56" i="1"/>
  <c r="V55" i="1"/>
  <c r="T55" i="1"/>
  <c r="K55" i="1"/>
  <c r="J55" i="1"/>
  <c r="I55" i="1"/>
  <c r="H55" i="1"/>
  <c r="G55" i="1"/>
  <c r="F55" i="1"/>
  <c r="A55" i="1"/>
  <c r="V54" i="1"/>
  <c r="T54" i="1"/>
  <c r="K54" i="1"/>
  <c r="J54" i="1"/>
  <c r="H54" i="1"/>
  <c r="G54" i="1"/>
  <c r="F54" i="1"/>
  <c r="A54" i="1"/>
  <c r="I54" i="1" s="1"/>
  <c r="V53" i="1"/>
  <c r="T53" i="1"/>
  <c r="K53" i="1"/>
  <c r="G53" i="1"/>
  <c r="F53" i="1"/>
  <c r="A53" i="1"/>
  <c r="J53" i="1" s="1"/>
  <c r="V52" i="1"/>
  <c r="T52" i="1"/>
  <c r="J52" i="1"/>
  <c r="H52" i="1"/>
  <c r="F52" i="1"/>
  <c r="A52" i="1"/>
  <c r="I52" i="1" s="1"/>
  <c r="V51" i="1"/>
  <c r="T51" i="1"/>
  <c r="F51" i="1"/>
  <c r="A51" i="1"/>
  <c r="I51" i="1" s="1"/>
  <c r="V50" i="1"/>
  <c r="T50" i="1"/>
  <c r="K50" i="1"/>
  <c r="J50" i="1"/>
  <c r="I50" i="1"/>
  <c r="H50" i="1"/>
  <c r="G50" i="1"/>
  <c r="F50" i="1"/>
  <c r="A50" i="1"/>
  <c r="V49" i="1"/>
  <c r="T49" i="1"/>
  <c r="K49" i="1"/>
  <c r="G49" i="1"/>
  <c r="F49" i="1"/>
  <c r="A49" i="1"/>
  <c r="J49" i="1" s="1"/>
  <c r="V48" i="1"/>
  <c r="T48" i="1"/>
  <c r="J48" i="1"/>
  <c r="H48" i="1"/>
  <c r="F48" i="1"/>
  <c r="A48" i="1"/>
  <c r="I48" i="1" s="1"/>
  <c r="V47" i="1"/>
  <c r="T47" i="1"/>
  <c r="F47" i="1"/>
  <c r="A47" i="1"/>
  <c r="I47" i="1" s="1"/>
  <c r="V46" i="1"/>
  <c r="T46" i="1"/>
  <c r="K46" i="1"/>
  <c r="J46" i="1"/>
  <c r="H46" i="1"/>
  <c r="G46" i="1"/>
  <c r="F46" i="1"/>
  <c r="A46" i="1"/>
  <c r="I46" i="1" s="1"/>
  <c r="V45" i="1"/>
  <c r="T45" i="1"/>
  <c r="K45" i="1"/>
  <c r="G45" i="1"/>
  <c r="F45" i="1"/>
  <c r="A45" i="1"/>
  <c r="J45" i="1" s="1"/>
  <c r="V44" i="1"/>
  <c r="T44" i="1"/>
  <c r="K44" i="1"/>
  <c r="J44" i="1"/>
  <c r="I44" i="1"/>
  <c r="H44" i="1"/>
  <c r="G44" i="1"/>
  <c r="F44" i="1"/>
  <c r="A44" i="1"/>
  <c r="V43" i="1"/>
  <c r="T43" i="1"/>
  <c r="F43" i="1"/>
  <c r="A43" i="1"/>
  <c r="V42" i="1"/>
  <c r="T42" i="1"/>
  <c r="K42" i="1"/>
  <c r="J42" i="1"/>
  <c r="H42" i="1"/>
  <c r="G42" i="1"/>
  <c r="F42" i="1"/>
  <c r="A42" i="1"/>
  <c r="I42" i="1" s="1"/>
  <c r="V41" i="1"/>
  <c r="T41" i="1"/>
  <c r="K41" i="1"/>
  <c r="J41" i="1"/>
  <c r="I41" i="1"/>
  <c r="H41" i="1"/>
  <c r="G41" i="1"/>
  <c r="F41" i="1"/>
  <c r="A41" i="1"/>
  <c r="V40" i="1"/>
  <c r="T40" i="1"/>
  <c r="K40" i="1"/>
  <c r="J40" i="1"/>
  <c r="I40" i="1"/>
  <c r="H40" i="1"/>
  <c r="G40" i="1"/>
  <c r="F40" i="1"/>
  <c r="A40" i="1"/>
  <c r="V39" i="1"/>
  <c r="T39" i="1"/>
  <c r="K39" i="1"/>
  <c r="J39" i="1"/>
  <c r="I39" i="1"/>
  <c r="H39" i="1"/>
  <c r="G39" i="1"/>
  <c r="F39" i="1"/>
  <c r="A39" i="1"/>
  <c r="V38" i="1"/>
  <c r="T38" i="1"/>
  <c r="K38" i="1"/>
  <c r="J38" i="1"/>
  <c r="H38" i="1"/>
  <c r="G38" i="1"/>
  <c r="F38" i="1"/>
  <c r="A38" i="1"/>
  <c r="I38" i="1" s="1"/>
  <c r="V37" i="1"/>
  <c r="T37" i="1"/>
  <c r="I37" i="1"/>
  <c r="F37" i="1"/>
  <c r="A37" i="1"/>
  <c r="H37" i="1" s="1"/>
  <c r="V36" i="1"/>
  <c r="T36" i="1"/>
  <c r="H36" i="1"/>
  <c r="F36" i="1"/>
  <c r="A36" i="1"/>
  <c r="I36" i="1" s="1"/>
  <c r="V35" i="1"/>
  <c r="T35" i="1"/>
  <c r="K35" i="1"/>
  <c r="G35" i="1"/>
  <c r="F35" i="1"/>
  <c r="A35" i="1"/>
  <c r="J35" i="1" s="1"/>
  <c r="V34" i="1"/>
  <c r="T34" i="1"/>
  <c r="K34" i="1"/>
  <c r="J34" i="1"/>
  <c r="I34" i="1"/>
  <c r="H34" i="1"/>
  <c r="G34" i="1"/>
  <c r="F34" i="1"/>
  <c r="A34" i="1"/>
  <c r="V33" i="1"/>
  <c r="U33" i="1"/>
  <c r="U49" i="1" s="1"/>
  <c r="U65" i="1" s="1"/>
  <c r="U81" i="1" s="1"/>
  <c r="U97" i="1" s="1"/>
  <c r="U113" i="1" s="1"/>
  <c r="U129" i="1" s="1"/>
  <c r="U145" i="1" s="1"/>
  <c r="U161" i="1" s="1"/>
  <c r="U177" i="1" s="1"/>
  <c r="T33" i="1"/>
  <c r="Q33" i="1"/>
  <c r="Q49" i="1" s="1"/>
  <c r="Q65" i="1" s="1"/>
  <c r="Q81" i="1" s="1"/>
  <c r="Q97" i="1" s="1"/>
  <c r="Q113" i="1" s="1"/>
  <c r="Q129" i="1" s="1"/>
  <c r="Q145" i="1" s="1"/>
  <c r="Q161" i="1" s="1"/>
  <c r="Q177" i="1" s="1"/>
  <c r="K33" i="1"/>
  <c r="G33" i="1"/>
  <c r="F33" i="1"/>
  <c r="A33" i="1"/>
  <c r="H33" i="1" s="1"/>
  <c r="V32" i="1"/>
  <c r="T32" i="1"/>
  <c r="N32" i="1"/>
  <c r="N48" i="1" s="1"/>
  <c r="N64" i="1" s="1"/>
  <c r="N80" i="1" s="1"/>
  <c r="N96" i="1" s="1"/>
  <c r="N112" i="1" s="1"/>
  <c r="N128" i="1" s="1"/>
  <c r="N144" i="1" s="1"/>
  <c r="N160" i="1" s="1"/>
  <c r="N176" i="1" s="1"/>
  <c r="I32" i="1"/>
  <c r="F32" i="1"/>
  <c r="A32" i="1"/>
  <c r="V31" i="1"/>
  <c r="T31" i="1"/>
  <c r="H31" i="1"/>
  <c r="F31" i="1"/>
  <c r="A31" i="1"/>
  <c r="J31" i="1" s="1"/>
  <c r="V30" i="1"/>
  <c r="T30" i="1"/>
  <c r="L30" i="1"/>
  <c r="L46" i="1" s="1"/>
  <c r="K30" i="1"/>
  <c r="J30" i="1"/>
  <c r="H30" i="1"/>
  <c r="G30" i="1"/>
  <c r="F30" i="1"/>
  <c r="A30" i="1"/>
  <c r="I30" i="1" s="1"/>
  <c r="V29" i="1"/>
  <c r="T29" i="1"/>
  <c r="K29" i="1"/>
  <c r="J29" i="1"/>
  <c r="G29" i="1"/>
  <c r="F29" i="1"/>
  <c r="A29" i="1"/>
  <c r="I29" i="1" s="1"/>
  <c r="V28" i="1"/>
  <c r="T28" i="1"/>
  <c r="K28" i="1"/>
  <c r="J28" i="1"/>
  <c r="I28" i="1"/>
  <c r="H28" i="1"/>
  <c r="G28" i="1"/>
  <c r="F28" i="1"/>
  <c r="A28" i="1"/>
  <c r="V27" i="1"/>
  <c r="T27" i="1"/>
  <c r="H27" i="1"/>
  <c r="F27" i="1"/>
  <c r="A27" i="1"/>
  <c r="K27" i="1" s="1"/>
  <c r="V26" i="1"/>
  <c r="T26" i="1"/>
  <c r="K26" i="1"/>
  <c r="J26" i="1"/>
  <c r="H26" i="1"/>
  <c r="G26" i="1"/>
  <c r="F26" i="1"/>
  <c r="A26" i="1"/>
  <c r="I26" i="1" s="1"/>
  <c r="V25" i="1"/>
  <c r="T25" i="1"/>
  <c r="K25" i="1"/>
  <c r="J25" i="1"/>
  <c r="I25" i="1"/>
  <c r="H25" i="1"/>
  <c r="G25" i="1"/>
  <c r="F25" i="1"/>
  <c r="A25" i="1"/>
  <c r="V24" i="1"/>
  <c r="T24" i="1"/>
  <c r="K24" i="1"/>
  <c r="J24" i="1"/>
  <c r="I24" i="1"/>
  <c r="H24" i="1"/>
  <c r="G24" i="1"/>
  <c r="F24" i="1"/>
  <c r="A24" i="1"/>
  <c r="V23" i="1"/>
  <c r="T23" i="1"/>
  <c r="K23" i="1"/>
  <c r="J23" i="1"/>
  <c r="I23" i="1"/>
  <c r="H23" i="1"/>
  <c r="G23" i="1"/>
  <c r="F23" i="1"/>
  <c r="A23" i="1"/>
  <c r="V22" i="1"/>
  <c r="T22" i="1"/>
  <c r="K22" i="1"/>
  <c r="J22" i="1"/>
  <c r="H22" i="1"/>
  <c r="G22" i="1"/>
  <c r="F22" i="1"/>
  <c r="A22" i="1"/>
  <c r="I22" i="1" s="1"/>
  <c r="V21" i="1"/>
  <c r="T21" i="1"/>
  <c r="K21" i="1"/>
  <c r="J21" i="1"/>
  <c r="G21" i="1"/>
  <c r="F21" i="1"/>
  <c r="A21" i="1"/>
  <c r="I21" i="1" s="1"/>
  <c r="V20" i="1"/>
  <c r="T20" i="1"/>
  <c r="F20" i="1"/>
  <c r="A20" i="1"/>
  <c r="H20" i="1" s="1"/>
  <c r="V19" i="1"/>
  <c r="T19" i="1"/>
  <c r="H19" i="1"/>
  <c r="F19" i="1"/>
  <c r="A19" i="1"/>
  <c r="K19" i="1" s="1"/>
  <c r="V18" i="1"/>
  <c r="T18" i="1"/>
  <c r="K18" i="1"/>
  <c r="J18" i="1"/>
  <c r="I18" i="1"/>
  <c r="H18" i="1"/>
  <c r="G18" i="1"/>
  <c r="F18" i="1"/>
  <c r="A18" i="1"/>
  <c r="V17" i="1"/>
  <c r="U17" i="1"/>
  <c r="T17" i="1"/>
  <c r="Q17" i="1"/>
  <c r="P17" i="1"/>
  <c r="P33" i="1" s="1"/>
  <c r="P49" i="1" s="1"/>
  <c r="P65" i="1" s="1"/>
  <c r="P81" i="1" s="1"/>
  <c r="P97" i="1" s="1"/>
  <c r="P113" i="1" s="1"/>
  <c r="P129" i="1" s="1"/>
  <c r="P145" i="1" s="1"/>
  <c r="P161" i="1" s="1"/>
  <c r="P177" i="1" s="1"/>
  <c r="O17" i="1"/>
  <c r="O33" i="1" s="1"/>
  <c r="O49" i="1" s="1"/>
  <c r="O65" i="1" s="1"/>
  <c r="O81" i="1" s="1"/>
  <c r="O97" i="1" s="1"/>
  <c r="O113" i="1" s="1"/>
  <c r="O129" i="1" s="1"/>
  <c r="O145" i="1" s="1"/>
  <c r="O161" i="1" s="1"/>
  <c r="O177" i="1" s="1"/>
  <c r="N17" i="1"/>
  <c r="N33" i="1" s="1"/>
  <c r="N49" i="1" s="1"/>
  <c r="N65" i="1" s="1"/>
  <c r="N81" i="1" s="1"/>
  <c r="N97" i="1" s="1"/>
  <c r="N113" i="1" s="1"/>
  <c r="N129" i="1" s="1"/>
  <c r="N145" i="1" s="1"/>
  <c r="N161" i="1" s="1"/>
  <c r="N177" i="1" s="1"/>
  <c r="L17" i="1"/>
  <c r="L33" i="1" s="1"/>
  <c r="L49" i="1" s="1"/>
  <c r="L65" i="1" s="1"/>
  <c r="K17" i="1"/>
  <c r="J17" i="1"/>
  <c r="H17" i="1"/>
  <c r="G17" i="1"/>
  <c r="F17" i="1"/>
  <c r="A17" i="1"/>
  <c r="I17" i="1" s="1"/>
  <c r="V16" i="1"/>
  <c r="U16" i="1"/>
  <c r="U32" i="1" s="1"/>
  <c r="U48" i="1" s="1"/>
  <c r="U64" i="1" s="1"/>
  <c r="U80" i="1" s="1"/>
  <c r="U96" i="1" s="1"/>
  <c r="U112" i="1" s="1"/>
  <c r="U128" i="1" s="1"/>
  <c r="U144" i="1" s="1"/>
  <c r="U160" i="1" s="1"/>
  <c r="U176" i="1" s="1"/>
  <c r="T16" i="1"/>
  <c r="Q16" i="1"/>
  <c r="Q32" i="1" s="1"/>
  <c r="Q48" i="1" s="1"/>
  <c r="Q64" i="1" s="1"/>
  <c r="Q80" i="1" s="1"/>
  <c r="Q96" i="1" s="1"/>
  <c r="Q112" i="1" s="1"/>
  <c r="Q128" i="1" s="1"/>
  <c r="Q144" i="1" s="1"/>
  <c r="Q160" i="1" s="1"/>
  <c r="Q176" i="1" s="1"/>
  <c r="P16" i="1"/>
  <c r="P32" i="1" s="1"/>
  <c r="P48" i="1" s="1"/>
  <c r="P64" i="1" s="1"/>
  <c r="P80" i="1" s="1"/>
  <c r="P96" i="1" s="1"/>
  <c r="P112" i="1" s="1"/>
  <c r="P128" i="1" s="1"/>
  <c r="P144" i="1" s="1"/>
  <c r="P160" i="1" s="1"/>
  <c r="P176" i="1" s="1"/>
  <c r="O16" i="1"/>
  <c r="O32" i="1" s="1"/>
  <c r="O48" i="1" s="1"/>
  <c r="O64" i="1" s="1"/>
  <c r="O80" i="1" s="1"/>
  <c r="O96" i="1" s="1"/>
  <c r="O112" i="1" s="1"/>
  <c r="O128" i="1" s="1"/>
  <c r="O144" i="1" s="1"/>
  <c r="O160" i="1" s="1"/>
  <c r="O176" i="1" s="1"/>
  <c r="N16" i="1"/>
  <c r="M16" i="1"/>
  <c r="M32" i="1" s="1"/>
  <c r="M48" i="1" s="1"/>
  <c r="M64" i="1" s="1"/>
  <c r="M80" i="1" s="1"/>
  <c r="M96" i="1" s="1"/>
  <c r="M112" i="1" s="1"/>
  <c r="M128" i="1" s="1"/>
  <c r="M144" i="1" s="1"/>
  <c r="M160" i="1" s="1"/>
  <c r="M176" i="1" s="1"/>
  <c r="L16" i="1"/>
  <c r="L32" i="1" s="1"/>
  <c r="I16" i="1"/>
  <c r="F16" i="1"/>
  <c r="A16" i="1"/>
  <c r="H16" i="1" s="1"/>
  <c r="V15" i="1"/>
  <c r="U15" i="1"/>
  <c r="U31" i="1" s="1"/>
  <c r="U47" i="1" s="1"/>
  <c r="U63" i="1" s="1"/>
  <c r="U79" i="1" s="1"/>
  <c r="U95" i="1" s="1"/>
  <c r="U111" i="1" s="1"/>
  <c r="U127" i="1" s="1"/>
  <c r="U143" i="1" s="1"/>
  <c r="U159" i="1" s="1"/>
  <c r="U175" i="1" s="1"/>
  <c r="T15" i="1"/>
  <c r="Q15" i="1"/>
  <c r="Q31" i="1" s="1"/>
  <c r="Q47" i="1" s="1"/>
  <c r="Q63" i="1" s="1"/>
  <c r="Q79" i="1" s="1"/>
  <c r="Q95" i="1" s="1"/>
  <c r="Q111" i="1" s="1"/>
  <c r="Q127" i="1" s="1"/>
  <c r="Q143" i="1" s="1"/>
  <c r="Q159" i="1" s="1"/>
  <c r="Q175" i="1" s="1"/>
  <c r="P15" i="1"/>
  <c r="P31" i="1" s="1"/>
  <c r="P47" i="1" s="1"/>
  <c r="P63" i="1" s="1"/>
  <c r="P79" i="1" s="1"/>
  <c r="P95" i="1" s="1"/>
  <c r="P111" i="1" s="1"/>
  <c r="P127" i="1" s="1"/>
  <c r="P143" i="1" s="1"/>
  <c r="P159" i="1" s="1"/>
  <c r="P175" i="1" s="1"/>
  <c r="O15" i="1"/>
  <c r="O31" i="1" s="1"/>
  <c r="O47" i="1" s="1"/>
  <c r="O63" i="1" s="1"/>
  <c r="O79" i="1" s="1"/>
  <c r="O95" i="1" s="1"/>
  <c r="O111" i="1" s="1"/>
  <c r="O127" i="1" s="1"/>
  <c r="O143" i="1" s="1"/>
  <c r="O159" i="1" s="1"/>
  <c r="O175" i="1" s="1"/>
  <c r="N15" i="1"/>
  <c r="N31" i="1" s="1"/>
  <c r="N47" i="1" s="1"/>
  <c r="N63" i="1" s="1"/>
  <c r="N79" i="1" s="1"/>
  <c r="N95" i="1" s="1"/>
  <c r="N111" i="1" s="1"/>
  <c r="N127" i="1" s="1"/>
  <c r="N143" i="1" s="1"/>
  <c r="N159" i="1" s="1"/>
  <c r="N175" i="1" s="1"/>
  <c r="L15" i="1"/>
  <c r="L31" i="1" s="1"/>
  <c r="H15" i="1"/>
  <c r="F15" i="1"/>
  <c r="A15" i="1"/>
  <c r="K15" i="1" s="1"/>
  <c r="V14" i="1"/>
  <c r="U14" i="1"/>
  <c r="U30" i="1" s="1"/>
  <c r="U46" i="1" s="1"/>
  <c r="U62" i="1" s="1"/>
  <c r="U78" i="1" s="1"/>
  <c r="U94" i="1" s="1"/>
  <c r="U110" i="1" s="1"/>
  <c r="U126" i="1" s="1"/>
  <c r="U142" i="1" s="1"/>
  <c r="U158" i="1" s="1"/>
  <c r="U174" i="1" s="1"/>
  <c r="T14" i="1"/>
  <c r="Q14" i="1"/>
  <c r="Q30" i="1" s="1"/>
  <c r="Q46" i="1" s="1"/>
  <c r="Q62" i="1" s="1"/>
  <c r="Q78" i="1" s="1"/>
  <c r="Q94" i="1" s="1"/>
  <c r="Q110" i="1" s="1"/>
  <c r="Q126" i="1" s="1"/>
  <c r="Q142" i="1" s="1"/>
  <c r="Q158" i="1" s="1"/>
  <c r="Q174" i="1" s="1"/>
  <c r="P14" i="1"/>
  <c r="P30" i="1" s="1"/>
  <c r="P46" i="1" s="1"/>
  <c r="P62" i="1" s="1"/>
  <c r="P78" i="1" s="1"/>
  <c r="P94" i="1" s="1"/>
  <c r="P110" i="1" s="1"/>
  <c r="P126" i="1" s="1"/>
  <c r="P142" i="1" s="1"/>
  <c r="P158" i="1" s="1"/>
  <c r="P174" i="1" s="1"/>
  <c r="O14" i="1"/>
  <c r="O30" i="1" s="1"/>
  <c r="O46" i="1" s="1"/>
  <c r="O62" i="1" s="1"/>
  <c r="O78" i="1" s="1"/>
  <c r="O94" i="1" s="1"/>
  <c r="O110" i="1" s="1"/>
  <c r="O126" i="1" s="1"/>
  <c r="O142" i="1" s="1"/>
  <c r="O158" i="1" s="1"/>
  <c r="O174" i="1" s="1"/>
  <c r="N14" i="1"/>
  <c r="N30" i="1" s="1"/>
  <c r="N46" i="1" s="1"/>
  <c r="N62" i="1" s="1"/>
  <c r="N78" i="1" s="1"/>
  <c r="N94" i="1" s="1"/>
  <c r="N110" i="1" s="1"/>
  <c r="N126" i="1" s="1"/>
  <c r="N142" i="1" s="1"/>
  <c r="N158" i="1" s="1"/>
  <c r="N174" i="1" s="1"/>
  <c r="L14" i="1"/>
  <c r="M14" i="1" s="1"/>
  <c r="K14" i="1"/>
  <c r="J14" i="1"/>
  <c r="H14" i="1"/>
  <c r="G14" i="1"/>
  <c r="F14" i="1"/>
  <c r="A14" i="1"/>
  <c r="I14" i="1" s="1"/>
  <c r="V13" i="1"/>
  <c r="U13" i="1"/>
  <c r="U29" i="1" s="1"/>
  <c r="U45" i="1" s="1"/>
  <c r="U61" i="1" s="1"/>
  <c r="U77" i="1" s="1"/>
  <c r="U93" i="1" s="1"/>
  <c r="U109" i="1" s="1"/>
  <c r="U125" i="1" s="1"/>
  <c r="U141" i="1" s="1"/>
  <c r="U157" i="1" s="1"/>
  <c r="U173" i="1" s="1"/>
  <c r="T13" i="1"/>
  <c r="Q13" i="1"/>
  <c r="Q29" i="1" s="1"/>
  <c r="Q45" i="1" s="1"/>
  <c r="Q61" i="1" s="1"/>
  <c r="Q77" i="1" s="1"/>
  <c r="Q93" i="1" s="1"/>
  <c r="Q109" i="1" s="1"/>
  <c r="Q125" i="1" s="1"/>
  <c r="Q141" i="1" s="1"/>
  <c r="Q157" i="1" s="1"/>
  <c r="Q173" i="1" s="1"/>
  <c r="P13" i="1"/>
  <c r="P29" i="1" s="1"/>
  <c r="P45" i="1" s="1"/>
  <c r="P61" i="1" s="1"/>
  <c r="P77" i="1" s="1"/>
  <c r="P93" i="1" s="1"/>
  <c r="P109" i="1" s="1"/>
  <c r="P125" i="1" s="1"/>
  <c r="P141" i="1" s="1"/>
  <c r="P157" i="1" s="1"/>
  <c r="P173" i="1" s="1"/>
  <c r="O13" i="1"/>
  <c r="O29" i="1" s="1"/>
  <c r="O45" i="1" s="1"/>
  <c r="O61" i="1" s="1"/>
  <c r="O77" i="1" s="1"/>
  <c r="O93" i="1" s="1"/>
  <c r="O109" i="1" s="1"/>
  <c r="O125" i="1" s="1"/>
  <c r="O141" i="1" s="1"/>
  <c r="O157" i="1" s="1"/>
  <c r="O173" i="1" s="1"/>
  <c r="N13" i="1"/>
  <c r="N29" i="1" s="1"/>
  <c r="N45" i="1" s="1"/>
  <c r="N61" i="1" s="1"/>
  <c r="N77" i="1" s="1"/>
  <c r="N93" i="1" s="1"/>
  <c r="N109" i="1" s="1"/>
  <c r="N125" i="1" s="1"/>
  <c r="N141" i="1" s="1"/>
  <c r="N157" i="1" s="1"/>
  <c r="N173" i="1" s="1"/>
  <c r="M13" i="1"/>
  <c r="M29" i="1" s="1"/>
  <c r="M45" i="1" s="1"/>
  <c r="M61" i="1" s="1"/>
  <c r="M77" i="1" s="1"/>
  <c r="M93" i="1" s="1"/>
  <c r="M109" i="1" s="1"/>
  <c r="M125" i="1" s="1"/>
  <c r="M141" i="1" s="1"/>
  <c r="M157" i="1" s="1"/>
  <c r="M173" i="1" s="1"/>
  <c r="L13" i="1"/>
  <c r="L29" i="1" s="1"/>
  <c r="K13" i="1"/>
  <c r="J13" i="1"/>
  <c r="G13" i="1"/>
  <c r="F13" i="1"/>
  <c r="A13" i="1"/>
  <c r="I13" i="1" s="1"/>
  <c r="V12" i="1"/>
  <c r="U12" i="1"/>
  <c r="U28" i="1" s="1"/>
  <c r="U44" i="1" s="1"/>
  <c r="U60" i="1" s="1"/>
  <c r="U76" i="1" s="1"/>
  <c r="U92" i="1" s="1"/>
  <c r="U108" i="1" s="1"/>
  <c r="U124" i="1" s="1"/>
  <c r="U140" i="1" s="1"/>
  <c r="U156" i="1" s="1"/>
  <c r="U172" i="1" s="1"/>
  <c r="T12" i="1"/>
  <c r="Q12" i="1"/>
  <c r="Q28" i="1" s="1"/>
  <c r="Q44" i="1" s="1"/>
  <c r="Q60" i="1" s="1"/>
  <c r="Q76" i="1" s="1"/>
  <c r="Q92" i="1" s="1"/>
  <c r="Q108" i="1" s="1"/>
  <c r="Q124" i="1" s="1"/>
  <c r="Q140" i="1" s="1"/>
  <c r="Q156" i="1" s="1"/>
  <c r="Q172" i="1" s="1"/>
  <c r="P12" i="1"/>
  <c r="P28" i="1" s="1"/>
  <c r="P44" i="1" s="1"/>
  <c r="P60" i="1" s="1"/>
  <c r="P76" i="1" s="1"/>
  <c r="P92" i="1" s="1"/>
  <c r="P108" i="1" s="1"/>
  <c r="P124" i="1" s="1"/>
  <c r="P140" i="1" s="1"/>
  <c r="P156" i="1" s="1"/>
  <c r="P172" i="1" s="1"/>
  <c r="O12" i="1"/>
  <c r="O28" i="1" s="1"/>
  <c r="O44" i="1" s="1"/>
  <c r="O60" i="1" s="1"/>
  <c r="O76" i="1" s="1"/>
  <c r="O92" i="1" s="1"/>
  <c r="O108" i="1" s="1"/>
  <c r="O124" i="1" s="1"/>
  <c r="O140" i="1" s="1"/>
  <c r="O156" i="1" s="1"/>
  <c r="O172" i="1" s="1"/>
  <c r="N12" i="1"/>
  <c r="N28" i="1" s="1"/>
  <c r="N44" i="1" s="1"/>
  <c r="N60" i="1" s="1"/>
  <c r="N76" i="1" s="1"/>
  <c r="N92" i="1" s="1"/>
  <c r="N108" i="1" s="1"/>
  <c r="N124" i="1" s="1"/>
  <c r="N140" i="1" s="1"/>
  <c r="N156" i="1" s="1"/>
  <c r="N172" i="1" s="1"/>
  <c r="M12" i="1"/>
  <c r="M28" i="1" s="1"/>
  <c r="M44" i="1" s="1"/>
  <c r="M60" i="1" s="1"/>
  <c r="M76" i="1" s="1"/>
  <c r="M92" i="1" s="1"/>
  <c r="M108" i="1" s="1"/>
  <c r="M124" i="1" s="1"/>
  <c r="M140" i="1" s="1"/>
  <c r="M156" i="1" s="1"/>
  <c r="M172" i="1" s="1"/>
  <c r="L12" i="1"/>
  <c r="L28" i="1" s="1"/>
  <c r="K12" i="1"/>
  <c r="J12" i="1"/>
  <c r="I12" i="1"/>
  <c r="H12" i="1"/>
  <c r="G12" i="1"/>
  <c r="F12" i="1"/>
  <c r="A12" i="1"/>
  <c r="V11" i="1"/>
  <c r="U11" i="1"/>
  <c r="U27" i="1" s="1"/>
  <c r="U43" i="1" s="1"/>
  <c r="U59" i="1" s="1"/>
  <c r="U75" i="1" s="1"/>
  <c r="U91" i="1" s="1"/>
  <c r="U107" i="1" s="1"/>
  <c r="U123" i="1" s="1"/>
  <c r="U139" i="1" s="1"/>
  <c r="U155" i="1" s="1"/>
  <c r="U171" i="1" s="1"/>
  <c r="T11" i="1"/>
  <c r="Q11" i="1"/>
  <c r="Q27" i="1" s="1"/>
  <c r="Q43" i="1" s="1"/>
  <c r="Q59" i="1" s="1"/>
  <c r="Q75" i="1" s="1"/>
  <c r="Q91" i="1" s="1"/>
  <c r="Q107" i="1" s="1"/>
  <c r="Q123" i="1" s="1"/>
  <c r="Q139" i="1" s="1"/>
  <c r="Q155" i="1" s="1"/>
  <c r="Q171" i="1" s="1"/>
  <c r="P11" i="1"/>
  <c r="P27" i="1" s="1"/>
  <c r="P43" i="1" s="1"/>
  <c r="P59" i="1" s="1"/>
  <c r="P75" i="1" s="1"/>
  <c r="P91" i="1" s="1"/>
  <c r="P107" i="1" s="1"/>
  <c r="P123" i="1" s="1"/>
  <c r="P139" i="1" s="1"/>
  <c r="P155" i="1" s="1"/>
  <c r="P171" i="1" s="1"/>
  <c r="O11" i="1"/>
  <c r="O27" i="1" s="1"/>
  <c r="O43" i="1" s="1"/>
  <c r="O59" i="1" s="1"/>
  <c r="O75" i="1" s="1"/>
  <c r="O91" i="1" s="1"/>
  <c r="O107" i="1" s="1"/>
  <c r="O123" i="1" s="1"/>
  <c r="O139" i="1" s="1"/>
  <c r="O155" i="1" s="1"/>
  <c r="O171" i="1" s="1"/>
  <c r="N11" i="1"/>
  <c r="N27" i="1" s="1"/>
  <c r="N43" i="1" s="1"/>
  <c r="N59" i="1" s="1"/>
  <c r="N75" i="1" s="1"/>
  <c r="N91" i="1" s="1"/>
  <c r="N107" i="1" s="1"/>
  <c r="N123" i="1" s="1"/>
  <c r="N139" i="1" s="1"/>
  <c r="N155" i="1" s="1"/>
  <c r="N171" i="1" s="1"/>
  <c r="L11" i="1"/>
  <c r="H11" i="1"/>
  <c r="F11" i="1"/>
  <c r="A11" i="1"/>
  <c r="K11" i="1" s="1"/>
  <c r="V10" i="1"/>
  <c r="U10" i="1"/>
  <c r="U26" i="1" s="1"/>
  <c r="U42" i="1" s="1"/>
  <c r="U58" i="1" s="1"/>
  <c r="U74" i="1" s="1"/>
  <c r="U90" i="1" s="1"/>
  <c r="U106" i="1" s="1"/>
  <c r="U122" i="1" s="1"/>
  <c r="U138" i="1" s="1"/>
  <c r="U154" i="1" s="1"/>
  <c r="U170" i="1" s="1"/>
  <c r="T10" i="1"/>
  <c r="Q10" i="1"/>
  <c r="Q26" i="1" s="1"/>
  <c r="Q42" i="1" s="1"/>
  <c r="Q58" i="1" s="1"/>
  <c r="Q74" i="1" s="1"/>
  <c r="Q90" i="1" s="1"/>
  <c r="Q106" i="1" s="1"/>
  <c r="Q122" i="1" s="1"/>
  <c r="Q138" i="1" s="1"/>
  <c r="Q154" i="1" s="1"/>
  <c r="Q170" i="1" s="1"/>
  <c r="P10" i="1"/>
  <c r="P26" i="1" s="1"/>
  <c r="P42" i="1" s="1"/>
  <c r="P58" i="1" s="1"/>
  <c r="P74" i="1" s="1"/>
  <c r="P90" i="1" s="1"/>
  <c r="P106" i="1" s="1"/>
  <c r="P122" i="1" s="1"/>
  <c r="P138" i="1" s="1"/>
  <c r="P154" i="1" s="1"/>
  <c r="P170" i="1" s="1"/>
  <c r="O10" i="1"/>
  <c r="O26" i="1" s="1"/>
  <c r="O42" i="1" s="1"/>
  <c r="O58" i="1" s="1"/>
  <c r="O74" i="1" s="1"/>
  <c r="O90" i="1" s="1"/>
  <c r="O106" i="1" s="1"/>
  <c r="O122" i="1" s="1"/>
  <c r="O138" i="1" s="1"/>
  <c r="O154" i="1" s="1"/>
  <c r="O170" i="1" s="1"/>
  <c r="N10" i="1"/>
  <c r="N26" i="1" s="1"/>
  <c r="N42" i="1" s="1"/>
  <c r="N58" i="1" s="1"/>
  <c r="N74" i="1" s="1"/>
  <c r="N90" i="1" s="1"/>
  <c r="N106" i="1" s="1"/>
  <c r="N122" i="1" s="1"/>
  <c r="N138" i="1" s="1"/>
  <c r="N154" i="1" s="1"/>
  <c r="N170" i="1" s="1"/>
  <c r="L10" i="1"/>
  <c r="M10" i="1" s="1"/>
  <c r="K10" i="1"/>
  <c r="J10" i="1"/>
  <c r="H10" i="1"/>
  <c r="G10" i="1"/>
  <c r="F10" i="1"/>
  <c r="A10" i="1"/>
  <c r="I10" i="1" s="1"/>
  <c r="V9" i="1"/>
  <c r="U9" i="1"/>
  <c r="U25" i="1" s="1"/>
  <c r="U41" i="1" s="1"/>
  <c r="U57" i="1" s="1"/>
  <c r="U73" i="1" s="1"/>
  <c r="U89" i="1" s="1"/>
  <c r="U105" i="1" s="1"/>
  <c r="U121" i="1" s="1"/>
  <c r="U137" i="1" s="1"/>
  <c r="U153" i="1" s="1"/>
  <c r="U169" i="1" s="1"/>
  <c r="T9" i="1"/>
  <c r="Q9" i="1"/>
  <c r="Q25" i="1" s="1"/>
  <c r="Q41" i="1" s="1"/>
  <c r="Q57" i="1" s="1"/>
  <c r="Q73" i="1" s="1"/>
  <c r="Q89" i="1" s="1"/>
  <c r="Q105" i="1" s="1"/>
  <c r="Q121" i="1" s="1"/>
  <c r="Q137" i="1" s="1"/>
  <c r="Q153" i="1" s="1"/>
  <c r="Q169" i="1" s="1"/>
  <c r="P9" i="1"/>
  <c r="P25" i="1" s="1"/>
  <c r="P41" i="1" s="1"/>
  <c r="P57" i="1" s="1"/>
  <c r="P73" i="1" s="1"/>
  <c r="P89" i="1" s="1"/>
  <c r="P105" i="1" s="1"/>
  <c r="P121" i="1" s="1"/>
  <c r="P137" i="1" s="1"/>
  <c r="P153" i="1" s="1"/>
  <c r="P169" i="1" s="1"/>
  <c r="O9" i="1"/>
  <c r="O25" i="1" s="1"/>
  <c r="O41" i="1" s="1"/>
  <c r="O57" i="1" s="1"/>
  <c r="O73" i="1" s="1"/>
  <c r="O89" i="1" s="1"/>
  <c r="O105" i="1" s="1"/>
  <c r="O121" i="1" s="1"/>
  <c r="O137" i="1" s="1"/>
  <c r="O153" i="1" s="1"/>
  <c r="O169" i="1" s="1"/>
  <c r="N9" i="1"/>
  <c r="S9" i="1" s="1"/>
  <c r="M9" i="1"/>
  <c r="M25" i="1" s="1"/>
  <c r="M41" i="1" s="1"/>
  <c r="M57" i="1" s="1"/>
  <c r="M73" i="1" s="1"/>
  <c r="M89" i="1" s="1"/>
  <c r="M105" i="1" s="1"/>
  <c r="M121" i="1" s="1"/>
  <c r="M137" i="1" s="1"/>
  <c r="M153" i="1" s="1"/>
  <c r="M169" i="1" s="1"/>
  <c r="L9" i="1"/>
  <c r="L25" i="1" s="1"/>
  <c r="K9" i="1"/>
  <c r="J9" i="1"/>
  <c r="I9" i="1"/>
  <c r="H9" i="1"/>
  <c r="G9" i="1"/>
  <c r="F9" i="1"/>
  <c r="R9" i="1" s="1"/>
  <c r="A9" i="1"/>
  <c r="V8" i="1"/>
  <c r="U8" i="1"/>
  <c r="U24" i="1" s="1"/>
  <c r="U40" i="1" s="1"/>
  <c r="U56" i="1" s="1"/>
  <c r="U72" i="1" s="1"/>
  <c r="U88" i="1" s="1"/>
  <c r="U104" i="1" s="1"/>
  <c r="U120" i="1" s="1"/>
  <c r="U136" i="1" s="1"/>
  <c r="U152" i="1" s="1"/>
  <c r="U168" i="1" s="1"/>
  <c r="T8" i="1"/>
  <c r="Q8" i="1"/>
  <c r="Q24" i="1" s="1"/>
  <c r="Q40" i="1" s="1"/>
  <c r="Q56" i="1" s="1"/>
  <c r="Q72" i="1" s="1"/>
  <c r="Q88" i="1" s="1"/>
  <c r="Q104" i="1" s="1"/>
  <c r="Q120" i="1" s="1"/>
  <c r="Q136" i="1" s="1"/>
  <c r="Q152" i="1" s="1"/>
  <c r="Q168" i="1" s="1"/>
  <c r="P8" i="1"/>
  <c r="P24" i="1" s="1"/>
  <c r="P40" i="1" s="1"/>
  <c r="P56" i="1" s="1"/>
  <c r="P72" i="1" s="1"/>
  <c r="P88" i="1" s="1"/>
  <c r="P104" i="1" s="1"/>
  <c r="P120" i="1" s="1"/>
  <c r="P136" i="1" s="1"/>
  <c r="P152" i="1" s="1"/>
  <c r="P168" i="1" s="1"/>
  <c r="O8" i="1"/>
  <c r="O24" i="1" s="1"/>
  <c r="O40" i="1" s="1"/>
  <c r="O56" i="1" s="1"/>
  <c r="O72" i="1" s="1"/>
  <c r="O88" i="1" s="1"/>
  <c r="O104" i="1" s="1"/>
  <c r="O120" i="1" s="1"/>
  <c r="O136" i="1" s="1"/>
  <c r="O152" i="1" s="1"/>
  <c r="O168" i="1" s="1"/>
  <c r="N8" i="1"/>
  <c r="N24" i="1" s="1"/>
  <c r="N40" i="1" s="1"/>
  <c r="N56" i="1" s="1"/>
  <c r="N72" i="1" s="1"/>
  <c r="N88" i="1" s="1"/>
  <c r="N104" i="1" s="1"/>
  <c r="N120" i="1" s="1"/>
  <c r="N136" i="1" s="1"/>
  <c r="N152" i="1" s="1"/>
  <c r="N168" i="1" s="1"/>
  <c r="M8" i="1"/>
  <c r="M24" i="1" s="1"/>
  <c r="M40" i="1" s="1"/>
  <c r="M56" i="1" s="1"/>
  <c r="M72" i="1" s="1"/>
  <c r="M88" i="1" s="1"/>
  <c r="M104" i="1" s="1"/>
  <c r="M120" i="1" s="1"/>
  <c r="M136" i="1" s="1"/>
  <c r="M152" i="1" s="1"/>
  <c r="M168" i="1" s="1"/>
  <c r="L8" i="1"/>
  <c r="L24" i="1" s="1"/>
  <c r="K8" i="1"/>
  <c r="J8" i="1"/>
  <c r="I8" i="1"/>
  <c r="H8" i="1"/>
  <c r="G8" i="1"/>
  <c r="F8" i="1"/>
  <c r="A8" i="1"/>
  <c r="V7" i="1"/>
  <c r="U7" i="1"/>
  <c r="U23" i="1" s="1"/>
  <c r="U39" i="1" s="1"/>
  <c r="U55" i="1" s="1"/>
  <c r="U71" i="1" s="1"/>
  <c r="U87" i="1" s="1"/>
  <c r="U103" i="1" s="1"/>
  <c r="U119" i="1" s="1"/>
  <c r="U135" i="1" s="1"/>
  <c r="U151" i="1" s="1"/>
  <c r="U167" i="1" s="1"/>
  <c r="T7" i="1"/>
  <c r="Q7" i="1"/>
  <c r="Q23" i="1" s="1"/>
  <c r="Q39" i="1" s="1"/>
  <c r="Q55" i="1" s="1"/>
  <c r="Q71" i="1" s="1"/>
  <c r="Q87" i="1" s="1"/>
  <c r="Q103" i="1" s="1"/>
  <c r="Q119" i="1" s="1"/>
  <c r="Q135" i="1" s="1"/>
  <c r="Q151" i="1" s="1"/>
  <c r="Q167" i="1" s="1"/>
  <c r="P7" i="1"/>
  <c r="P23" i="1" s="1"/>
  <c r="P39" i="1" s="1"/>
  <c r="P55" i="1" s="1"/>
  <c r="P71" i="1" s="1"/>
  <c r="P87" i="1" s="1"/>
  <c r="P103" i="1" s="1"/>
  <c r="P119" i="1" s="1"/>
  <c r="P135" i="1" s="1"/>
  <c r="P151" i="1" s="1"/>
  <c r="P167" i="1" s="1"/>
  <c r="O7" i="1"/>
  <c r="O23" i="1" s="1"/>
  <c r="O39" i="1" s="1"/>
  <c r="O55" i="1" s="1"/>
  <c r="O71" i="1" s="1"/>
  <c r="O87" i="1" s="1"/>
  <c r="O103" i="1" s="1"/>
  <c r="O119" i="1" s="1"/>
  <c r="O135" i="1" s="1"/>
  <c r="O151" i="1" s="1"/>
  <c r="O167" i="1" s="1"/>
  <c r="N7" i="1"/>
  <c r="N23" i="1" s="1"/>
  <c r="N39" i="1" s="1"/>
  <c r="N55" i="1" s="1"/>
  <c r="N71" i="1" s="1"/>
  <c r="N87" i="1" s="1"/>
  <c r="N103" i="1" s="1"/>
  <c r="N119" i="1" s="1"/>
  <c r="N135" i="1" s="1"/>
  <c r="N151" i="1" s="1"/>
  <c r="N167" i="1" s="1"/>
  <c r="L7" i="1"/>
  <c r="K7" i="1"/>
  <c r="J7" i="1"/>
  <c r="I7" i="1"/>
  <c r="H7" i="1"/>
  <c r="G7" i="1"/>
  <c r="F7" i="1"/>
  <c r="A7" i="1"/>
  <c r="V6" i="1"/>
  <c r="U6" i="1"/>
  <c r="U22" i="1" s="1"/>
  <c r="U38" i="1" s="1"/>
  <c r="U54" i="1" s="1"/>
  <c r="U70" i="1" s="1"/>
  <c r="U86" i="1" s="1"/>
  <c r="U102" i="1" s="1"/>
  <c r="U118" i="1" s="1"/>
  <c r="U134" i="1" s="1"/>
  <c r="U150" i="1" s="1"/>
  <c r="U166" i="1" s="1"/>
  <c r="T6" i="1"/>
  <c r="Q6" i="1"/>
  <c r="Q22" i="1" s="1"/>
  <c r="Q38" i="1" s="1"/>
  <c r="Q54" i="1" s="1"/>
  <c r="Q70" i="1" s="1"/>
  <c r="Q86" i="1" s="1"/>
  <c r="Q102" i="1" s="1"/>
  <c r="Q118" i="1" s="1"/>
  <c r="Q134" i="1" s="1"/>
  <c r="Q150" i="1" s="1"/>
  <c r="Q166" i="1" s="1"/>
  <c r="P6" i="1"/>
  <c r="P22" i="1" s="1"/>
  <c r="P38" i="1" s="1"/>
  <c r="P54" i="1" s="1"/>
  <c r="P70" i="1" s="1"/>
  <c r="P86" i="1" s="1"/>
  <c r="P102" i="1" s="1"/>
  <c r="P118" i="1" s="1"/>
  <c r="P134" i="1" s="1"/>
  <c r="P150" i="1" s="1"/>
  <c r="P166" i="1" s="1"/>
  <c r="O6" i="1"/>
  <c r="O22" i="1" s="1"/>
  <c r="O38" i="1" s="1"/>
  <c r="O54" i="1" s="1"/>
  <c r="O70" i="1" s="1"/>
  <c r="O86" i="1" s="1"/>
  <c r="O102" i="1" s="1"/>
  <c r="O118" i="1" s="1"/>
  <c r="O134" i="1" s="1"/>
  <c r="O150" i="1" s="1"/>
  <c r="O166" i="1" s="1"/>
  <c r="N6" i="1"/>
  <c r="N22" i="1" s="1"/>
  <c r="N38" i="1" s="1"/>
  <c r="N54" i="1" s="1"/>
  <c r="N70" i="1" s="1"/>
  <c r="N86" i="1" s="1"/>
  <c r="N102" i="1" s="1"/>
  <c r="N118" i="1" s="1"/>
  <c r="N134" i="1" s="1"/>
  <c r="N150" i="1" s="1"/>
  <c r="N166" i="1" s="1"/>
  <c r="L6" i="1"/>
  <c r="M6" i="1" s="1"/>
  <c r="K6" i="1"/>
  <c r="J6" i="1"/>
  <c r="H6" i="1"/>
  <c r="G6" i="1"/>
  <c r="F6" i="1"/>
  <c r="A6" i="1"/>
  <c r="I6" i="1" s="1"/>
  <c r="V5" i="1"/>
  <c r="U5" i="1"/>
  <c r="U21" i="1" s="1"/>
  <c r="U37" i="1" s="1"/>
  <c r="U53" i="1" s="1"/>
  <c r="U69" i="1" s="1"/>
  <c r="U85" i="1" s="1"/>
  <c r="U101" i="1" s="1"/>
  <c r="U117" i="1" s="1"/>
  <c r="U133" i="1" s="1"/>
  <c r="U149" i="1" s="1"/>
  <c r="U165" i="1" s="1"/>
  <c r="T5" i="1"/>
  <c r="Q5" i="1"/>
  <c r="Q21" i="1" s="1"/>
  <c r="Q37" i="1" s="1"/>
  <c r="Q53" i="1" s="1"/>
  <c r="Q69" i="1" s="1"/>
  <c r="Q85" i="1" s="1"/>
  <c r="Q101" i="1" s="1"/>
  <c r="Q117" i="1" s="1"/>
  <c r="Q133" i="1" s="1"/>
  <c r="Q149" i="1" s="1"/>
  <c r="Q165" i="1" s="1"/>
  <c r="P5" i="1"/>
  <c r="P21" i="1" s="1"/>
  <c r="P37" i="1" s="1"/>
  <c r="P53" i="1" s="1"/>
  <c r="P69" i="1" s="1"/>
  <c r="P85" i="1" s="1"/>
  <c r="P101" i="1" s="1"/>
  <c r="P117" i="1" s="1"/>
  <c r="P133" i="1" s="1"/>
  <c r="P149" i="1" s="1"/>
  <c r="P165" i="1" s="1"/>
  <c r="O5" i="1"/>
  <c r="O21" i="1" s="1"/>
  <c r="O37" i="1" s="1"/>
  <c r="O53" i="1" s="1"/>
  <c r="O69" i="1" s="1"/>
  <c r="O85" i="1" s="1"/>
  <c r="O101" i="1" s="1"/>
  <c r="O117" i="1" s="1"/>
  <c r="O133" i="1" s="1"/>
  <c r="O149" i="1" s="1"/>
  <c r="O165" i="1" s="1"/>
  <c r="N5" i="1"/>
  <c r="S5" i="1" s="1"/>
  <c r="M5" i="1"/>
  <c r="M21" i="1" s="1"/>
  <c r="M37" i="1" s="1"/>
  <c r="M53" i="1" s="1"/>
  <c r="M69" i="1" s="1"/>
  <c r="M85" i="1" s="1"/>
  <c r="M101" i="1" s="1"/>
  <c r="M117" i="1" s="1"/>
  <c r="M133" i="1" s="1"/>
  <c r="M149" i="1" s="1"/>
  <c r="M165" i="1" s="1"/>
  <c r="L5" i="1"/>
  <c r="L21" i="1" s="1"/>
  <c r="K5" i="1"/>
  <c r="J5" i="1"/>
  <c r="G5" i="1"/>
  <c r="F5" i="1"/>
  <c r="A5" i="1"/>
  <c r="I5" i="1" s="1"/>
  <c r="V4" i="1"/>
  <c r="U4" i="1"/>
  <c r="U20" i="1" s="1"/>
  <c r="U36" i="1" s="1"/>
  <c r="U52" i="1" s="1"/>
  <c r="U68" i="1" s="1"/>
  <c r="U84" i="1" s="1"/>
  <c r="U100" i="1" s="1"/>
  <c r="U116" i="1" s="1"/>
  <c r="U132" i="1" s="1"/>
  <c r="U148" i="1" s="1"/>
  <c r="U164" i="1" s="1"/>
  <c r="T4" i="1"/>
  <c r="Q4" i="1"/>
  <c r="Q20" i="1" s="1"/>
  <c r="Q36" i="1" s="1"/>
  <c r="Q52" i="1" s="1"/>
  <c r="Q68" i="1" s="1"/>
  <c r="Q84" i="1" s="1"/>
  <c r="Q100" i="1" s="1"/>
  <c r="Q116" i="1" s="1"/>
  <c r="Q132" i="1" s="1"/>
  <c r="Q148" i="1" s="1"/>
  <c r="Q164" i="1" s="1"/>
  <c r="P4" i="1"/>
  <c r="P20" i="1" s="1"/>
  <c r="P36" i="1" s="1"/>
  <c r="P52" i="1" s="1"/>
  <c r="P68" i="1" s="1"/>
  <c r="P84" i="1" s="1"/>
  <c r="P100" i="1" s="1"/>
  <c r="P116" i="1" s="1"/>
  <c r="P132" i="1" s="1"/>
  <c r="P148" i="1" s="1"/>
  <c r="P164" i="1" s="1"/>
  <c r="O4" i="1"/>
  <c r="O20" i="1" s="1"/>
  <c r="O36" i="1" s="1"/>
  <c r="O52" i="1" s="1"/>
  <c r="O68" i="1" s="1"/>
  <c r="O84" i="1" s="1"/>
  <c r="O100" i="1" s="1"/>
  <c r="O116" i="1" s="1"/>
  <c r="O132" i="1" s="1"/>
  <c r="O148" i="1" s="1"/>
  <c r="O164" i="1" s="1"/>
  <c r="N4" i="1"/>
  <c r="N20" i="1" s="1"/>
  <c r="N36" i="1" s="1"/>
  <c r="N52" i="1" s="1"/>
  <c r="N68" i="1" s="1"/>
  <c r="N84" i="1" s="1"/>
  <c r="N100" i="1" s="1"/>
  <c r="N116" i="1" s="1"/>
  <c r="N132" i="1" s="1"/>
  <c r="N148" i="1" s="1"/>
  <c r="N164" i="1" s="1"/>
  <c r="M4" i="1"/>
  <c r="M20" i="1" s="1"/>
  <c r="M36" i="1" s="1"/>
  <c r="M52" i="1" s="1"/>
  <c r="M68" i="1" s="1"/>
  <c r="M84" i="1" s="1"/>
  <c r="M100" i="1" s="1"/>
  <c r="M116" i="1" s="1"/>
  <c r="M132" i="1" s="1"/>
  <c r="M148" i="1" s="1"/>
  <c r="M164" i="1" s="1"/>
  <c r="L4" i="1"/>
  <c r="L20" i="1" s="1"/>
  <c r="I4" i="1"/>
  <c r="F4" i="1"/>
  <c r="A4" i="1"/>
  <c r="H4" i="1" s="1"/>
  <c r="V3" i="1"/>
  <c r="U3" i="1"/>
  <c r="U19" i="1" s="1"/>
  <c r="U35" i="1" s="1"/>
  <c r="U51" i="1" s="1"/>
  <c r="U67" i="1" s="1"/>
  <c r="U83" i="1" s="1"/>
  <c r="U99" i="1" s="1"/>
  <c r="U115" i="1" s="1"/>
  <c r="U131" i="1" s="1"/>
  <c r="U147" i="1" s="1"/>
  <c r="U163" i="1" s="1"/>
  <c r="T3" i="1"/>
  <c r="Q3" i="1"/>
  <c r="Q19" i="1" s="1"/>
  <c r="Q35" i="1" s="1"/>
  <c r="Q51" i="1" s="1"/>
  <c r="Q67" i="1" s="1"/>
  <c r="Q83" i="1" s="1"/>
  <c r="Q99" i="1" s="1"/>
  <c r="Q115" i="1" s="1"/>
  <c r="Q131" i="1" s="1"/>
  <c r="Q147" i="1" s="1"/>
  <c r="Q163" i="1" s="1"/>
  <c r="P3" i="1"/>
  <c r="P19" i="1" s="1"/>
  <c r="P35" i="1" s="1"/>
  <c r="P51" i="1" s="1"/>
  <c r="P67" i="1" s="1"/>
  <c r="P83" i="1" s="1"/>
  <c r="P99" i="1" s="1"/>
  <c r="P115" i="1" s="1"/>
  <c r="P131" i="1" s="1"/>
  <c r="P147" i="1" s="1"/>
  <c r="P163" i="1" s="1"/>
  <c r="O3" i="1"/>
  <c r="O19" i="1" s="1"/>
  <c r="O35" i="1" s="1"/>
  <c r="O51" i="1" s="1"/>
  <c r="O67" i="1" s="1"/>
  <c r="O83" i="1" s="1"/>
  <c r="O99" i="1" s="1"/>
  <c r="O115" i="1" s="1"/>
  <c r="O131" i="1" s="1"/>
  <c r="O147" i="1" s="1"/>
  <c r="O163" i="1" s="1"/>
  <c r="N3" i="1"/>
  <c r="N19" i="1" s="1"/>
  <c r="N35" i="1" s="1"/>
  <c r="N51" i="1" s="1"/>
  <c r="N67" i="1" s="1"/>
  <c r="N83" i="1" s="1"/>
  <c r="N99" i="1" s="1"/>
  <c r="N115" i="1" s="1"/>
  <c r="N131" i="1" s="1"/>
  <c r="N147" i="1" s="1"/>
  <c r="N163" i="1" s="1"/>
  <c r="L3" i="1"/>
  <c r="I3" i="1"/>
  <c r="H3" i="1"/>
  <c r="F3" i="1"/>
  <c r="A3" i="1"/>
  <c r="K3" i="1" s="1"/>
  <c r="V2" i="1"/>
  <c r="U2" i="1"/>
  <c r="U18" i="1" s="1"/>
  <c r="U34" i="1" s="1"/>
  <c r="U50" i="1" s="1"/>
  <c r="U66" i="1" s="1"/>
  <c r="U82" i="1" s="1"/>
  <c r="U98" i="1" s="1"/>
  <c r="U114" i="1" s="1"/>
  <c r="U130" i="1" s="1"/>
  <c r="U146" i="1" s="1"/>
  <c r="U162" i="1" s="1"/>
  <c r="T2" i="1"/>
  <c r="Q2" i="1"/>
  <c r="Q18" i="1" s="1"/>
  <c r="Q34" i="1" s="1"/>
  <c r="Q50" i="1" s="1"/>
  <c r="Q66" i="1" s="1"/>
  <c r="Q82" i="1" s="1"/>
  <c r="Q98" i="1" s="1"/>
  <c r="Q114" i="1" s="1"/>
  <c r="Q130" i="1" s="1"/>
  <c r="Q146" i="1" s="1"/>
  <c r="Q162" i="1" s="1"/>
  <c r="P2" i="1"/>
  <c r="P18" i="1" s="1"/>
  <c r="P34" i="1" s="1"/>
  <c r="P50" i="1" s="1"/>
  <c r="P66" i="1" s="1"/>
  <c r="P82" i="1" s="1"/>
  <c r="P98" i="1" s="1"/>
  <c r="P114" i="1" s="1"/>
  <c r="P130" i="1" s="1"/>
  <c r="P146" i="1" s="1"/>
  <c r="P162" i="1" s="1"/>
  <c r="O2" i="1"/>
  <c r="O18" i="1" s="1"/>
  <c r="O34" i="1" s="1"/>
  <c r="O50" i="1" s="1"/>
  <c r="O66" i="1" s="1"/>
  <c r="O82" i="1" s="1"/>
  <c r="O98" i="1" s="1"/>
  <c r="O114" i="1" s="1"/>
  <c r="O130" i="1" s="1"/>
  <c r="O146" i="1" s="1"/>
  <c r="O162" i="1" s="1"/>
  <c r="N2" i="1"/>
  <c r="N18" i="1" s="1"/>
  <c r="N34" i="1" s="1"/>
  <c r="N50" i="1" s="1"/>
  <c r="N66" i="1" s="1"/>
  <c r="N82" i="1" s="1"/>
  <c r="N98" i="1" s="1"/>
  <c r="N114" i="1" s="1"/>
  <c r="N130" i="1" s="1"/>
  <c r="N146" i="1" s="1"/>
  <c r="N162" i="1" s="1"/>
  <c r="L2" i="1"/>
  <c r="M2" i="1" s="1"/>
  <c r="K2" i="1"/>
  <c r="J2" i="1"/>
  <c r="I2" i="1"/>
  <c r="H2" i="1"/>
  <c r="G2" i="1"/>
  <c r="F2" i="1"/>
  <c r="A2" i="1"/>
  <c r="L40" i="1" l="1"/>
  <c r="S24" i="1"/>
  <c r="L36" i="1"/>
  <c r="S20" i="1"/>
  <c r="L44" i="1"/>
  <c r="S28" i="1"/>
  <c r="R28" i="1" s="1"/>
  <c r="X28" i="1" s="1"/>
  <c r="L47" i="1"/>
  <c r="L41" i="1"/>
  <c r="S25" i="1"/>
  <c r="M22" i="1"/>
  <c r="M38" i="1" s="1"/>
  <c r="M54" i="1" s="1"/>
  <c r="M70" i="1" s="1"/>
  <c r="M86" i="1" s="1"/>
  <c r="M102" i="1" s="1"/>
  <c r="M118" i="1" s="1"/>
  <c r="M134" i="1" s="1"/>
  <c r="M150" i="1" s="1"/>
  <c r="M166" i="1" s="1"/>
  <c r="S6" i="1"/>
  <c r="R6" i="1" s="1"/>
  <c r="X6" i="1" s="1"/>
  <c r="M30" i="1"/>
  <c r="M46" i="1" s="1"/>
  <c r="M62" i="1" s="1"/>
  <c r="M78" i="1" s="1"/>
  <c r="M94" i="1" s="1"/>
  <c r="M110" i="1" s="1"/>
  <c r="M126" i="1" s="1"/>
  <c r="M142" i="1" s="1"/>
  <c r="M158" i="1" s="1"/>
  <c r="M174" i="1" s="1"/>
  <c r="S14" i="1"/>
  <c r="R14" i="1" s="1"/>
  <c r="X14" i="1" s="1"/>
  <c r="R29" i="1"/>
  <c r="L62" i="1"/>
  <c r="L48" i="1"/>
  <c r="S32" i="1"/>
  <c r="M18" i="1"/>
  <c r="M34" i="1" s="1"/>
  <c r="M50" i="1" s="1"/>
  <c r="M66" i="1" s="1"/>
  <c r="M82" i="1" s="1"/>
  <c r="M98" i="1" s="1"/>
  <c r="M114" i="1" s="1"/>
  <c r="M130" i="1" s="1"/>
  <c r="M146" i="1" s="1"/>
  <c r="M162" i="1" s="1"/>
  <c r="S2" i="1"/>
  <c r="R2" i="1" s="1"/>
  <c r="X2" i="1" s="1"/>
  <c r="L37" i="1"/>
  <c r="S21" i="1"/>
  <c r="M26" i="1"/>
  <c r="M42" i="1" s="1"/>
  <c r="M58" i="1" s="1"/>
  <c r="M74" i="1" s="1"/>
  <c r="M90" i="1" s="1"/>
  <c r="M106" i="1" s="1"/>
  <c r="M122" i="1" s="1"/>
  <c r="M138" i="1" s="1"/>
  <c r="M154" i="1" s="1"/>
  <c r="M170" i="1" s="1"/>
  <c r="S10" i="1"/>
  <c r="R10" i="1" s="1"/>
  <c r="X10" i="1" s="1"/>
  <c r="L45" i="1"/>
  <c r="S29" i="1"/>
  <c r="N21" i="1"/>
  <c r="N37" i="1" s="1"/>
  <c r="N53" i="1" s="1"/>
  <c r="N69" i="1" s="1"/>
  <c r="N85" i="1" s="1"/>
  <c r="N101" i="1" s="1"/>
  <c r="N117" i="1" s="1"/>
  <c r="N133" i="1" s="1"/>
  <c r="N149" i="1" s="1"/>
  <c r="N165" i="1" s="1"/>
  <c r="N25" i="1"/>
  <c r="N41" i="1" s="1"/>
  <c r="N57" i="1" s="1"/>
  <c r="N73" i="1" s="1"/>
  <c r="N89" i="1" s="1"/>
  <c r="N105" i="1" s="1"/>
  <c r="N121" i="1" s="1"/>
  <c r="N137" i="1" s="1"/>
  <c r="N153" i="1" s="1"/>
  <c r="N169" i="1" s="1"/>
  <c r="L27" i="1"/>
  <c r="M3" i="1"/>
  <c r="M19" i="1" s="1"/>
  <c r="M35" i="1" s="1"/>
  <c r="M51" i="1" s="1"/>
  <c r="M67" i="1" s="1"/>
  <c r="M83" i="1" s="1"/>
  <c r="M99" i="1" s="1"/>
  <c r="M115" i="1" s="1"/>
  <c r="M131" i="1" s="1"/>
  <c r="M147" i="1" s="1"/>
  <c r="M163" i="1" s="1"/>
  <c r="J4" i="1"/>
  <c r="M7" i="1"/>
  <c r="M23" i="1" s="1"/>
  <c r="M39" i="1" s="1"/>
  <c r="M55" i="1" s="1"/>
  <c r="M71" i="1" s="1"/>
  <c r="M87" i="1" s="1"/>
  <c r="M103" i="1" s="1"/>
  <c r="M119" i="1" s="1"/>
  <c r="M135" i="1" s="1"/>
  <c r="M151" i="1" s="1"/>
  <c r="M167" i="1" s="1"/>
  <c r="X9" i="1"/>
  <c r="I11" i="1"/>
  <c r="M11" i="1"/>
  <c r="M27" i="1" s="1"/>
  <c r="M43" i="1" s="1"/>
  <c r="M59" i="1" s="1"/>
  <c r="M75" i="1" s="1"/>
  <c r="M91" i="1" s="1"/>
  <c r="M107" i="1" s="1"/>
  <c r="M123" i="1" s="1"/>
  <c r="M139" i="1" s="1"/>
  <c r="M155" i="1" s="1"/>
  <c r="M171" i="1" s="1"/>
  <c r="S13" i="1"/>
  <c r="I15" i="1"/>
  <c r="M15" i="1"/>
  <c r="M31" i="1" s="1"/>
  <c r="M47" i="1" s="1"/>
  <c r="M63" i="1" s="1"/>
  <c r="M79" i="1" s="1"/>
  <c r="M95" i="1" s="1"/>
  <c r="M111" i="1" s="1"/>
  <c r="M127" i="1" s="1"/>
  <c r="M143" i="1" s="1"/>
  <c r="M159" i="1" s="1"/>
  <c r="M175" i="1" s="1"/>
  <c r="J16" i="1"/>
  <c r="L18" i="1"/>
  <c r="I19" i="1"/>
  <c r="J20" i="1"/>
  <c r="L22" i="1"/>
  <c r="R24" i="1"/>
  <c r="X24" i="1" s="1"/>
  <c r="L26" i="1"/>
  <c r="I27" i="1"/>
  <c r="I31" i="1"/>
  <c r="K32" i="1"/>
  <c r="G32" i="1"/>
  <c r="J32" i="1"/>
  <c r="J37" i="1"/>
  <c r="H43" i="1"/>
  <c r="K43" i="1"/>
  <c r="G43" i="1"/>
  <c r="J43" i="1"/>
  <c r="H63" i="1"/>
  <c r="I63" i="1"/>
  <c r="G63" i="1"/>
  <c r="K63" i="1"/>
  <c r="K78" i="1"/>
  <c r="G78" i="1"/>
  <c r="I78" i="1"/>
  <c r="H78" i="1"/>
  <c r="K86" i="1"/>
  <c r="G86" i="1"/>
  <c r="I86" i="1"/>
  <c r="H86" i="1"/>
  <c r="I20" i="1"/>
  <c r="L23" i="1"/>
  <c r="J3" i="1"/>
  <c r="G4" i="1"/>
  <c r="K4" i="1"/>
  <c r="S4" i="1"/>
  <c r="H5" i="1"/>
  <c r="R5" i="1" s="1"/>
  <c r="S8" i="1"/>
  <c r="R8" i="1" s="1"/>
  <c r="X8" i="1" s="1"/>
  <c r="J11" i="1"/>
  <c r="S12" i="1"/>
  <c r="R12" i="1" s="1"/>
  <c r="X12" i="1" s="1"/>
  <c r="H13" i="1"/>
  <c r="R13" i="1" s="1"/>
  <c r="J15" i="1"/>
  <c r="G16" i="1"/>
  <c r="R16" i="1" s="1"/>
  <c r="K16" i="1"/>
  <c r="S16" i="1"/>
  <c r="L81" i="1"/>
  <c r="J19" i="1"/>
  <c r="G20" i="1"/>
  <c r="R20" i="1" s="1"/>
  <c r="K20" i="1"/>
  <c r="H21" i="1"/>
  <c r="R21" i="1" s="1"/>
  <c r="J27" i="1"/>
  <c r="H29" i="1"/>
  <c r="X29" i="1" s="1"/>
  <c r="K31" i="1"/>
  <c r="I33" i="1"/>
  <c r="H35" i="1"/>
  <c r="K37" i="1"/>
  <c r="H75" i="1"/>
  <c r="I75" i="1"/>
  <c r="G75" i="1"/>
  <c r="K75" i="1"/>
  <c r="L19" i="1"/>
  <c r="G3" i="1"/>
  <c r="G11" i="1"/>
  <c r="G15" i="1"/>
  <c r="R15" i="1" s="1"/>
  <c r="S15" i="1"/>
  <c r="M17" i="1"/>
  <c r="G19" i="1"/>
  <c r="G27" i="1"/>
  <c r="G31" i="1"/>
  <c r="H32" i="1"/>
  <c r="J33" i="1"/>
  <c r="I35" i="1"/>
  <c r="K36" i="1"/>
  <c r="G36" i="1"/>
  <c r="J36" i="1"/>
  <c r="G37" i="1"/>
  <c r="I43" i="1"/>
  <c r="H47" i="1"/>
  <c r="K47" i="1"/>
  <c r="G47" i="1"/>
  <c r="J47" i="1"/>
  <c r="H51" i="1"/>
  <c r="K51" i="1"/>
  <c r="G51" i="1"/>
  <c r="J51" i="1"/>
  <c r="H59" i="1"/>
  <c r="K59" i="1"/>
  <c r="G59" i="1"/>
  <c r="J59" i="1"/>
  <c r="J63" i="1"/>
  <c r="J77" i="1"/>
  <c r="H77" i="1"/>
  <c r="G77" i="1"/>
  <c r="K77" i="1"/>
  <c r="J78" i="1"/>
  <c r="J85" i="1"/>
  <c r="H85" i="1"/>
  <c r="G85" i="1"/>
  <c r="K85" i="1"/>
  <c r="J86" i="1"/>
  <c r="K90" i="1"/>
  <c r="G90" i="1"/>
  <c r="I90" i="1"/>
  <c r="H90" i="1"/>
  <c r="H45" i="1"/>
  <c r="G48" i="1"/>
  <c r="K48" i="1"/>
  <c r="H49" i="1"/>
  <c r="G52" i="1"/>
  <c r="K52" i="1"/>
  <c r="H53" i="1"/>
  <c r="H61" i="1"/>
  <c r="G65" i="1"/>
  <c r="G67" i="1"/>
  <c r="H69" i="1"/>
  <c r="I79" i="1"/>
  <c r="I81" i="1"/>
  <c r="J83" i="1"/>
  <c r="I91" i="1"/>
  <c r="H95" i="1"/>
  <c r="I95" i="1"/>
  <c r="G95" i="1"/>
  <c r="I45" i="1"/>
  <c r="I49" i="1"/>
  <c r="I53" i="1"/>
  <c r="I61" i="1"/>
  <c r="K62" i="1"/>
  <c r="G62" i="1"/>
  <c r="J62" i="1"/>
  <c r="H65" i="1"/>
  <c r="I69" i="1"/>
  <c r="K70" i="1"/>
  <c r="G70" i="1"/>
  <c r="J70" i="1"/>
  <c r="K74" i="1"/>
  <c r="G74" i="1"/>
  <c r="J74" i="1"/>
  <c r="J79" i="1"/>
  <c r="J91" i="1"/>
  <c r="I65" i="1"/>
  <c r="J67" i="1"/>
  <c r="K69" i="1"/>
  <c r="K79" i="1"/>
  <c r="K91" i="1"/>
  <c r="J93" i="1"/>
  <c r="K93" i="1"/>
  <c r="I93" i="1"/>
  <c r="K94" i="1"/>
  <c r="G94" i="1"/>
  <c r="J94" i="1"/>
  <c r="I97" i="1"/>
  <c r="R23" i="1" l="1"/>
  <c r="X23" i="1" s="1"/>
  <c r="R11" i="1"/>
  <c r="X11" i="1" s="1"/>
  <c r="X36" i="1"/>
  <c r="R4" i="1"/>
  <c r="X4" i="1" s="1"/>
  <c r="X15" i="1"/>
  <c r="R62" i="1"/>
  <c r="X62" i="1" s="1"/>
  <c r="S30" i="1"/>
  <c r="R30" i="1" s="1"/>
  <c r="X30" i="1" s="1"/>
  <c r="S26" i="1"/>
  <c r="L42" i="1"/>
  <c r="X21" i="1"/>
  <c r="S18" i="1"/>
  <c r="L34" i="1"/>
  <c r="L43" i="1"/>
  <c r="S27" i="1"/>
  <c r="R27" i="1" s="1"/>
  <c r="X27" i="1" s="1"/>
  <c r="S46" i="1"/>
  <c r="R46" i="1" s="1"/>
  <c r="X46" i="1" s="1"/>
  <c r="L57" i="1"/>
  <c r="S41" i="1"/>
  <c r="R41" i="1" s="1"/>
  <c r="X41" i="1" s="1"/>
  <c r="S31" i="1"/>
  <c r="R31" i="1" s="1"/>
  <c r="X31" i="1" s="1"/>
  <c r="L60" i="1"/>
  <c r="S44" i="1"/>
  <c r="R44" i="1"/>
  <c r="X44" i="1" s="1"/>
  <c r="L52" i="1"/>
  <c r="S36" i="1"/>
  <c r="R36" i="1" s="1"/>
  <c r="L97" i="1"/>
  <c r="L38" i="1"/>
  <c r="S22" i="1"/>
  <c r="R22" i="1" s="1"/>
  <c r="X22" i="1" s="1"/>
  <c r="L64" i="1"/>
  <c r="S48" i="1"/>
  <c r="R48" i="1" s="1"/>
  <c r="X48" i="1" s="1"/>
  <c r="X20" i="1"/>
  <c r="M33" i="1"/>
  <c r="S17" i="1"/>
  <c r="R17" i="1" s="1"/>
  <c r="X17" i="1" s="1"/>
  <c r="R32" i="1"/>
  <c r="X32" i="1" s="1"/>
  <c r="L61" i="1"/>
  <c r="S45" i="1"/>
  <c r="R45" i="1" s="1"/>
  <c r="X45" i="1" s="1"/>
  <c r="L53" i="1"/>
  <c r="S37" i="1"/>
  <c r="R37" i="1" s="1"/>
  <c r="X37" i="1" s="1"/>
  <c r="S3" i="1"/>
  <c r="R3" i="1" s="1"/>
  <c r="X3" i="1" s="1"/>
  <c r="R18" i="1"/>
  <c r="X18" i="1" s="1"/>
  <c r="S62" i="1"/>
  <c r="L78" i="1"/>
  <c r="X16" i="1"/>
  <c r="S11" i="1"/>
  <c r="L63" i="1"/>
  <c r="S47" i="1"/>
  <c r="S7" i="1"/>
  <c r="R7" i="1" s="1"/>
  <c r="X7" i="1" s="1"/>
  <c r="L56" i="1"/>
  <c r="S40" i="1"/>
  <c r="R40" i="1" s="1"/>
  <c r="X40" i="1" s="1"/>
  <c r="X47" i="1"/>
  <c r="S19" i="1"/>
  <c r="R19" i="1" s="1"/>
  <c r="X19" i="1" s="1"/>
  <c r="L35" i="1"/>
  <c r="L39" i="1"/>
  <c r="S23" i="1"/>
  <c r="R47" i="1"/>
  <c r="X13" i="1"/>
  <c r="X5" i="1"/>
  <c r="R25" i="1"/>
  <c r="X25" i="1" s="1"/>
  <c r="R26" i="1"/>
  <c r="X26" i="1" s="1"/>
  <c r="L94" i="1" l="1"/>
  <c r="S78" i="1"/>
  <c r="S56" i="1"/>
  <c r="R56" i="1" s="1"/>
  <c r="X56" i="1" s="1"/>
  <c r="L72" i="1"/>
  <c r="S53" i="1"/>
  <c r="R53" i="1" s="1"/>
  <c r="X53" i="1" s="1"/>
  <c r="L69" i="1"/>
  <c r="S64" i="1"/>
  <c r="R64" i="1" s="1"/>
  <c r="X64" i="1" s="1"/>
  <c r="L80" i="1"/>
  <c r="L113" i="1"/>
  <c r="L73" i="1"/>
  <c r="S57" i="1"/>
  <c r="R57" i="1" s="1"/>
  <c r="X57" i="1" s="1"/>
  <c r="L59" i="1"/>
  <c r="S43" i="1"/>
  <c r="S42" i="1"/>
  <c r="R42" i="1" s="1"/>
  <c r="X42" i="1" s="1"/>
  <c r="L58" i="1"/>
  <c r="L79" i="1"/>
  <c r="S63" i="1"/>
  <c r="R63" i="1" s="1"/>
  <c r="X63" i="1" s="1"/>
  <c r="L55" i="1"/>
  <c r="S39" i="1"/>
  <c r="R39" i="1"/>
  <c r="X39" i="1" s="1"/>
  <c r="L76" i="1"/>
  <c r="S60" i="1"/>
  <c r="R60" i="1"/>
  <c r="X60" i="1" s="1"/>
  <c r="L50" i="1"/>
  <c r="S34" i="1"/>
  <c r="R34" i="1" s="1"/>
  <c r="X34" i="1" s="1"/>
  <c r="R43" i="1"/>
  <c r="X43" i="1" s="1"/>
  <c r="L51" i="1"/>
  <c r="S35" i="1"/>
  <c r="R35" i="1" s="1"/>
  <c r="X35" i="1" s="1"/>
  <c r="L77" i="1"/>
  <c r="S61" i="1"/>
  <c r="R61" i="1"/>
  <c r="X61" i="1" s="1"/>
  <c r="R78" i="1"/>
  <c r="X78" i="1" s="1"/>
  <c r="M49" i="1"/>
  <c r="S33" i="1"/>
  <c r="R33" i="1" s="1"/>
  <c r="X33" i="1" s="1"/>
  <c r="L54" i="1"/>
  <c r="S38" i="1"/>
  <c r="R38" i="1"/>
  <c r="X38" i="1" s="1"/>
  <c r="L68" i="1"/>
  <c r="S52" i="1"/>
  <c r="R52" i="1" s="1"/>
  <c r="X52" i="1" s="1"/>
  <c r="L85" i="1" l="1"/>
  <c r="S69" i="1"/>
  <c r="R69" i="1"/>
  <c r="X69" i="1" s="1"/>
  <c r="L95" i="1"/>
  <c r="S79" i="1"/>
  <c r="R79" i="1"/>
  <c r="X79" i="1" s="1"/>
  <c r="L89" i="1"/>
  <c r="S73" i="1"/>
  <c r="R73" i="1"/>
  <c r="X73" i="1" s="1"/>
  <c r="M65" i="1"/>
  <c r="S49" i="1"/>
  <c r="R49" i="1" s="1"/>
  <c r="X49" i="1" s="1"/>
  <c r="S77" i="1"/>
  <c r="L93" i="1"/>
  <c r="R77" i="1"/>
  <c r="X77" i="1" s="1"/>
  <c r="L71" i="1"/>
  <c r="S55" i="1"/>
  <c r="R55" i="1"/>
  <c r="X55" i="1" s="1"/>
  <c r="L75" i="1"/>
  <c r="S59" i="1"/>
  <c r="R59" i="1"/>
  <c r="X59" i="1" s="1"/>
  <c r="L96" i="1"/>
  <c r="S80" i="1"/>
  <c r="R80" i="1" s="1"/>
  <c r="X80" i="1" s="1"/>
  <c r="S94" i="1"/>
  <c r="L110" i="1"/>
  <c r="R94" i="1"/>
  <c r="X94" i="1" s="1"/>
  <c r="L84" i="1"/>
  <c r="S68" i="1"/>
  <c r="R68" i="1"/>
  <c r="X68" i="1" s="1"/>
  <c r="L67" i="1"/>
  <c r="S51" i="1"/>
  <c r="R51" i="1"/>
  <c r="X51" i="1" s="1"/>
  <c r="S50" i="1"/>
  <c r="R50" i="1" s="1"/>
  <c r="X50" i="1" s="1"/>
  <c r="L66" i="1"/>
  <c r="L70" i="1"/>
  <c r="S54" i="1"/>
  <c r="R54" i="1"/>
  <c r="X54" i="1" s="1"/>
  <c r="L92" i="1"/>
  <c r="S76" i="1"/>
  <c r="R76" i="1"/>
  <c r="X76" i="1" s="1"/>
  <c r="L74" i="1"/>
  <c r="S58" i="1"/>
  <c r="R58" i="1"/>
  <c r="X58" i="1" s="1"/>
  <c r="L129" i="1"/>
  <c r="L88" i="1"/>
  <c r="S72" i="1"/>
  <c r="R72" i="1" s="1"/>
  <c r="X72" i="1" s="1"/>
  <c r="S92" i="1" l="1"/>
  <c r="L108" i="1"/>
  <c r="R92" i="1"/>
  <c r="X92" i="1" s="1"/>
  <c r="L100" i="1"/>
  <c r="S84" i="1"/>
  <c r="R84" i="1"/>
  <c r="X84" i="1" s="1"/>
  <c r="L87" i="1"/>
  <c r="S71" i="1"/>
  <c r="R71" i="1" s="1"/>
  <c r="X71" i="1" s="1"/>
  <c r="S95" i="1"/>
  <c r="L111" i="1"/>
  <c r="R95" i="1"/>
  <c r="X95" i="1" s="1"/>
  <c r="L145" i="1"/>
  <c r="S74" i="1"/>
  <c r="R74" i="1" s="1"/>
  <c r="X74" i="1" s="1"/>
  <c r="L90" i="1"/>
  <c r="S66" i="1"/>
  <c r="R66" i="1" s="1"/>
  <c r="X66" i="1" s="1"/>
  <c r="L82" i="1"/>
  <c r="L83" i="1"/>
  <c r="S67" i="1"/>
  <c r="R67" i="1"/>
  <c r="X67" i="1" s="1"/>
  <c r="L91" i="1"/>
  <c r="S75" i="1"/>
  <c r="R75" i="1"/>
  <c r="X75" i="1" s="1"/>
  <c r="L105" i="1"/>
  <c r="S89" i="1"/>
  <c r="R89" i="1"/>
  <c r="X89" i="1" s="1"/>
  <c r="S110" i="1"/>
  <c r="R110" i="1" s="1"/>
  <c r="X110" i="1" s="1"/>
  <c r="L126" i="1"/>
  <c r="S96" i="1"/>
  <c r="L112" i="1"/>
  <c r="R96" i="1"/>
  <c r="X96" i="1" s="1"/>
  <c r="L109" i="1"/>
  <c r="S93" i="1"/>
  <c r="R93" i="1"/>
  <c r="X93" i="1" s="1"/>
  <c r="M81" i="1"/>
  <c r="S65" i="1"/>
  <c r="R65" i="1"/>
  <c r="X65" i="1" s="1"/>
  <c r="S88" i="1"/>
  <c r="R88" i="1" s="1"/>
  <c r="X88" i="1" s="1"/>
  <c r="L104" i="1"/>
  <c r="S70" i="1"/>
  <c r="L86" i="1"/>
  <c r="R70" i="1"/>
  <c r="X70" i="1" s="1"/>
  <c r="L101" i="1"/>
  <c r="S85" i="1"/>
  <c r="R85" i="1"/>
  <c r="X85" i="1" s="1"/>
  <c r="S104" i="1" l="1"/>
  <c r="R104" i="1" s="1"/>
  <c r="X104" i="1" s="1"/>
  <c r="L120" i="1"/>
  <c r="M97" i="1"/>
  <c r="R81" i="1"/>
  <c r="X81" i="1" s="1"/>
  <c r="S81" i="1"/>
  <c r="L142" i="1"/>
  <c r="S126" i="1"/>
  <c r="R126" i="1"/>
  <c r="X126" i="1" s="1"/>
  <c r="S105" i="1"/>
  <c r="L121" i="1"/>
  <c r="R105" i="1"/>
  <c r="X105" i="1" s="1"/>
  <c r="S82" i="1"/>
  <c r="R82" i="1" s="1"/>
  <c r="X82" i="1" s="1"/>
  <c r="L98" i="1"/>
  <c r="S100" i="1"/>
  <c r="R100" i="1" s="1"/>
  <c r="X100" i="1" s="1"/>
  <c r="L116" i="1"/>
  <c r="S86" i="1"/>
  <c r="L102" i="1"/>
  <c r="R86" i="1"/>
  <c r="X86" i="1" s="1"/>
  <c r="S112" i="1"/>
  <c r="L128" i="1"/>
  <c r="R112" i="1"/>
  <c r="X112" i="1" s="1"/>
  <c r="S111" i="1"/>
  <c r="R111" i="1" s="1"/>
  <c r="X111" i="1" s="1"/>
  <c r="L127" i="1"/>
  <c r="L103" i="1"/>
  <c r="S87" i="1"/>
  <c r="R87" i="1" s="1"/>
  <c r="X87" i="1" s="1"/>
  <c r="L99" i="1"/>
  <c r="S83" i="1"/>
  <c r="R83" i="1"/>
  <c r="X83" i="1" s="1"/>
  <c r="L161" i="1"/>
  <c r="S108" i="1"/>
  <c r="R108" i="1" s="1"/>
  <c r="X108" i="1" s="1"/>
  <c r="L124" i="1"/>
  <c r="S101" i="1"/>
  <c r="R101" i="1" s="1"/>
  <c r="X101" i="1" s="1"/>
  <c r="L117" i="1"/>
  <c r="S109" i="1"/>
  <c r="L125" i="1"/>
  <c r="R109" i="1"/>
  <c r="X109" i="1" s="1"/>
  <c r="L107" i="1"/>
  <c r="S91" i="1"/>
  <c r="R91" i="1"/>
  <c r="X91" i="1" s="1"/>
  <c r="S90" i="1"/>
  <c r="R90" i="1" s="1"/>
  <c r="X90" i="1" s="1"/>
  <c r="L106" i="1"/>
  <c r="S102" i="1" l="1"/>
  <c r="L118" i="1"/>
  <c r="R102" i="1"/>
  <c r="X102" i="1" s="1"/>
  <c r="L177" i="1"/>
  <c r="S99" i="1"/>
  <c r="R99" i="1" s="1"/>
  <c r="X99" i="1" s="1"/>
  <c r="L115" i="1"/>
  <c r="L144" i="1"/>
  <c r="S128" i="1"/>
  <c r="R128" i="1" s="1"/>
  <c r="X128" i="1" s="1"/>
  <c r="S121" i="1"/>
  <c r="L137" i="1"/>
  <c r="R121" i="1"/>
  <c r="X121" i="1" s="1"/>
  <c r="L158" i="1"/>
  <c r="S142" i="1"/>
  <c r="R142" i="1"/>
  <c r="X142" i="1" s="1"/>
  <c r="S117" i="1"/>
  <c r="R117" i="1" s="1"/>
  <c r="X117" i="1" s="1"/>
  <c r="L133" i="1"/>
  <c r="S116" i="1"/>
  <c r="R116" i="1" s="1"/>
  <c r="X116" i="1" s="1"/>
  <c r="L132" i="1"/>
  <c r="S125" i="1"/>
  <c r="L141" i="1"/>
  <c r="R125" i="1"/>
  <c r="X125" i="1" s="1"/>
  <c r="S103" i="1"/>
  <c r="L119" i="1"/>
  <c r="R103" i="1"/>
  <c r="X103" i="1" s="1"/>
  <c r="M113" i="1"/>
  <c r="S97" i="1"/>
  <c r="R97" i="1" s="1"/>
  <c r="X97" i="1" s="1"/>
  <c r="S106" i="1"/>
  <c r="R106" i="1" s="1"/>
  <c r="X106" i="1" s="1"/>
  <c r="L122" i="1"/>
  <c r="S107" i="1"/>
  <c r="L123" i="1"/>
  <c r="R107" i="1"/>
  <c r="X107" i="1" s="1"/>
  <c r="L140" i="1"/>
  <c r="S124" i="1"/>
  <c r="R124" i="1"/>
  <c r="X124" i="1" s="1"/>
  <c r="S127" i="1"/>
  <c r="R127" i="1" s="1"/>
  <c r="X127" i="1" s="1"/>
  <c r="L143" i="1"/>
  <c r="S98" i="1"/>
  <c r="R98" i="1" s="1"/>
  <c r="X98" i="1" s="1"/>
  <c r="L114" i="1"/>
  <c r="S120" i="1"/>
  <c r="L136" i="1"/>
  <c r="R120" i="1"/>
  <c r="X120" i="1" s="1"/>
  <c r="S143" i="1" l="1"/>
  <c r="L159" i="1"/>
  <c r="R143" i="1"/>
  <c r="X143" i="1" s="1"/>
  <c r="L156" i="1"/>
  <c r="S140" i="1"/>
  <c r="R140" i="1"/>
  <c r="X140" i="1" s="1"/>
  <c r="S133" i="1"/>
  <c r="R133" i="1" s="1"/>
  <c r="X133" i="1" s="1"/>
  <c r="L149" i="1"/>
  <c r="L174" i="1"/>
  <c r="S158" i="1"/>
  <c r="R158" i="1"/>
  <c r="X158" i="1" s="1"/>
  <c r="S115" i="1"/>
  <c r="L131" i="1"/>
  <c r="R115" i="1"/>
  <c r="X115" i="1" s="1"/>
  <c r="S114" i="1"/>
  <c r="R114" i="1" s="1"/>
  <c r="X114" i="1" s="1"/>
  <c r="L130" i="1"/>
  <c r="L138" i="1"/>
  <c r="S122" i="1"/>
  <c r="R122" i="1" s="1"/>
  <c r="X122" i="1" s="1"/>
  <c r="M129" i="1"/>
  <c r="S113" i="1"/>
  <c r="R113" i="1"/>
  <c r="X113" i="1" s="1"/>
  <c r="L148" i="1"/>
  <c r="S132" i="1"/>
  <c r="R132" i="1"/>
  <c r="X132" i="1" s="1"/>
  <c r="S136" i="1"/>
  <c r="R136" i="1" s="1"/>
  <c r="X136" i="1" s="1"/>
  <c r="L152" i="1"/>
  <c r="S123" i="1"/>
  <c r="R123" i="1" s="1"/>
  <c r="X123" i="1" s="1"/>
  <c r="L139" i="1"/>
  <c r="S141" i="1"/>
  <c r="L157" i="1"/>
  <c r="R141" i="1"/>
  <c r="X141" i="1" s="1"/>
  <c r="S137" i="1"/>
  <c r="L153" i="1"/>
  <c r="R137" i="1"/>
  <c r="X137" i="1" s="1"/>
  <c r="L160" i="1"/>
  <c r="S144" i="1"/>
  <c r="R144" i="1"/>
  <c r="X144" i="1" s="1"/>
  <c r="S118" i="1"/>
  <c r="R118" i="1" s="1"/>
  <c r="X118" i="1" s="1"/>
  <c r="L134" i="1"/>
  <c r="S119" i="1"/>
  <c r="L135" i="1"/>
  <c r="R119" i="1"/>
  <c r="X119" i="1" s="1"/>
  <c r="S134" i="1" l="1"/>
  <c r="L150" i="1"/>
  <c r="R134" i="1"/>
  <c r="X134" i="1" s="1"/>
  <c r="L176" i="1"/>
  <c r="S160" i="1"/>
  <c r="R160" i="1"/>
  <c r="X160" i="1" s="1"/>
  <c r="S139" i="1"/>
  <c r="R139" i="1" s="1"/>
  <c r="X139" i="1" s="1"/>
  <c r="L155" i="1"/>
  <c r="S149" i="1"/>
  <c r="R149" i="1" s="1"/>
  <c r="X149" i="1" s="1"/>
  <c r="L165" i="1"/>
  <c r="S156" i="1"/>
  <c r="L172" i="1"/>
  <c r="R156" i="1"/>
  <c r="X156" i="1" s="1"/>
  <c r="S135" i="1"/>
  <c r="L151" i="1"/>
  <c r="R135" i="1"/>
  <c r="X135" i="1" s="1"/>
  <c r="S157" i="1"/>
  <c r="R157" i="1" s="1"/>
  <c r="X157" i="1" s="1"/>
  <c r="L173" i="1"/>
  <c r="L154" i="1"/>
  <c r="S138" i="1"/>
  <c r="R138" i="1" s="1"/>
  <c r="X138" i="1" s="1"/>
  <c r="S153" i="1"/>
  <c r="R153" i="1" s="1"/>
  <c r="X153" i="1" s="1"/>
  <c r="L169" i="1"/>
  <c r="M145" i="1"/>
  <c r="S129" i="1"/>
  <c r="R129" i="1" s="1"/>
  <c r="X129" i="1" s="1"/>
  <c r="S131" i="1"/>
  <c r="L147" i="1"/>
  <c r="R131" i="1"/>
  <c r="X131" i="1" s="1"/>
  <c r="S174" i="1"/>
  <c r="R174" i="1"/>
  <c r="X174" i="1" s="1"/>
  <c r="S159" i="1"/>
  <c r="L175" i="1"/>
  <c r="R159" i="1"/>
  <c r="X159" i="1" s="1"/>
  <c r="S152" i="1"/>
  <c r="L168" i="1"/>
  <c r="R152" i="1"/>
  <c r="X152" i="1" s="1"/>
  <c r="L164" i="1"/>
  <c r="S148" i="1"/>
  <c r="R148" i="1" s="1"/>
  <c r="X148" i="1" s="1"/>
  <c r="L146" i="1"/>
  <c r="S130" i="1"/>
  <c r="R130" i="1"/>
  <c r="X130" i="1" s="1"/>
  <c r="S168" i="1" l="1"/>
  <c r="R168" i="1"/>
  <c r="X168" i="1" s="1"/>
  <c r="S147" i="1"/>
  <c r="R147" i="1" s="1"/>
  <c r="X147" i="1" s="1"/>
  <c r="L163" i="1"/>
  <c r="M161" i="1"/>
  <c r="S145" i="1"/>
  <c r="R145" i="1" s="1"/>
  <c r="X145" i="1" s="1"/>
  <c r="S173" i="1"/>
  <c r="R173" i="1"/>
  <c r="X173" i="1" s="1"/>
  <c r="S155" i="1"/>
  <c r="R155" i="1" s="1"/>
  <c r="X155" i="1" s="1"/>
  <c r="L171" i="1"/>
  <c r="S176" i="1"/>
  <c r="R176" i="1" s="1"/>
  <c r="X176" i="1" s="1"/>
  <c r="S165" i="1"/>
  <c r="R165" i="1"/>
  <c r="X165" i="1" s="1"/>
  <c r="S164" i="1"/>
  <c r="R164" i="1" s="1"/>
  <c r="X164" i="1" s="1"/>
  <c r="S169" i="1"/>
  <c r="R169" i="1"/>
  <c r="X169" i="1" s="1"/>
  <c r="S154" i="1"/>
  <c r="R154" i="1" s="1"/>
  <c r="X154" i="1" s="1"/>
  <c r="L170" i="1"/>
  <c r="S172" i="1"/>
  <c r="R172" i="1"/>
  <c r="X172" i="1" s="1"/>
  <c r="S150" i="1"/>
  <c r="R150" i="1" s="1"/>
  <c r="X150" i="1" s="1"/>
  <c r="L166" i="1"/>
  <c r="L162" i="1"/>
  <c r="S146" i="1"/>
  <c r="R146" i="1" s="1"/>
  <c r="X146" i="1" s="1"/>
  <c r="S175" i="1"/>
  <c r="R175" i="1"/>
  <c r="X175" i="1" s="1"/>
  <c r="S151" i="1"/>
  <c r="R151" i="1" s="1"/>
  <c r="X151" i="1" s="1"/>
  <c r="L167" i="1"/>
  <c r="S167" i="1" l="1"/>
  <c r="R167" i="1" s="1"/>
  <c r="X167" i="1" s="1"/>
  <c r="S166" i="1"/>
  <c r="R166" i="1"/>
  <c r="X166" i="1" s="1"/>
  <c r="S171" i="1"/>
  <c r="R171" i="1" s="1"/>
  <c r="X171" i="1" s="1"/>
  <c r="S163" i="1"/>
  <c r="R163" i="1"/>
  <c r="X163" i="1" s="1"/>
  <c r="S170" i="1"/>
  <c r="R170" i="1" s="1"/>
  <c r="X170" i="1" s="1"/>
  <c r="S162" i="1"/>
  <c r="R162" i="1"/>
  <c r="X162" i="1" s="1"/>
  <c r="M177" i="1"/>
  <c r="S161" i="1"/>
  <c r="R161" i="1" s="1"/>
  <c r="X161" i="1" s="1"/>
  <c r="S177" i="1" l="1"/>
  <c r="R177" i="1"/>
  <c r="X177" i="1" s="1"/>
</calcChain>
</file>

<file path=xl/sharedStrings.xml><?xml version="1.0" encoding="utf-8"?>
<sst xmlns="http://schemas.openxmlformats.org/spreadsheetml/2006/main" count="552" uniqueCount="58">
  <si>
    <t>Month</t>
  </si>
  <si>
    <t>BU</t>
  </si>
  <si>
    <t>PDCL</t>
  </si>
  <si>
    <t>National Price MBR</t>
  </si>
  <si>
    <t>Imported Price MBR</t>
  </si>
  <si>
    <t>Freight MBR</t>
  </si>
  <si>
    <t>Duty MBR</t>
  </si>
  <si>
    <t>II MBR</t>
  </si>
  <si>
    <t>FX MBR</t>
  </si>
  <si>
    <t>National Price CF</t>
  </si>
  <si>
    <t>Imported Price CF</t>
  </si>
  <si>
    <t>Freight CF</t>
  </si>
  <si>
    <t>Duty CF</t>
  </si>
  <si>
    <t>II CF</t>
  </si>
  <si>
    <t>FX CF</t>
  </si>
  <si>
    <t>Others + ED MBR</t>
  </si>
  <si>
    <t>Others + ED CF</t>
  </si>
  <si>
    <t>Split MBR</t>
  </si>
  <si>
    <t>Split CF</t>
  </si>
  <si>
    <t>Volume MBR</t>
  </si>
  <si>
    <t>Volume CF</t>
  </si>
  <si>
    <t>check</t>
  </si>
  <si>
    <t>JAN</t>
  </si>
  <si>
    <t>CC-AM</t>
  </si>
  <si>
    <t>P00068</t>
  </si>
  <si>
    <t>P00590</t>
  </si>
  <si>
    <t>P00291</t>
  </si>
  <si>
    <t>P00220</t>
  </si>
  <si>
    <t>EC</t>
  </si>
  <si>
    <t>P00280</t>
  </si>
  <si>
    <t>P00297</t>
  </si>
  <si>
    <t>P00433</t>
  </si>
  <si>
    <t>P00298</t>
  </si>
  <si>
    <t>GI</t>
  </si>
  <si>
    <t>P00091</t>
  </si>
  <si>
    <t>P00282</t>
  </si>
  <si>
    <t>P00090</t>
  </si>
  <si>
    <t>CC-FS</t>
  </si>
  <si>
    <t>P00580</t>
  </si>
  <si>
    <t>SD</t>
  </si>
  <si>
    <t>P00586</t>
  </si>
  <si>
    <t>P00283</t>
  </si>
  <si>
    <t>XS</t>
  </si>
  <si>
    <t>P00258</t>
  </si>
  <si>
    <t>OT</t>
  </si>
  <si>
    <t>P00200</t>
  </si>
  <si>
    <t>FEB</t>
  </si>
  <si>
    <t>MAR</t>
  </si>
  <si>
    <t>APR</t>
  </si>
  <si>
    <t>MAY</t>
  </si>
  <si>
    <t>JUN</t>
  </si>
  <si>
    <t>JUL</t>
  </si>
  <si>
    <t>AGO</t>
  </si>
  <si>
    <t>SET</t>
  </si>
  <si>
    <t>OUT</t>
  </si>
  <si>
    <t>NOV</t>
  </si>
  <si>
    <t>Month2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</si>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</sst>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0"/>
      <color theme="0"/>
      <name val="Bosch Office Sans"/>
    </font>
    <font>
      <i/>
      <sz val="10"/>
      <color theme="1"/>
      <name val="Bosch Office Sans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3" fontId="1" fillId="2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Bosch Office Sans"/>
        <scheme val="none"/>
      </font>
      <numFmt numFmtId="3" formatCode="#,##0"/>
      <fill>
        <patternFill patternType="solid">
          <fgColor indexed="64"/>
          <bgColor theme="3" tint="-0.249977111117893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Bosch Office Sans"/>
        <scheme val="none"/>
      </font>
      <numFmt numFmtId="164" formatCode="#,##0.0"/>
      <alignment horizontal="center" vertical="bottom" textRotation="0" wrapText="0" indent="0" justifyLastLine="0" shrinkToFit="0" readingOrder="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croatt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T_FBL3N_Automatiza&#231;&#227;o_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T_FBL3N_Automatiza&#231;&#227;o_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ctg\Dados\MBR\2021\P&amp;L\PS\MBR04\MAT\MBR_2021_P&amp;L_PS_MBR04_MAT_Base%20P&amp;L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ctg\Dados\MBR\2021\P&amp;L\PS\MBR06\MAT\MBR_2021_P&amp;L_PS_MBR06_MAT_Base%20P&amp;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T_inputs_PnL_Series_PS_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T_FBL3N_Automatiza&#231;&#227;o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ctg\Dados\CF\2021\CF05\MAT\PS\CF_2021_CF05_MAT_PS_Banco%20MAT%20CF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ctg\Dados\CF\2021\CF05\P&amp;L\PS\CF_2021_CF05_P&amp;L_PS_P&amp;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ctg\Dados\MBR\2021\P&amp;L\PS\MBR05\MBR_2021_P&amp;L_PS_MBR05_P&amp;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ctg\Dados\MBR\2021\P&amp;L\PS\MBR01\MAT\MBR_2021_P&amp;L_PS_MBR01_MAT_Base%20P&amp;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T_FBL3N_Automatiza&#231;&#227;o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ctg\Dados\MBR\2021\P&amp;L\PS\MBR02\MAT\MBR_2021_P&amp;L_PS_MBR02_MAT_Base%20P&amp;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ctg\Dados\MBR\2021\P&amp;L\PS\MBR03\MAT\MBR_2021_P&amp;L_PS_MBR03_MAT_Base%20P&amp;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APC MAT"/>
      <sheetName val="Evolução FOB"/>
      <sheetName val="Variações por PDCL"/>
      <sheetName val="Variações por PN"/>
      <sheetName val="Variações II por PN"/>
      <sheetName val="Variações Cambio por moeda"/>
      <sheetName val="PDCL"/>
      <sheetName val="TD Z22K260 grupo de origem"/>
      <sheetName val="TD Z22K260"/>
      <sheetName val="TD Z22K260 preço por PN"/>
      <sheetName val="TD Z22K260 frete por PN"/>
      <sheetName val="TD Z22K260 despesa por PN"/>
      <sheetName val="TD Z22K260 II por PN"/>
      <sheetName val="TD Z22K095"/>
      <sheetName val="TD Z22K095 por PN"/>
    </sheetNames>
    <sheetDataSet>
      <sheetData sheetId="0"/>
      <sheetData sheetId="1">
        <row r="2">
          <cell r="F2">
            <v>0</v>
          </cell>
          <cell r="G2">
            <v>0.89273000000000002</v>
          </cell>
          <cell r="I2">
            <v>-25.916666666666661</v>
          </cell>
          <cell r="J2">
            <v>-25.916666666666661</v>
          </cell>
        </row>
        <row r="3">
          <cell r="F3">
            <v>3630.6487316000002</v>
          </cell>
          <cell r="G3">
            <v>4176.5727399999996</v>
          </cell>
          <cell r="I3">
            <v>3733.7349694883324</v>
          </cell>
          <cell r="J3">
            <v>4525.6765486032955</v>
          </cell>
        </row>
        <row r="4">
          <cell r="F4">
            <v>3381.7492599999996</v>
          </cell>
          <cell r="G4">
            <v>2684.0192699999998</v>
          </cell>
          <cell r="I4">
            <v>2920.4601043842008</v>
          </cell>
          <cell r="J4">
            <v>3264.4508842386044</v>
          </cell>
        </row>
        <row r="5">
          <cell r="F5">
            <v>8330.6286932999938</v>
          </cell>
          <cell r="G5">
            <v>9402.332179999994</v>
          </cell>
          <cell r="I5">
            <v>7342.0566540149111</v>
          </cell>
          <cell r="J5">
            <v>8827.1165931262767</v>
          </cell>
        </row>
        <row r="6">
          <cell r="F6">
            <v>7729.1764590999946</v>
          </cell>
          <cell r="G6">
            <v>8880.2783899999959</v>
          </cell>
          <cell r="I6">
            <v>9443.7083718088579</v>
          </cell>
          <cell r="J6">
            <v>10346.436338559317</v>
          </cell>
        </row>
        <row r="7">
          <cell r="F7">
            <v>0</v>
          </cell>
          <cell r="G7">
            <v>0</v>
          </cell>
          <cell r="I7">
            <v>0</v>
          </cell>
          <cell r="J7">
            <v>0</v>
          </cell>
        </row>
        <row r="8">
          <cell r="F8">
            <v>3806.6259920000002</v>
          </cell>
          <cell r="G8">
            <v>3817.5016400000004</v>
          </cell>
          <cell r="I8">
            <v>-23.202427833333331</v>
          </cell>
          <cell r="J8">
            <v>112.93655778118681</v>
          </cell>
        </row>
        <row r="9">
          <cell r="F9">
            <v>0</v>
          </cell>
          <cell r="G9">
            <v>0</v>
          </cell>
          <cell r="I9">
            <v>0</v>
          </cell>
          <cell r="J9">
            <v>0</v>
          </cell>
        </row>
        <row r="10">
          <cell r="F10">
            <v>8667.0972608999946</v>
          </cell>
          <cell r="G10">
            <v>4721.914979999995</v>
          </cell>
          <cell r="I10">
            <v>6995.3964001829181</v>
          </cell>
          <cell r="J10">
            <v>5857.6942499452598</v>
          </cell>
        </row>
        <row r="11">
          <cell r="F11">
            <v>644.25918030000003</v>
          </cell>
          <cell r="G11">
            <v>894.98304999999993</v>
          </cell>
          <cell r="I11">
            <v>-468.24698958333312</v>
          </cell>
          <cell r="J11">
            <v>-202.54519051020347</v>
          </cell>
        </row>
        <row r="12">
          <cell r="F12">
            <v>618.20357899999999</v>
          </cell>
          <cell r="G12">
            <v>632.76373999999998</v>
          </cell>
          <cell r="I12">
            <v>726.20921466666675</v>
          </cell>
          <cell r="J12">
            <v>726.20921466666675</v>
          </cell>
        </row>
        <row r="13">
          <cell r="F13">
            <v>17405.417739900004</v>
          </cell>
          <cell r="G13">
            <v>19518.429300000003</v>
          </cell>
          <cell r="I13">
            <v>20312.558468730818</v>
          </cell>
          <cell r="J13">
            <v>23154.485859783643</v>
          </cell>
        </row>
        <row r="14">
          <cell r="F14">
            <v>1710.0913509999998</v>
          </cell>
          <cell r="G14">
            <v>1706.1348699999996</v>
          </cell>
          <cell r="I14">
            <v>1465.0571601916663</v>
          </cell>
          <cell r="J14">
            <v>1560.8654753961621</v>
          </cell>
        </row>
        <row r="15">
          <cell r="F15">
            <v>661.64951999999994</v>
          </cell>
          <cell r="G15">
            <v>926.18189000000007</v>
          </cell>
          <cell r="I15">
            <v>724.59284959999979</v>
          </cell>
          <cell r="J15">
            <v>960.65482385726807</v>
          </cell>
        </row>
        <row r="16">
          <cell r="F16">
            <v>3814.5892276999989</v>
          </cell>
          <cell r="G16">
            <v>3652.3003699999986</v>
          </cell>
          <cell r="I16">
            <v>2896.4020579343728</v>
          </cell>
          <cell r="J16">
            <v>3458.5799237246083</v>
          </cell>
        </row>
        <row r="17">
          <cell r="F17">
            <v>0</v>
          </cell>
          <cell r="G17">
            <v>424.40694999999999</v>
          </cell>
          <cell r="I17">
            <v>0</v>
          </cell>
          <cell r="J17">
            <v>0</v>
          </cell>
        </row>
        <row r="18">
          <cell r="F18">
            <v>0</v>
          </cell>
          <cell r="G18">
            <v>-31.869409999999998</v>
          </cell>
          <cell r="I18">
            <v>-25.916666666666661</v>
          </cell>
          <cell r="J18">
            <v>-25.916666666666661</v>
          </cell>
        </row>
        <row r="19">
          <cell r="F19">
            <v>3530.8167352000014</v>
          </cell>
          <cell r="G19">
            <v>3583.8125000000014</v>
          </cell>
          <cell r="I19">
            <v>3733.7349694883324</v>
          </cell>
          <cell r="J19">
            <v>4525.6765486032955</v>
          </cell>
        </row>
        <row r="20">
          <cell r="F20">
            <v>2533.5359600000002</v>
          </cell>
          <cell r="G20">
            <v>2039.8211000000001</v>
          </cell>
          <cell r="I20">
            <v>2920.4601043842008</v>
          </cell>
          <cell r="J20">
            <v>3264.4508842386044</v>
          </cell>
        </row>
        <row r="21">
          <cell r="F21">
            <v>7085.5247451999958</v>
          </cell>
          <cell r="G21">
            <v>7212.0647499999959</v>
          </cell>
          <cell r="I21">
            <v>7342.0566540149111</v>
          </cell>
          <cell r="J21">
            <v>8827.1165931262767</v>
          </cell>
        </row>
        <row r="22">
          <cell r="F22">
            <v>6957.7231599999996</v>
          </cell>
          <cell r="G22">
            <v>7988.3570399999999</v>
          </cell>
          <cell r="I22">
            <v>9443.7083718088579</v>
          </cell>
          <cell r="J22">
            <v>10346.436338559317</v>
          </cell>
        </row>
        <row r="23">
          <cell r="F23">
            <v>0</v>
          </cell>
          <cell r="G23">
            <v>0</v>
          </cell>
          <cell r="I23">
            <v>0</v>
          </cell>
          <cell r="J23">
            <v>0</v>
          </cell>
        </row>
        <row r="24">
          <cell r="F24">
            <v>3195.9527600000001</v>
          </cell>
          <cell r="G24">
            <v>3149.7037600000003</v>
          </cell>
          <cell r="I24">
            <v>-23.202427833333331</v>
          </cell>
          <cell r="J24">
            <v>112.93655778118681</v>
          </cell>
        </row>
        <row r="25">
          <cell r="F25">
            <v>0</v>
          </cell>
          <cell r="G25">
            <v>0.19541</v>
          </cell>
          <cell r="I25">
            <v>0</v>
          </cell>
          <cell r="J25">
            <v>0</v>
          </cell>
        </row>
        <row r="26">
          <cell r="F26">
            <v>7268.704800399998</v>
          </cell>
          <cell r="G26">
            <v>6028.3293699999977</v>
          </cell>
          <cell r="I26">
            <v>6995.3964001829181</v>
          </cell>
          <cell r="J26">
            <v>5857.6942499452598</v>
          </cell>
        </row>
        <row r="27">
          <cell r="F27">
            <v>585.50080549999939</v>
          </cell>
          <cell r="G27">
            <v>-1315.1396700000009</v>
          </cell>
          <cell r="I27">
            <v>-468.24698958333312</v>
          </cell>
          <cell r="J27">
            <v>-202.54519051020347</v>
          </cell>
        </row>
        <row r="28">
          <cell r="F28">
            <v>600.63766899999996</v>
          </cell>
          <cell r="G28">
            <v>614.80050999999992</v>
          </cell>
          <cell r="I28">
            <v>726.20921466666675</v>
          </cell>
          <cell r="J28">
            <v>726.20921466666675</v>
          </cell>
        </row>
        <row r="29">
          <cell r="F29">
            <v>17233.439011300004</v>
          </cell>
          <cell r="G29">
            <v>19437.793550000002</v>
          </cell>
          <cell r="I29">
            <v>20312.558468730818</v>
          </cell>
          <cell r="J29">
            <v>23154.485859783643</v>
          </cell>
        </row>
        <row r="30">
          <cell r="F30">
            <v>1109.6906073999999</v>
          </cell>
          <cell r="G30">
            <v>869.99437</v>
          </cell>
          <cell r="I30">
            <v>1465.0571601916663</v>
          </cell>
          <cell r="J30">
            <v>1560.8654753961621</v>
          </cell>
        </row>
        <row r="31">
          <cell r="F31">
            <v>697.65900000000011</v>
          </cell>
          <cell r="G31">
            <v>670.86702000000002</v>
          </cell>
          <cell r="I31">
            <v>724.59284959999979</v>
          </cell>
          <cell r="J31">
            <v>960.65482385726807</v>
          </cell>
        </row>
        <row r="32">
          <cell r="F32">
            <v>2475.8024833999998</v>
          </cell>
          <cell r="G32">
            <v>2359.5984499999995</v>
          </cell>
          <cell r="I32">
            <v>2896.4020579343728</v>
          </cell>
          <cell r="J32">
            <v>3458.5799237246083</v>
          </cell>
        </row>
        <row r="33">
          <cell r="F33">
            <v>0</v>
          </cell>
          <cell r="G33">
            <v>2093.2179700000002</v>
          </cell>
          <cell r="I33">
            <v>0</v>
          </cell>
          <cell r="J33">
            <v>0</v>
          </cell>
        </row>
        <row r="34">
          <cell r="F34">
            <v>0</v>
          </cell>
          <cell r="G34">
            <v>-122.60106999999999</v>
          </cell>
          <cell r="I34">
            <v>-25.916666666666661</v>
          </cell>
          <cell r="J34">
            <v>-25.916666666666661</v>
          </cell>
        </row>
        <row r="35">
          <cell r="F35">
            <v>3887.763099499999</v>
          </cell>
          <cell r="G35">
            <v>3994.7327699999992</v>
          </cell>
          <cell r="I35">
            <v>3733.7349694883324</v>
          </cell>
          <cell r="J35">
            <v>4525.6765486032955</v>
          </cell>
        </row>
        <row r="36">
          <cell r="F36">
            <v>3399.2500599999994</v>
          </cell>
          <cell r="G36">
            <v>3339.8384699999992</v>
          </cell>
          <cell r="I36">
            <v>2920.4601043842008</v>
          </cell>
          <cell r="J36">
            <v>3264.4508842386044</v>
          </cell>
        </row>
        <row r="37">
          <cell r="F37">
            <v>10317.807211500001</v>
          </cell>
          <cell r="G37">
            <v>10568.638620000002</v>
          </cell>
          <cell r="I37">
            <v>7342.0566540149111</v>
          </cell>
          <cell r="J37">
            <v>8827.1165931262767</v>
          </cell>
        </row>
        <row r="38">
          <cell r="F38">
            <v>7487.6441983999994</v>
          </cell>
          <cell r="G38">
            <v>9457.9814999999999</v>
          </cell>
          <cell r="I38">
            <v>9443.7083718088579</v>
          </cell>
          <cell r="J38">
            <v>10346.436338559317</v>
          </cell>
        </row>
        <row r="39">
          <cell r="F39">
            <v>0</v>
          </cell>
          <cell r="G39">
            <v>0</v>
          </cell>
          <cell r="I39">
            <v>0</v>
          </cell>
          <cell r="J39">
            <v>0</v>
          </cell>
        </row>
        <row r="40">
          <cell r="F40">
            <v>3105.1634319999994</v>
          </cell>
          <cell r="G40">
            <v>3043.7305899999997</v>
          </cell>
          <cell r="I40">
            <v>-23.202427833333331</v>
          </cell>
          <cell r="J40">
            <v>112.93655778118681</v>
          </cell>
        </row>
        <row r="41">
          <cell r="F41">
            <v>0</v>
          </cell>
          <cell r="G41">
            <v>12.989990000000001</v>
          </cell>
          <cell r="I41">
            <v>0</v>
          </cell>
          <cell r="J41">
            <v>0</v>
          </cell>
        </row>
        <row r="42">
          <cell r="F42">
            <v>7229.7576653000042</v>
          </cell>
          <cell r="G42">
            <v>7497.1074100000042</v>
          </cell>
          <cell r="I42">
            <v>6995.3964001829181</v>
          </cell>
          <cell r="J42">
            <v>5857.6942499452598</v>
          </cell>
        </row>
        <row r="43">
          <cell r="F43">
            <v>450.14096710000001</v>
          </cell>
          <cell r="G43">
            <v>-2419.0966099999996</v>
          </cell>
          <cell r="I43">
            <v>-468.24698958333312</v>
          </cell>
          <cell r="J43">
            <v>-202.54519051020347</v>
          </cell>
        </row>
        <row r="44">
          <cell r="F44">
            <v>594.65845899999988</v>
          </cell>
          <cell r="G44">
            <v>600.27174999999988</v>
          </cell>
          <cell r="I44">
            <v>726.20921466666675</v>
          </cell>
          <cell r="J44">
            <v>726.20921466666675</v>
          </cell>
        </row>
        <row r="45">
          <cell r="F45">
            <v>17593.923127200011</v>
          </cell>
          <cell r="G45">
            <v>18035.901560000009</v>
          </cell>
          <cell r="I45">
            <v>20312.558468730818</v>
          </cell>
          <cell r="J45">
            <v>23154.485859783643</v>
          </cell>
        </row>
        <row r="46">
          <cell r="F46">
            <v>1610.6719780000001</v>
          </cell>
          <cell r="G46">
            <v>1355.1880200000001</v>
          </cell>
          <cell r="I46">
            <v>1465.0571601916663</v>
          </cell>
          <cell r="J46">
            <v>1560.8654753961621</v>
          </cell>
        </row>
        <row r="47">
          <cell r="F47">
            <v>748.96450000000004</v>
          </cell>
          <cell r="G47">
            <v>823.33097000000009</v>
          </cell>
          <cell r="I47">
            <v>724.59284959999979</v>
          </cell>
          <cell r="J47">
            <v>960.65482385726807</v>
          </cell>
        </row>
        <row r="48">
          <cell r="F48">
            <v>4237.4216939999997</v>
          </cell>
          <cell r="G48">
            <v>3797.9557499999992</v>
          </cell>
          <cell r="I48">
            <v>2896.4020579343728</v>
          </cell>
          <cell r="J48">
            <v>3458.5799237246083</v>
          </cell>
        </row>
        <row r="49">
          <cell r="F49">
            <v>0</v>
          </cell>
          <cell r="G49">
            <v>374.24184000000002</v>
          </cell>
          <cell r="I49">
            <v>0</v>
          </cell>
          <cell r="J49">
            <v>0</v>
          </cell>
        </row>
        <row r="50">
          <cell r="F50">
            <v>0</v>
          </cell>
          <cell r="G50">
            <v>-5.06351</v>
          </cell>
          <cell r="I50">
            <v>-25.916666666666661</v>
          </cell>
          <cell r="J50">
            <v>-25.916666666666661</v>
          </cell>
        </row>
        <row r="51">
          <cell r="F51">
            <v>2874.1010053</v>
          </cell>
          <cell r="G51">
            <v>3022.8221800000001</v>
          </cell>
          <cell r="I51">
            <v>3733.7349694883324</v>
          </cell>
          <cell r="J51">
            <v>4525.6765486032955</v>
          </cell>
        </row>
        <row r="52">
          <cell r="F52">
            <v>2401.4765000000007</v>
          </cell>
          <cell r="G52">
            <v>2475.2405500000004</v>
          </cell>
          <cell r="I52">
            <v>2920.4601043842008</v>
          </cell>
          <cell r="J52">
            <v>3264.4508842386044</v>
          </cell>
        </row>
        <row r="53">
          <cell r="F53">
            <v>8203.0144738000054</v>
          </cell>
          <cell r="G53">
            <v>9581.421100000005</v>
          </cell>
          <cell r="I53">
            <v>7342.0566540149111</v>
          </cell>
          <cell r="J53">
            <v>8827.1165931262767</v>
          </cell>
        </row>
        <row r="54">
          <cell r="F54">
            <v>7507.7261915000017</v>
          </cell>
          <cell r="G54">
            <v>9241.6507600000004</v>
          </cell>
          <cell r="I54">
            <v>9443.7083718088579</v>
          </cell>
          <cell r="J54">
            <v>10346.436338559317</v>
          </cell>
        </row>
        <row r="55">
          <cell r="F55">
            <v>0</v>
          </cell>
          <cell r="G55">
            <v>0</v>
          </cell>
          <cell r="I55">
            <v>0</v>
          </cell>
          <cell r="J55">
            <v>0</v>
          </cell>
        </row>
        <row r="56">
          <cell r="F56">
            <v>4142.7133110000004</v>
          </cell>
          <cell r="G56">
            <v>4136.5532800000001</v>
          </cell>
          <cell r="I56">
            <v>-23.202427833333331</v>
          </cell>
          <cell r="J56">
            <v>112.93655778118681</v>
          </cell>
        </row>
        <row r="57">
          <cell r="F57">
            <v>0</v>
          </cell>
          <cell r="G57">
            <v>0</v>
          </cell>
          <cell r="I57">
            <v>0</v>
          </cell>
          <cell r="J57">
            <v>0</v>
          </cell>
        </row>
        <row r="58">
          <cell r="F58">
            <v>7522.0750400000079</v>
          </cell>
          <cell r="G58">
            <v>6887.7512200000074</v>
          </cell>
          <cell r="I58">
            <v>6995.3964001829181</v>
          </cell>
          <cell r="J58">
            <v>5857.6942499452598</v>
          </cell>
        </row>
        <row r="59">
          <cell r="F59">
            <v>878.67966630000001</v>
          </cell>
          <cell r="G59">
            <v>-250.11536000000001</v>
          </cell>
          <cell r="I59">
            <v>-468.24698958333312</v>
          </cell>
          <cell r="J59">
            <v>-202.54519051020347</v>
          </cell>
        </row>
        <row r="60">
          <cell r="F60">
            <v>680.69280299999991</v>
          </cell>
          <cell r="G60">
            <v>687.12083999999993</v>
          </cell>
          <cell r="I60">
            <v>726.20921466666675</v>
          </cell>
          <cell r="J60">
            <v>726.20921466666675</v>
          </cell>
        </row>
        <row r="61">
          <cell r="F61">
            <v>22938.963293900011</v>
          </cell>
          <cell r="G61">
            <v>25294.809290000008</v>
          </cell>
          <cell r="I61">
            <v>20312.558468730818</v>
          </cell>
          <cell r="J61">
            <v>23154.485859783643</v>
          </cell>
        </row>
        <row r="62">
          <cell r="F62">
            <v>1192.1837631999999</v>
          </cell>
          <cell r="G62">
            <v>1071.7968099999998</v>
          </cell>
          <cell r="I62">
            <v>1465.0571601916663</v>
          </cell>
          <cell r="J62">
            <v>1560.8654753961621</v>
          </cell>
        </row>
        <row r="63">
          <cell r="F63">
            <v>562.27783999999997</v>
          </cell>
          <cell r="G63">
            <v>471.67041</v>
          </cell>
          <cell r="I63">
            <v>724.59284959999979</v>
          </cell>
          <cell r="J63">
            <v>960.65482385726807</v>
          </cell>
        </row>
        <row r="64">
          <cell r="F64">
            <v>2635.0803523999994</v>
          </cell>
          <cell r="G64">
            <v>2902.5299499999996</v>
          </cell>
          <cell r="I64">
            <v>2896.4020579343728</v>
          </cell>
          <cell r="J64">
            <v>3458.5799237246083</v>
          </cell>
        </row>
        <row r="65">
          <cell r="F65">
            <v>0</v>
          </cell>
          <cell r="G65">
            <v>344.87320999999997</v>
          </cell>
          <cell r="I65">
            <v>0</v>
          </cell>
          <cell r="J65">
            <v>0</v>
          </cell>
        </row>
        <row r="66">
          <cell r="F66">
            <v>0</v>
          </cell>
          <cell r="G66">
            <v>0</v>
          </cell>
          <cell r="I66">
            <v>-25.916666666666661</v>
          </cell>
          <cell r="J66">
            <v>-25.916666666666661</v>
          </cell>
        </row>
        <row r="67">
          <cell r="F67">
            <v>4124.9240143999996</v>
          </cell>
          <cell r="G67">
            <v>4471.4268499999998</v>
          </cell>
          <cell r="I67">
            <v>3733.7349694883324</v>
          </cell>
          <cell r="J67">
            <v>4525.6765486032955</v>
          </cell>
        </row>
        <row r="68">
          <cell r="F68">
            <v>2873.7773799999995</v>
          </cell>
          <cell r="G68">
            <v>2930.0637399999996</v>
          </cell>
          <cell r="I68">
            <v>2920.4601043842008</v>
          </cell>
          <cell r="J68">
            <v>3264.4508842386044</v>
          </cell>
        </row>
        <row r="69">
          <cell r="F69">
            <v>6812.9275457000076</v>
          </cell>
          <cell r="G69">
            <v>8194.6338800000085</v>
          </cell>
          <cell r="I69">
            <v>7342.0566540149111</v>
          </cell>
          <cell r="J69">
            <v>8827.1165931262767</v>
          </cell>
        </row>
        <row r="70">
          <cell r="F70">
            <v>8180.6944334000036</v>
          </cell>
          <cell r="G70">
            <v>9000.7309000000023</v>
          </cell>
          <cell r="I70">
            <v>9443.7083718088579</v>
          </cell>
          <cell r="J70">
            <v>10346.436338559317</v>
          </cell>
        </row>
        <row r="71">
          <cell r="F71">
            <v>0</v>
          </cell>
          <cell r="G71">
            <v>0</v>
          </cell>
          <cell r="I71">
            <v>0</v>
          </cell>
          <cell r="J71">
            <v>0</v>
          </cell>
        </row>
        <row r="72">
          <cell r="F72">
            <v>1170.7638379999999</v>
          </cell>
          <cell r="G72">
            <v>1180.8967299999999</v>
          </cell>
          <cell r="I72">
            <v>-23.202427833333331</v>
          </cell>
          <cell r="J72">
            <v>112.93655778118681</v>
          </cell>
        </row>
        <row r="73">
          <cell r="F73">
            <v>0</v>
          </cell>
          <cell r="G73">
            <v>4.9653199999999993</v>
          </cell>
          <cell r="I73">
            <v>0</v>
          </cell>
          <cell r="J73">
            <v>0</v>
          </cell>
        </row>
        <row r="74">
          <cell r="F74">
            <v>6031.1209168000059</v>
          </cell>
          <cell r="G74">
            <v>3425.8418000000061</v>
          </cell>
          <cell r="I74">
            <v>6995.3964001829181</v>
          </cell>
          <cell r="J74">
            <v>5857.6942499452598</v>
          </cell>
        </row>
        <row r="75">
          <cell r="F75">
            <v>817.35421739999981</v>
          </cell>
          <cell r="G75">
            <v>681.5315999999998</v>
          </cell>
          <cell r="I75">
            <v>-468.24698958333312</v>
          </cell>
          <cell r="J75">
            <v>-202.54519051020347</v>
          </cell>
        </row>
        <row r="76">
          <cell r="F76">
            <v>498.18083199999995</v>
          </cell>
          <cell r="G76">
            <v>502.87659999999994</v>
          </cell>
          <cell r="I76">
            <v>726.20921466666675</v>
          </cell>
          <cell r="J76">
            <v>726.20921466666675</v>
          </cell>
        </row>
        <row r="77">
          <cell r="F77">
            <v>22760.489484199992</v>
          </cell>
          <cell r="G77">
            <v>25399.544949999996</v>
          </cell>
          <cell r="I77">
            <v>20312.558468730818</v>
          </cell>
          <cell r="J77">
            <v>23154.485859783643</v>
          </cell>
        </row>
        <row r="78">
          <cell r="F78">
            <v>1475.2008032999997</v>
          </cell>
          <cell r="G78">
            <v>1501.5452999999998</v>
          </cell>
          <cell r="I78">
            <v>1465.0571601916663</v>
          </cell>
          <cell r="J78">
            <v>1560.8654753961621</v>
          </cell>
        </row>
        <row r="79">
          <cell r="F79">
            <v>867.01919999999996</v>
          </cell>
          <cell r="G79">
            <v>905.58805999999993</v>
          </cell>
          <cell r="I79">
            <v>724.59284959999979</v>
          </cell>
          <cell r="J79">
            <v>960.65482385726807</v>
          </cell>
        </row>
        <row r="80">
          <cell r="F80">
            <v>3279.3455980999997</v>
          </cell>
          <cell r="G80">
            <v>3726.1810599999994</v>
          </cell>
          <cell r="I80">
            <v>2896.4020579343728</v>
          </cell>
          <cell r="J80">
            <v>3458.5799237246083</v>
          </cell>
        </row>
        <row r="81">
          <cell r="F81">
            <v>0</v>
          </cell>
          <cell r="G81">
            <v>-657.19591000000003</v>
          </cell>
          <cell r="I81">
            <v>0</v>
          </cell>
          <cell r="J81">
            <v>0</v>
          </cell>
        </row>
        <row r="82">
          <cell r="F82">
            <v>0</v>
          </cell>
          <cell r="G82">
            <v>-30.837899999999998</v>
          </cell>
          <cell r="I82">
            <v>-25.916666666666661</v>
          </cell>
          <cell r="J82">
            <v>-25.916666666666661</v>
          </cell>
        </row>
        <row r="83">
          <cell r="F83">
            <v>4544.2644232000011</v>
          </cell>
          <cell r="G83">
            <v>4937.9539000000013</v>
          </cell>
          <cell r="I83">
            <v>3733.7349694883324</v>
          </cell>
          <cell r="J83">
            <v>4525.6765486032955</v>
          </cell>
        </row>
        <row r="84">
          <cell r="F84">
            <v>2427.1981999999975</v>
          </cell>
          <cell r="G84">
            <v>2538.2958199999975</v>
          </cell>
          <cell r="I84">
            <v>2920.4601043842008</v>
          </cell>
          <cell r="J84">
            <v>3264.4508842386044</v>
          </cell>
        </row>
        <row r="85">
          <cell r="F85">
            <v>7135.1352143000058</v>
          </cell>
          <cell r="G85">
            <v>8250.7666200000058</v>
          </cell>
          <cell r="I85">
            <v>7342.0566540149111</v>
          </cell>
          <cell r="J85">
            <v>8827.1165931262767</v>
          </cell>
        </row>
        <row r="86">
          <cell r="F86">
            <v>7255.5736490000027</v>
          </cell>
          <cell r="G86">
            <v>7566.374990000003</v>
          </cell>
          <cell r="I86">
            <v>9443.7083718088579</v>
          </cell>
          <cell r="J86">
            <v>10346.436338559317</v>
          </cell>
        </row>
        <row r="87">
          <cell r="F87">
            <v>0</v>
          </cell>
          <cell r="G87">
            <v>0</v>
          </cell>
          <cell r="I87">
            <v>0</v>
          </cell>
          <cell r="J87">
            <v>0</v>
          </cell>
        </row>
        <row r="88">
          <cell r="F88">
            <v>1669.1605430000002</v>
          </cell>
          <cell r="G88">
            <v>1704.9700200000002</v>
          </cell>
          <cell r="I88">
            <v>-23.202427833333331</v>
          </cell>
          <cell r="J88">
            <v>112.93655778118681</v>
          </cell>
        </row>
        <row r="89">
          <cell r="F89">
            <v>0</v>
          </cell>
          <cell r="G89">
            <v>3.2102499999999998</v>
          </cell>
          <cell r="I89">
            <v>0</v>
          </cell>
          <cell r="J89">
            <v>0</v>
          </cell>
        </row>
        <row r="90">
          <cell r="F90">
            <v>8137.9140696000159</v>
          </cell>
          <cell r="G90">
            <v>6326.0927500000171</v>
          </cell>
          <cell r="I90">
            <v>6995.3964001829181</v>
          </cell>
          <cell r="J90">
            <v>5857.6942499452598</v>
          </cell>
        </row>
        <row r="91">
          <cell r="F91">
            <v>540.42214059999992</v>
          </cell>
          <cell r="G91">
            <v>-828.8730300000002</v>
          </cell>
          <cell r="I91">
            <v>-468.24698958333312</v>
          </cell>
          <cell r="J91">
            <v>-202.54519051020347</v>
          </cell>
        </row>
        <row r="92">
          <cell r="F92">
            <v>542.19675099999995</v>
          </cell>
          <cell r="G92">
            <v>547.29930999999999</v>
          </cell>
          <cell r="I92">
            <v>726.20921466666675</v>
          </cell>
          <cell r="J92">
            <v>726.20921466666675</v>
          </cell>
        </row>
        <row r="93">
          <cell r="F93">
            <v>21643.964169699982</v>
          </cell>
          <cell r="G93">
            <v>22784.00667999998</v>
          </cell>
          <cell r="I93">
            <v>20312.558468730818</v>
          </cell>
          <cell r="J93">
            <v>23154.485859783643</v>
          </cell>
        </row>
        <row r="94">
          <cell r="F94">
            <v>1231.0745634</v>
          </cell>
          <cell r="G94">
            <v>999.30698999999993</v>
          </cell>
          <cell r="I94">
            <v>1465.0571601916663</v>
          </cell>
          <cell r="J94">
            <v>1560.8654753961621</v>
          </cell>
        </row>
        <row r="95">
          <cell r="F95">
            <v>988.99773999999991</v>
          </cell>
          <cell r="G95">
            <v>910.52164999999991</v>
          </cell>
          <cell r="I95">
            <v>724.59284959999979</v>
          </cell>
          <cell r="J95">
            <v>960.65482385726807</v>
          </cell>
        </row>
        <row r="96">
          <cell r="F96">
            <v>3033.7823607999999</v>
          </cell>
          <cell r="G96">
            <v>3094.0264699999998</v>
          </cell>
          <cell r="I96">
            <v>2896.4020579343728</v>
          </cell>
          <cell r="J96">
            <v>3458.5799237246083</v>
          </cell>
        </row>
        <row r="97">
          <cell r="F97">
            <v>0</v>
          </cell>
          <cell r="G97">
            <v>-165.90948000000003</v>
          </cell>
          <cell r="I97">
            <v>0</v>
          </cell>
          <cell r="J97">
            <v>0</v>
          </cell>
        </row>
        <row r="98">
          <cell r="F98">
            <v>0</v>
          </cell>
          <cell r="G98">
            <v>-25.887990000000002</v>
          </cell>
          <cell r="I98">
            <v>-25.916666666666661</v>
          </cell>
          <cell r="J98">
            <v>-25.916666666666661</v>
          </cell>
        </row>
        <row r="99">
          <cell r="F99">
            <v>3430.4737715708297</v>
          </cell>
          <cell r="G99">
            <v>4137.5110500000001</v>
          </cell>
          <cell r="I99">
            <v>3733.7349694883324</v>
          </cell>
          <cell r="J99">
            <v>4525.6765486032955</v>
          </cell>
        </row>
        <row r="100">
          <cell r="F100">
            <v>2253.3018600000023</v>
          </cell>
          <cell r="G100">
            <v>2346.3084900000026</v>
          </cell>
          <cell r="I100">
            <v>2920.4601043842008</v>
          </cell>
          <cell r="J100">
            <v>3264.4508842386044</v>
          </cell>
        </row>
        <row r="101">
          <cell r="F101">
            <v>4376.0485611339991</v>
          </cell>
          <cell r="G101">
            <v>9767.8413199999995</v>
          </cell>
          <cell r="I101">
            <v>7342.0566540149111</v>
          </cell>
          <cell r="J101">
            <v>8827.1165931262767</v>
          </cell>
        </row>
        <row r="102">
          <cell r="F102">
            <v>3569.9157860020082</v>
          </cell>
          <cell r="G102">
            <v>6799.1529099999971</v>
          </cell>
          <cell r="I102">
            <v>9443.7083718088579</v>
          </cell>
          <cell r="J102">
            <v>10346.436338559317</v>
          </cell>
        </row>
        <row r="103">
          <cell r="F103">
            <v>0</v>
          </cell>
          <cell r="G103">
            <v>0</v>
          </cell>
          <cell r="I103">
            <v>0</v>
          </cell>
          <cell r="J103">
            <v>0</v>
          </cell>
        </row>
        <row r="104">
          <cell r="F104">
            <v>1647.5240800000001</v>
          </cell>
          <cell r="G104">
            <v>1637.1890700000001</v>
          </cell>
          <cell r="I104">
            <v>-23.202427833333331</v>
          </cell>
          <cell r="J104">
            <v>112.93655778118681</v>
          </cell>
        </row>
        <row r="105">
          <cell r="F105">
            <v>0</v>
          </cell>
          <cell r="G105">
            <v>5.9409300000000007</v>
          </cell>
          <cell r="I105">
            <v>0</v>
          </cell>
          <cell r="J105">
            <v>0</v>
          </cell>
        </row>
        <row r="106">
          <cell r="F106">
            <v>3192.0879301830555</v>
          </cell>
          <cell r="G106">
            <v>6694.1373300000105</v>
          </cell>
          <cell r="I106">
            <v>6995.3964001829181</v>
          </cell>
          <cell r="J106">
            <v>5857.6942499452598</v>
          </cell>
        </row>
        <row r="107">
          <cell r="F107">
            <v>518.09730201787681</v>
          </cell>
          <cell r="G107">
            <v>-396.99723999999969</v>
          </cell>
          <cell r="I107">
            <v>-468.24698958333312</v>
          </cell>
          <cell r="J107">
            <v>-202.54519051020347</v>
          </cell>
        </row>
        <row r="108">
          <cell r="F108">
            <v>706.91614500000003</v>
          </cell>
          <cell r="G108">
            <v>713.59320000000002</v>
          </cell>
          <cell r="I108">
            <v>726.20921466666675</v>
          </cell>
          <cell r="J108">
            <v>726.20921466666675</v>
          </cell>
        </row>
        <row r="109">
          <cell r="F109">
            <v>7421.6086812650492</v>
          </cell>
          <cell r="G109">
            <v>17770.204920000004</v>
          </cell>
          <cell r="I109">
            <v>20312.558468730818</v>
          </cell>
          <cell r="J109">
            <v>23154.485859783643</v>
          </cell>
        </row>
        <row r="110">
          <cell r="F110">
            <v>766.27020712075603</v>
          </cell>
          <cell r="G110">
            <v>762.98585999999989</v>
          </cell>
          <cell r="I110">
            <v>1465.0571601916663</v>
          </cell>
          <cell r="J110">
            <v>1560.8654753961621</v>
          </cell>
        </row>
        <row r="111">
          <cell r="F111">
            <v>697.40592566861415</v>
          </cell>
          <cell r="G111">
            <v>770.98658999999998</v>
          </cell>
          <cell r="I111">
            <v>724.59284959999979</v>
          </cell>
          <cell r="J111">
            <v>960.65482385726807</v>
          </cell>
        </row>
        <row r="112">
          <cell r="F112">
            <v>2914.7603247141842</v>
          </cell>
          <cell r="G112">
            <v>6042.0637200000001</v>
          </cell>
          <cell r="I112">
            <v>2896.4020579343728</v>
          </cell>
          <cell r="J112">
            <v>3458.5799237246083</v>
          </cell>
        </row>
        <row r="113">
          <cell r="F113">
            <v>0</v>
          </cell>
          <cell r="G113">
            <v>-165.90948000000003</v>
          </cell>
          <cell r="I113">
            <v>0</v>
          </cell>
          <cell r="J113">
            <v>0</v>
          </cell>
        </row>
        <row r="114">
          <cell r="F114">
            <v>0</v>
          </cell>
          <cell r="G114">
            <v>-25.887990000000002</v>
          </cell>
          <cell r="I114">
            <v>-25.916666666666661</v>
          </cell>
          <cell r="J114">
            <v>-25.916666666666661</v>
          </cell>
        </row>
        <row r="115">
          <cell r="F115">
            <v>3430.4737715708297</v>
          </cell>
          <cell r="G115">
            <v>4137.5110500000001</v>
          </cell>
          <cell r="I115">
            <v>3733.7349694883324</v>
          </cell>
          <cell r="J115">
            <v>4525.6765486032955</v>
          </cell>
        </row>
        <row r="116">
          <cell r="F116">
            <v>2253.3018600000023</v>
          </cell>
          <cell r="G116">
            <v>2346.3084900000026</v>
          </cell>
          <cell r="I116">
            <v>2920.4601043842008</v>
          </cell>
          <cell r="J116">
            <v>3264.4508842386044</v>
          </cell>
        </row>
        <row r="117">
          <cell r="F117">
            <v>4376.0485611339991</v>
          </cell>
          <cell r="G117">
            <v>9767.8413199999995</v>
          </cell>
          <cell r="I117">
            <v>7342.0566540149111</v>
          </cell>
          <cell r="J117">
            <v>8827.1165931262767</v>
          </cell>
        </row>
        <row r="118">
          <cell r="F118">
            <v>3569.9157860020082</v>
          </cell>
          <cell r="G118">
            <v>6799.1529099999971</v>
          </cell>
          <cell r="I118">
            <v>9443.7083718088579</v>
          </cell>
          <cell r="J118">
            <v>10346.436338559317</v>
          </cell>
        </row>
        <row r="119">
          <cell r="F119">
            <v>0</v>
          </cell>
          <cell r="G119">
            <v>0</v>
          </cell>
          <cell r="I119">
            <v>0</v>
          </cell>
          <cell r="J119">
            <v>0</v>
          </cell>
        </row>
        <row r="120">
          <cell r="F120">
            <v>1647.5240800000001</v>
          </cell>
          <cell r="G120">
            <v>1637.1890700000001</v>
          </cell>
          <cell r="I120">
            <v>-23.202427833333331</v>
          </cell>
          <cell r="J120">
            <v>112.93655778118681</v>
          </cell>
        </row>
        <row r="121">
          <cell r="F121">
            <v>0</v>
          </cell>
          <cell r="G121">
            <v>5.9409300000000007</v>
          </cell>
          <cell r="I121">
            <v>0</v>
          </cell>
          <cell r="J121">
            <v>0</v>
          </cell>
        </row>
        <row r="122">
          <cell r="F122">
            <v>3192.0879301830555</v>
          </cell>
          <cell r="G122">
            <v>6694.1373300000105</v>
          </cell>
          <cell r="I122">
            <v>6995.3964001829181</v>
          </cell>
          <cell r="J122">
            <v>5857.6942499452598</v>
          </cell>
        </row>
        <row r="123">
          <cell r="F123">
            <v>518.09730201787681</v>
          </cell>
          <cell r="G123">
            <v>-396.99723999999969</v>
          </cell>
          <cell r="I123">
            <v>-468.24698958333312</v>
          </cell>
          <cell r="J123">
            <v>-202.54519051020347</v>
          </cell>
        </row>
        <row r="124">
          <cell r="F124">
            <v>706.91614500000003</v>
          </cell>
          <cell r="G124">
            <v>713.59320000000002</v>
          </cell>
          <cell r="I124">
            <v>726.20921466666675</v>
          </cell>
          <cell r="J124">
            <v>726.20921466666675</v>
          </cell>
        </row>
        <row r="125">
          <cell r="F125">
            <v>7421.6086812650492</v>
          </cell>
          <cell r="G125">
            <v>17770.204920000004</v>
          </cell>
          <cell r="I125">
            <v>20312.558468730818</v>
          </cell>
          <cell r="J125">
            <v>23154.485859783643</v>
          </cell>
        </row>
        <row r="126">
          <cell r="F126">
            <v>766.27020712075603</v>
          </cell>
          <cell r="G126">
            <v>762.98585999999989</v>
          </cell>
          <cell r="I126">
            <v>1465.0571601916663</v>
          </cell>
          <cell r="J126">
            <v>1560.8654753961621</v>
          </cell>
        </row>
        <row r="127">
          <cell r="F127">
            <v>697.40592566861415</v>
          </cell>
          <cell r="G127">
            <v>770.98658999999998</v>
          </cell>
          <cell r="I127">
            <v>724.59284959999979</v>
          </cell>
          <cell r="J127">
            <v>960.65482385726807</v>
          </cell>
        </row>
        <row r="128">
          <cell r="F128">
            <v>2914.7603247141842</v>
          </cell>
          <cell r="G128">
            <v>6042.0637200000001</v>
          </cell>
          <cell r="I128">
            <v>2896.4020579343728</v>
          </cell>
          <cell r="J128">
            <v>3458.5799237246083</v>
          </cell>
        </row>
        <row r="129">
          <cell r="F129">
            <v>0</v>
          </cell>
          <cell r="G129">
            <v>-165.90948000000003</v>
          </cell>
          <cell r="I129">
            <v>0</v>
          </cell>
          <cell r="J129">
            <v>0</v>
          </cell>
        </row>
        <row r="130">
          <cell r="F130">
            <v>0</v>
          </cell>
          <cell r="G130">
            <v>-25.887990000000002</v>
          </cell>
          <cell r="I130">
            <v>-25.916666666666661</v>
          </cell>
          <cell r="J130">
            <v>-25.916666666666661</v>
          </cell>
        </row>
        <row r="131">
          <cell r="F131">
            <v>3430.4737715708297</v>
          </cell>
          <cell r="G131">
            <v>4137.5110500000001</v>
          </cell>
          <cell r="I131">
            <v>3733.7349694883324</v>
          </cell>
          <cell r="J131">
            <v>4525.6765486032955</v>
          </cell>
        </row>
        <row r="132">
          <cell r="F132">
            <v>2253.3018600000023</v>
          </cell>
          <cell r="G132">
            <v>2346.3084900000026</v>
          </cell>
          <cell r="I132">
            <v>2920.4601043842008</v>
          </cell>
          <cell r="J132">
            <v>3264.4508842386044</v>
          </cell>
        </row>
        <row r="133">
          <cell r="F133">
            <v>4376.0485611339991</v>
          </cell>
          <cell r="G133">
            <v>9767.8413199999995</v>
          </cell>
          <cell r="I133">
            <v>7342.0566540149111</v>
          </cell>
          <cell r="J133">
            <v>8827.1165931262767</v>
          </cell>
        </row>
        <row r="134">
          <cell r="F134">
            <v>3569.9157860020082</v>
          </cell>
          <cell r="G134">
            <v>6799.1529099999971</v>
          </cell>
          <cell r="I134">
            <v>9443.7083718088579</v>
          </cell>
          <cell r="J134">
            <v>10346.436338559317</v>
          </cell>
        </row>
        <row r="135">
          <cell r="F135">
            <v>0</v>
          </cell>
          <cell r="G135">
            <v>0</v>
          </cell>
          <cell r="I135">
            <v>0</v>
          </cell>
          <cell r="J135">
            <v>0</v>
          </cell>
        </row>
        <row r="136">
          <cell r="F136">
            <v>1647.5240800000001</v>
          </cell>
          <cell r="G136">
            <v>1637.1890700000001</v>
          </cell>
          <cell r="I136">
            <v>-23.202427833333331</v>
          </cell>
          <cell r="J136">
            <v>112.93655778118681</v>
          </cell>
        </row>
        <row r="137">
          <cell r="F137">
            <v>0</v>
          </cell>
          <cell r="G137">
            <v>5.9409300000000007</v>
          </cell>
          <cell r="I137">
            <v>0</v>
          </cell>
          <cell r="J137">
            <v>0</v>
          </cell>
        </row>
        <row r="138">
          <cell r="F138">
            <v>3192.0879301830555</v>
          </cell>
          <cell r="G138">
            <v>6694.1373300000105</v>
          </cell>
          <cell r="I138">
            <v>6995.3964001829181</v>
          </cell>
          <cell r="J138">
            <v>5857.6942499452598</v>
          </cell>
        </row>
        <row r="139">
          <cell r="F139">
            <v>518.09730201787681</v>
          </cell>
          <cell r="G139">
            <v>-396.99723999999969</v>
          </cell>
          <cell r="I139">
            <v>-468.24698958333312</v>
          </cell>
          <cell r="J139">
            <v>-202.54519051020347</v>
          </cell>
        </row>
        <row r="140">
          <cell r="F140">
            <v>706.91614500000003</v>
          </cell>
          <cell r="G140">
            <v>713.59320000000002</v>
          </cell>
          <cell r="I140">
            <v>726.20921466666675</v>
          </cell>
          <cell r="J140">
            <v>726.20921466666675</v>
          </cell>
        </row>
        <row r="141">
          <cell r="F141">
            <v>7421.6086812650492</v>
          </cell>
          <cell r="G141">
            <v>17770.204920000004</v>
          </cell>
          <cell r="I141">
            <v>20312.558468730818</v>
          </cell>
          <cell r="J141">
            <v>23154.485859783643</v>
          </cell>
        </row>
        <row r="142">
          <cell r="F142">
            <v>766.27020712075603</v>
          </cell>
          <cell r="G142">
            <v>762.98585999999989</v>
          </cell>
          <cell r="I142">
            <v>1465.0571601916663</v>
          </cell>
          <cell r="J142">
            <v>1560.8654753961621</v>
          </cell>
        </row>
        <row r="143">
          <cell r="F143">
            <v>697.40592566861415</v>
          </cell>
          <cell r="G143">
            <v>770.98658999999998</v>
          </cell>
          <cell r="I143">
            <v>724.59284959999979</v>
          </cell>
          <cell r="J143">
            <v>960.65482385726807</v>
          </cell>
        </row>
        <row r="144">
          <cell r="F144">
            <v>2914.7603247141842</v>
          </cell>
          <cell r="G144">
            <v>6042.0637200000001</v>
          </cell>
          <cell r="I144">
            <v>2896.4020579343728</v>
          </cell>
          <cell r="J144">
            <v>3458.5799237246083</v>
          </cell>
        </row>
        <row r="145">
          <cell r="F145">
            <v>0</v>
          </cell>
          <cell r="G145">
            <v>-165.90948000000003</v>
          </cell>
          <cell r="I145">
            <v>0</v>
          </cell>
          <cell r="J145">
            <v>0</v>
          </cell>
        </row>
        <row r="146">
          <cell r="F146">
            <v>0</v>
          </cell>
          <cell r="G146">
            <v>-25.887990000000002</v>
          </cell>
          <cell r="I146">
            <v>-25.916666666666661</v>
          </cell>
          <cell r="J146">
            <v>-25.916666666666661</v>
          </cell>
        </row>
        <row r="147">
          <cell r="F147">
            <v>3430.4737715708297</v>
          </cell>
          <cell r="G147">
            <v>4137.5110500000001</v>
          </cell>
          <cell r="I147">
            <v>3733.7349694883324</v>
          </cell>
          <cell r="J147">
            <v>4525.6765486032955</v>
          </cell>
        </row>
        <row r="148">
          <cell r="F148">
            <v>2253.3018600000023</v>
          </cell>
          <cell r="G148">
            <v>2346.3084900000026</v>
          </cell>
          <cell r="I148">
            <v>2920.4601043842008</v>
          </cell>
          <cell r="J148">
            <v>3264.4508842386044</v>
          </cell>
        </row>
        <row r="149">
          <cell r="F149">
            <v>4376.0485611339991</v>
          </cell>
          <cell r="G149">
            <v>9767.8413199999995</v>
          </cell>
          <cell r="I149">
            <v>7342.0566540149111</v>
          </cell>
          <cell r="J149">
            <v>8827.1165931262767</v>
          </cell>
        </row>
        <row r="150">
          <cell r="F150">
            <v>3569.9157860020082</v>
          </cell>
          <cell r="G150">
            <v>6799.1529099999971</v>
          </cell>
          <cell r="I150">
            <v>9443.7083718088579</v>
          </cell>
          <cell r="J150">
            <v>10346.436338559317</v>
          </cell>
        </row>
        <row r="151">
          <cell r="F151">
            <v>0</v>
          </cell>
          <cell r="G151">
            <v>0</v>
          </cell>
          <cell r="I151">
            <v>0</v>
          </cell>
          <cell r="J151">
            <v>0</v>
          </cell>
        </row>
        <row r="152">
          <cell r="F152">
            <v>1647.5240800000001</v>
          </cell>
          <cell r="G152">
            <v>1637.1890700000001</v>
          </cell>
          <cell r="I152">
            <v>-23.202427833333331</v>
          </cell>
          <cell r="J152">
            <v>112.93655778118681</v>
          </cell>
        </row>
        <row r="153">
          <cell r="F153">
            <v>0</v>
          </cell>
          <cell r="G153">
            <v>5.9409300000000007</v>
          </cell>
          <cell r="I153">
            <v>0</v>
          </cell>
          <cell r="J153">
            <v>0</v>
          </cell>
        </row>
        <row r="154">
          <cell r="F154">
            <v>3192.0879301830555</v>
          </cell>
          <cell r="G154">
            <v>6694.1373300000105</v>
          </cell>
          <cell r="I154">
            <v>6995.3964001829181</v>
          </cell>
          <cell r="J154">
            <v>5857.6942499452598</v>
          </cell>
        </row>
        <row r="155">
          <cell r="F155">
            <v>518.09730201787681</v>
          </cell>
          <cell r="G155">
            <v>-396.99723999999969</v>
          </cell>
          <cell r="I155">
            <v>-468.24698958333312</v>
          </cell>
          <cell r="J155">
            <v>-202.54519051020347</v>
          </cell>
        </row>
        <row r="156">
          <cell r="F156">
            <v>706.91614500000003</v>
          </cell>
          <cell r="G156">
            <v>713.59320000000002</v>
          </cell>
          <cell r="I156">
            <v>726.20921466666675</v>
          </cell>
          <cell r="J156">
            <v>726.20921466666675</v>
          </cell>
        </row>
        <row r="157">
          <cell r="F157">
            <v>7421.6086812650492</v>
          </cell>
          <cell r="G157">
            <v>17770.204920000004</v>
          </cell>
          <cell r="I157">
            <v>20312.558468730818</v>
          </cell>
          <cell r="J157">
            <v>23154.485859783643</v>
          </cell>
        </row>
        <row r="158">
          <cell r="F158">
            <v>766.27020712075603</v>
          </cell>
          <cell r="G158">
            <v>762.98585999999989</v>
          </cell>
          <cell r="I158">
            <v>1465.0571601916663</v>
          </cell>
          <cell r="J158">
            <v>1560.8654753961621</v>
          </cell>
        </row>
        <row r="159">
          <cell r="F159">
            <v>697.40592566861415</v>
          </cell>
          <cell r="G159">
            <v>770.98658999999998</v>
          </cell>
          <cell r="I159">
            <v>724.59284959999979</v>
          </cell>
          <cell r="J159">
            <v>960.65482385726807</v>
          </cell>
        </row>
        <row r="160">
          <cell r="F160">
            <v>2914.7603247141842</v>
          </cell>
          <cell r="G160">
            <v>6042.0637200000001</v>
          </cell>
          <cell r="I160">
            <v>2896.4020579343728</v>
          </cell>
          <cell r="J160">
            <v>3458.5799237246083</v>
          </cell>
        </row>
        <row r="161">
          <cell r="F161">
            <v>0</v>
          </cell>
          <cell r="G161">
            <v>-165.90948000000003</v>
          </cell>
          <cell r="I161">
            <v>0</v>
          </cell>
          <cell r="J161">
            <v>0</v>
          </cell>
        </row>
        <row r="162">
          <cell r="F162">
            <v>0</v>
          </cell>
          <cell r="G162">
            <v>-51.335807172913462</v>
          </cell>
          <cell r="I162">
            <v>-25.916666666666661</v>
          </cell>
          <cell r="J162">
            <v>-25.916666666666661</v>
          </cell>
        </row>
        <row r="163">
          <cell r="F163">
            <v>3430.4737715708297</v>
          </cell>
          <cell r="G163">
            <v>787.67032349228828</v>
          </cell>
          <cell r="I163">
            <v>3733.7349694883324</v>
          </cell>
          <cell r="J163">
            <v>4525.6765486032955</v>
          </cell>
        </row>
        <row r="164">
          <cell r="F164">
            <v>2253.3018600000023</v>
          </cell>
          <cell r="G164">
            <v>2654.5629126457952</v>
          </cell>
          <cell r="I164">
            <v>2920.4601043842008</v>
          </cell>
          <cell r="J164">
            <v>3264.4508842386044</v>
          </cell>
        </row>
        <row r="165">
          <cell r="F165">
            <v>4376.0485611339991</v>
          </cell>
          <cell r="G165">
            <v>8039.4330980223885</v>
          </cell>
          <cell r="I165">
            <v>7342.0566540149111</v>
          </cell>
          <cell r="J165">
            <v>8827.1165931262767</v>
          </cell>
        </row>
        <row r="166">
          <cell r="F166">
            <v>3569.9157860020082</v>
          </cell>
          <cell r="G166">
            <v>9338.9953517378526</v>
          </cell>
          <cell r="I166">
            <v>9443.7083718088579</v>
          </cell>
          <cell r="J166">
            <v>10346.436338559317</v>
          </cell>
        </row>
        <row r="167">
          <cell r="F167">
            <v>0</v>
          </cell>
          <cell r="G167">
            <v>0</v>
          </cell>
          <cell r="I167">
            <v>0</v>
          </cell>
          <cell r="J167">
            <v>0</v>
          </cell>
        </row>
        <row r="168">
          <cell r="F168">
            <v>1647.5240800000001</v>
          </cell>
          <cell r="G168">
            <v>1903.1029099999923</v>
          </cell>
          <cell r="I168">
            <v>-23.202427833333331</v>
          </cell>
          <cell r="J168">
            <v>112.93655778118681</v>
          </cell>
        </row>
        <row r="169">
          <cell r="F169">
            <v>0</v>
          </cell>
          <cell r="G169">
            <v>7.4290299999999991</v>
          </cell>
          <cell r="I169">
            <v>0</v>
          </cell>
          <cell r="J169">
            <v>0</v>
          </cell>
        </row>
        <row r="170">
          <cell r="F170">
            <v>3192.0879301830555</v>
          </cell>
          <cell r="G170">
            <v>4625.8052590288762</v>
          </cell>
          <cell r="I170">
            <v>6995.3964001829181</v>
          </cell>
          <cell r="J170">
            <v>5857.6942499452598</v>
          </cell>
        </row>
        <row r="171">
          <cell r="F171">
            <v>518.09730201787681</v>
          </cell>
          <cell r="G171">
            <v>-778.43871142380976</v>
          </cell>
          <cell r="I171">
            <v>-468.24698958333312</v>
          </cell>
          <cell r="J171">
            <v>-202.54519051020347</v>
          </cell>
        </row>
        <row r="172">
          <cell r="F172">
            <v>706.91614500000003</v>
          </cell>
          <cell r="G172">
            <v>501.40651000000042</v>
          </cell>
          <cell r="I172">
            <v>726.20921466666675</v>
          </cell>
          <cell r="J172">
            <v>726.20921466666675</v>
          </cell>
        </row>
        <row r="173">
          <cell r="F173">
            <v>7421.6086812650492</v>
          </cell>
          <cell r="G173">
            <v>18871.959423349417</v>
          </cell>
          <cell r="I173">
            <v>20312.558468730818</v>
          </cell>
          <cell r="J173">
            <v>23154.485859783643</v>
          </cell>
        </row>
        <row r="174">
          <cell r="F174">
            <v>766.27020712075603</v>
          </cell>
          <cell r="G174">
            <v>1254.4257668587113</v>
          </cell>
          <cell r="I174">
            <v>1465.0571601916663</v>
          </cell>
          <cell r="J174">
            <v>1560.8654753961621</v>
          </cell>
        </row>
        <row r="175">
          <cell r="F175">
            <v>697.40592566861415</v>
          </cell>
          <cell r="G175">
            <v>212.9948537284715</v>
          </cell>
          <cell r="I175">
            <v>724.59284959999979</v>
          </cell>
          <cell r="J175">
            <v>960.65482385726807</v>
          </cell>
        </row>
        <row r="176">
          <cell r="F176">
            <v>2914.7603247141842</v>
          </cell>
          <cell r="G176">
            <v>2098.0339375014223</v>
          </cell>
          <cell r="I176">
            <v>2896.4020579343728</v>
          </cell>
          <cell r="J176">
            <v>3458.5799237246083</v>
          </cell>
        </row>
        <row r="177">
          <cell r="F177">
            <v>0</v>
          </cell>
          <cell r="G177">
            <v>-134.08928612502729</v>
          </cell>
          <cell r="I177">
            <v>0</v>
          </cell>
          <cell r="J177">
            <v>0</v>
          </cell>
        </row>
      </sheetData>
      <sheetData sheetId="2"/>
      <sheetData sheetId="3">
        <row r="2">
          <cell r="A2">
            <v>2</v>
          </cell>
        </row>
        <row r="3">
          <cell r="A3">
            <v>2</v>
          </cell>
        </row>
        <row r="4">
          <cell r="A4">
            <v>2</v>
          </cell>
        </row>
        <row r="5">
          <cell r="A5">
            <v>2</v>
          </cell>
        </row>
        <row r="6">
          <cell r="A6">
            <v>2</v>
          </cell>
        </row>
        <row r="7">
          <cell r="A7">
            <v>2</v>
          </cell>
        </row>
        <row r="8">
          <cell r="A8">
            <v>2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2</v>
          </cell>
        </row>
        <row r="13">
          <cell r="A13">
            <v>2</v>
          </cell>
        </row>
        <row r="14">
          <cell r="A14">
            <v>2</v>
          </cell>
        </row>
        <row r="15">
          <cell r="A15">
            <v>2</v>
          </cell>
        </row>
        <row r="16">
          <cell r="A16">
            <v>2</v>
          </cell>
        </row>
        <row r="17">
          <cell r="A17">
            <v>2</v>
          </cell>
        </row>
        <row r="18">
          <cell r="A18">
            <v>3</v>
          </cell>
        </row>
        <row r="19">
          <cell r="A19">
            <v>3</v>
          </cell>
        </row>
        <row r="20">
          <cell r="A20">
            <v>3</v>
          </cell>
        </row>
        <row r="21">
          <cell r="A21">
            <v>3</v>
          </cell>
        </row>
        <row r="22">
          <cell r="A22">
            <v>3</v>
          </cell>
        </row>
        <row r="23">
          <cell r="A23">
            <v>3</v>
          </cell>
        </row>
        <row r="24">
          <cell r="A24">
            <v>3</v>
          </cell>
        </row>
        <row r="25">
          <cell r="A25">
            <v>3</v>
          </cell>
        </row>
        <row r="26">
          <cell r="A26">
            <v>3</v>
          </cell>
        </row>
        <row r="27">
          <cell r="A27">
            <v>3</v>
          </cell>
        </row>
        <row r="28">
          <cell r="A28">
            <v>3</v>
          </cell>
        </row>
        <row r="29">
          <cell r="A29">
            <v>3</v>
          </cell>
        </row>
        <row r="30">
          <cell r="A30">
            <v>3</v>
          </cell>
        </row>
        <row r="31">
          <cell r="A31">
            <v>3</v>
          </cell>
        </row>
        <row r="32">
          <cell r="A32">
            <v>3</v>
          </cell>
        </row>
        <row r="33">
          <cell r="A33">
            <v>3</v>
          </cell>
        </row>
        <row r="34">
          <cell r="A34">
            <v>4</v>
          </cell>
        </row>
        <row r="35">
          <cell r="A35">
            <v>4</v>
          </cell>
        </row>
        <row r="36">
          <cell r="A36">
            <v>4</v>
          </cell>
        </row>
        <row r="37">
          <cell r="A37">
            <v>4</v>
          </cell>
        </row>
        <row r="38">
          <cell r="A38">
            <v>4</v>
          </cell>
        </row>
        <row r="39">
          <cell r="A39">
            <v>4</v>
          </cell>
        </row>
        <row r="40">
          <cell r="A40">
            <v>4</v>
          </cell>
        </row>
        <row r="41">
          <cell r="A41">
            <v>4</v>
          </cell>
        </row>
        <row r="42">
          <cell r="A42">
            <v>4</v>
          </cell>
        </row>
        <row r="43">
          <cell r="A43">
            <v>4</v>
          </cell>
        </row>
        <row r="44">
          <cell r="A44">
            <v>4</v>
          </cell>
        </row>
        <row r="45">
          <cell r="A45">
            <v>4</v>
          </cell>
        </row>
        <row r="46">
          <cell r="A46">
            <v>4</v>
          </cell>
        </row>
        <row r="47">
          <cell r="A47">
            <v>4</v>
          </cell>
        </row>
        <row r="48">
          <cell r="A48">
            <v>4</v>
          </cell>
        </row>
        <row r="49">
          <cell r="A49">
            <v>4</v>
          </cell>
        </row>
        <row r="50">
          <cell r="A50">
            <v>5</v>
          </cell>
        </row>
        <row r="51">
          <cell r="A51">
            <v>5</v>
          </cell>
        </row>
        <row r="52">
          <cell r="A52">
            <v>5</v>
          </cell>
        </row>
        <row r="53">
          <cell r="A53">
            <v>5</v>
          </cell>
        </row>
        <row r="54">
          <cell r="A54">
            <v>5</v>
          </cell>
        </row>
        <row r="55">
          <cell r="A55">
            <v>5</v>
          </cell>
        </row>
        <row r="56">
          <cell r="A56">
            <v>5</v>
          </cell>
        </row>
        <row r="57">
          <cell r="A57">
            <v>5</v>
          </cell>
        </row>
        <row r="58">
          <cell r="A58">
            <v>5</v>
          </cell>
        </row>
        <row r="59">
          <cell r="A59">
            <v>5</v>
          </cell>
        </row>
        <row r="60">
          <cell r="A60">
            <v>5</v>
          </cell>
        </row>
        <row r="61">
          <cell r="A61">
            <v>5</v>
          </cell>
        </row>
        <row r="62">
          <cell r="A62">
            <v>5</v>
          </cell>
        </row>
        <row r="63">
          <cell r="A63">
            <v>5</v>
          </cell>
        </row>
        <row r="64">
          <cell r="A64">
            <v>5</v>
          </cell>
        </row>
        <row r="65">
          <cell r="A65">
            <v>5</v>
          </cell>
        </row>
        <row r="66">
          <cell r="A66">
            <v>6</v>
          </cell>
        </row>
        <row r="67">
          <cell r="A67">
            <v>6</v>
          </cell>
        </row>
        <row r="68">
          <cell r="A68">
            <v>6</v>
          </cell>
        </row>
        <row r="69">
          <cell r="A69">
            <v>6</v>
          </cell>
        </row>
        <row r="70">
          <cell r="A70">
            <v>6</v>
          </cell>
        </row>
        <row r="71">
          <cell r="A71">
            <v>6</v>
          </cell>
        </row>
        <row r="72">
          <cell r="A72">
            <v>6</v>
          </cell>
        </row>
        <row r="73">
          <cell r="A73">
            <v>6</v>
          </cell>
        </row>
        <row r="74">
          <cell r="A74">
            <v>6</v>
          </cell>
        </row>
        <row r="75">
          <cell r="A75">
            <v>6</v>
          </cell>
        </row>
        <row r="76">
          <cell r="A76">
            <v>6</v>
          </cell>
        </row>
        <row r="77">
          <cell r="A77">
            <v>6</v>
          </cell>
        </row>
        <row r="78">
          <cell r="A78">
            <v>6</v>
          </cell>
        </row>
        <row r="79">
          <cell r="A79">
            <v>6</v>
          </cell>
        </row>
        <row r="80">
          <cell r="A80">
            <v>6</v>
          </cell>
        </row>
        <row r="81">
          <cell r="A81">
            <v>6</v>
          </cell>
        </row>
        <row r="82">
          <cell r="A82">
            <v>7</v>
          </cell>
        </row>
        <row r="83">
          <cell r="A83">
            <v>7</v>
          </cell>
        </row>
        <row r="84">
          <cell r="A84">
            <v>7</v>
          </cell>
        </row>
        <row r="85">
          <cell r="A85">
            <v>7</v>
          </cell>
        </row>
        <row r="86">
          <cell r="A86">
            <v>7</v>
          </cell>
        </row>
        <row r="87">
          <cell r="A87">
            <v>7</v>
          </cell>
        </row>
        <row r="88">
          <cell r="A88">
            <v>7</v>
          </cell>
        </row>
        <row r="89">
          <cell r="A89">
            <v>7</v>
          </cell>
        </row>
        <row r="90">
          <cell r="A90">
            <v>7</v>
          </cell>
        </row>
        <row r="91">
          <cell r="A91">
            <v>7</v>
          </cell>
        </row>
        <row r="92">
          <cell r="A92">
            <v>7</v>
          </cell>
        </row>
        <row r="93">
          <cell r="A93">
            <v>7</v>
          </cell>
        </row>
        <row r="94">
          <cell r="A94">
            <v>7</v>
          </cell>
        </row>
        <row r="95">
          <cell r="A95">
            <v>7</v>
          </cell>
        </row>
        <row r="96">
          <cell r="A96">
            <v>7</v>
          </cell>
        </row>
        <row r="97">
          <cell r="A97">
            <v>7</v>
          </cell>
        </row>
        <row r="98">
          <cell r="A98">
            <v>8</v>
          </cell>
        </row>
        <row r="99">
          <cell r="A99">
            <v>8</v>
          </cell>
        </row>
        <row r="100">
          <cell r="A100">
            <v>8</v>
          </cell>
        </row>
        <row r="101">
          <cell r="A101">
            <v>8</v>
          </cell>
        </row>
        <row r="102">
          <cell r="A102">
            <v>8</v>
          </cell>
        </row>
        <row r="103">
          <cell r="A103">
            <v>8</v>
          </cell>
        </row>
        <row r="104">
          <cell r="A104">
            <v>8</v>
          </cell>
        </row>
        <row r="105">
          <cell r="A105">
            <v>8</v>
          </cell>
        </row>
        <row r="106">
          <cell r="A106">
            <v>8</v>
          </cell>
        </row>
        <row r="107">
          <cell r="A107">
            <v>8</v>
          </cell>
        </row>
        <row r="108">
          <cell r="A108">
            <v>8</v>
          </cell>
        </row>
        <row r="109">
          <cell r="A109">
            <v>8</v>
          </cell>
        </row>
        <row r="110">
          <cell r="A110">
            <v>8</v>
          </cell>
        </row>
        <row r="111">
          <cell r="A111">
            <v>8</v>
          </cell>
        </row>
        <row r="112">
          <cell r="A112">
            <v>8</v>
          </cell>
        </row>
        <row r="113">
          <cell r="A113">
            <v>8</v>
          </cell>
        </row>
        <row r="114">
          <cell r="A114">
            <v>9</v>
          </cell>
        </row>
        <row r="115">
          <cell r="A115">
            <v>9</v>
          </cell>
        </row>
        <row r="116">
          <cell r="A116">
            <v>9</v>
          </cell>
        </row>
        <row r="117">
          <cell r="A117">
            <v>9</v>
          </cell>
        </row>
        <row r="118">
          <cell r="A118">
            <v>9</v>
          </cell>
        </row>
        <row r="119">
          <cell r="A119">
            <v>9</v>
          </cell>
        </row>
        <row r="120">
          <cell r="A120">
            <v>9</v>
          </cell>
        </row>
        <row r="121">
          <cell r="A121">
            <v>9</v>
          </cell>
        </row>
        <row r="122">
          <cell r="A122">
            <v>9</v>
          </cell>
        </row>
        <row r="123">
          <cell r="A123">
            <v>9</v>
          </cell>
        </row>
        <row r="124">
          <cell r="A124">
            <v>9</v>
          </cell>
        </row>
        <row r="125">
          <cell r="A125">
            <v>9</v>
          </cell>
        </row>
        <row r="126">
          <cell r="A126">
            <v>9</v>
          </cell>
        </row>
        <row r="127">
          <cell r="A127">
            <v>9</v>
          </cell>
        </row>
        <row r="128">
          <cell r="A128">
            <v>9</v>
          </cell>
        </row>
        <row r="129">
          <cell r="A129">
            <v>9</v>
          </cell>
        </row>
        <row r="130">
          <cell r="A130">
            <v>10</v>
          </cell>
        </row>
        <row r="131">
          <cell r="A131">
            <v>10</v>
          </cell>
        </row>
        <row r="132">
          <cell r="A132">
            <v>10</v>
          </cell>
        </row>
        <row r="133">
          <cell r="A133">
            <v>10</v>
          </cell>
        </row>
        <row r="134">
          <cell r="A134">
            <v>10</v>
          </cell>
        </row>
        <row r="135">
          <cell r="A135">
            <v>10</v>
          </cell>
        </row>
        <row r="136">
          <cell r="A136">
            <v>10</v>
          </cell>
        </row>
        <row r="137">
          <cell r="A137">
            <v>10</v>
          </cell>
        </row>
        <row r="138">
          <cell r="A138">
            <v>10</v>
          </cell>
        </row>
        <row r="139">
          <cell r="A139">
            <v>10</v>
          </cell>
        </row>
        <row r="140">
          <cell r="A140">
            <v>10</v>
          </cell>
        </row>
        <row r="141">
          <cell r="A141">
            <v>10</v>
          </cell>
        </row>
        <row r="142">
          <cell r="A142">
            <v>10</v>
          </cell>
        </row>
        <row r="143">
          <cell r="A143">
            <v>10</v>
          </cell>
        </row>
        <row r="144">
          <cell r="A144">
            <v>10</v>
          </cell>
        </row>
        <row r="145">
          <cell r="A145">
            <v>10</v>
          </cell>
        </row>
        <row r="146">
          <cell r="A146">
            <v>11</v>
          </cell>
        </row>
        <row r="147">
          <cell r="A147">
            <v>11</v>
          </cell>
        </row>
        <row r="148">
          <cell r="A148">
            <v>11</v>
          </cell>
        </row>
        <row r="149">
          <cell r="A149">
            <v>11</v>
          </cell>
        </row>
        <row r="150">
          <cell r="A150">
            <v>11</v>
          </cell>
        </row>
        <row r="151">
          <cell r="A151">
            <v>11</v>
          </cell>
        </row>
        <row r="152">
          <cell r="A152">
            <v>11</v>
          </cell>
        </row>
        <row r="153">
          <cell r="A153">
            <v>11</v>
          </cell>
        </row>
        <row r="154">
          <cell r="A154">
            <v>11</v>
          </cell>
        </row>
        <row r="155">
          <cell r="A155">
            <v>11</v>
          </cell>
        </row>
        <row r="156">
          <cell r="A156">
            <v>11</v>
          </cell>
        </row>
        <row r="157">
          <cell r="A157">
            <v>11</v>
          </cell>
        </row>
        <row r="158">
          <cell r="A158">
            <v>11</v>
          </cell>
        </row>
        <row r="159">
          <cell r="A159">
            <v>11</v>
          </cell>
        </row>
        <row r="160">
          <cell r="A160">
            <v>11</v>
          </cell>
        </row>
        <row r="161">
          <cell r="A161">
            <v>11</v>
          </cell>
        </row>
        <row r="162">
          <cell r="A162">
            <v>12</v>
          </cell>
        </row>
        <row r="163">
          <cell r="A163">
            <v>12</v>
          </cell>
        </row>
        <row r="164">
          <cell r="A164">
            <v>12</v>
          </cell>
        </row>
        <row r="165">
          <cell r="A165">
            <v>12</v>
          </cell>
        </row>
        <row r="166">
          <cell r="A166">
            <v>12</v>
          </cell>
        </row>
        <row r="167">
          <cell r="A167">
            <v>12</v>
          </cell>
        </row>
        <row r="168">
          <cell r="A168">
            <v>12</v>
          </cell>
        </row>
        <row r="169">
          <cell r="A169">
            <v>12</v>
          </cell>
        </row>
        <row r="170">
          <cell r="A170">
            <v>12</v>
          </cell>
        </row>
        <row r="171">
          <cell r="A171">
            <v>12</v>
          </cell>
        </row>
        <row r="172">
          <cell r="A172">
            <v>12</v>
          </cell>
        </row>
        <row r="173">
          <cell r="A173">
            <v>12</v>
          </cell>
        </row>
        <row r="174">
          <cell r="A174">
            <v>12</v>
          </cell>
        </row>
        <row r="175">
          <cell r="A175">
            <v>12</v>
          </cell>
        </row>
        <row r="176">
          <cell r="A176">
            <v>12</v>
          </cell>
        </row>
        <row r="177">
          <cell r="A177">
            <v>12</v>
          </cell>
        </row>
      </sheetData>
      <sheetData sheetId="4"/>
      <sheetData sheetId="5"/>
      <sheetData sheetId="6"/>
      <sheetData sheetId="7"/>
      <sheetData sheetId="8"/>
      <sheetData sheetId="9">
        <row r="25">
          <cell r="B25" t="str">
            <v>P00091</v>
          </cell>
          <cell r="C25">
            <v>5139869.4400000004</v>
          </cell>
          <cell r="D25">
            <v>1132259.4600000004</v>
          </cell>
          <cell r="E25">
            <v>114813.97</v>
          </cell>
          <cell r="F25">
            <v>2220006.0699999998</v>
          </cell>
          <cell r="G25">
            <v>0</v>
          </cell>
          <cell r="H25">
            <v>250835.85999999996</v>
          </cell>
          <cell r="I25">
            <v>87339.540000000008</v>
          </cell>
          <cell r="J25">
            <v>8945124.339999998</v>
          </cell>
        </row>
        <row r="26">
          <cell r="B26" t="str">
            <v>P00200</v>
          </cell>
          <cell r="C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B27" t="str">
            <v>P00220</v>
          </cell>
          <cell r="C27">
            <v>647520.22</v>
          </cell>
          <cell r="D27">
            <v>-298628.01999999984</v>
          </cell>
          <cell r="E27">
            <v>-49104.480000000025</v>
          </cell>
          <cell r="F27">
            <v>-377878.87</v>
          </cell>
          <cell r="G27">
            <v>-1679.85</v>
          </cell>
          <cell r="H27">
            <v>-275098.92999999988</v>
          </cell>
          <cell r="I27">
            <v>-199082.92999999996</v>
          </cell>
          <cell r="J27">
            <v>-553952.85999999975</v>
          </cell>
        </row>
        <row r="28">
          <cell r="B28" t="str">
            <v>P00258</v>
          </cell>
          <cell r="C28">
            <v>1052889.4800000002</v>
          </cell>
          <cell r="D28">
            <v>-267799.38000000006</v>
          </cell>
          <cell r="E28">
            <v>-190994.73</v>
          </cell>
          <cell r="F28">
            <v>-145354.27999999991</v>
          </cell>
          <cell r="G28">
            <v>0</v>
          </cell>
          <cell r="H28">
            <v>82625.84</v>
          </cell>
          <cell r="I28">
            <v>-19140.420000000002</v>
          </cell>
          <cell r="J28">
            <v>512226.51000000018</v>
          </cell>
        </row>
        <row r="29">
          <cell r="B29" t="str">
            <v>P00280</v>
          </cell>
          <cell r="C29">
            <v>1815472.5200000009</v>
          </cell>
          <cell r="D29">
            <v>-605644.5500000004</v>
          </cell>
          <cell r="E29">
            <v>-965175.57999999949</v>
          </cell>
          <cell r="F29">
            <v>-557394.06000000064</v>
          </cell>
          <cell r="G29">
            <v>-107919.81000000001</v>
          </cell>
          <cell r="H29">
            <v>-193462.91999999987</v>
          </cell>
          <cell r="I29">
            <v>-253230.20999999976</v>
          </cell>
          <cell r="J29">
            <v>-867354.60999999905</v>
          </cell>
        </row>
        <row r="30">
          <cell r="B30" t="str">
            <v>P00282</v>
          </cell>
          <cell r="C30">
            <v>408084.73</v>
          </cell>
          <cell r="D30">
            <v>-99983.749999999956</v>
          </cell>
          <cell r="E30">
            <v>-8246.33</v>
          </cell>
          <cell r="F30">
            <v>54303.749999999978</v>
          </cell>
          <cell r="G30">
            <v>0</v>
          </cell>
          <cell r="H30">
            <v>-102535.19000000006</v>
          </cell>
          <cell r="I30">
            <v>-77902.930000000037</v>
          </cell>
          <cell r="J30">
            <v>173720.27999999991</v>
          </cell>
        </row>
        <row r="31">
          <cell r="B31" t="str">
            <v>P00283</v>
          </cell>
          <cell r="C31">
            <v>14859.79</v>
          </cell>
          <cell r="D31">
            <v>-102764.14000000001</v>
          </cell>
          <cell r="E31">
            <v>25895.029999999995</v>
          </cell>
          <cell r="F31">
            <v>-17805.41</v>
          </cell>
          <cell r="G31">
            <v>0</v>
          </cell>
          <cell r="H31">
            <v>-3208.49</v>
          </cell>
          <cell r="I31">
            <v>-98210.380000000019</v>
          </cell>
          <cell r="J31">
            <v>-181233.60000000003</v>
          </cell>
        </row>
        <row r="32">
          <cell r="B32" t="str">
            <v>P00291</v>
          </cell>
          <cell r="C32">
            <v>1087795.54</v>
          </cell>
          <cell r="D32">
            <v>267600.33999999956</v>
          </cell>
          <cell r="E32">
            <v>-4609.6400000000031</v>
          </cell>
          <cell r="F32">
            <v>-69803.769999999931</v>
          </cell>
          <cell r="G32">
            <v>-1760.4500000000003</v>
          </cell>
          <cell r="H32">
            <v>186020.78</v>
          </cell>
          <cell r="I32">
            <v>32098.070000000003</v>
          </cell>
          <cell r="J32">
            <v>1497340.8699999999</v>
          </cell>
        </row>
        <row r="33">
          <cell r="B33" t="str">
            <v>P00580</v>
          </cell>
          <cell r="C33">
            <v>2343179.6600000006</v>
          </cell>
          <cell r="D33">
            <v>-239596.86</v>
          </cell>
          <cell r="E33">
            <v>-62136.890000000036</v>
          </cell>
          <cell r="F33">
            <v>-273167.49000000017</v>
          </cell>
          <cell r="G33">
            <v>3226.55</v>
          </cell>
          <cell r="H33">
            <v>-297948.09999999998</v>
          </cell>
          <cell r="I33">
            <v>-397601.29</v>
          </cell>
          <cell r="J33">
            <v>1075955.5800000005</v>
          </cell>
        </row>
        <row r="34">
          <cell r="B34" t="str">
            <v>P00586</v>
          </cell>
          <cell r="C34">
            <v>145659.90000000002</v>
          </cell>
          <cell r="D34">
            <v>-18312.03</v>
          </cell>
          <cell r="E34">
            <v>-5581.4599999999991</v>
          </cell>
          <cell r="F34">
            <v>-21129.30000000001</v>
          </cell>
          <cell r="G34">
            <v>0</v>
          </cell>
          <cell r="H34">
            <v>-53987.47</v>
          </cell>
          <cell r="I34">
            <v>-39362.439999999995</v>
          </cell>
          <cell r="J34">
            <v>7287.2000000000189</v>
          </cell>
        </row>
        <row r="35">
          <cell r="B35" t="str">
            <v>P00590</v>
          </cell>
          <cell r="C35">
            <v>194083.22</v>
          </cell>
          <cell r="D35">
            <v>-203477.73</v>
          </cell>
          <cell r="E35">
            <v>-197105.25999999995</v>
          </cell>
          <cell r="F35">
            <v>-312106.70999999996</v>
          </cell>
          <cell r="G35">
            <v>0</v>
          </cell>
          <cell r="H35">
            <v>-443894.89</v>
          </cell>
          <cell r="I35">
            <v>-398055.93999999994</v>
          </cell>
          <cell r="J35">
            <v>-1360557.3099999998</v>
          </cell>
        </row>
        <row r="36">
          <cell r="B36" t="str">
            <v>Total Geral</v>
          </cell>
          <cell r="C36">
            <v>12849414.500000004</v>
          </cell>
          <cell r="D36">
            <v>-436346.66000000027</v>
          </cell>
          <cell r="E36">
            <v>-1342245.3699999996</v>
          </cell>
          <cell r="F36">
            <v>499669.92999999924</v>
          </cell>
          <cell r="G36">
            <v>-108133.56000000001</v>
          </cell>
          <cell r="H36">
            <v>-850653.50999999978</v>
          </cell>
          <cell r="I36">
            <v>-1363148.9299999997</v>
          </cell>
          <cell r="J36">
            <v>9248556.3999999985</v>
          </cell>
        </row>
        <row r="43">
          <cell r="B43" t="str">
            <v>P00091</v>
          </cell>
          <cell r="C43">
            <v>29151.550000000003</v>
          </cell>
          <cell r="D43">
            <v>-235593.35</v>
          </cell>
          <cell r="E43">
            <v>6828.2800000000025</v>
          </cell>
          <cell r="F43">
            <v>-25172.84</v>
          </cell>
          <cell r="G43">
            <v>0</v>
          </cell>
          <cell r="H43">
            <v>11225.17</v>
          </cell>
          <cell r="I43">
            <v>-6871.5600000000022</v>
          </cell>
          <cell r="J43">
            <v>-220432.74999999997</v>
          </cell>
        </row>
        <row r="44">
          <cell r="B44" t="str">
            <v>P00200</v>
          </cell>
          <cell r="C44">
            <v>-105061.6</v>
          </cell>
          <cell r="H44">
            <v>0</v>
          </cell>
          <cell r="I44">
            <v>0</v>
          </cell>
          <cell r="J44">
            <v>-105061.6</v>
          </cell>
        </row>
        <row r="45">
          <cell r="B45" t="str">
            <v>P00220</v>
          </cell>
          <cell r="C45">
            <v>-397564.42</v>
          </cell>
          <cell r="D45">
            <v>15760.319999999994</v>
          </cell>
          <cell r="E45">
            <v>-181501.91999999995</v>
          </cell>
          <cell r="F45">
            <v>-189637.05</v>
          </cell>
          <cell r="G45">
            <v>-459.6</v>
          </cell>
          <cell r="H45">
            <v>-31990.15</v>
          </cell>
          <cell r="I45">
            <v>-101697.84</v>
          </cell>
          <cell r="J45">
            <v>-887090.6599999998</v>
          </cell>
        </row>
        <row r="46">
          <cell r="B46" t="str">
            <v>P00258</v>
          </cell>
          <cell r="C46">
            <v>-11887.15</v>
          </cell>
          <cell r="D46">
            <v>-155292.84000000003</v>
          </cell>
          <cell r="E46">
            <v>10016.910000000005</v>
          </cell>
          <cell r="F46">
            <v>-10891.000000000004</v>
          </cell>
          <cell r="G46">
            <v>0</v>
          </cell>
          <cell r="H46">
            <v>-8117.4499999999989</v>
          </cell>
          <cell r="I46">
            <v>-47753.650000000009</v>
          </cell>
          <cell r="J46">
            <v>-223925.18000000005</v>
          </cell>
        </row>
        <row r="47">
          <cell r="B47" t="str">
            <v>P00280</v>
          </cell>
          <cell r="C47">
            <v>-316675.64999999991</v>
          </cell>
          <cell r="D47">
            <v>-117451.18000000004</v>
          </cell>
          <cell r="E47">
            <v>-195657.05000000008</v>
          </cell>
          <cell r="F47">
            <v>-323329.9499999996</v>
          </cell>
          <cell r="G47">
            <v>81626.680000000008</v>
          </cell>
          <cell r="H47">
            <v>-148010.02000000002</v>
          </cell>
          <cell r="I47">
            <v>-423352.30000000034</v>
          </cell>
          <cell r="J47">
            <v>-1442849.47</v>
          </cell>
        </row>
        <row r="48">
          <cell r="B48" t="str">
            <v>P00282</v>
          </cell>
          <cell r="C48">
            <v>-16466.529999999992</v>
          </cell>
          <cell r="D48">
            <v>-68009.460000000036</v>
          </cell>
          <cell r="E48">
            <v>-124039.01000000004</v>
          </cell>
          <cell r="F48">
            <v>18007.789999999964</v>
          </cell>
          <cell r="G48">
            <v>0</v>
          </cell>
          <cell r="H48">
            <v>-58205.21</v>
          </cell>
          <cell r="I48">
            <v>-80533.63</v>
          </cell>
          <cell r="J48">
            <v>-329246.05000000005</v>
          </cell>
        </row>
        <row r="49">
          <cell r="B49" t="str">
            <v>P00283</v>
          </cell>
          <cell r="C49">
            <v>-12529.35</v>
          </cell>
          <cell r="D49">
            <v>-30311.689999999995</v>
          </cell>
          <cell r="E49">
            <v>-28312.550000000003</v>
          </cell>
          <cell r="F49">
            <v>-28619.8</v>
          </cell>
          <cell r="G49">
            <v>0</v>
          </cell>
          <cell r="H49">
            <v>-1592.5300000000002</v>
          </cell>
          <cell r="I49">
            <v>-37940.53</v>
          </cell>
          <cell r="J49">
            <v>-139306.45000000001</v>
          </cell>
        </row>
        <row r="50">
          <cell r="B50" t="str">
            <v>P00291</v>
          </cell>
          <cell r="C50">
            <v>7708.7099999999909</v>
          </cell>
          <cell r="D50">
            <v>2751.7599999999993</v>
          </cell>
          <cell r="E50">
            <v>-116368.16999999998</v>
          </cell>
          <cell r="F50">
            <v>2089.3999999999996</v>
          </cell>
          <cell r="G50">
            <v>-1113.9499999999998</v>
          </cell>
          <cell r="H50">
            <v>-17486.289999999997</v>
          </cell>
          <cell r="I50">
            <v>-20510.05</v>
          </cell>
          <cell r="J50">
            <v>-142928.59</v>
          </cell>
        </row>
        <row r="51">
          <cell r="B51" t="str">
            <v>P00580</v>
          </cell>
          <cell r="C51">
            <v>-156030.56999999998</v>
          </cell>
          <cell r="D51">
            <v>-290934.10999999993</v>
          </cell>
          <cell r="E51">
            <v>-174186.14000000007</v>
          </cell>
          <cell r="F51">
            <v>-120850.64000000004</v>
          </cell>
          <cell r="G51">
            <v>-1698.2600000000002</v>
          </cell>
          <cell r="H51">
            <v>-257865.9</v>
          </cell>
          <cell r="I51">
            <v>-272686.05999999994</v>
          </cell>
          <cell r="J51">
            <v>-1274251.6800000002</v>
          </cell>
        </row>
        <row r="52">
          <cell r="B52" t="str">
            <v>P00586</v>
          </cell>
          <cell r="C52">
            <v>-3199.0600000000004</v>
          </cell>
          <cell r="D52">
            <v>-745.78000000000088</v>
          </cell>
          <cell r="E52">
            <v>15580.64</v>
          </cell>
          <cell r="F52">
            <v>2009.5099999999998</v>
          </cell>
          <cell r="G52">
            <v>0</v>
          </cell>
          <cell r="H52">
            <v>-3534.62</v>
          </cell>
          <cell r="I52">
            <v>-24725.56</v>
          </cell>
          <cell r="J52">
            <v>-14614.870000000003</v>
          </cell>
        </row>
        <row r="53">
          <cell r="B53" t="str">
            <v>P00590</v>
          </cell>
          <cell r="C53">
            <v>-130893.6</v>
          </cell>
          <cell r="D53">
            <v>-113525.09999999999</v>
          </cell>
          <cell r="E53">
            <v>-83055.490000000005</v>
          </cell>
          <cell r="F53">
            <v>-130650.39000000001</v>
          </cell>
          <cell r="G53">
            <v>0</v>
          </cell>
          <cell r="H53">
            <v>-17680.43</v>
          </cell>
          <cell r="I53">
            <v>-46447.96</v>
          </cell>
          <cell r="J53">
            <v>-522252.97000000003</v>
          </cell>
        </row>
        <row r="54">
          <cell r="B54" t="str">
            <v>Total Geral</v>
          </cell>
          <cell r="C54">
            <v>-1113447.67</v>
          </cell>
          <cell r="D54">
            <v>-993351.43</v>
          </cell>
          <cell r="E54">
            <v>-870694.50000000012</v>
          </cell>
          <cell r="F54">
            <v>-807044.96999999974</v>
          </cell>
          <cell r="G54">
            <v>78354.87000000001</v>
          </cell>
          <cell r="H54">
            <v>-533257.43000000005</v>
          </cell>
          <cell r="I54">
            <v>-1062519.1400000004</v>
          </cell>
          <cell r="J54">
            <v>-5301960.2699999996</v>
          </cell>
        </row>
        <row r="61">
          <cell r="B61" t="str">
            <v>P00091</v>
          </cell>
          <cell r="C61">
            <v>123887.33</v>
          </cell>
          <cell r="D61">
            <v>17087.22</v>
          </cell>
          <cell r="E61">
            <v>5501.2900000000036</v>
          </cell>
          <cell r="F61">
            <v>13033.689999999999</v>
          </cell>
          <cell r="G61">
            <v>-5319.2700000000023</v>
          </cell>
          <cell r="H61">
            <v>42780.549999999996</v>
          </cell>
          <cell r="I61">
            <v>25383.760000000002</v>
          </cell>
          <cell r="J61">
            <v>222354.57</v>
          </cell>
        </row>
        <row r="62">
          <cell r="B62" t="str">
            <v>P00200</v>
          </cell>
          <cell r="C62">
            <v>-154.76</v>
          </cell>
          <cell r="H62">
            <v>-1821.37</v>
          </cell>
          <cell r="I62">
            <v>-172.69</v>
          </cell>
          <cell r="J62">
            <v>-2148.8199999999997</v>
          </cell>
        </row>
        <row r="63">
          <cell r="B63" t="str">
            <v>P00220</v>
          </cell>
          <cell r="C63">
            <v>5385.5600000000068</v>
          </cell>
          <cell r="D63">
            <v>20789.339999999982</v>
          </cell>
          <cell r="E63">
            <v>11496.380000000012</v>
          </cell>
          <cell r="F63">
            <v>12967.679999999982</v>
          </cell>
          <cell r="G63">
            <v>-43649.250000000007</v>
          </cell>
          <cell r="H63">
            <v>3631.06</v>
          </cell>
          <cell r="I63">
            <v>-10920.579999999991</v>
          </cell>
          <cell r="J63">
            <v>-299.81000000002132</v>
          </cell>
        </row>
        <row r="64">
          <cell r="B64" t="str">
            <v>P00258</v>
          </cell>
          <cell r="C64">
            <v>21389.169999999984</v>
          </cell>
          <cell r="D64">
            <v>-10089.919999999996</v>
          </cell>
          <cell r="E64">
            <v>14160.989999999998</v>
          </cell>
          <cell r="F64">
            <v>7128.2399999999989</v>
          </cell>
          <cell r="G64">
            <v>-6080.1099999999988</v>
          </cell>
          <cell r="H64">
            <v>2875.82</v>
          </cell>
          <cell r="I64">
            <v>-7298.0199999999923</v>
          </cell>
          <cell r="J64">
            <v>22086.169999999987</v>
          </cell>
        </row>
        <row r="65">
          <cell r="B65" t="str">
            <v>P00280</v>
          </cell>
          <cell r="C65">
            <v>85941.95</v>
          </cell>
          <cell r="D65">
            <v>23456.740000000191</v>
          </cell>
          <cell r="E65">
            <v>-43747.540000000306</v>
          </cell>
          <cell r="F65">
            <v>-47852.119999999915</v>
          </cell>
          <cell r="G65">
            <v>-109488.37000000004</v>
          </cell>
          <cell r="H65">
            <v>102337.03999999995</v>
          </cell>
          <cell r="I65">
            <v>37265.299999999836</v>
          </cell>
          <cell r="J65">
            <v>47912.999999999702</v>
          </cell>
        </row>
        <row r="66">
          <cell r="B66" t="str">
            <v>P00282</v>
          </cell>
          <cell r="C66">
            <v>2758.8699999999903</v>
          </cell>
          <cell r="D66">
            <v>10340.129999999992</v>
          </cell>
          <cell r="E66">
            <v>11764.310000000021</v>
          </cell>
          <cell r="F66">
            <v>24911.31</v>
          </cell>
          <cell r="G66">
            <v>-28523.459999999995</v>
          </cell>
          <cell r="H66">
            <v>8472.909999999998</v>
          </cell>
          <cell r="I66">
            <v>-9220.110000000017</v>
          </cell>
          <cell r="J66">
            <v>20503.96</v>
          </cell>
        </row>
        <row r="67">
          <cell r="B67" t="str">
            <v>P00283</v>
          </cell>
          <cell r="C67">
            <v>3653.16</v>
          </cell>
          <cell r="D67">
            <v>-8488.5199999999986</v>
          </cell>
          <cell r="E67">
            <v>-2119.09</v>
          </cell>
          <cell r="F67">
            <v>-4947.6099999999997</v>
          </cell>
          <cell r="G67">
            <v>-3185.44</v>
          </cell>
          <cell r="H67">
            <v>-1980.6700000000003</v>
          </cell>
          <cell r="I67">
            <v>-2504.8999999999996</v>
          </cell>
          <cell r="J67">
            <v>-19573.07</v>
          </cell>
        </row>
        <row r="68">
          <cell r="B68" t="str">
            <v>P00291</v>
          </cell>
          <cell r="C68">
            <v>13840.940000000011</v>
          </cell>
          <cell r="D68">
            <v>-150.08999999999864</v>
          </cell>
          <cell r="E68">
            <v>-28241.360000000022</v>
          </cell>
          <cell r="F68">
            <v>-21862.349999999995</v>
          </cell>
          <cell r="G68">
            <v>-14436.779999999995</v>
          </cell>
          <cell r="H68">
            <v>7404.2700000000013</v>
          </cell>
          <cell r="I68">
            <v>1134.680000000011</v>
          </cell>
          <cell r="J68">
            <v>-42310.689999999988</v>
          </cell>
        </row>
        <row r="69">
          <cell r="B69" t="str">
            <v>P00580</v>
          </cell>
          <cell r="C69">
            <v>190425.36999999973</v>
          </cell>
          <cell r="D69">
            <v>-16832.210000000006</v>
          </cell>
          <cell r="E69">
            <v>15802.260000000002</v>
          </cell>
          <cell r="F69">
            <v>26028.99000000006</v>
          </cell>
          <cell r="G69">
            <v>-61616.26999999996</v>
          </cell>
          <cell r="H69">
            <v>94675.180000000008</v>
          </cell>
          <cell r="I69">
            <v>35083.730000000083</v>
          </cell>
          <cell r="J69">
            <v>283567.04999999993</v>
          </cell>
        </row>
        <row r="70">
          <cell r="B70" t="str">
            <v>P00586</v>
          </cell>
          <cell r="C70">
            <v>2188.0100000000016</v>
          </cell>
          <cell r="D70">
            <v>-133.26000000000124</v>
          </cell>
          <cell r="E70">
            <v>247.5399999999976</v>
          </cell>
          <cell r="F70">
            <v>-6652.2099999999982</v>
          </cell>
          <cell r="G70">
            <v>-4113.7899999999991</v>
          </cell>
          <cell r="H70">
            <v>1416.79</v>
          </cell>
          <cell r="I70">
            <v>-6215.7999999999984</v>
          </cell>
          <cell r="J70">
            <v>-13262.719999999998</v>
          </cell>
        </row>
        <row r="71">
          <cell r="B71" t="str">
            <v>P00590</v>
          </cell>
          <cell r="C71">
            <v>-3169.4700000000003</v>
          </cell>
          <cell r="D71">
            <v>8591.590000000002</v>
          </cell>
          <cell r="E71">
            <v>17914.96</v>
          </cell>
          <cell r="F71">
            <v>-19433.350000000002</v>
          </cell>
          <cell r="G71">
            <v>-7307.5300000000016</v>
          </cell>
          <cell r="H71">
            <v>1153.26</v>
          </cell>
          <cell r="I71">
            <v>-444.78000000000043</v>
          </cell>
          <cell r="J71">
            <v>-2695.3200000000024</v>
          </cell>
        </row>
        <row r="72">
          <cell r="B72" t="str">
            <v>Total Geral</v>
          </cell>
          <cell r="C72">
            <v>446146.12999999977</v>
          </cell>
          <cell r="D72">
            <v>44571.020000000171</v>
          </cell>
          <cell r="E72">
            <v>2779.7399999997033</v>
          </cell>
          <cell r="F72">
            <v>-16677.729999999872</v>
          </cell>
          <cell r="G72">
            <v>-283720.27</v>
          </cell>
          <cell r="H72">
            <v>260944.83999999994</v>
          </cell>
          <cell r="I72">
            <v>62090.589999999931</v>
          </cell>
          <cell r="J72">
            <v>516134.31999999966</v>
          </cell>
        </row>
        <row r="79">
          <cell r="B79" t="str">
            <v>P00091</v>
          </cell>
          <cell r="C79">
            <v>219752.55999999997</v>
          </cell>
          <cell r="D79">
            <v>197650.19</v>
          </cell>
          <cell r="E79">
            <v>186841.26000000004</v>
          </cell>
          <cell r="F79">
            <v>174712.65</v>
          </cell>
          <cell r="G79">
            <v>0</v>
          </cell>
          <cell r="H79">
            <v>91332.969999999987</v>
          </cell>
          <cell r="I79">
            <v>73160.039999999979</v>
          </cell>
          <cell r="J79">
            <v>943449.66999999993</v>
          </cell>
        </row>
        <row r="80">
          <cell r="B80" t="str">
            <v>P00200</v>
          </cell>
          <cell r="C80">
            <v>-35993.410000000003</v>
          </cell>
          <cell r="H80">
            <v>0</v>
          </cell>
          <cell r="I80">
            <v>0</v>
          </cell>
          <cell r="J80">
            <v>-35993.410000000003</v>
          </cell>
        </row>
        <row r="81">
          <cell r="B81" t="str">
            <v>P00220</v>
          </cell>
          <cell r="C81">
            <v>362732.53</v>
          </cell>
          <cell r="D81">
            <v>488503.64999999997</v>
          </cell>
          <cell r="E81">
            <v>472593.81000000006</v>
          </cell>
          <cell r="F81">
            <v>454672.92000000004</v>
          </cell>
          <cell r="G81">
            <v>8058.52</v>
          </cell>
          <cell r="H81">
            <v>359425.36999999988</v>
          </cell>
          <cell r="I81">
            <v>319905.89999999997</v>
          </cell>
          <cell r="J81">
            <v>2465892.6999999997</v>
          </cell>
        </row>
        <row r="82">
          <cell r="B82" t="str">
            <v>P00258</v>
          </cell>
          <cell r="C82">
            <v>150349</v>
          </cell>
          <cell r="D82">
            <v>41410.029999999984</v>
          </cell>
          <cell r="E82">
            <v>96414.49</v>
          </cell>
          <cell r="F82">
            <v>66890.950000000012</v>
          </cell>
          <cell r="G82">
            <v>0</v>
          </cell>
          <cell r="H82">
            <v>61918.490000000013</v>
          </cell>
          <cell r="I82">
            <v>95481.37</v>
          </cell>
          <cell r="J82">
            <v>512464.32999999996</v>
          </cell>
        </row>
        <row r="83">
          <cell r="B83" t="str">
            <v>P00280</v>
          </cell>
          <cell r="C83">
            <v>372222.39999999991</v>
          </cell>
          <cell r="D83">
            <v>10884.909999999956</v>
          </cell>
          <cell r="E83">
            <v>143998.68999999994</v>
          </cell>
          <cell r="F83">
            <v>361140.95000000024</v>
          </cell>
          <cell r="G83">
            <v>40316.659999999996</v>
          </cell>
          <cell r="H83">
            <v>212196.25000000023</v>
          </cell>
          <cell r="I83">
            <v>121077.76000000005</v>
          </cell>
          <cell r="J83">
            <v>1261837.6200000003</v>
          </cell>
        </row>
        <row r="84">
          <cell r="B84" t="str">
            <v>P00282</v>
          </cell>
          <cell r="C84">
            <v>218043.18999999992</v>
          </cell>
          <cell r="D84">
            <v>295505.58</v>
          </cell>
          <cell r="E84">
            <v>256314.66999999995</v>
          </cell>
          <cell r="F84">
            <v>333530.5399999998</v>
          </cell>
          <cell r="G84">
            <v>0</v>
          </cell>
          <cell r="H84">
            <v>218377.91000000003</v>
          </cell>
          <cell r="I84">
            <v>231861.79999999993</v>
          </cell>
          <cell r="J84">
            <v>1553633.6899999995</v>
          </cell>
        </row>
        <row r="85">
          <cell r="B85" t="str">
            <v>P00283</v>
          </cell>
          <cell r="C85">
            <v>326.27000000000049</v>
          </cell>
          <cell r="D85">
            <v>-18630.579999999998</v>
          </cell>
          <cell r="E85">
            <v>-338.2800000000002</v>
          </cell>
          <cell r="F85">
            <v>-6499.5399999999991</v>
          </cell>
          <cell r="G85">
            <v>0</v>
          </cell>
          <cell r="H85">
            <v>-722.31</v>
          </cell>
          <cell r="I85">
            <v>-19061.150000000001</v>
          </cell>
          <cell r="J85">
            <v>-44925.59</v>
          </cell>
        </row>
        <row r="86">
          <cell r="B86" t="str">
            <v>P00291</v>
          </cell>
          <cell r="C86">
            <v>174208.52000000008</v>
          </cell>
          <cell r="D86">
            <v>44064.810000000034</v>
          </cell>
          <cell r="E86">
            <v>-61682.27000000004</v>
          </cell>
          <cell r="F86">
            <v>-20633.79</v>
          </cell>
          <cell r="G86">
            <v>-3969.27</v>
          </cell>
          <cell r="H86">
            <v>26851.789999999997</v>
          </cell>
          <cell r="I86">
            <v>1244.1799999999973</v>
          </cell>
          <cell r="J86">
            <v>160083.97000000006</v>
          </cell>
        </row>
        <row r="87">
          <cell r="B87" t="str">
            <v>P00580</v>
          </cell>
          <cell r="C87">
            <v>1143702.1199999996</v>
          </cell>
          <cell r="D87">
            <v>994959.35999999964</v>
          </cell>
          <cell r="E87">
            <v>1069493.3500000001</v>
          </cell>
          <cell r="F87">
            <v>1284966.3199999984</v>
          </cell>
          <cell r="G87">
            <v>78980.809999999983</v>
          </cell>
          <cell r="H87">
            <v>740279.40000000026</v>
          </cell>
          <cell r="I87">
            <v>821227.90999999968</v>
          </cell>
          <cell r="J87">
            <v>6133609.2699999977</v>
          </cell>
        </row>
        <row r="88">
          <cell r="B88" t="str">
            <v>P00586</v>
          </cell>
          <cell r="C88">
            <v>8163.3099999999995</v>
          </cell>
          <cell r="D88">
            <v>25747.67</v>
          </cell>
          <cell r="E88">
            <v>47297.729999999996</v>
          </cell>
          <cell r="F88">
            <v>15687.529999999999</v>
          </cell>
          <cell r="G88">
            <v>0</v>
          </cell>
          <cell r="H88">
            <v>10198.77</v>
          </cell>
          <cell r="I88">
            <v>7068.1600000000017</v>
          </cell>
          <cell r="J88">
            <v>114163.17</v>
          </cell>
        </row>
        <row r="89">
          <cell r="B89" t="str">
            <v>P00590</v>
          </cell>
          <cell r="C89">
            <v>295005.49</v>
          </cell>
          <cell r="D89">
            <v>305992.36</v>
          </cell>
          <cell r="E89">
            <v>296246.67000000004</v>
          </cell>
          <cell r="F89">
            <v>229121.19999999998</v>
          </cell>
          <cell r="G89">
            <v>0</v>
          </cell>
          <cell r="H89">
            <v>171738.69</v>
          </cell>
          <cell r="I89">
            <v>138537.07</v>
          </cell>
          <cell r="J89">
            <v>1436641.48</v>
          </cell>
        </row>
        <row r="90">
          <cell r="B90" t="str">
            <v>Total Geral</v>
          </cell>
          <cell r="C90">
            <v>2908511.9799999995</v>
          </cell>
          <cell r="D90">
            <v>2386087.9799999995</v>
          </cell>
          <cell r="E90">
            <v>2507180.1199999996</v>
          </cell>
          <cell r="F90">
            <v>2893589.7299999981</v>
          </cell>
          <cell r="G90">
            <v>123386.71999999997</v>
          </cell>
          <cell r="H90">
            <v>1891597.3300000003</v>
          </cell>
          <cell r="I90">
            <v>1790503.0399999996</v>
          </cell>
          <cell r="J90">
            <v>14500856.899999997</v>
          </cell>
        </row>
        <row r="97">
          <cell r="B97" t="str">
            <v>P00091</v>
          </cell>
          <cell r="C97">
            <v>-1539993.36</v>
          </cell>
          <cell r="D97">
            <v>300049.57999999996</v>
          </cell>
          <cell r="E97">
            <v>-27327.650000000012</v>
          </cell>
          <cell r="F97">
            <v>353016.94999999995</v>
          </cell>
          <cell r="G97">
            <v>21.500000000000028</v>
          </cell>
          <cell r="H97">
            <v>-1718504.6300000001</v>
          </cell>
          <cell r="I97">
            <v>-1069252.2999999998</v>
          </cell>
          <cell r="J97">
            <v>-3701989.91</v>
          </cell>
        </row>
        <row r="98">
          <cell r="B98" t="str">
            <v>P00200</v>
          </cell>
          <cell r="C98">
            <v>-115083.41</v>
          </cell>
          <cell r="H98">
            <v>-762.89</v>
          </cell>
          <cell r="I98">
            <v>-72.31</v>
          </cell>
          <cell r="J98">
            <v>-115918.61</v>
          </cell>
        </row>
        <row r="99">
          <cell r="B99" t="str">
            <v>P00220</v>
          </cell>
          <cell r="C99">
            <v>-1059378.8999999999</v>
          </cell>
          <cell r="D99">
            <v>-243942.38999999998</v>
          </cell>
          <cell r="E99">
            <v>-475028.15000000026</v>
          </cell>
          <cell r="F99">
            <v>-193933.39000000007</v>
          </cell>
          <cell r="G99">
            <v>2055.4599999999996</v>
          </cell>
          <cell r="H99">
            <v>-1616743.8899999994</v>
          </cell>
          <cell r="I99">
            <v>-1292159.8299999998</v>
          </cell>
          <cell r="J99">
            <v>-4879131.09</v>
          </cell>
        </row>
        <row r="100">
          <cell r="B100" t="str">
            <v>P00258</v>
          </cell>
          <cell r="C100">
            <v>-936718.29999999993</v>
          </cell>
          <cell r="D100">
            <v>67083.739999999991</v>
          </cell>
          <cell r="E100">
            <v>-25093.17</v>
          </cell>
          <cell r="F100">
            <v>136727.92999999996</v>
          </cell>
          <cell r="G100">
            <v>112.99000000000002</v>
          </cell>
          <cell r="H100">
            <v>-749173.55999999994</v>
          </cell>
          <cell r="I100">
            <v>-694125.32000000007</v>
          </cell>
          <cell r="J100">
            <v>-2201185.6900000004</v>
          </cell>
        </row>
        <row r="101">
          <cell r="B101" t="str">
            <v>P00280</v>
          </cell>
          <cell r="C101">
            <v>-2709004.0000000051</v>
          </cell>
          <cell r="D101">
            <v>288970.88000000047</v>
          </cell>
          <cell r="E101">
            <v>-155615.37000000014</v>
          </cell>
          <cell r="F101">
            <v>395434.43999999959</v>
          </cell>
          <cell r="G101">
            <v>86183.98000000001</v>
          </cell>
          <cell r="H101">
            <v>-3112262.8800000008</v>
          </cell>
          <cell r="I101">
            <v>-2893918.0599999996</v>
          </cell>
          <cell r="J101">
            <v>-8100211.0100000063</v>
          </cell>
        </row>
        <row r="102">
          <cell r="B102" t="str">
            <v>P00282</v>
          </cell>
          <cell r="C102">
            <v>-605355.53000000014</v>
          </cell>
          <cell r="D102">
            <v>-82972.919999999984</v>
          </cell>
          <cell r="E102">
            <v>-170629.4599999999</v>
          </cell>
          <cell r="F102">
            <v>-72.040000000003928</v>
          </cell>
          <cell r="G102">
            <v>393.64000000000004</v>
          </cell>
          <cell r="H102">
            <v>-911376.58</v>
          </cell>
          <cell r="I102">
            <v>-814748.27</v>
          </cell>
          <cell r="J102">
            <v>-2584761.16</v>
          </cell>
        </row>
        <row r="103">
          <cell r="B103" t="str">
            <v>P00283</v>
          </cell>
          <cell r="C103">
            <v>-243186.32999999993</v>
          </cell>
          <cell r="D103">
            <v>36272.719999999994</v>
          </cell>
          <cell r="E103">
            <v>1934.24</v>
          </cell>
          <cell r="F103">
            <v>31665.480000000003</v>
          </cell>
          <cell r="G103">
            <v>109.72</v>
          </cell>
          <cell r="H103">
            <v>-56682.950000000004</v>
          </cell>
          <cell r="I103">
            <v>-238521.91000000003</v>
          </cell>
          <cell r="J103">
            <v>-468409.02999999997</v>
          </cell>
        </row>
        <row r="104">
          <cell r="B104" t="str">
            <v>P00291</v>
          </cell>
          <cell r="C104">
            <v>-607002.1799999997</v>
          </cell>
          <cell r="D104">
            <v>158521.66999999987</v>
          </cell>
          <cell r="E104">
            <v>14862.930000000064</v>
          </cell>
          <cell r="F104">
            <v>157840.32000000001</v>
          </cell>
          <cell r="G104">
            <v>9329.7300000000087</v>
          </cell>
          <cell r="H104">
            <v>-590612.41000000038</v>
          </cell>
          <cell r="I104">
            <v>-434887.41999999981</v>
          </cell>
          <cell r="J104">
            <v>-1291947.3599999999</v>
          </cell>
        </row>
        <row r="105">
          <cell r="B105" t="str">
            <v>P00580</v>
          </cell>
          <cell r="C105">
            <v>-2976057.2100000018</v>
          </cell>
          <cell r="D105">
            <v>-158345.78999999975</v>
          </cell>
          <cell r="E105">
            <v>-446882.63</v>
          </cell>
          <cell r="F105">
            <v>78338.349999999991</v>
          </cell>
          <cell r="G105">
            <v>12263.789999999999</v>
          </cell>
          <cell r="H105">
            <v>-3255049.1600000015</v>
          </cell>
          <cell r="I105">
            <v>-2895374.0999999987</v>
          </cell>
          <cell r="J105">
            <v>-9641106.75</v>
          </cell>
        </row>
        <row r="106">
          <cell r="B106" t="str">
            <v>P00586</v>
          </cell>
          <cell r="C106">
            <v>-125500.58999999992</v>
          </cell>
          <cell r="D106">
            <v>16650.760000000006</v>
          </cell>
          <cell r="E106">
            <v>-9196.8100000000013</v>
          </cell>
          <cell r="F106">
            <v>49157.950000000004</v>
          </cell>
          <cell r="G106">
            <v>-49.78</v>
          </cell>
          <cell r="H106">
            <v>-306316.02</v>
          </cell>
          <cell r="I106">
            <v>-339390.37</v>
          </cell>
          <cell r="J106">
            <v>-714644.85999999987</v>
          </cell>
        </row>
        <row r="107">
          <cell r="B107" t="str">
            <v>P00590</v>
          </cell>
          <cell r="C107">
            <v>-686803.34</v>
          </cell>
          <cell r="D107">
            <v>98876.98000000001</v>
          </cell>
          <cell r="E107">
            <v>7528.6899999999987</v>
          </cell>
          <cell r="F107">
            <v>113399.47</v>
          </cell>
          <cell r="G107">
            <v>180.82</v>
          </cell>
          <cell r="H107">
            <v>-684098.02999999991</v>
          </cell>
          <cell r="I107">
            <v>-447953.86999999994</v>
          </cell>
          <cell r="J107">
            <v>-1598869.2799999998</v>
          </cell>
        </row>
        <row r="108">
          <cell r="B108" t="str">
            <v>Total Geral</v>
          </cell>
          <cell r="C108">
            <v>-11604083.150000006</v>
          </cell>
          <cell r="D108">
            <v>481165.23000000056</v>
          </cell>
          <cell r="E108">
            <v>-1285447.3800000004</v>
          </cell>
          <cell r="F108">
            <v>1121575.4599999995</v>
          </cell>
          <cell r="G108">
            <v>110601.85000000002</v>
          </cell>
          <cell r="H108">
            <v>-13001583.000000002</v>
          </cell>
          <cell r="I108">
            <v>-11120403.759999998</v>
          </cell>
          <cell r="J108">
            <v>-35298174.750000007</v>
          </cell>
        </row>
      </sheetData>
      <sheetData sheetId="10"/>
      <sheetData sheetId="11"/>
      <sheetData sheetId="12"/>
      <sheetData sheetId="13"/>
      <sheetData sheetId="14">
        <row r="27">
          <cell r="C27">
            <v>12531.759999999997</v>
          </cell>
          <cell r="D27">
            <v>4153.6500000000005</v>
          </cell>
          <cell r="E27">
            <v>2796.71</v>
          </cell>
          <cell r="F27">
            <v>0</v>
          </cell>
          <cell r="G27">
            <v>44083.189999999995</v>
          </cell>
          <cell r="H27">
            <v>320.61</v>
          </cell>
          <cell r="I27">
            <v>3040.56</v>
          </cell>
          <cell r="J27">
            <v>2522.06</v>
          </cell>
          <cell r="K27">
            <v>257.2</v>
          </cell>
          <cell r="L27">
            <v>69705.739999999991</v>
          </cell>
        </row>
        <row r="28">
          <cell r="B28" t="str">
            <v>P00068</v>
          </cell>
          <cell r="C28">
            <v>165.56</v>
          </cell>
          <cell r="E28">
            <v>620.86</v>
          </cell>
          <cell r="L28">
            <v>786.42000000000007</v>
          </cell>
        </row>
        <row r="29">
          <cell r="B29" t="str">
            <v>P00091</v>
          </cell>
          <cell r="C29">
            <v>-7592.1299999999983</v>
          </cell>
          <cell r="D29">
            <v>-4519.7599999999993</v>
          </cell>
          <cell r="E29">
            <v>-4118.2899999999972</v>
          </cell>
          <cell r="F29">
            <v>-235.17999999999998</v>
          </cell>
          <cell r="G29">
            <v>257.12000000000006</v>
          </cell>
          <cell r="H29">
            <v>5810.77</v>
          </cell>
          <cell r="I29">
            <v>19804.979999999992</v>
          </cell>
          <cell r="J29">
            <v>145617.93999999992</v>
          </cell>
          <cell r="K29">
            <v>75028.999999999971</v>
          </cell>
          <cell r="L29">
            <v>230054.4499999999</v>
          </cell>
        </row>
        <row r="30">
          <cell r="B30" t="str">
            <v>P00220</v>
          </cell>
          <cell r="C30">
            <v>40247.689999999988</v>
          </cell>
          <cell r="D30">
            <v>100746.96000000005</v>
          </cell>
          <cell r="E30">
            <v>74252.78</v>
          </cell>
          <cell r="F30">
            <v>10243.1</v>
          </cell>
          <cell r="G30">
            <v>114004.98999999998</v>
          </cell>
          <cell r="H30">
            <v>102612.21999999997</v>
          </cell>
          <cell r="I30">
            <v>204922.68999999992</v>
          </cell>
          <cell r="J30">
            <v>420630.61999999988</v>
          </cell>
          <cell r="K30">
            <v>395515.63000000006</v>
          </cell>
          <cell r="L30">
            <v>1463176.68</v>
          </cell>
        </row>
        <row r="31">
          <cell r="B31" t="str">
            <v>P00258</v>
          </cell>
          <cell r="C31">
            <v>52590.369999999974</v>
          </cell>
          <cell r="D31">
            <v>64832.209999999992</v>
          </cell>
          <cell r="E31">
            <v>66386.01999999996</v>
          </cell>
          <cell r="F31">
            <v>469.15999999999997</v>
          </cell>
          <cell r="G31">
            <v>2187.2100000000005</v>
          </cell>
          <cell r="H31">
            <v>9846.44</v>
          </cell>
          <cell r="I31">
            <v>38827.54</v>
          </cell>
          <cell r="J31">
            <v>96113.88</v>
          </cell>
          <cell r="K31">
            <v>54387.200000000004</v>
          </cell>
          <cell r="L31">
            <v>385640.02999999997</v>
          </cell>
        </row>
        <row r="32">
          <cell r="B32" t="str">
            <v>P00280</v>
          </cell>
          <cell r="C32">
            <v>-1830.3400000000004</v>
          </cell>
          <cell r="D32">
            <v>1513.85</v>
          </cell>
          <cell r="E32">
            <v>-2611.8900000000003</v>
          </cell>
          <cell r="F32">
            <v>2.82</v>
          </cell>
          <cell r="G32">
            <v>-3188.53</v>
          </cell>
          <cell r="H32">
            <v>-1346.89</v>
          </cell>
          <cell r="I32">
            <v>367.39000000000038</v>
          </cell>
          <cell r="J32">
            <v>-6599.92</v>
          </cell>
          <cell r="K32">
            <v>-6973.3600000000006</v>
          </cell>
          <cell r="L32">
            <v>-20666.870000000003</v>
          </cell>
        </row>
        <row r="33">
          <cell r="B33" t="str">
            <v>P00282</v>
          </cell>
          <cell r="C33">
            <v>4725.5199999999995</v>
          </cell>
          <cell r="D33">
            <v>-2536.0100000000007</v>
          </cell>
          <cell r="E33">
            <v>10503.78</v>
          </cell>
          <cell r="F33">
            <v>85.090000000000018</v>
          </cell>
          <cell r="G33">
            <v>78881.620000000024</v>
          </cell>
          <cell r="H33">
            <v>9007.9699999999993</v>
          </cell>
          <cell r="I33">
            <v>55796.380000000005</v>
          </cell>
          <cell r="J33">
            <v>130177.73999999998</v>
          </cell>
          <cell r="K33">
            <v>57083.1</v>
          </cell>
          <cell r="L33">
            <v>343725.19</v>
          </cell>
        </row>
        <row r="34">
          <cell r="B34" t="str">
            <v>P00283</v>
          </cell>
          <cell r="C34">
            <v>167.77</v>
          </cell>
          <cell r="D34">
            <v>736.25</v>
          </cell>
          <cell r="E34">
            <v>1243.0700000000002</v>
          </cell>
          <cell r="F34">
            <v>44.94</v>
          </cell>
          <cell r="I34">
            <v>805.58</v>
          </cell>
          <cell r="J34">
            <v>1064.26</v>
          </cell>
          <cell r="K34">
            <v>579.82000000000005</v>
          </cell>
          <cell r="L34">
            <v>4641.6899999999996</v>
          </cell>
        </row>
        <row r="35">
          <cell r="B35" t="str">
            <v>P00580</v>
          </cell>
          <cell r="C35">
            <v>75616.560000000056</v>
          </cell>
          <cell r="D35">
            <v>42131.689999999959</v>
          </cell>
          <cell r="E35">
            <v>65861.089999999967</v>
          </cell>
          <cell r="F35">
            <v>-8981.4799999999923</v>
          </cell>
          <cell r="G35">
            <v>75205.079999999973</v>
          </cell>
          <cell r="H35">
            <v>59847.209999999977</v>
          </cell>
          <cell r="I35">
            <v>226585.06</v>
          </cell>
          <cell r="J35">
            <v>875202.5199999999</v>
          </cell>
          <cell r="K35">
            <v>694500.34000000136</v>
          </cell>
          <cell r="L35">
            <v>2105968.0700000012</v>
          </cell>
        </row>
        <row r="36">
          <cell r="B36" t="str">
            <v>P00586</v>
          </cell>
          <cell r="C36">
            <v>-535.93000000000006</v>
          </cell>
          <cell r="D36">
            <v>24658.640000000003</v>
          </cell>
          <cell r="E36">
            <v>47750.680000000008</v>
          </cell>
          <cell r="F36">
            <v>129.78</v>
          </cell>
          <cell r="G36">
            <v>-75475.08</v>
          </cell>
          <cell r="H36">
            <v>-1157.82</v>
          </cell>
          <cell r="I36">
            <v>4308.7199999999993</v>
          </cell>
          <cell r="J36">
            <v>41704.259999999995</v>
          </cell>
          <cell r="K36">
            <v>38724.289999999994</v>
          </cell>
          <cell r="L36">
            <v>80107.540000000008</v>
          </cell>
        </row>
        <row r="37">
          <cell r="B37" t="str">
            <v>P00590</v>
          </cell>
          <cell r="C37">
            <v>-33726.040000000015</v>
          </cell>
          <cell r="D37">
            <v>-40295.269999999997</v>
          </cell>
          <cell r="E37">
            <v>-41230.939999999995</v>
          </cell>
          <cell r="F37">
            <v>595.67000000000007</v>
          </cell>
          <cell r="G37">
            <v>-2084.4700000000003</v>
          </cell>
          <cell r="H37">
            <v>-38961.22</v>
          </cell>
          <cell r="I37">
            <v>11910.13</v>
          </cell>
          <cell r="J37">
            <v>91680.560000000012</v>
          </cell>
          <cell r="K37">
            <v>58275.74</v>
          </cell>
          <cell r="L37">
            <v>6164.1599999999962</v>
          </cell>
        </row>
        <row r="38">
          <cell r="B38" t="str">
            <v>P00200</v>
          </cell>
          <cell r="E38">
            <v>235.46999999999997</v>
          </cell>
          <cell r="F38">
            <v>10.33</v>
          </cell>
          <cell r="G38">
            <v>1528.72</v>
          </cell>
          <cell r="H38">
            <v>3024.9700000000007</v>
          </cell>
          <cell r="I38">
            <v>557.01</v>
          </cell>
          <cell r="J38">
            <v>496.34</v>
          </cell>
          <cell r="K38">
            <v>434.82</v>
          </cell>
          <cell r="L38">
            <v>6287.6600000000008</v>
          </cell>
        </row>
      </sheetData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Classificação Material"/>
      <sheetName val="II"/>
      <sheetName val="Resumo"/>
      <sheetName val="Contas"/>
    </sheetNames>
    <sheetDataSet>
      <sheetData sheetId="0" refreshError="1"/>
      <sheetData sheetId="1" refreshError="1"/>
      <sheetData sheetId="2" refreshError="1">
        <row r="3">
          <cell r="F3" t="str">
            <v>Conta do Razão</v>
          </cell>
        </row>
        <row r="6">
          <cell r="B6" t="str">
            <v>P00091</v>
          </cell>
          <cell r="C6">
            <v>27805.01</v>
          </cell>
        </row>
        <row r="7">
          <cell r="B7" t="str">
            <v>P00220</v>
          </cell>
          <cell r="C7">
            <v>152418.92000000007</v>
          </cell>
        </row>
        <row r="8">
          <cell r="B8" t="str">
            <v>P00258</v>
          </cell>
          <cell r="C8">
            <v>5079.16</v>
          </cell>
        </row>
        <row r="9">
          <cell r="B9" t="str">
            <v>P00280</v>
          </cell>
          <cell r="C9">
            <v>237384.41000000047</v>
          </cell>
        </row>
        <row r="10">
          <cell r="B10" t="str">
            <v>P00282</v>
          </cell>
          <cell r="C10">
            <v>240932.8600000001</v>
          </cell>
        </row>
        <row r="11">
          <cell r="B11" t="str">
            <v>P00283</v>
          </cell>
          <cell r="C11">
            <v>0.47</v>
          </cell>
        </row>
        <row r="12">
          <cell r="B12" t="str">
            <v>P00580</v>
          </cell>
          <cell r="C12">
            <v>465224.20000000042</v>
          </cell>
        </row>
        <row r="13">
          <cell r="B13" t="str">
            <v>P00586</v>
          </cell>
          <cell r="C13">
            <v>12038.069999999998</v>
          </cell>
        </row>
        <row r="14">
          <cell r="B14" t="str">
            <v>P00590</v>
          </cell>
          <cell r="C14">
            <v>291.85000000000002</v>
          </cell>
        </row>
        <row r="15">
          <cell r="B15" t="str">
            <v>Total Geral</v>
          </cell>
          <cell r="C15">
            <v>1141174.9500000014</v>
          </cell>
        </row>
      </sheetData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Classificação Material"/>
      <sheetName val="II"/>
      <sheetName val="Resumo"/>
      <sheetName val="Contas"/>
    </sheetNames>
    <sheetDataSet>
      <sheetData sheetId="0" refreshError="1"/>
      <sheetData sheetId="1" refreshError="1"/>
      <sheetData sheetId="2" refreshError="1">
        <row r="3">
          <cell r="F3" t="str">
            <v>Conta do Razão</v>
          </cell>
        </row>
        <row r="6">
          <cell r="B6" t="str">
            <v>P00268</v>
          </cell>
          <cell r="C6">
            <v>114227.89999999992</v>
          </cell>
        </row>
        <row r="7">
          <cell r="B7" t="str">
            <v>P00870</v>
          </cell>
          <cell r="C7">
            <v>325188.53000000049</v>
          </cell>
        </row>
        <row r="8">
          <cell r="B8" t="str">
            <v>P00265</v>
          </cell>
          <cell r="C8">
            <v>34605.220000000016</v>
          </cell>
        </row>
        <row r="9">
          <cell r="B9" t="str">
            <v>Grand Total</v>
          </cell>
          <cell r="C9">
            <v>474021.65000000043</v>
          </cell>
        </row>
        <row r="10">
          <cell r="B10"/>
          <cell r="C10"/>
        </row>
        <row r="11">
          <cell r="B11"/>
          <cell r="C11"/>
        </row>
        <row r="12">
          <cell r="B12"/>
          <cell r="C12"/>
        </row>
        <row r="13">
          <cell r="B13"/>
          <cell r="C13"/>
        </row>
        <row r="14">
          <cell r="B14"/>
          <cell r="C14"/>
        </row>
        <row r="15">
          <cell r="B15"/>
          <cell r="C15"/>
        </row>
      </sheetData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R04"/>
      <sheetName val="Planilha1"/>
    </sheetNames>
    <sheetDataSet>
      <sheetData sheetId="0" refreshError="1">
        <row r="2">
          <cell r="A2"/>
          <cell r="D2" t="str">
            <v>P00068</v>
          </cell>
          <cell r="E2" t="str">
            <v>P00220</v>
          </cell>
          <cell r="F2" t="str">
            <v>P00581</v>
          </cell>
          <cell r="G2" t="str">
            <v>P00590</v>
          </cell>
          <cell r="H2" t="str">
            <v>P00291</v>
          </cell>
          <cell r="I2" t="str">
            <v>DIV AM</v>
          </cell>
          <cell r="J2" t="str">
            <v>AM</v>
          </cell>
          <cell r="K2" t="str">
            <v>P00283</v>
          </cell>
          <cell r="L2" t="str">
            <v>P00586</v>
          </cell>
          <cell r="M2" t="str">
            <v>DIV SD</v>
          </cell>
          <cell r="N2" t="str">
            <v>P00258</v>
          </cell>
          <cell r="O2" t="str">
            <v>DIV XS</v>
          </cell>
          <cell r="P2" t="str">
            <v>ES</v>
          </cell>
          <cell r="Q2" t="str">
            <v>P00280</v>
          </cell>
          <cell r="R2" t="str">
            <v>P00297</v>
          </cell>
          <cell r="S2" t="str">
            <v>P00298</v>
          </cell>
          <cell r="T2" t="str">
            <v>P00433</v>
          </cell>
          <cell r="U2" t="str">
            <v>DIV EC</v>
          </cell>
          <cell r="V2" t="str">
            <v>EC</v>
          </cell>
          <cell r="W2" t="str">
            <v>P00090</v>
          </cell>
          <cell r="X2" t="str">
            <v>P00091</v>
          </cell>
          <cell r="Y2" t="str">
            <v>P00282</v>
          </cell>
          <cell r="Z2" t="str">
            <v>DIV PI</v>
          </cell>
          <cell r="AA2" t="str">
            <v>PI</v>
          </cell>
          <cell r="AB2" t="str">
            <v>P00580</v>
          </cell>
          <cell r="AC2" t="str">
            <v>DIV FS</v>
          </cell>
          <cell r="AD2" t="str">
            <v>FS</v>
          </cell>
          <cell r="AE2" t="str">
            <v>P00200</v>
          </cell>
          <cell r="AF2" t="str">
            <v>DIV OT</v>
          </cell>
          <cell r="AG2" t="str">
            <v>OT</v>
          </cell>
          <cell r="AH2" t="str">
            <v>DIV DIV</v>
          </cell>
          <cell r="AI2" t="str">
            <v>DIV</v>
          </cell>
          <cell r="AJ2" t="str">
            <v>PS</v>
          </cell>
        </row>
        <row r="4">
          <cell r="D4">
            <v>-5.06351</v>
          </cell>
          <cell r="E4">
            <v>9581.421100000005</v>
          </cell>
          <cell r="F4">
            <v>-51.163609999999998</v>
          </cell>
          <cell r="G4">
            <v>3022.8221800000001</v>
          </cell>
          <cell r="H4">
            <v>2475.2405500000004</v>
          </cell>
          <cell r="I4">
            <v>0</v>
          </cell>
          <cell r="J4">
            <v>15023.256710000005</v>
          </cell>
          <cell r="K4">
            <v>471.67041</v>
          </cell>
          <cell r="L4">
            <v>1071.7968099999998</v>
          </cell>
          <cell r="M4">
            <v>0</v>
          </cell>
          <cell r="N4">
            <v>2902.5299499999996</v>
          </cell>
          <cell r="O4">
            <v>0</v>
          </cell>
          <cell r="P4">
            <v>4445.9971699999996</v>
          </cell>
          <cell r="Q4">
            <v>9241.6507600000004</v>
          </cell>
          <cell r="R4">
            <v>0</v>
          </cell>
          <cell r="S4">
            <v>0</v>
          </cell>
          <cell r="T4">
            <v>4136.5532800000001</v>
          </cell>
          <cell r="U4">
            <v>0</v>
          </cell>
          <cell r="V4">
            <v>13378.204040000002</v>
          </cell>
          <cell r="W4">
            <v>687.12083999999993</v>
          </cell>
          <cell r="X4">
            <v>6887.7512200000074</v>
          </cell>
          <cell r="Y4">
            <v>-250.11536000000001</v>
          </cell>
          <cell r="Z4">
            <v>0</v>
          </cell>
          <cell r="AA4">
            <v>7324.756700000009</v>
          </cell>
          <cell r="AB4">
            <v>25294.809290000008</v>
          </cell>
          <cell r="AC4">
            <v>0</v>
          </cell>
          <cell r="AD4">
            <v>25294.809290000008</v>
          </cell>
          <cell r="AE4">
            <v>344.87320999999997</v>
          </cell>
          <cell r="AF4">
            <v>0</v>
          </cell>
          <cell r="AG4">
            <v>344.87320999999997</v>
          </cell>
          <cell r="AH4">
            <v>0</v>
          </cell>
          <cell r="AI4">
            <v>0</v>
          </cell>
          <cell r="AJ4">
            <v>65811.897120000023</v>
          </cell>
        </row>
        <row r="5"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/>
          <cell r="AG5"/>
          <cell r="AH5"/>
          <cell r="AI5"/>
          <cell r="AJ5"/>
        </row>
        <row r="6">
          <cell r="D6">
            <v>-5.06351</v>
          </cell>
          <cell r="E6">
            <v>8442.0722000000042</v>
          </cell>
          <cell r="F6">
            <v>-51.163609999999998</v>
          </cell>
          <cell r="G6">
            <v>2884.1218199999998</v>
          </cell>
          <cell r="H6">
            <v>2398.7198100000005</v>
          </cell>
          <cell r="I6">
            <v>0</v>
          </cell>
          <cell r="J6">
            <v>13668.686710000004</v>
          </cell>
          <cell r="K6">
            <v>456.28492999999997</v>
          </cell>
          <cell r="L6">
            <v>1063.9334699999999</v>
          </cell>
          <cell r="M6">
            <v>0</v>
          </cell>
          <cell r="N6">
            <v>2409.4349899999997</v>
          </cell>
          <cell r="O6">
            <v>0</v>
          </cell>
          <cell r="P6">
            <v>3929.6533899999999</v>
          </cell>
          <cell r="Q6">
            <v>7716.584060000001</v>
          </cell>
          <cell r="R6">
            <v>0</v>
          </cell>
          <cell r="S6">
            <v>0</v>
          </cell>
          <cell r="T6">
            <v>4136.5532800000001</v>
          </cell>
          <cell r="U6">
            <v>0</v>
          </cell>
          <cell r="V6">
            <v>11853.137340000003</v>
          </cell>
          <cell r="W6">
            <v>687.12083999999993</v>
          </cell>
          <cell r="X6">
            <v>7116.5369900000078</v>
          </cell>
          <cell r="Y6">
            <v>-581.8392799999998</v>
          </cell>
          <cell r="Z6">
            <v>0</v>
          </cell>
          <cell r="AA6">
            <v>7221.8185500000081</v>
          </cell>
          <cell r="AB6">
            <v>22377.25535000001</v>
          </cell>
          <cell r="AC6">
            <v>0</v>
          </cell>
          <cell r="AD6">
            <v>22377.25535000001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59050.551340000027</v>
          </cell>
        </row>
        <row r="7">
          <cell r="D7">
            <v>-5.06351</v>
          </cell>
          <cell r="E7">
            <v>8442.0722000000042</v>
          </cell>
          <cell r="F7">
            <v>-51.163609999999998</v>
          </cell>
          <cell r="G7">
            <v>2884.1218199999998</v>
          </cell>
          <cell r="H7">
            <v>2398.7198100000005</v>
          </cell>
          <cell r="I7">
            <v>0</v>
          </cell>
          <cell r="J7">
            <v>13668.686710000004</v>
          </cell>
          <cell r="K7">
            <v>456.28492999999997</v>
          </cell>
          <cell r="L7">
            <v>1063.9334699999999</v>
          </cell>
          <cell r="M7">
            <v>0</v>
          </cell>
          <cell r="N7">
            <v>2409.4349899999997</v>
          </cell>
          <cell r="O7">
            <v>0</v>
          </cell>
          <cell r="P7">
            <v>3929.6533899999999</v>
          </cell>
          <cell r="Q7">
            <v>7716.584060000001</v>
          </cell>
          <cell r="R7">
            <v>0</v>
          </cell>
          <cell r="S7">
            <v>0</v>
          </cell>
          <cell r="T7">
            <v>4136.5532800000001</v>
          </cell>
          <cell r="U7">
            <v>0</v>
          </cell>
          <cell r="V7">
            <v>11853.137340000003</v>
          </cell>
          <cell r="W7">
            <v>687.12083999999993</v>
          </cell>
          <cell r="X7">
            <v>7116.5369900000078</v>
          </cell>
          <cell r="Y7">
            <v>-581.8392799999998</v>
          </cell>
          <cell r="Z7">
            <v>0</v>
          </cell>
          <cell r="AA7">
            <v>7221.8185500000081</v>
          </cell>
          <cell r="AB7">
            <v>22377.25535000001</v>
          </cell>
          <cell r="AC7">
            <v>0</v>
          </cell>
          <cell r="AD7">
            <v>22377.25535000001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59050.551340000027</v>
          </cell>
        </row>
        <row r="8">
          <cell r="D8">
            <v>-5.06351</v>
          </cell>
          <cell r="E8">
            <v>134.58838</v>
          </cell>
          <cell r="F8">
            <v>-51.163609999999998</v>
          </cell>
          <cell r="G8">
            <v>0.13437000000000002</v>
          </cell>
          <cell r="H8">
            <v>-2.7566899999999999</v>
          </cell>
          <cell r="I8">
            <v>0</v>
          </cell>
          <cell r="J8">
            <v>75.738939999999985</v>
          </cell>
          <cell r="K8">
            <v>-105.99291000000001</v>
          </cell>
          <cell r="L8">
            <v>-143.76789000000002</v>
          </cell>
          <cell r="M8">
            <v>0</v>
          </cell>
          <cell r="N8">
            <v>-247.80751999999998</v>
          </cell>
          <cell r="O8">
            <v>0</v>
          </cell>
          <cell r="P8">
            <v>-497.56831999999997</v>
          </cell>
          <cell r="Q8">
            <v>-51.95391</v>
          </cell>
          <cell r="R8">
            <v>0</v>
          </cell>
          <cell r="S8">
            <v>0</v>
          </cell>
          <cell r="T8">
            <v>-23.888279999999998</v>
          </cell>
          <cell r="U8">
            <v>0</v>
          </cell>
          <cell r="V8">
            <v>-75.842190000000002</v>
          </cell>
          <cell r="W8">
            <v>0</v>
          </cell>
          <cell r="X8">
            <v>-501.67349000000002</v>
          </cell>
          <cell r="Y8">
            <v>-1472.26604</v>
          </cell>
          <cell r="Z8">
            <v>0</v>
          </cell>
          <cell r="AA8">
            <v>-1973.9395300000001</v>
          </cell>
          <cell r="AB8">
            <v>-872.72221999999999</v>
          </cell>
          <cell r="AC8">
            <v>0</v>
          </cell>
          <cell r="AD8">
            <v>-872.72221999999999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-3344.3333199999997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R06"/>
    </sheetNames>
    <sheetDataSet>
      <sheetData sheetId="0" refreshError="1">
        <row r="2">
          <cell r="D2" t="str">
            <v>P00068</v>
          </cell>
          <cell r="E2" t="str">
            <v>P00220</v>
          </cell>
          <cell r="F2" t="str">
            <v>P00581</v>
          </cell>
          <cell r="G2" t="str">
            <v>P00590</v>
          </cell>
          <cell r="H2" t="str">
            <v>P00291</v>
          </cell>
          <cell r="I2" t="str">
            <v>DIV AM</v>
          </cell>
          <cell r="J2" t="str">
            <v>AM</v>
          </cell>
          <cell r="K2" t="str">
            <v>P00283</v>
          </cell>
          <cell r="L2" t="str">
            <v>P00586</v>
          </cell>
          <cell r="M2" t="str">
            <v>DIV SD</v>
          </cell>
          <cell r="N2" t="str">
            <v>P00258</v>
          </cell>
          <cell r="O2" t="str">
            <v>DIV XS</v>
          </cell>
          <cell r="P2" t="str">
            <v>ES</v>
          </cell>
          <cell r="Q2" t="str">
            <v>P00280</v>
          </cell>
          <cell r="R2" t="str">
            <v>P00297</v>
          </cell>
          <cell r="S2" t="str">
            <v>P00298</v>
          </cell>
          <cell r="T2" t="str">
            <v>P00433</v>
          </cell>
          <cell r="U2" t="str">
            <v>DIV EC</v>
          </cell>
          <cell r="V2" t="str">
            <v>EC</v>
          </cell>
          <cell r="W2" t="str">
            <v>P00090</v>
          </cell>
          <cell r="X2" t="str">
            <v>P00091</v>
          </cell>
          <cell r="Y2" t="str">
            <v>P00282</v>
          </cell>
          <cell r="Z2" t="str">
            <v>DIV PI</v>
          </cell>
          <cell r="AA2" t="str">
            <v>PI</v>
          </cell>
          <cell r="AB2" t="str">
            <v>P00580</v>
          </cell>
          <cell r="AC2" t="str">
            <v>DIV FS</v>
          </cell>
          <cell r="AD2" t="str">
            <v>FS</v>
          </cell>
          <cell r="AE2" t="str">
            <v>P00200</v>
          </cell>
          <cell r="AF2" t="str">
            <v>DIV OT</v>
          </cell>
          <cell r="AG2" t="str">
            <v>OT</v>
          </cell>
          <cell r="AH2" t="str">
            <v>DIV DIV</v>
          </cell>
          <cell r="AI2" t="str">
            <v>DIV</v>
          </cell>
          <cell r="AJ2" t="str">
            <v>PS</v>
          </cell>
        </row>
        <row r="4">
          <cell r="D4">
            <v>-30.837899999999998</v>
          </cell>
          <cell r="E4">
            <v>8250.7666200000058</v>
          </cell>
          <cell r="F4">
            <v>-50.456540000000004</v>
          </cell>
          <cell r="G4">
            <v>4937.9539000000013</v>
          </cell>
          <cell r="H4">
            <v>2538.2958199999975</v>
          </cell>
          <cell r="I4">
            <v>0</v>
          </cell>
          <cell r="J4">
            <v>15645.721900000006</v>
          </cell>
          <cell r="K4">
            <v>910.52164999999991</v>
          </cell>
          <cell r="L4">
            <v>999.30698999999993</v>
          </cell>
          <cell r="M4">
            <v>0</v>
          </cell>
          <cell r="N4">
            <v>3094.0264699999998</v>
          </cell>
          <cell r="O4">
            <v>0</v>
          </cell>
          <cell r="P4">
            <v>5003.8551099999995</v>
          </cell>
          <cell r="Q4">
            <v>7566.374990000003</v>
          </cell>
          <cell r="R4">
            <v>0</v>
          </cell>
          <cell r="S4">
            <v>3.2102499999999998</v>
          </cell>
          <cell r="T4">
            <v>1704.9700200000002</v>
          </cell>
          <cell r="U4">
            <v>0</v>
          </cell>
          <cell r="V4">
            <v>9274.5552600000028</v>
          </cell>
          <cell r="W4">
            <v>547.29930999999999</v>
          </cell>
          <cell r="X4">
            <v>6326.0927500000171</v>
          </cell>
          <cell r="Y4">
            <v>-828.8730300000002</v>
          </cell>
          <cell r="Z4">
            <v>0</v>
          </cell>
          <cell r="AA4">
            <v>6044.5190300000158</v>
          </cell>
          <cell r="AB4">
            <v>22784.00667999998</v>
          </cell>
          <cell r="AC4">
            <v>0</v>
          </cell>
          <cell r="AD4">
            <v>22784.00667999998</v>
          </cell>
          <cell r="AE4">
            <v>-165.90948000000003</v>
          </cell>
          <cell r="AF4">
            <v>0</v>
          </cell>
          <cell r="AG4">
            <v>-165.90948000000003</v>
          </cell>
          <cell r="AH4">
            <v>0</v>
          </cell>
          <cell r="AI4">
            <v>0</v>
          </cell>
          <cell r="AJ4">
            <v>58586.748500000009</v>
          </cell>
        </row>
        <row r="5"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/>
          <cell r="AG5"/>
          <cell r="AH5"/>
          <cell r="AI5"/>
          <cell r="AJ5"/>
        </row>
        <row r="6">
          <cell r="D6">
            <v>-34.245179999999998</v>
          </cell>
          <cell r="E6">
            <v>7359.4460900000049</v>
          </cell>
          <cell r="F6">
            <v>-50.456540000000004</v>
          </cell>
          <cell r="G6">
            <v>4560.036610000001</v>
          </cell>
          <cell r="H6">
            <v>2420.7409299999977</v>
          </cell>
          <cell r="I6">
            <v>0</v>
          </cell>
          <cell r="J6">
            <v>14255.521910000005</v>
          </cell>
          <cell r="K6">
            <v>882.07620999999995</v>
          </cell>
          <cell r="L6">
            <v>1118.5158999999999</v>
          </cell>
          <cell r="M6">
            <v>0</v>
          </cell>
          <cell r="N6">
            <v>2665.4398799999999</v>
          </cell>
          <cell r="O6">
            <v>0</v>
          </cell>
          <cell r="P6">
            <v>4666.0319899999995</v>
          </cell>
          <cell r="Q6">
            <v>7302.9082500000031</v>
          </cell>
          <cell r="R6">
            <v>0</v>
          </cell>
          <cell r="S6">
            <v>0</v>
          </cell>
          <cell r="T6">
            <v>1704.9700200000002</v>
          </cell>
          <cell r="U6">
            <v>0</v>
          </cell>
          <cell r="V6">
            <v>9007.8782700000029</v>
          </cell>
          <cell r="W6">
            <v>547.29930999999999</v>
          </cell>
          <cell r="X6">
            <v>8264.7618700000166</v>
          </cell>
          <cell r="Y6">
            <v>-909.47942000000012</v>
          </cell>
          <cell r="Z6">
            <v>0</v>
          </cell>
          <cell r="AA6">
            <v>7902.5817600000155</v>
          </cell>
          <cell r="AB6">
            <v>21037.005949999981</v>
          </cell>
          <cell r="AC6">
            <v>0</v>
          </cell>
          <cell r="AD6">
            <v>21037.005949999981</v>
          </cell>
          <cell r="AE6">
            <v>8.0000000000000002E-3</v>
          </cell>
          <cell r="AF6">
            <v>0</v>
          </cell>
          <cell r="AG6">
            <v>8.0000000000000002E-3</v>
          </cell>
          <cell r="AH6">
            <v>0</v>
          </cell>
          <cell r="AI6">
            <v>0</v>
          </cell>
          <cell r="AJ6">
            <v>56869.027880000009</v>
          </cell>
        </row>
        <row r="7">
          <cell r="D7">
            <v>-34.245179999999998</v>
          </cell>
          <cell r="E7">
            <v>7359.4460900000049</v>
          </cell>
          <cell r="F7">
            <v>-50.456540000000004</v>
          </cell>
          <cell r="G7">
            <v>4560.036610000001</v>
          </cell>
          <cell r="H7">
            <v>2420.7409299999977</v>
          </cell>
          <cell r="I7">
            <v>0</v>
          </cell>
          <cell r="J7">
            <v>14255.521910000005</v>
          </cell>
          <cell r="K7">
            <v>882.07620999999995</v>
          </cell>
          <cell r="L7">
            <v>1118.5158999999999</v>
          </cell>
          <cell r="M7">
            <v>0</v>
          </cell>
          <cell r="N7">
            <v>2665.4398799999999</v>
          </cell>
          <cell r="O7">
            <v>0</v>
          </cell>
          <cell r="P7">
            <v>4666.0319899999995</v>
          </cell>
          <cell r="Q7">
            <v>7302.9082500000031</v>
          </cell>
          <cell r="R7">
            <v>0</v>
          </cell>
          <cell r="S7">
            <v>0</v>
          </cell>
          <cell r="T7">
            <v>1704.9700200000002</v>
          </cell>
          <cell r="U7">
            <v>0</v>
          </cell>
          <cell r="V7">
            <v>9007.8782700000029</v>
          </cell>
          <cell r="W7">
            <v>547.29930999999999</v>
          </cell>
          <cell r="X7">
            <v>8264.7618700000166</v>
          </cell>
          <cell r="Y7">
            <v>-909.47942000000012</v>
          </cell>
          <cell r="Z7">
            <v>0</v>
          </cell>
          <cell r="AA7">
            <v>7902.5817600000155</v>
          </cell>
          <cell r="AB7">
            <v>21037.005949999981</v>
          </cell>
          <cell r="AC7">
            <v>0</v>
          </cell>
          <cell r="AD7">
            <v>21037.005949999981</v>
          </cell>
          <cell r="AE7">
            <v>8.0000000000000002E-3</v>
          </cell>
          <cell r="AF7">
            <v>0</v>
          </cell>
          <cell r="AG7">
            <v>8.0000000000000002E-3</v>
          </cell>
          <cell r="AH7">
            <v>0</v>
          </cell>
          <cell r="AI7">
            <v>0</v>
          </cell>
          <cell r="AJ7">
            <v>56869.027880000009</v>
          </cell>
        </row>
        <row r="8">
          <cell r="D8">
            <v>-34.245179999999998</v>
          </cell>
          <cell r="E8">
            <v>129.51754</v>
          </cell>
          <cell r="F8">
            <v>-50.456540000000004</v>
          </cell>
          <cell r="G8">
            <v>0.15928999999999999</v>
          </cell>
          <cell r="H8">
            <v>-6.4572700000000003</v>
          </cell>
          <cell r="I8">
            <v>0</v>
          </cell>
          <cell r="J8">
            <v>38.517839999999985</v>
          </cell>
          <cell r="K8">
            <v>-106.92153</v>
          </cell>
          <cell r="L8">
            <v>-129.77441000000002</v>
          </cell>
          <cell r="M8">
            <v>0</v>
          </cell>
          <cell r="N8">
            <v>-397.4384</v>
          </cell>
          <cell r="O8">
            <v>0</v>
          </cell>
          <cell r="P8">
            <v>-634.13434000000007</v>
          </cell>
          <cell r="Q8">
            <v>-40.328739999999996</v>
          </cell>
          <cell r="R8">
            <v>0</v>
          </cell>
          <cell r="S8">
            <v>0</v>
          </cell>
          <cell r="T8">
            <v>21.108160000000002</v>
          </cell>
          <cell r="U8">
            <v>0</v>
          </cell>
          <cell r="V8">
            <v>-19.220579999999995</v>
          </cell>
          <cell r="W8">
            <v>0</v>
          </cell>
          <cell r="X8">
            <v>32.653869999999998</v>
          </cell>
          <cell r="Y8">
            <v>-1454.97477</v>
          </cell>
          <cell r="Z8">
            <v>0</v>
          </cell>
          <cell r="AA8">
            <v>-1422.3208999999999</v>
          </cell>
          <cell r="AB8">
            <v>-975.48577999999998</v>
          </cell>
          <cell r="AC8">
            <v>0</v>
          </cell>
          <cell r="AD8">
            <v>-975.48577999999998</v>
          </cell>
          <cell r="AE8">
            <v>8.0000000000000002E-3</v>
          </cell>
          <cell r="AF8">
            <v>0</v>
          </cell>
          <cell r="AG8">
            <v>8.0000000000000002E-3</v>
          </cell>
          <cell r="AH8">
            <v>0</v>
          </cell>
          <cell r="AI8">
            <v>0</v>
          </cell>
          <cell r="AJ8">
            <v>-3012.6357600000001</v>
          </cell>
        </row>
        <row r="9">
          <cell r="D9">
            <v>0</v>
          </cell>
          <cell r="E9">
            <v>3337.1458749000003</v>
          </cell>
          <cell r="F9">
            <v>0</v>
          </cell>
          <cell r="G9">
            <v>1493.4680801000004</v>
          </cell>
          <cell r="H9">
            <v>0.4584423999999751</v>
          </cell>
          <cell r="I9">
            <v>0</v>
          </cell>
          <cell r="J9">
            <v>4831.0723974000011</v>
          </cell>
          <cell r="K9">
            <v>2.0566999999999989</v>
          </cell>
          <cell r="L9">
            <v>258.5419273</v>
          </cell>
          <cell r="M9">
            <v>0</v>
          </cell>
          <cell r="N9">
            <v>901.90666069999952</v>
          </cell>
          <cell r="O9">
            <v>0</v>
          </cell>
          <cell r="P9">
            <v>1162.5052879999994</v>
          </cell>
          <cell r="Q9">
            <v>142.86640499999996</v>
          </cell>
          <cell r="R9">
            <v>0</v>
          </cell>
          <cell r="S9">
            <v>0</v>
          </cell>
          <cell r="T9">
            <v>391.6826660000001</v>
          </cell>
          <cell r="U9">
            <v>0</v>
          </cell>
          <cell r="V9">
            <v>534.54907100000003</v>
          </cell>
          <cell r="W9">
            <v>127.96986100000001</v>
          </cell>
          <cell r="X9">
            <v>634.75737310000022</v>
          </cell>
          <cell r="Y9">
            <v>160.80644099999998</v>
          </cell>
          <cell r="Z9">
            <v>0</v>
          </cell>
          <cell r="AA9">
            <v>923.53367510000021</v>
          </cell>
          <cell r="AB9">
            <v>5468.8515564999961</v>
          </cell>
          <cell r="AC9">
            <v>0</v>
          </cell>
          <cell r="AD9">
            <v>5468.8515564999961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12920.511987999998</v>
          </cell>
        </row>
        <row r="10">
          <cell r="D10">
            <v>0</v>
          </cell>
          <cell r="E10">
            <v>3592.2352836936811</v>
          </cell>
          <cell r="F10">
            <v>0</v>
          </cell>
          <cell r="G10">
            <v>1.978929684373552</v>
          </cell>
          <cell r="H10">
            <v>0</v>
          </cell>
          <cell r="I10">
            <v>0</v>
          </cell>
          <cell r="J10">
            <v>3594.2142133780549</v>
          </cell>
          <cell r="K10">
            <v>3.5369712905772115E-2</v>
          </cell>
          <cell r="L10">
            <v>262.64760085651886</v>
          </cell>
          <cell r="M10">
            <v>0</v>
          </cell>
          <cell r="N10">
            <v>581.36879639772098</v>
          </cell>
          <cell r="O10">
            <v>0</v>
          </cell>
          <cell r="P10">
            <v>844.05176696714557</v>
          </cell>
          <cell r="Q10">
            <v>3634.3264545999828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3634.3264545999828</v>
          </cell>
          <cell r="W10">
            <v>0</v>
          </cell>
          <cell r="X10">
            <v>4266.763019506504</v>
          </cell>
          <cell r="Y10">
            <v>307.94368585619776</v>
          </cell>
          <cell r="Z10">
            <v>0</v>
          </cell>
          <cell r="AA10">
            <v>4574.7067053627015</v>
          </cell>
          <cell r="AB10">
            <v>12261.359161094475</v>
          </cell>
          <cell r="AC10">
            <v>0</v>
          </cell>
          <cell r="AD10">
            <v>12261.359161094475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24908.65830140236</v>
          </cell>
        </row>
        <row r="11">
          <cell r="D11">
            <v>0</v>
          </cell>
          <cell r="E11">
            <v>205.75405570632438</v>
          </cell>
          <cell r="F11">
            <v>0</v>
          </cell>
          <cell r="G11">
            <v>3048.817413415627</v>
          </cell>
          <cell r="H11">
            <v>2426.7397575999976</v>
          </cell>
          <cell r="I11">
            <v>0</v>
          </cell>
          <cell r="J11">
            <v>5681.3112267219494</v>
          </cell>
          <cell r="K11">
            <v>986.90567028709415</v>
          </cell>
          <cell r="L11">
            <v>709.88503524348107</v>
          </cell>
          <cell r="M11">
            <v>0</v>
          </cell>
          <cell r="N11">
            <v>1550.5069037022795</v>
          </cell>
          <cell r="O11">
            <v>0</v>
          </cell>
          <cell r="P11">
            <v>3247.2976092328545</v>
          </cell>
          <cell r="Q11">
            <v>3478.3807894000201</v>
          </cell>
          <cell r="R11">
            <v>0</v>
          </cell>
          <cell r="S11">
            <v>0</v>
          </cell>
          <cell r="T11">
            <v>1277.477877</v>
          </cell>
          <cell r="U11">
            <v>0</v>
          </cell>
          <cell r="V11">
            <v>4755.8586664000204</v>
          </cell>
          <cell r="W11">
            <v>414.22688999999991</v>
          </cell>
          <cell r="X11">
            <v>3236.3936769935117</v>
          </cell>
          <cell r="Y11">
            <v>71.672013743802211</v>
          </cell>
          <cell r="Z11">
            <v>0</v>
          </cell>
          <cell r="AA11">
            <v>3722.292580737314</v>
          </cell>
          <cell r="AB11">
            <v>3913.7534521055095</v>
          </cell>
          <cell r="AC11">
            <v>0</v>
          </cell>
          <cell r="AD11">
            <v>3913.7534521055095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21320.51353519765</v>
          </cell>
        </row>
        <row r="12">
          <cell r="D12">
            <v>0</v>
          </cell>
          <cell r="E12">
            <v>11.953049999999999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11.953049999999999</v>
          </cell>
          <cell r="K12">
            <v>0</v>
          </cell>
          <cell r="L12">
            <v>5.6060000000000006E-2</v>
          </cell>
          <cell r="M12">
            <v>0</v>
          </cell>
          <cell r="N12">
            <v>2.6685599999999998</v>
          </cell>
          <cell r="O12">
            <v>0</v>
          </cell>
          <cell r="P12">
            <v>2.7246199999999998</v>
          </cell>
          <cell r="Q12">
            <v>15.720659999999999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15.720659999999999</v>
          </cell>
          <cell r="W12">
            <v>0</v>
          </cell>
          <cell r="X12">
            <v>7.5756800000000002</v>
          </cell>
          <cell r="Y12">
            <v>8.7169999999999997E-2</v>
          </cell>
          <cell r="Z12">
            <v>0</v>
          </cell>
          <cell r="AA12">
            <v>7.6628500000000006</v>
          </cell>
          <cell r="AB12">
            <v>66.607379999999992</v>
          </cell>
          <cell r="AC12">
            <v>0</v>
          </cell>
          <cell r="AD12">
            <v>66.607379999999992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104.66856</v>
          </cell>
        </row>
        <row r="13">
          <cell r="D13">
            <v>0</v>
          </cell>
          <cell r="E13">
            <v>82.840285700000024</v>
          </cell>
          <cell r="F13">
            <v>0</v>
          </cell>
          <cell r="G13">
            <v>15.612896799999998</v>
          </cell>
          <cell r="H13">
            <v>0</v>
          </cell>
          <cell r="I13">
            <v>0</v>
          </cell>
          <cell r="J13">
            <v>98.453182500000025</v>
          </cell>
          <cell r="K13">
            <v>0</v>
          </cell>
          <cell r="L13">
            <v>17.159686600000001</v>
          </cell>
          <cell r="M13">
            <v>0</v>
          </cell>
          <cell r="N13">
            <v>26.427359200000009</v>
          </cell>
          <cell r="O13">
            <v>0</v>
          </cell>
          <cell r="P13">
            <v>43.587045800000013</v>
          </cell>
          <cell r="Q13">
            <v>71.942681000000007</v>
          </cell>
          <cell r="R13">
            <v>0</v>
          </cell>
          <cell r="S13">
            <v>0</v>
          </cell>
          <cell r="T13">
            <v>14.701317</v>
          </cell>
          <cell r="U13">
            <v>0</v>
          </cell>
          <cell r="V13">
            <v>86.643998000000011</v>
          </cell>
          <cell r="W13">
            <v>5.1025590000000003</v>
          </cell>
          <cell r="X13">
            <v>86.618250399999951</v>
          </cell>
          <cell r="Y13">
            <v>4.986039400000001</v>
          </cell>
          <cell r="Z13">
            <v>0</v>
          </cell>
          <cell r="AA13">
            <v>96.706848799999946</v>
          </cell>
          <cell r="AB13">
            <v>301.92018030000008</v>
          </cell>
          <cell r="AC13">
            <v>0</v>
          </cell>
          <cell r="AD13">
            <v>301.92018030000008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627.31125540000005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Rs"/>
      <sheetName val="CF02"/>
      <sheetName val="CF05"/>
      <sheetName val="CF09"/>
    </sheetNames>
    <sheetDataSet>
      <sheetData sheetId="0" refreshError="1">
        <row r="12">
          <cell r="F12" t="str">
            <v>P00085</v>
          </cell>
          <cell r="G12" t="str">
            <v>P00086</v>
          </cell>
          <cell r="H12" t="str">
            <v>P03023</v>
          </cell>
          <cell r="I12" t="str">
            <v>P00932</v>
          </cell>
          <cell r="J12" t="str">
            <v>P00937</v>
          </cell>
          <cell r="K12" t="str">
            <v>P00532</v>
          </cell>
          <cell r="L12" t="str">
            <v>P00537</v>
          </cell>
          <cell r="M12" t="str">
            <v>P00010</v>
          </cell>
          <cell r="N12" t="str">
            <v>P00933</v>
          </cell>
          <cell r="O12" t="str">
            <v>P00011</v>
          </cell>
          <cell r="P12" t="str">
            <v>P00510</v>
          </cell>
          <cell r="Q12" t="str">
            <v>P00511</v>
          </cell>
          <cell r="R12" t="str">
            <v>P00456</v>
          </cell>
          <cell r="S12" t="str">
            <v>P00472</v>
          </cell>
          <cell r="T12" t="str">
            <v>P00451</v>
          </cell>
          <cell r="U12" t="str">
            <v>P00280</v>
          </cell>
          <cell r="V12" t="str">
            <v>P00297</v>
          </cell>
          <cell r="W12" t="str">
            <v>P00298</v>
          </cell>
          <cell r="X12" t="str">
            <v>P00433</v>
          </cell>
          <cell r="Y12" t="str">
            <v>P00435</v>
          </cell>
          <cell r="Z12" t="str">
            <v>P00541</v>
          </cell>
          <cell r="AA12" t="str">
            <v>P00540</v>
          </cell>
          <cell r="AB12" t="str">
            <v>P00457</v>
          </cell>
          <cell r="AC12" t="str">
            <v>P03022</v>
          </cell>
          <cell r="AD12" t="str">
            <v>P00054</v>
          </cell>
          <cell r="AE12" t="str">
            <v>P00055</v>
          </cell>
          <cell r="AF12" t="str">
            <v>P00070</v>
          </cell>
          <cell r="AG12" t="str">
            <v>P00260</v>
          </cell>
          <cell r="AH12" t="str">
            <v>P00585</v>
          </cell>
          <cell r="AI12" t="str">
            <v>P00060</v>
          </cell>
          <cell r="AJ12" t="str">
            <v>P00444</v>
          </cell>
          <cell r="AK12" t="str">
            <v>P00446</v>
          </cell>
          <cell r="AL12" t="str">
            <v>P00449</v>
          </cell>
          <cell r="AM12" t="str">
            <v>P00290</v>
          </cell>
          <cell r="AN12" t="str">
            <v>P00440</v>
          </cell>
          <cell r="AO12" t="str">
            <v>P00474</v>
          </cell>
          <cell r="AP12" t="str">
            <v>P00471</v>
          </cell>
          <cell r="AQ12" t="str">
            <v>P00427</v>
          </cell>
          <cell r="AR12" t="str">
            <v>P00021</v>
          </cell>
          <cell r="AS12" t="str">
            <v>P00088</v>
          </cell>
          <cell r="AT12" t="str">
            <v>P00284</v>
          </cell>
          <cell r="AU12" t="str">
            <v>P00295</v>
          </cell>
          <cell r="AV12" t="str">
            <v>P00020</v>
          </cell>
          <cell r="AW12" t="str">
            <v>P00281</v>
          </cell>
          <cell r="AX12" t="str">
            <v>P00294</v>
          </cell>
          <cell r="AY12" t="str">
            <v>P00089</v>
          </cell>
          <cell r="AZ12" t="str">
            <v>P00090</v>
          </cell>
          <cell r="BA12" t="str">
            <v>P00091</v>
          </cell>
          <cell r="BB12" t="str">
            <v>P00099</v>
          </cell>
          <cell r="BC12" t="str">
            <v>P00282</v>
          </cell>
          <cell r="BD12" t="str">
            <v>P00304</v>
          </cell>
          <cell r="BE12" t="str">
            <v>P00068</v>
          </cell>
          <cell r="BF12" t="str">
            <v>P00291</v>
          </cell>
          <cell r="BG12" t="str">
            <v>P00581</v>
          </cell>
          <cell r="BH12" t="str">
            <v>P00590</v>
          </cell>
          <cell r="BI12" t="str">
            <v>P00594</v>
          </cell>
          <cell r="BJ12" t="str">
            <v>P00220</v>
          </cell>
          <cell r="BK12" t="str">
            <v>P00580</v>
          </cell>
          <cell r="BL12" t="str">
            <v>P00579</v>
          </cell>
          <cell r="BM12" t="str">
            <v>P00400</v>
          </cell>
          <cell r="BN12" t="str">
            <v>P00416</v>
          </cell>
          <cell r="BO12" t="str">
            <v>P00417</v>
          </cell>
          <cell r="BP12" t="str">
            <v>P00432</v>
          </cell>
          <cell r="BQ12" t="str">
            <v>P00447</v>
          </cell>
          <cell r="BR12" t="str">
            <v>P00448</v>
          </cell>
          <cell r="BS12" t="str">
            <v>P00455</v>
          </cell>
          <cell r="BT12" t="str">
            <v>P00465</v>
          </cell>
          <cell r="BU12" t="str">
            <v>P00441</v>
          </cell>
          <cell r="BV12" t="str">
            <v>P00987</v>
          </cell>
          <cell r="BW12" t="str">
            <v>P00409</v>
          </cell>
          <cell r="BX12" t="str">
            <v>P00403</v>
          </cell>
          <cell r="BY12" t="str">
            <v>P00479</v>
          </cell>
          <cell r="BZ12" t="str">
            <v>P00986</v>
          </cell>
          <cell r="CA12" t="str">
            <v>P00258</v>
          </cell>
          <cell r="CB12" t="str">
            <v>P00587</v>
          </cell>
          <cell r="CC12" t="str">
            <v>P00588</v>
          </cell>
          <cell r="CD12" t="str">
            <v>P00460</v>
          </cell>
          <cell r="CE12" t="str">
            <v>P00026</v>
          </cell>
          <cell r="CF12" t="str">
            <v>P00283</v>
          </cell>
          <cell r="CG12" t="str">
            <v>P00586</v>
          </cell>
          <cell r="CH12" t="str">
            <v>P00310</v>
          </cell>
          <cell r="CI12" t="str">
            <v>P00311</v>
          </cell>
          <cell r="CJ12" t="str">
            <v>P00425</v>
          </cell>
          <cell r="CK12" t="str">
            <v>P00426</v>
          </cell>
          <cell r="CL12" t="str">
            <v>P00402</v>
          </cell>
          <cell r="CM12" t="str">
            <v>P00450</v>
          </cell>
          <cell r="CN12" t="str">
            <v>P00415</v>
          </cell>
          <cell r="CO12" t="str">
            <v>P00470</v>
          </cell>
          <cell r="CP12" t="str">
            <v>P00401</v>
          </cell>
          <cell r="CQ12" t="str">
            <v>P00940</v>
          </cell>
          <cell r="CR12" t="str">
            <v>P00942</v>
          </cell>
          <cell r="CS12" t="str">
            <v>P00943</v>
          </cell>
          <cell r="CT12" t="str">
            <v>P00950</v>
          </cell>
          <cell r="CU12" t="str">
            <v>P00951</v>
          </cell>
          <cell r="CV12" t="str">
            <v>P00945</v>
          </cell>
          <cell r="CW12" t="str">
            <v>P00200</v>
          </cell>
          <cell r="CX12" t="str">
            <v>P00292</v>
          </cell>
          <cell r="CY12" t="str">
            <v>P00988</v>
          </cell>
          <cell r="CZ12" t="str">
            <v>P00442</v>
          </cell>
          <cell r="DA12" t="str">
            <v>S01010</v>
          </cell>
          <cell r="DB12" t="str">
            <v>S01020</v>
          </cell>
          <cell r="DC12" t="str">
            <v>S01030</v>
          </cell>
          <cell r="DD12" t="str">
            <v>S01040</v>
          </cell>
        </row>
        <row r="13">
          <cell r="F13" t="str">
            <v>BU_P00085</v>
          </cell>
          <cell r="G13" t="str">
            <v>BU_P00086</v>
          </cell>
          <cell r="H13" t="str">
            <v>BU_P03023</v>
          </cell>
          <cell r="I13" t="str">
            <v>BU_P00932</v>
          </cell>
          <cell r="J13" t="str">
            <v>BU_P00937</v>
          </cell>
          <cell r="K13" t="str">
            <v>BU_P00532</v>
          </cell>
          <cell r="L13" t="str">
            <v>BU_P00537</v>
          </cell>
          <cell r="M13" t="str">
            <v>BU_P00010</v>
          </cell>
          <cell r="N13" t="str">
            <v>BU_P00933</v>
          </cell>
          <cell r="O13" t="str">
            <v>BU_P00011</v>
          </cell>
          <cell r="P13" t="str">
            <v>BU_P00510</v>
          </cell>
          <cell r="Q13" t="str">
            <v>BU_P00511</v>
          </cell>
          <cell r="R13" t="str">
            <v>BU_P00456</v>
          </cell>
          <cell r="S13" t="str">
            <v>BU_P00472</v>
          </cell>
          <cell r="T13" t="str">
            <v>BU_P00451</v>
          </cell>
          <cell r="U13" t="str">
            <v>BU_P00280</v>
          </cell>
          <cell r="V13" t="str">
            <v>BU_P00297</v>
          </cell>
          <cell r="W13" t="str">
            <v>BU_P00298</v>
          </cell>
          <cell r="X13" t="str">
            <v>BU_P00433</v>
          </cell>
          <cell r="Y13" t="str">
            <v>BU_P00435</v>
          </cell>
          <cell r="Z13" t="str">
            <v>BU_P00541</v>
          </cell>
          <cell r="AA13" t="str">
            <v>BU_P00540</v>
          </cell>
          <cell r="AB13" t="str">
            <v>BU_P00457</v>
          </cell>
          <cell r="AC13" t="str">
            <v>BU_P03022</v>
          </cell>
          <cell r="AD13" t="str">
            <v>BU_P00054</v>
          </cell>
          <cell r="AE13" t="str">
            <v>BU_P00055</v>
          </cell>
          <cell r="AF13" t="str">
            <v>BU_P00070</v>
          </cell>
          <cell r="AG13" t="str">
            <v>BU_P00260</v>
          </cell>
          <cell r="AH13" t="str">
            <v>BU_P00585</v>
          </cell>
          <cell r="AI13" t="str">
            <v>BU_P00060</v>
          </cell>
          <cell r="AJ13" t="str">
            <v>BU_P00444</v>
          </cell>
          <cell r="AK13" t="str">
            <v>BU_P00446</v>
          </cell>
          <cell r="AL13" t="str">
            <v>BU_P00449</v>
          </cell>
          <cell r="AM13" t="str">
            <v>BU_P00290</v>
          </cell>
          <cell r="AN13" t="str">
            <v>BU_P00440</v>
          </cell>
          <cell r="AO13" t="str">
            <v>BU_P00474</v>
          </cell>
          <cell r="AP13" t="str">
            <v>BU_P00471</v>
          </cell>
          <cell r="AQ13" t="str">
            <v>BU_P00427</v>
          </cell>
          <cell r="AR13" t="str">
            <v>BU_P00021</v>
          </cell>
          <cell r="AS13" t="str">
            <v>BU_P00088</v>
          </cell>
          <cell r="AT13" t="str">
            <v>BU_P00284</v>
          </cell>
          <cell r="AU13" t="str">
            <v>BU_P00295</v>
          </cell>
          <cell r="AV13" t="str">
            <v>BU_P00020</v>
          </cell>
          <cell r="AW13" t="str">
            <v>BU_P00281</v>
          </cell>
          <cell r="AX13" t="str">
            <v>BU_P00294</v>
          </cell>
          <cell r="AY13" t="str">
            <v>BU_P00089</v>
          </cell>
          <cell r="AZ13" t="str">
            <v>BU_P00090</v>
          </cell>
          <cell r="BA13" t="str">
            <v>BU_P00091</v>
          </cell>
          <cell r="BB13" t="str">
            <v>BU_P00099</v>
          </cell>
          <cell r="BC13" t="str">
            <v>BU_P00282</v>
          </cell>
          <cell r="BD13" t="str">
            <v>BU_P00304</v>
          </cell>
          <cell r="BE13" t="str">
            <v>BU_P00068</v>
          </cell>
          <cell r="BF13" t="str">
            <v>BU_P00291</v>
          </cell>
          <cell r="BG13" t="str">
            <v>BU_P00581</v>
          </cell>
          <cell r="BH13" t="str">
            <v>BU_P00590</v>
          </cell>
          <cell r="BI13" t="str">
            <v>BU_P00594</v>
          </cell>
          <cell r="BJ13" t="str">
            <v>BU_P00220</v>
          </cell>
          <cell r="BK13" t="str">
            <v>BU_P00580</v>
          </cell>
          <cell r="BL13" t="str">
            <v>BU_P00579</v>
          </cell>
          <cell r="BM13" t="str">
            <v>BU_P00400</v>
          </cell>
          <cell r="BN13" t="str">
            <v>BU_P00416</v>
          </cell>
          <cell r="BO13" t="str">
            <v>BU_P00417</v>
          </cell>
          <cell r="BP13" t="str">
            <v>BU_P00432</v>
          </cell>
          <cell r="BQ13" t="str">
            <v>BU_P00447</v>
          </cell>
          <cell r="BR13" t="str">
            <v>BU_P00448</v>
          </cell>
          <cell r="BS13" t="str">
            <v>BU_P00455</v>
          </cell>
          <cell r="BT13" t="str">
            <v>BU_P00465</v>
          </cell>
          <cell r="BU13" t="str">
            <v>BU_P00441</v>
          </cell>
          <cell r="BV13" t="str">
            <v>BU_P00987</v>
          </cell>
          <cell r="BW13" t="str">
            <v>BU_P00409</v>
          </cell>
          <cell r="BX13" t="str">
            <v>BU_P00403</v>
          </cell>
          <cell r="BY13" t="str">
            <v>BU_P00479</v>
          </cell>
          <cell r="BZ13" t="str">
            <v>BU_P00986</v>
          </cell>
          <cell r="CA13" t="str">
            <v>BU_P00258</v>
          </cell>
          <cell r="CB13" t="str">
            <v>BU_P00587</v>
          </cell>
          <cell r="CC13" t="str">
            <v>BU_P00588</v>
          </cell>
          <cell r="CD13" t="str">
            <v>BU_P00460</v>
          </cell>
          <cell r="CE13" t="str">
            <v>BU_P00026</v>
          </cell>
          <cell r="CF13" t="str">
            <v>BU_P00283</v>
          </cell>
          <cell r="CG13" t="str">
            <v>BU_P00586</v>
          </cell>
          <cell r="CH13" t="str">
            <v>BU_P00310</v>
          </cell>
          <cell r="CI13" t="str">
            <v>BU_P00311</v>
          </cell>
          <cell r="CJ13" t="str">
            <v>BU_P00425</v>
          </cell>
          <cell r="CK13" t="str">
            <v>BU_P00426</v>
          </cell>
          <cell r="CL13" t="str">
            <v>BU_P00402</v>
          </cell>
          <cell r="CM13" t="str">
            <v>BU_P00450</v>
          </cell>
          <cell r="CN13" t="str">
            <v>BU_P00415</v>
          </cell>
          <cell r="CO13" t="str">
            <v>BU_P00470</v>
          </cell>
          <cell r="CP13" t="str">
            <v>BU_P00401</v>
          </cell>
          <cell r="CQ13" t="str">
            <v>BU_P00940</v>
          </cell>
          <cell r="CR13" t="str">
            <v>BU_P00942</v>
          </cell>
          <cell r="CS13" t="str">
            <v>BU_P00943</v>
          </cell>
          <cell r="CT13" t="str">
            <v>BU_P00950</v>
          </cell>
          <cell r="CU13" t="str">
            <v>BU_P00951</v>
          </cell>
          <cell r="CV13" t="str">
            <v>BU_P00945</v>
          </cell>
          <cell r="CW13" t="str">
            <v>BU_P00200</v>
          </cell>
          <cell r="CX13" t="str">
            <v>BU_P00292</v>
          </cell>
          <cell r="CY13" t="str">
            <v>BU_P00988</v>
          </cell>
          <cell r="CZ13" t="str">
            <v>BU_P00442</v>
          </cell>
          <cell r="DA13" t="str">
            <v>BU_S01010</v>
          </cell>
          <cell r="DB13" t="str">
            <v>BU_S01020</v>
          </cell>
          <cell r="DC13" t="str">
            <v>BU_S01030</v>
          </cell>
          <cell r="DD13" t="str">
            <v>BU_S01040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7916878.4799998486</v>
          </cell>
          <cell r="V15">
            <v>0</v>
          </cell>
          <cell r="W15">
            <v>0</v>
          </cell>
          <cell r="X15">
            <v>1903102.9100000004</v>
          </cell>
          <cell r="Y15">
            <v>28195.449999999953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9180.4400000000023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29.300000000000011</v>
          </cell>
          <cell r="AS15">
            <v>-5423.12</v>
          </cell>
          <cell r="AT15">
            <v>47025.23000000001</v>
          </cell>
          <cell r="AU15">
            <v>-35646.039999999921</v>
          </cell>
          <cell r="AV15">
            <v>0</v>
          </cell>
          <cell r="AW15">
            <v>0</v>
          </cell>
          <cell r="AX15">
            <v>0</v>
          </cell>
          <cell r="AY15">
            <v>2086.869999999999</v>
          </cell>
          <cell r="AZ15">
            <v>501406.51000000042</v>
          </cell>
          <cell r="BA15">
            <v>5300819.9999996787</v>
          </cell>
          <cell r="BB15">
            <v>0</v>
          </cell>
          <cell r="BC15">
            <v>-1023564.0899999993</v>
          </cell>
          <cell r="BD15">
            <v>0</v>
          </cell>
          <cell r="BE15">
            <v>-51276.98000000004</v>
          </cell>
          <cell r="BF15">
            <v>3009164.1600000774</v>
          </cell>
          <cell r="BG15">
            <v>-13849.940000000002</v>
          </cell>
          <cell r="BH15">
            <v>151655.23999999851</v>
          </cell>
          <cell r="BI15">
            <v>0</v>
          </cell>
          <cell r="BJ15">
            <v>4705475.7499999972</v>
          </cell>
          <cell r="BK15">
            <v>17878711.480000399</v>
          </cell>
          <cell r="BL15">
            <v>0</v>
          </cell>
          <cell r="BM15">
            <v>1712.87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1090.1500000000001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2072672.3900000136</v>
          </cell>
          <cell r="CB15">
            <v>0</v>
          </cell>
          <cell r="CC15">
            <v>0</v>
          </cell>
          <cell r="CD15">
            <v>0</v>
          </cell>
          <cell r="CE15">
            <v>3955.7200000000012</v>
          </cell>
          <cell r="CF15">
            <v>311684.08000000165</v>
          </cell>
          <cell r="CG15">
            <v>1114267.1099999954</v>
          </cell>
          <cell r="CH15">
            <v>903.84000000000015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11.870000000000005</v>
          </cell>
          <cell r="CX15">
            <v>8.990000000000002</v>
          </cell>
          <cell r="CY15">
            <v>193.67999999999998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1.5658113919199469E-16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1422116.871738005</v>
          </cell>
          <cell r="V16">
            <v>0</v>
          </cell>
          <cell r="W16">
            <v>7429.0299999999988</v>
          </cell>
          <cell r="X16">
            <v>-8.0387634884610198E-9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-1222218.3812383099</v>
          </cell>
          <cell r="AH16">
            <v>0</v>
          </cell>
          <cell r="AI16">
            <v>0</v>
          </cell>
          <cell r="AJ16">
            <v>0</v>
          </cell>
          <cell r="AK16">
            <v>-12203.24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1035693.02551753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-675014.74097080249</v>
          </cell>
          <cell r="BB16">
            <v>0</v>
          </cell>
          <cell r="BC16">
            <v>245125.37857618951</v>
          </cell>
          <cell r="BD16">
            <v>0</v>
          </cell>
          <cell r="BE16">
            <v>-58.827172913419837</v>
          </cell>
          <cell r="BF16">
            <v>-354601.24735428207</v>
          </cell>
          <cell r="BG16">
            <v>0</v>
          </cell>
          <cell r="BH16">
            <v>636015.08349228976</v>
          </cell>
          <cell r="BI16">
            <v>0</v>
          </cell>
          <cell r="BJ16">
            <v>3333957.3480223911</v>
          </cell>
          <cell r="BK16">
            <v>993247.94334901997</v>
          </cell>
          <cell r="BL16">
            <v>0</v>
          </cell>
          <cell r="BM16">
            <v>0</v>
          </cell>
          <cell r="BN16">
            <v>21473.200000000001</v>
          </cell>
          <cell r="BO16">
            <v>2501.46</v>
          </cell>
          <cell r="BP16">
            <v>133887.47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25361.547501408728</v>
          </cell>
          <cell r="CB16">
            <v>0</v>
          </cell>
          <cell r="CC16">
            <v>0</v>
          </cell>
          <cell r="CD16">
            <v>0</v>
          </cell>
          <cell r="CE16">
            <v>1</v>
          </cell>
          <cell r="CF16">
            <v>-98689.226271530148</v>
          </cell>
          <cell r="CG16">
            <v>140158.65685871604</v>
          </cell>
          <cell r="CH16">
            <v>-0.9999999999834589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43997.61</v>
          </cell>
          <cell r="CU16">
            <v>192.79</v>
          </cell>
          <cell r="CV16">
            <v>0</v>
          </cell>
          <cell r="CW16">
            <v>-134101.15612502728</v>
          </cell>
          <cell r="CX16">
            <v>-120839.47537205</v>
          </cell>
          <cell r="CY16">
            <v>7145.420000000001</v>
          </cell>
          <cell r="CZ16">
            <v>0</v>
          </cell>
          <cell r="DA16">
            <v>-1.1400000000000001</v>
          </cell>
          <cell r="DB16">
            <v>0</v>
          </cell>
          <cell r="DC16">
            <v>113412.21</v>
          </cell>
          <cell r="DD16">
            <v>3.4694469519536142E-18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9338995.3517378531</v>
          </cell>
          <cell r="V17">
            <v>0</v>
          </cell>
          <cell r="W17">
            <v>7429.0299999999988</v>
          </cell>
          <cell r="X17">
            <v>1903102.9099999922</v>
          </cell>
          <cell r="Y17">
            <v>28195.449999999953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-1213037.94123831</v>
          </cell>
          <cell r="AH17">
            <v>0</v>
          </cell>
          <cell r="AI17">
            <v>0</v>
          </cell>
          <cell r="AJ17">
            <v>0</v>
          </cell>
          <cell r="AK17">
            <v>-12203.24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29.300000000000011</v>
          </cell>
          <cell r="AS17">
            <v>-5423.12</v>
          </cell>
          <cell r="AT17">
            <v>47025.23000000001</v>
          </cell>
          <cell r="AU17">
            <v>1000046.9855175301</v>
          </cell>
          <cell r="AV17">
            <v>0</v>
          </cell>
          <cell r="AW17">
            <v>0</v>
          </cell>
          <cell r="AX17">
            <v>0</v>
          </cell>
          <cell r="AY17">
            <v>2086.869999999999</v>
          </cell>
          <cell r="AZ17">
            <v>501406.51000000042</v>
          </cell>
          <cell r="BA17">
            <v>4625805.2590288762</v>
          </cell>
          <cell r="BB17">
            <v>0</v>
          </cell>
          <cell r="BC17">
            <v>-778438.71142380976</v>
          </cell>
          <cell r="BD17">
            <v>0</v>
          </cell>
          <cell r="BE17">
            <v>-51335.807172913461</v>
          </cell>
          <cell r="BF17">
            <v>2654562.9126457954</v>
          </cell>
          <cell r="BG17">
            <v>-13849.940000000002</v>
          </cell>
          <cell r="BH17">
            <v>787670.32349228824</v>
          </cell>
          <cell r="BI17">
            <v>0</v>
          </cell>
          <cell r="BJ17">
            <v>8039433.0980223883</v>
          </cell>
          <cell r="BK17">
            <v>18871959.423349418</v>
          </cell>
          <cell r="BL17">
            <v>0</v>
          </cell>
          <cell r="BM17">
            <v>1712.87</v>
          </cell>
          <cell r="BN17">
            <v>21473.200000000001</v>
          </cell>
          <cell r="BO17">
            <v>2501.46</v>
          </cell>
          <cell r="BP17">
            <v>133887.47</v>
          </cell>
          <cell r="BQ17">
            <v>0</v>
          </cell>
          <cell r="BR17">
            <v>0</v>
          </cell>
          <cell r="BS17">
            <v>0</v>
          </cell>
          <cell r="BT17">
            <v>1090.1500000000001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2098033.9375014221</v>
          </cell>
          <cell r="CB17">
            <v>0</v>
          </cell>
          <cell r="CC17">
            <v>0</v>
          </cell>
          <cell r="CD17">
            <v>0</v>
          </cell>
          <cell r="CE17">
            <v>3956.7200000000012</v>
          </cell>
          <cell r="CF17">
            <v>212994.8537284715</v>
          </cell>
          <cell r="CG17">
            <v>1254425.7668587114</v>
          </cell>
          <cell r="CH17">
            <v>902.84000000001663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43997.61</v>
          </cell>
          <cell r="CU17">
            <v>192.79</v>
          </cell>
          <cell r="CV17">
            <v>0</v>
          </cell>
          <cell r="CW17">
            <v>-134089.28612502728</v>
          </cell>
          <cell r="CX17">
            <v>-120830.48537205</v>
          </cell>
          <cell r="CY17">
            <v>7339.1000000000013</v>
          </cell>
          <cell r="CZ17">
            <v>0</v>
          </cell>
          <cell r="DA17">
            <v>-1.1400000000000001</v>
          </cell>
          <cell r="DB17">
            <v>0</v>
          </cell>
          <cell r="DC17">
            <v>113412.21</v>
          </cell>
          <cell r="DD17">
            <v>1.600505861439483E-16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3180.5</v>
          </cell>
          <cell r="V20">
            <v>0</v>
          </cell>
          <cell r="W20">
            <v>0</v>
          </cell>
          <cell r="X20">
            <v>-279747.26</v>
          </cell>
          <cell r="Y20">
            <v>28195.449999999953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9180.4400000000023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29.300000000000011</v>
          </cell>
          <cell r="AS20">
            <v>-5423.12</v>
          </cell>
          <cell r="AT20">
            <v>47025.23000000001</v>
          </cell>
          <cell r="AU20">
            <v>-35646.039999999921</v>
          </cell>
          <cell r="AV20">
            <v>0</v>
          </cell>
          <cell r="AW20">
            <v>0</v>
          </cell>
          <cell r="AX20">
            <v>0</v>
          </cell>
          <cell r="AY20">
            <v>2086.869999999999</v>
          </cell>
          <cell r="AZ20">
            <v>0</v>
          </cell>
          <cell r="BA20">
            <v>4177.0099999999984</v>
          </cell>
          <cell r="BB20">
            <v>0</v>
          </cell>
          <cell r="BC20">
            <v>-2007792.5399999991</v>
          </cell>
          <cell r="BD20">
            <v>0</v>
          </cell>
          <cell r="BE20">
            <v>-51276.98000000004</v>
          </cell>
          <cell r="BF20">
            <v>2807.1000000000058</v>
          </cell>
          <cell r="BG20">
            <v>-13849.940000000002</v>
          </cell>
          <cell r="BH20">
            <v>-338.40000000000009</v>
          </cell>
          <cell r="BI20">
            <v>0</v>
          </cell>
          <cell r="BJ20">
            <v>30618.339999999851</v>
          </cell>
          <cell r="BK20">
            <v>-1772952.2200000007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-254727.41999999993</v>
          </cell>
          <cell r="CB20">
            <v>0</v>
          </cell>
          <cell r="CC20">
            <v>0</v>
          </cell>
          <cell r="CD20">
            <v>0</v>
          </cell>
          <cell r="CE20">
            <v>3955.7200000000012</v>
          </cell>
          <cell r="CF20">
            <v>-6880.5200000000186</v>
          </cell>
          <cell r="CG20">
            <v>-149981.17999999993</v>
          </cell>
          <cell r="CH20">
            <v>903.84000000000015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11.870000000000005</v>
          </cell>
          <cell r="CX20">
            <v>8.990000000000002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Classificação Material"/>
      <sheetName val="II"/>
      <sheetName val="Resumo"/>
      <sheetName val="Contas"/>
    </sheetNames>
    <sheetDataSet>
      <sheetData sheetId="0" refreshError="1"/>
      <sheetData sheetId="1" refreshError="1"/>
      <sheetData sheetId="2" refreshError="1">
        <row r="3">
          <cell r="F3" t="str">
            <v>Conta do Razão</v>
          </cell>
        </row>
        <row r="6">
          <cell r="B6" t="str">
            <v>P00091</v>
          </cell>
          <cell r="C6">
            <v>30766.250000000015</v>
          </cell>
        </row>
        <row r="7">
          <cell r="B7" t="str">
            <v>P00220</v>
          </cell>
          <cell r="C7">
            <v>89568.740000000078</v>
          </cell>
        </row>
        <row r="8">
          <cell r="B8" t="str">
            <v>P00258</v>
          </cell>
          <cell r="C8">
            <v>3156.3300000000013</v>
          </cell>
        </row>
        <row r="9">
          <cell r="B9" t="str">
            <v>P00280</v>
          </cell>
          <cell r="C9">
            <v>245585.68000000008</v>
          </cell>
        </row>
        <row r="10">
          <cell r="B10" t="str">
            <v>P00282</v>
          </cell>
          <cell r="C10">
            <v>154438.34999999995</v>
          </cell>
        </row>
        <row r="11">
          <cell r="B11" t="str">
            <v>P00283</v>
          </cell>
          <cell r="C11">
            <v>2784.66</v>
          </cell>
        </row>
        <row r="12">
          <cell r="B12" t="str">
            <v>P00580</v>
          </cell>
          <cell r="C12">
            <v>312533.29000000056</v>
          </cell>
        </row>
        <row r="13">
          <cell r="B13" t="str">
            <v>P00586</v>
          </cell>
          <cell r="C13">
            <v>6653.4299999999994</v>
          </cell>
        </row>
        <row r="14">
          <cell r="B14" t="str">
            <v>P00590</v>
          </cell>
          <cell r="C14">
            <v>26796.559999999998</v>
          </cell>
        </row>
        <row r="15">
          <cell r="B15" t="str">
            <v>Total Geral</v>
          </cell>
          <cell r="C15">
            <v>872283.29000000074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co MAT"/>
      <sheetName val="ii BP21"/>
      <sheetName val="Analise deltas"/>
      <sheetName val="Variação Ordem"/>
      <sheetName val="Target CP"/>
      <sheetName val="Atualização TP"/>
      <sheetName val="Atualização FOB 3º"/>
      <sheetName val="Cambio"/>
      <sheetName val="TCO medio por PDCL"/>
      <sheetName val="Index"/>
      <sheetName val="Delta PN"/>
      <sheetName val="Aberturas para P&amp;L"/>
      <sheetName val="Check banco"/>
      <sheetName val="TD Banco de vendas"/>
      <sheetName val="Variações por PN"/>
    </sheetNames>
    <sheetDataSet>
      <sheetData sheetId="0" refreshError="1"/>
      <sheetData sheetId="1" refreshError="1"/>
      <sheetData sheetId="2" refreshError="1">
        <row r="69">
          <cell r="A69" t="str">
            <v>P00091</v>
          </cell>
        </row>
        <row r="86">
          <cell r="A86" t="str">
            <v>P00091</v>
          </cell>
          <cell r="B86">
            <v>185690.28566960254</v>
          </cell>
          <cell r="C86">
            <v>-9807584.9436717089</v>
          </cell>
          <cell r="D86">
            <v>463516.51129526901</v>
          </cell>
        </row>
        <row r="87">
          <cell r="A87" t="str">
            <v>P00220</v>
          </cell>
          <cell r="B87">
            <v>2945356.5597752575</v>
          </cell>
          <cell r="C87">
            <v>835.83228640016296</v>
          </cell>
          <cell r="D87">
            <v>12650589.66494485</v>
          </cell>
        </row>
        <row r="88">
          <cell r="A88" t="str">
            <v>P00258</v>
          </cell>
          <cell r="B88">
            <v>506349.67887813505</v>
          </cell>
          <cell r="C88">
            <v>292198.92448584642</v>
          </cell>
          <cell r="D88">
            <v>3140883.3007164127</v>
          </cell>
        </row>
        <row r="89">
          <cell r="A89" t="str">
            <v>P00280</v>
          </cell>
          <cell r="B89">
            <v>628107.43895914825</v>
          </cell>
          <cell r="C89">
            <v>596681.54719579068</v>
          </cell>
          <cell r="D89">
            <v>-41637.135005492382</v>
          </cell>
        </row>
        <row r="90">
          <cell r="A90" t="str">
            <v>P00282</v>
          </cell>
          <cell r="B90">
            <v>-150849.26868761037</v>
          </cell>
          <cell r="C90">
            <v>205675.44749545492</v>
          </cell>
          <cell r="D90">
            <v>511676.52783486259</v>
          </cell>
        </row>
        <row r="91">
          <cell r="A91" t="str">
            <v>P00283</v>
          </cell>
          <cell r="B91">
            <v>-301.84666439400002</v>
          </cell>
          <cell r="C91">
            <v>694622.67521479935</v>
          </cell>
          <cell r="D91">
            <v>-144.62816173245</v>
          </cell>
        </row>
        <row r="92">
          <cell r="A92" t="str">
            <v>P00291</v>
          </cell>
          <cell r="C92">
            <v>2722105.3620394752</v>
          </cell>
        </row>
        <row r="93">
          <cell r="A93" t="str">
            <v>P00580</v>
          </cell>
          <cell r="B93">
            <v>535770.95116083452</v>
          </cell>
          <cell r="C93">
            <v>715122.28530786361</v>
          </cell>
          <cell r="D93">
            <v>9000174.0613473412</v>
          </cell>
        </row>
        <row r="94">
          <cell r="A94" t="str">
            <v>P00586</v>
          </cell>
          <cell r="B94">
            <v>2959.8429713379028</v>
          </cell>
          <cell r="C94">
            <v>-10695.118656573759</v>
          </cell>
          <cell r="D94">
            <v>621023.41445431556</v>
          </cell>
        </row>
        <row r="95">
          <cell r="A95" t="str">
            <v>P00590</v>
          </cell>
          <cell r="B95">
            <v>245.35200281600009</v>
          </cell>
          <cell r="C95">
            <v>691904.97445731238</v>
          </cell>
          <cell r="D95">
            <v>3862427.1616971814</v>
          </cell>
        </row>
        <row r="96">
          <cell r="A96" t="str">
            <v>P00433</v>
          </cell>
          <cell r="C96">
            <v>1724991.5630356008</v>
          </cell>
        </row>
        <row r="97">
          <cell r="A97" t="str">
            <v>Total Geral</v>
          </cell>
          <cell r="B97">
            <v>4653328.9940651283</v>
          </cell>
          <cell r="C97">
            <v>-2174141.4508097386</v>
          </cell>
          <cell r="D97">
            <v>30208508.87912301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com.sap.ip.bi.xl.hiddensheet"/>
      <sheetName val="BASE"/>
      <sheetName val="P00068"/>
      <sheetName val="P00220"/>
      <sheetName val="P00581"/>
      <sheetName val="P00291"/>
      <sheetName val="P00590"/>
      <sheetName val="CC-AM"/>
      <sheetName val="P00580"/>
      <sheetName val="CC-FS"/>
      <sheetName val="CC"/>
      <sheetName val="P00283"/>
      <sheetName val="P00586"/>
      <sheetName val="SD"/>
      <sheetName val="P00258"/>
      <sheetName val="XS"/>
      <sheetName val="Cognos_Office_Connection_Cache"/>
      <sheetName val="ES"/>
      <sheetName val="P00280"/>
      <sheetName val="P00433"/>
      <sheetName val="P00297"/>
      <sheetName val="P00298"/>
      <sheetName val="EC"/>
      <sheetName val="P00090"/>
      <sheetName val="P00091"/>
      <sheetName val="P00282"/>
      <sheetName val="GI"/>
      <sheetName val="P00200"/>
      <sheetName val="OT"/>
      <sheetName val="PS"/>
      <sheetName val="PS w|o OT"/>
      <sheetName val="PS w|o OT &amp; w|o D&amp;A"/>
      <sheetName val="Resumo_proposta"/>
    </sheetNames>
    <sheetDataSet>
      <sheetData sheetId="0" refreshError="1"/>
      <sheetData sheetId="1" refreshError="1"/>
      <sheetData sheetId="2" refreshError="1">
        <row r="11">
          <cell r="AJ11">
            <v>-311</v>
          </cell>
        </row>
        <row r="39">
          <cell r="AJ39">
            <v>-310.99999999999994</v>
          </cell>
        </row>
        <row r="50">
          <cell r="AJ50">
            <v>0</v>
          </cell>
        </row>
        <row r="51">
          <cell r="AJ51">
            <v>0</v>
          </cell>
        </row>
        <row r="53">
          <cell r="AJ53">
            <v>0</v>
          </cell>
        </row>
        <row r="54">
          <cell r="AJ54">
            <v>0</v>
          </cell>
        </row>
        <row r="55">
          <cell r="AJ55">
            <v>0</v>
          </cell>
        </row>
        <row r="57">
          <cell r="AJ57">
            <v>0</v>
          </cell>
        </row>
      </sheetData>
      <sheetData sheetId="3" refreshError="1">
        <row r="11">
          <cell r="AJ11">
            <v>136446.23626893654</v>
          </cell>
        </row>
        <row r="39">
          <cell r="AJ39">
            <v>-4152</v>
          </cell>
        </row>
        <row r="50">
          <cell r="AJ50">
            <v>15595.946224720108</v>
          </cell>
        </row>
        <row r="51">
          <cell r="AJ51">
            <v>1.2619263628288446</v>
          </cell>
        </row>
        <row r="53">
          <cell r="AJ53">
            <v>4548.3891105770672</v>
          </cell>
        </row>
        <row r="54">
          <cell r="AJ54">
            <v>835.14330812899425</v>
          </cell>
        </row>
        <row r="55">
          <cell r="AJ55">
            <v>100.98185784372833</v>
          </cell>
        </row>
        <row r="57">
          <cell r="AJ57">
            <v>-3261.0031582963361</v>
          </cell>
        </row>
      </sheetData>
      <sheetData sheetId="4" refreshError="1"/>
      <sheetData sheetId="5" refreshError="1">
        <row r="11">
          <cell r="AJ11">
            <v>35045.521252610393</v>
          </cell>
        </row>
        <row r="39">
          <cell r="AJ39">
            <v>-43</v>
          </cell>
        </row>
        <row r="50">
          <cell r="AJ50">
            <v>0</v>
          </cell>
        </row>
        <row r="51">
          <cell r="AJ51">
            <v>2719.420524522558</v>
          </cell>
        </row>
        <row r="53">
          <cell r="AJ53">
            <v>194.39597012818166</v>
          </cell>
        </row>
        <row r="54">
          <cell r="AJ54">
            <v>696.47005017689969</v>
          </cell>
        </row>
        <row r="55">
          <cell r="AJ55">
            <v>-31.124243376769641</v>
          </cell>
        </row>
        <row r="57">
          <cell r="AJ57">
            <v>548.72705680197851</v>
          </cell>
        </row>
      </sheetData>
      <sheetData sheetId="6" refreshError="1">
        <row r="11">
          <cell r="AJ11">
            <v>54793.117392179993</v>
          </cell>
        </row>
        <row r="39">
          <cell r="AJ39">
            <v>2</v>
          </cell>
        </row>
        <row r="50">
          <cell r="AJ50">
            <v>3862.6725136999976</v>
          </cell>
        </row>
        <row r="51">
          <cell r="AJ51">
            <v>4144.8960415000101</v>
          </cell>
        </row>
        <row r="53">
          <cell r="AJ53">
            <v>138.12374938845954</v>
          </cell>
        </row>
        <row r="54">
          <cell r="AJ54">
            <v>1041.6292033818929</v>
          </cell>
        </row>
        <row r="55">
          <cell r="AJ55">
            <v>139.82941323117043</v>
          </cell>
        </row>
        <row r="57">
          <cell r="AJ57">
            <v>176.14802817802223</v>
          </cell>
        </row>
      </sheetData>
      <sheetData sheetId="7" refreshError="1"/>
      <sheetData sheetId="8" refreshError="1">
        <row r="11">
          <cell r="AJ11">
            <v>374617.25090169144</v>
          </cell>
        </row>
        <row r="39">
          <cell r="AJ39">
            <v>-10289</v>
          </cell>
        </row>
        <row r="50">
          <cell r="AJ50">
            <v>9535.9450125081748</v>
          </cell>
        </row>
        <row r="51">
          <cell r="AJ51">
            <v>-741.98989523044077</v>
          </cell>
        </row>
        <row r="53">
          <cell r="AJ53">
            <v>6581.5407129270388</v>
          </cell>
        </row>
        <row r="54">
          <cell r="AJ54">
            <v>1543.4860796668454</v>
          </cell>
        </row>
        <row r="55">
          <cell r="AJ55">
            <v>-636.50471076796066</v>
          </cell>
        </row>
        <row r="57">
          <cell r="AJ57">
            <v>-1532.2310282511739</v>
          </cell>
        </row>
      </sheetData>
      <sheetData sheetId="9" refreshError="1"/>
      <sheetData sheetId="10" refreshError="1"/>
      <sheetData sheetId="11" refreshError="1">
        <row r="11">
          <cell r="AJ11">
            <v>8769.9437506999984</v>
          </cell>
        </row>
        <row r="39">
          <cell r="AJ39">
            <v>-616</v>
          </cell>
        </row>
        <row r="50">
          <cell r="AJ50">
            <v>-0.44647482612645006</v>
          </cell>
        </row>
        <row r="51">
          <cell r="AJ51">
            <v>1306.0448806674437</v>
          </cell>
        </row>
        <row r="53">
          <cell r="AJ53">
            <v>57.339343819049226</v>
          </cell>
        </row>
        <row r="54">
          <cell r="AJ54">
            <v>397.14252853699054</v>
          </cell>
        </row>
        <row r="55">
          <cell r="AJ55">
            <v>192.77521733484824</v>
          </cell>
        </row>
        <row r="57">
          <cell r="AJ57">
            <v>879.88819555501232</v>
          </cell>
        </row>
      </sheetData>
      <sheetData sheetId="12" refreshError="1">
        <row r="11">
          <cell r="AJ11">
            <v>25278.058645799993</v>
          </cell>
        </row>
        <row r="39">
          <cell r="AJ39">
            <v>-1258</v>
          </cell>
        </row>
        <row r="50">
          <cell r="AJ50">
            <v>623.98325742565351</v>
          </cell>
        </row>
        <row r="51">
          <cell r="AJ51">
            <v>-90.757096099490283</v>
          </cell>
        </row>
        <row r="53">
          <cell r="AJ53">
            <v>493.66825280426531</v>
          </cell>
        </row>
        <row r="54">
          <cell r="AJ54">
            <v>161.79436286296067</v>
          </cell>
        </row>
        <row r="55">
          <cell r="AJ55">
            <v>-10.521731452201381</v>
          </cell>
        </row>
        <row r="57">
          <cell r="AJ57">
            <v>-28.467263087235967</v>
          </cell>
        </row>
      </sheetData>
      <sheetData sheetId="13" refreshError="1"/>
      <sheetData sheetId="14" refreshError="1">
        <row r="11">
          <cell r="AJ11">
            <v>47471.209473999981</v>
          </cell>
        </row>
        <row r="39">
          <cell r="AJ39">
            <v>-3333</v>
          </cell>
        </row>
        <row r="50">
          <cell r="AJ50">
            <v>3647.2329795945475</v>
          </cell>
        </row>
        <row r="51">
          <cell r="AJ51">
            <v>2283.6777357272786</v>
          </cell>
        </row>
        <row r="53">
          <cell r="AJ53">
            <v>1166.9948252129877</v>
          </cell>
        </row>
        <row r="54">
          <cell r="AJ54">
            <v>51.440594135504341</v>
          </cell>
        </row>
        <row r="55">
          <cell r="AJ55">
            <v>108.52670155088536</v>
          </cell>
        </row>
        <row r="57">
          <cell r="AJ57">
            <v>-511.73844673837709</v>
          </cell>
        </row>
      </sheetData>
      <sheetData sheetId="15" refreshError="1"/>
      <sheetData sheetId="16" refreshError="1"/>
      <sheetData sheetId="17" refreshError="1"/>
      <sheetData sheetId="18" refreshError="1">
        <row r="11">
          <cell r="AJ11">
            <v>132583.30400754005</v>
          </cell>
        </row>
        <row r="39">
          <cell r="AJ39">
            <v>49</v>
          </cell>
        </row>
        <row r="50">
          <cell r="AJ50">
            <v>586.47030395365584</v>
          </cell>
        </row>
        <row r="51">
          <cell r="AJ51">
            <v>1492.9498504757792</v>
          </cell>
        </row>
        <row r="53">
          <cell r="AJ53">
            <v>2691.5397733143773</v>
          </cell>
        </row>
        <row r="54">
          <cell r="AJ54">
            <v>5327.7522303595688</v>
          </cell>
        </row>
        <row r="55">
          <cell r="AJ55">
            <v>-155.62346528803863</v>
          </cell>
        </row>
        <row r="57">
          <cell r="AJ57">
            <v>-110.35309180981626</v>
          </cell>
        </row>
      </sheetData>
      <sheetData sheetId="19" refreshError="1">
        <row r="11">
          <cell r="AJ11">
            <v>9829.9030459999994</v>
          </cell>
        </row>
        <row r="39">
          <cell r="AJ39">
            <v>-296</v>
          </cell>
        </row>
        <row r="50">
          <cell r="AJ50">
            <v>0</v>
          </cell>
        </row>
        <row r="51">
          <cell r="AJ51">
            <v>1399.570200458048</v>
          </cell>
        </row>
        <row r="53">
          <cell r="AJ53">
            <v>71.117970239131708</v>
          </cell>
        </row>
        <row r="54">
          <cell r="AJ54">
            <v>-172.59818255732446</v>
          </cell>
        </row>
        <row r="55">
          <cell r="AJ55">
            <v>68.502114004271931</v>
          </cell>
        </row>
        <row r="57">
          <cell r="AJ57">
            <v>267.07572523011441</v>
          </cell>
        </row>
      </sheetData>
      <sheetData sheetId="20" refreshError="1">
        <row r="11">
          <cell r="AJ11">
            <v>0</v>
          </cell>
        </row>
        <row r="39">
          <cell r="AJ39">
            <v>0</v>
          </cell>
        </row>
        <row r="50">
          <cell r="AJ50">
            <v>0</v>
          </cell>
        </row>
        <row r="51">
          <cell r="AJ51">
            <v>0</v>
          </cell>
        </row>
        <row r="53">
          <cell r="AJ53">
            <v>0</v>
          </cell>
        </row>
        <row r="54">
          <cell r="AJ54">
            <v>0</v>
          </cell>
        </row>
        <row r="55">
          <cell r="AJ55">
            <v>0</v>
          </cell>
        </row>
        <row r="57">
          <cell r="AJ57">
            <v>0</v>
          </cell>
        </row>
      </sheetData>
      <sheetData sheetId="21" refreshError="1">
        <row r="11">
          <cell r="AJ11">
            <v>0</v>
          </cell>
        </row>
        <row r="39">
          <cell r="AJ39">
            <v>0</v>
          </cell>
        </row>
        <row r="50">
          <cell r="AJ50">
            <v>0</v>
          </cell>
        </row>
        <row r="51">
          <cell r="AJ51">
            <v>0</v>
          </cell>
        </row>
        <row r="53">
          <cell r="AJ53">
            <v>0</v>
          </cell>
        </row>
        <row r="54">
          <cell r="AJ54">
            <v>0</v>
          </cell>
        </row>
        <row r="55">
          <cell r="AJ55">
            <v>0</v>
          </cell>
        </row>
        <row r="57">
          <cell r="AJ57">
            <v>0</v>
          </cell>
        </row>
      </sheetData>
      <sheetData sheetId="22" refreshError="1"/>
      <sheetData sheetId="23" refreshError="1">
        <row r="13">
          <cell r="AJ13">
            <v>8714.5105759999988</v>
          </cell>
        </row>
        <row r="39">
          <cell r="AJ39">
            <v>0</v>
          </cell>
        </row>
        <row r="50">
          <cell r="AJ50">
            <v>0</v>
          </cell>
        </row>
        <row r="51">
          <cell r="AJ51">
            <v>0</v>
          </cell>
        </row>
        <row r="53">
          <cell r="AJ53">
            <v>0</v>
          </cell>
        </row>
        <row r="54">
          <cell r="AJ54">
            <v>0</v>
          </cell>
        </row>
        <row r="55">
          <cell r="AJ55">
            <v>0</v>
          </cell>
        </row>
        <row r="57">
          <cell r="AJ57">
            <v>0</v>
          </cell>
        </row>
      </sheetData>
      <sheetData sheetId="24" refreshError="1">
        <row r="13">
          <cell r="AJ13">
            <v>83944.756802195043</v>
          </cell>
        </row>
        <row r="39">
          <cell r="AJ39">
            <v>107</v>
          </cell>
        </row>
        <row r="50">
          <cell r="AJ50">
            <v>649.2067969648715</v>
          </cell>
        </row>
        <row r="51">
          <cell r="AJ51">
            <v>-9814.7117888098855</v>
          </cell>
        </row>
        <row r="53">
          <cell r="AJ53">
            <v>392.82178457576248</v>
          </cell>
        </row>
        <row r="54">
          <cell r="AJ54">
            <v>346.94882604808225</v>
          </cell>
        </row>
        <row r="55">
          <cell r="AJ55">
            <v>-234.62585446810044</v>
          </cell>
        </row>
        <row r="57">
          <cell r="AJ57">
            <v>-281.08492716263248</v>
          </cell>
        </row>
      </sheetData>
      <sheetData sheetId="25" refreshError="1">
        <row r="13">
          <cell r="AJ13">
            <v>-5618.9638750000022</v>
          </cell>
        </row>
        <row r="39">
          <cell r="AJ39">
            <v>-12303</v>
          </cell>
        </row>
        <row r="50">
          <cell r="AJ50">
            <v>360.82725914725222</v>
          </cell>
        </row>
        <row r="51">
          <cell r="AJ51">
            <v>705.05470817491118</v>
          </cell>
        </row>
        <row r="53">
          <cell r="AJ53">
            <v>2159.7381738306194</v>
          </cell>
        </row>
        <row r="54">
          <cell r="AJ54">
            <v>465.67685476984053</v>
          </cell>
        </row>
        <row r="55">
          <cell r="AJ55">
            <v>-125.31656553299756</v>
          </cell>
        </row>
        <row r="57">
          <cell r="AJ57">
            <v>-377.55884151206965</v>
          </cell>
        </row>
      </sheetData>
      <sheetData sheetId="26" refreshError="1"/>
      <sheetData sheetId="27" refreshError="1">
        <row r="13">
          <cell r="AJ13">
            <v>0</v>
          </cell>
        </row>
        <row r="39">
          <cell r="AJ39">
            <v>0</v>
          </cell>
        </row>
        <row r="50">
          <cell r="AJ50">
            <v>0</v>
          </cell>
        </row>
        <row r="51">
          <cell r="AJ51">
            <v>0</v>
          </cell>
        </row>
        <row r="53">
          <cell r="AJ53">
            <v>0</v>
          </cell>
        </row>
        <row r="54">
          <cell r="AJ54">
            <v>0</v>
          </cell>
        </row>
        <row r="55">
          <cell r="AJ55">
            <v>0</v>
          </cell>
        </row>
        <row r="57">
          <cell r="AJ57">
            <v>0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com.sap.ip.bi.xl.hiddensheet"/>
      <sheetName val="BASE"/>
      <sheetName val="P00068"/>
      <sheetName val="P00220"/>
      <sheetName val="P00581"/>
      <sheetName val="P00590"/>
      <sheetName val="P00291"/>
      <sheetName val="AM DIV"/>
      <sheetName val="CC-AM"/>
      <sheetName val="P00580"/>
      <sheetName val="FS DIV"/>
      <sheetName val="CC-FS"/>
      <sheetName val="CC"/>
      <sheetName val="P00283"/>
      <sheetName val="P00586"/>
      <sheetName val="SD DIV"/>
      <sheetName val="SD"/>
      <sheetName val="P00258"/>
      <sheetName val="XS DIV"/>
      <sheetName val="XS"/>
      <sheetName val="ES"/>
      <sheetName val="P00280"/>
      <sheetName val="P00433"/>
      <sheetName val="P00297"/>
      <sheetName val="P00298"/>
      <sheetName val="EC DIV"/>
      <sheetName val="EC"/>
      <sheetName val="P00090"/>
      <sheetName val="P00091"/>
      <sheetName val="P00282"/>
      <sheetName val="GI DIV"/>
      <sheetName val="GI"/>
      <sheetName val="P00200"/>
      <sheetName val="OT DIV"/>
      <sheetName val="OT"/>
      <sheetName val="DIV DIV"/>
      <sheetName val="DIV"/>
      <sheetName val="PS"/>
      <sheetName val="Resumo"/>
      <sheetName val="PS w|o OT"/>
      <sheetName val="PS w|o OT &amp; w|o D&amp;A"/>
    </sheetNames>
    <sheetDataSet>
      <sheetData sheetId="0" refreshError="1"/>
      <sheetData sheetId="1" refreshError="1"/>
      <sheetData sheetId="2" refreshError="1">
        <row r="55">
          <cell r="AV55">
            <v>-310.99999999999994</v>
          </cell>
        </row>
        <row r="67">
          <cell r="AV67">
            <v>0</v>
          </cell>
        </row>
      </sheetData>
      <sheetData sheetId="3" refreshError="1">
        <row r="55">
          <cell r="AV55">
            <v>105925.39911751532</v>
          </cell>
        </row>
        <row r="67">
          <cell r="AV67">
            <v>17820.719269336394</v>
          </cell>
        </row>
      </sheetData>
      <sheetData sheetId="4" refreshError="1"/>
      <sheetData sheetId="5" refreshError="1">
        <row r="55">
          <cell r="AV55">
            <v>54308.118583239542</v>
          </cell>
        </row>
        <row r="67">
          <cell r="AV67">
            <v>9503.298949379554</v>
          </cell>
        </row>
      </sheetData>
      <sheetData sheetId="6" refreshError="1">
        <row r="55">
          <cell r="AV55">
            <v>39173.410610863255</v>
          </cell>
        </row>
        <row r="67">
          <cell r="AV67">
            <v>4127.8893582528481</v>
          </cell>
        </row>
      </sheetData>
      <sheetData sheetId="7" refreshError="1"/>
      <sheetData sheetId="8" refreshError="1"/>
      <sheetData sheetId="9" refreshError="1">
        <row r="55">
          <cell r="AV55">
            <v>277853.83031740371</v>
          </cell>
        </row>
        <row r="67">
          <cell r="AV67">
            <v>34103.128692633894</v>
          </cell>
        </row>
      </sheetData>
      <sheetData sheetId="10" refreshError="1"/>
      <sheetData sheetId="11" refreshError="1"/>
      <sheetData sheetId="12" refreshError="1"/>
      <sheetData sheetId="13" refreshError="1">
        <row r="55">
          <cell r="AV55">
            <v>11527.857886287216</v>
          </cell>
        </row>
        <row r="67">
          <cell r="AV67">
            <v>2832.7436910872175</v>
          </cell>
        </row>
      </sheetData>
      <sheetData sheetId="14" refreshError="1">
        <row r="55">
          <cell r="AV55">
            <v>18730.385704753946</v>
          </cell>
        </row>
        <row r="67">
          <cell r="AV67">
            <v>1149.6997824539519</v>
          </cell>
        </row>
      </sheetData>
      <sheetData sheetId="15" refreshError="1"/>
      <sheetData sheetId="16" refreshError="1"/>
      <sheetData sheetId="17" refreshError="1">
        <row r="55">
          <cell r="AV55">
            <v>41502.9590846953</v>
          </cell>
        </row>
        <row r="67">
          <cell r="AV67">
            <v>6746.1343894828269</v>
          </cell>
        </row>
      </sheetData>
      <sheetData sheetId="18" refreshError="1"/>
      <sheetData sheetId="19" refreshError="1"/>
      <sheetData sheetId="20" refreshError="1"/>
      <sheetData sheetId="21" refreshError="1">
        <row r="55">
          <cell r="AV55">
            <v>124157.2360627118</v>
          </cell>
        </row>
        <row r="67">
          <cell r="AV67">
            <v>10832.735601005525</v>
          </cell>
        </row>
      </sheetData>
      <sheetData sheetId="22" refreshError="1">
        <row r="55">
          <cell r="AV55">
            <v>1355.2386933742416</v>
          </cell>
        </row>
        <row r="67">
          <cell r="AV67">
            <v>1633.6678273742416</v>
          </cell>
        </row>
      </sheetData>
      <sheetData sheetId="23" refreshError="1">
        <row r="55">
          <cell r="AV55">
            <v>0</v>
          </cell>
        </row>
        <row r="67">
          <cell r="AV67">
            <v>0</v>
          </cell>
        </row>
      </sheetData>
      <sheetData sheetId="24" refreshError="1">
        <row r="55">
          <cell r="AV55">
            <v>0</v>
          </cell>
        </row>
        <row r="67">
          <cell r="AV67">
            <v>0</v>
          </cell>
        </row>
      </sheetData>
      <sheetData sheetId="25" refreshError="1"/>
      <sheetData sheetId="26" refreshError="1"/>
      <sheetData sheetId="27" refreshError="1">
        <row r="55">
          <cell r="AV55">
            <v>8714.5105760000006</v>
          </cell>
        </row>
        <row r="67">
          <cell r="AV67">
            <v>0</v>
          </cell>
        </row>
      </sheetData>
      <sheetData sheetId="28" refreshError="1">
        <row r="55">
          <cell r="AV55">
            <v>70292.330999343118</v>
          </cell>
        </row>
        <row r="67">
          <cell r="AV67">
            <v>-13652.4258028519</v>
          </cell>
        </row>
      </sheetData>
      <sheetData sheetId="29" refreshError="1">
        <row r="55">
          <cell r="AV55">
            <v>-2430.5422861224415</v>
          </cell>
        </row>
        <row r="67">
          <cell r="AV67">
            <v>3188.4215888775561</v>
          </cell>
        </row>
      </sheetData>
      <sheetData sheetId="30" refreshError="1"/>
      <sheetData sheetId="31" refreshError="1"/>
      <sheetData sheetId="32" refreshError="1">
        <row r="55">
          <cell r="AV55">
            <v>0</v>
          </cell>
        </row>
        <row r="67">
          <cell r="AV67">
            <v>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R12"/>
    </sheetNames>
    <sheetDataSet>
      <sheetData sheetId="0" refreshError="1">
        <row r="2">
          <cell r="A2"/>
          <cell r="D2" t="str">
            <v>P00068</v>
          </cell>
          <cell r="E2" t="str">
            <v>P00220</v>
          </cell>
          <cell r="F2" t="str">
            <v>P00581</v>
          </cell>
          <cell r="G2" t="str">
            <v>P00590</v>
          </cell>
          <cell r="H2" t="str">
            <v>P00291</v>
          </cell>
          <cell r="I2" t="str">
            <v>DIV AM</v>
          </cell>
          <cell r="J2" t="str">
            <v>AM</v>
          </cell>
          <cell r="K2" t="str">
            <v>P00283</v>
          </cell>
          <cell r="L2" t="str">
            <v>P00586</v>
          </cell>
          <cell r="M2" t="str">
            <v>DIV SD</v>
          </cell>
          <cell r="N2" t="str">
            <v>P00258</v>
          </cell>
          <cell r="O2" t="str">
            <v>DIV XS</v>
          </cell>
          <cell r="P2" t="str">
            <v>ES</v>
          </cell>
          <cell r="Q2" t="str">
            <v>P00280</v>
          </cell>
          <cell r="R2" t="str">
            <v>P00297</v>
          </cell>
          <cell r="S2" t="str">
            <v>P00298</v>
          </cell>
          <cell r="T2" t="str">
            <v>P00433</v>
          </cell>
          <cell r="U2" t="str">
            <v>DIV EC</v>
          </cell>
          <cell r="V2" t="str">
            <v>EC</v>
          </cell>
          <cell r="W2" t="str">
            <v>P00090</v>
          </cell>
          <cell r="X2" t="str">
            <v>P00091</v>
          </cell>
          <cell r="Y2" t="str">
            <v>P00282</v>
          </cell>
          <cell r="Z2" t="str">
            <v>DIV PI</v>
          </cell>
          <cell r="AA2" t="str">
            <v>PI</v>
          </cell>
          <cell r="AB2" t="str">
            <v>P00580</v>
          </cell>
          <cell r="AC2" t="str">
            <v>DIV FS</v>
          </cell>
          <cell r="AD2" t="str">
            <v>FS</v>
          </cell>
          <cell r="AE2" t="str">
            <v>P00200</v>
          </cell>
          <cell r="AF2" t="str">
            <v>DIV OT</v>
          </cell>
          <cell r="AG2" t="str">
            <v>OT</v>
          </cell>
          <cell r="AH2" t="str">
            <v>DIV DIV</v>
          </cell>
          <cell r="AI2" t="str">
            <v>DIV</v>
          </cell>
          <cell r="AJ2" t="str">
            <v>PS</v>
          </cell>
        </row>
        <row r="4">
          <cell r="D4">
            <v>0.89273000000000002</v>
          </cell>
          <cell r="E4">
            <v>9402.332179999994</v>
          </cell>
          <cell r="F4">
            <v>0</v>
          </cell>
          <cell r="G4">
            <v>4176.5727399999996</v>
          </cell>
          <cell r="H4">
            <v>2684.0192699999998</v>
          </cell>
          <cell r="I4">
            <v>0</v>
          </cell>
          <cell r="J4">
            <v>16263.816919999992</v>
          </cell>
          <cell r="K4">
            <v>926.18189000000007</v>
          </cell>
          <cell r="L4">
            <v>1706.1348699999996</v>
          </cell>
          <cell r="M4">
            <v>0</v>
          </cell>
          <cell r="N4">
            <v>3652.3003699999986</v>
          </cell>
          <cell r="O4">
            <v>0</v>
          </cell>
          <cell r="P4">
            <v>6284.6171299999987</v>
          </cell>
          <cell r="Q4">
            <v>8880.2783899999959</v>
          </cell>
          <cell r="R4">
            <v>0</v>
          </cell>
          <cell r="S4">
            <v>0</v>
          </cell>
          <cell r="T4">
            <v>3817.5016400000004</v>
          </cell>
          <cell r="U4">
            <v>0</v>
          </cell>
          <cell r="V4">
            <v>12697.780029999998</v>
          </cell>
          <cell r="W4">
            <v>632.76373999999998</v>
          </cell>
          <cell r="X4">
            <v>4721.914979999995</v>
          </cell>
          <cell r="Y4">
            <v>894.98304999999993</v>
          </cell>
          <cell r="Z4">
            <v>0</v>
          </cell>
          <cell r="AA4">
            <v>6249.6617699999933</v>
          </cell>
          <cell r="AB4">
            <v>19518.429300000003</v>
          </cell>
          <cell r="AC4">
            <v>0</v>
          </cell>
          <cell r="AD4">
            <v>19518.429300000003</v>
          </cell>
          <cell r="AE4">
            <v>424.40694999999999</v>
          </cell>
          <cell r="AF4">
            <v>0</v>
          </cell>
          <cell r="AG4">
            <v>424.40694999999999</v>
          </cell>
          <cell r="AH4">
            <v>0</v>
          </cell>
          <cell r="AI4">
            <v>0</v>
          </cell>
          <cell r="AJ4">
            <v>61438.712099999982</v>
          </cell>
        </row>
        <row r="5"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/>
          <cell r="AG5"/>
          <cell r="AH5"/>
          <cell r="AI5"/>
          <cell r="AJ5"/>
        </row>
        <row r="6">
          <cell r="D6">
            <v>0</v>
          </cell>
          <cell r="E6">
            <v>8465.1249799999932</v>
          </cell>
          <cell r="F6">
            <v>0</v>
          </cell>
          <cell r="G6">
            <v>3640.5510100000001</v>
          </cell>
          <cell r="H6">
            <v>3381.7492599999996</v>
          </cell>
          <cell r="I6">
            <v>0</v>
          </cell>
          <cell r="J6">
            <v>15487.425249999993</v>
          </cell>
          <cell r="K6">
            <v>661.8656400000001</v>
          </cell>
          <cell r="L6">
            <v>1727.4011999999996</v>
          </cell>
          <cell r="M6">
            <v>0</v>
          </cell>
          <cell r="N6">
            <v>3844.2666999999988</v>
          </cell>
          <cell r="O6">
            <v>0</v>
          </cell>
          <cell r="P6">
            <v>6233.5335399999985</v>
          </cell>
          <cell r="Q6">
            <v>7797.3824999999943</v>
          </cell>
          <cell r="R6">
            <v>0</v>
          </cell>
          <cell r="S6">
            <v>0</v>
          </cell>
          <cell r="T6">
            <v>3817.5016400000004</v>
          </cell>
          <cell r="U6">
            <v>0</v>
          </cell>
          <cell r="V6">
            <v>11614.884139999996</v>
          </cell>
          <cell r="W6">
            <v>632.76373999999998</v>
          </cell>
          <cell r="X6">
            <v>8713.5228499999957</v>
          </cell>
          <cell r="Y6">
            <v>664.9351099999999</v>
          </cell>
          <cell r="Z6">
            <v>0</v>
          </cell>
          <cell r="AA6">
            <v>10011.221699999995</v>
          </cell>
          <cell r="AB6">
            <v>17613.628980000005</v>
          </cell>
          <cell r="AC6">
            <v>0</v>
          </cell>
          <cell r="AD6">
            <v>17613.628980000005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60960.69360999998</v>
          </cell>
        </row>
        <row r="7">
          <cell r="D7">
            <v>0</v>
          </cell>
          <cell r="E7">
            <v>8465.1249799999932</v>
          </cell>
          <cell r="F7">
            <v>0</v>
          </cell>
          <cell r="G7">
            <v>3640.5510100000001</v>
          </cell>
          <cell r="H7">
            <v>3381.7492599999996</v>
          </cell>
          <cell r="I7">
            <v>0</v>
          </cell>
          <cell r="J7">
            <v>15487.425249999993</v>
          </cell>
          <cell r="K7">
            <v>661.8656400000001</v>
          </cell>
          <cell r="L7">
            <v>1727.4011999999996</v>
          </cell>
          <cell r="M7">
            <v>0</v>
          </cell>
          <cell r="N7">
            <v>3844.2666999999988</v>
          </cell>
          <cell r="O7">
            <v>0</v>
          </cell>
          <cell r="P7">
            <v>6233.5335399999985</v>
          </cell>
          <cell r="Q7">
            <v>7797.3824999999943</v>
          </cell>
          <cell r="R7">
            <v>0</v>
          </cell>
          <cell r="S7">
            <v>0</v>
          </cell>
          <cell r="T7">
            <v>3817.5016400000004</v>
          </cell>
          <cell r="U7">
            <v>0</v>
          </cell>
          <cell r="V7">
            <v>11614.884139999996</v>
          </cell>
          <cell r="W7">
            <v>632.76373999999998</v>
          </cell>
          <cell r="X7">
            <v>8713.5228499999957</v>
          </cell>
          <cell r="Y7">
            <v>664.9351099999999</v>
          </cell>
          <cell r="Z7">
            <v>0</v>
          </cell>
          <cell r="AA7">
            <v>10011.221699999995</v>
          </cell>
          <cell r="AB7">
            <v>17613.628980000005</v>
          </cell>
          <cell r="AC7">
            <v>0</v>
          </cell>
          <cell r="AD7">
            <v>17613.628980000005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60960.69360999998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Classificação Material"/>
      <sheetName val="II"/>
      <sheetName val="Resumo"/>
      <sheetName val="Contas"/>
    </sheetNames>
    <sheetDataSet>
      <sheetData sheetId="0" refreshError="1"/>
      <sheetData sheetId="1" refreshError="1"/>
      <sheetData sheetId="2" refreshError="1">
        <row r="3">
          <cell r="G3" t="str">
            <v>1426000006</v>
          </cell>
        </row>
        <row r="6">
          <cell r="B6" t="str">
            <v>P00091</v>
          </cell>
          <cell r="C6">
            <v>20909.260000000006</v>
          </cell>
        </row>
        <row r="7">
          <cell r="B7" t="str">
            <v>P00220</v>
          </cell>
          <cell r="C7">
            <v>138335.4</v>
          </cell>
        </row>
        <row r="8">
          <cell r="B8" t="str">
            <v>P00258</v>
          </cell>
          <cell r="C8">
            <v>9492.0800000000017</v>
          </cell>
        </row>
        <row r="9">
          <cell r="B9" t="str">
            <v>P00280</v>
          </cell>
          <cell r="C9">
            <v>241900.47999999981</v>
          </cell>
        </row>
        <row r="10">
          <cell r="B10" t="str">
            <v>P00282</v>
          </cell>
          <cell r="C10">
            <v>238964.7900000001</v>
          </cell>
        </row>
        <row r="11">
          <cell r="B11" t="str">
            <v>P00283</v>
          </cell>
          <cell r="C11">
            <v>61</v>
          </cell>
        </row>
        <row r="12">
          <cell r="B12" t="str">
            <v>P00580</v>
          </cell>
          <cell r="C12">
            <v>469585.76000000018</v>
          </cell>
        </row>
        <row r="13">
          <cell r="B13" t="str">
            <v>P00586</v>
          </cell>
          <cell r="C13">
            <v>16144.070000000009</v>
          </cell>
        </row>
        <row r="14">
          <cell r="B14" t="str">
            <v>P00590</v>
          </cell>
          <cell r="C14">
            <v>268.39</v>
          </cell>
        </row>
        <row r="15">
          <cell r="B15" t="str">
            <v>Total Geral</v>
          </cell>
          <cell r="C15">
            <v>1135661.23</v>
          </cell>
        </row>
      </sheetData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R02"/>
    </sheetNames>
    <sheetDataSet>
      <sheetData sheetId="0" refreshError="1">
        <row r="2">
          <cell r="A2"/>
          <cell r="D2" t="str">
            <v>P00068</v>
          </cell>
          <cell r="E2" t="str">
            <v>P00220</v>
          </cell>
          <cell r="F2" t="str">
            <v>P00581</v>
          </cell>
          <cell r="G2" t="str">
            <v>P00590</v>
          </cell>
          <cell r="H2" t="str">
            <v>P00291</v>
          </cell>
          <cell r="I2" t="str">
            <v>DIV AM</v>
          </cell>
          <cell r="J2" t="str">
            <v>AM</v>
          </cell>
          <cell r="K2" t="str">
            <v>P00283</v>
          </cell>
          <cell r="L2" t="str">
            <v>P00586</v>
          </cell>
          <cell r="M2" t="str">
            <v>DIV SD</v>
          </cell>
          <cell r="N2" t="str">
            <v>P00258</v>
          </cell>
          <cell r="O2" t="str">
            <v>DIV XS</v>
          </cell>
          <cell r="P2" t="str">
            <v>ES</v>
          </cell>
          <cell r="Q2" t="str">
            <v>P00280</v>
          </cell>
          <cell r="R2" t="str">
            <v>P00297</v>
          </cell>
          <cell r="S2" t="str">
            <v>P00298</v>
          </cell>
          <cell r="T2" t="str">
            <v>P00433</v>
          </cell>
          <cell r="U2" t="str">
            <v>DIV EC</v>
          </cell>
          <cell r="V2" t="str">
            <v>EC</v>
          </cell>
          <cell r="W2" t="str">
            <v>P00090</v>
          </cell>
          <cell r="X2" t="str">
            <v>P00091</v>
          </cell>
          <cell r="Y2" t="str">
            <v>P00282</v>
          </cell>
          <cell r="Z2" t="str">
            <v>DIV PI</v>
          </cell>
          <cell r="AA2" t="str">
            <v>PI</v>
          </cell>
          <cell r="AB2" t="str">
            <v>P00580</v>
          </cell>
          <cell r="AC2" t="str">
            <v>DIV FS</v>
          </cell>
          <cell r="AD2" t="str">
            <v>FS</v>
          </cell>
          <cell r="AE2" t="str">
            <v>P00200</v>
          </cell>
          <cell r="AF2" t="str">
            <v>DIV OT</v>
          </cell>
          <cell r="AG2" t="str">
            <v>OT</v>
          </cell>
          <cell r="AH2" t="str">
            <v>DIV DIV</v>
          </cell>
          <cell r="AI2" t="str">
            <v>DIV</v>
          </cell>
          <cell r="AJ2" t="str">
            <v>PS</v>
          </cell>
        </row>
        <row r="4">
          <cell r="D4">
            <v>-31.869409999999998</v>
          </cell>
          <cell r="E4">
            <v>7212.0647499999959</v>
          </cell>
          <cell r="F4">
            <v>-30.528200000000002</v>
          </cell>
          <cell r="G4">
            <v>3583.8125000000014</v>
          </cell>
          <cell r="H4">
            <v>2039.8211000000001</v>
          </cell>
          <cell r="I4">
            <v>0</v>
          </cell>
          <cell r="J4">
            <v>12773.300739999997</v>
          </cell>
          <cell r="K4">
            <v>670.86702000000002</v>
          </cell>
          <cell r="L4">
            <v>869.99437</v>
          </cell>
          <cell r="M4">
            <v>0</v>
          </cell>
          <cell r="N4">
            <v>2359.5984499999995</v>
          </cell>
          <cell r="O4">
            <v>0</v>
          </cell>
          <cell r="P4">
            <v>3900.4598399999991</v>
          </cell>
          <cell r="Q4">
            <v>7988.3570399999999</v>
          </cell>
          <cell r="R4">
            <v>0</v>
          </cell>
          <cell r="S4">
            <v>0.19541</v>
          </cell>
          <cell r="T4">
            <v>3149.7037600000003</v>
          </cell>
          <cell r="U4">
            <v>0</v>
          </cell>
          <cell r="V4">
            <v>11138.25621</v>
          </cell>
          <cell r="W4">
            <v>614.80050999999992</v>
          </cell>
          <cell r="X4">
            <v>6028.3293699999977</v>
          </cell>
          <cell r="Y4">
            <v>-1315.1396700000009</v>
          </cell>
          <cell r="Z4">
            <v>0</v>
          </cell>
          <cell r="AA4">
            <v>5327.9902099999972</v>
          </cell>
          <cell r="AB4">
            <v>19437.793550000002</v>
          </cell>
          <cell r="AC4">
            <v>0</v>
          </cell>
          <cell r="AD4">
            <v>19437.793550000002</v>
          </cell>
          <cell r="AE4">
            <v>2093.2179700000002</v>
          </cell>
          <cell r="AF4">
            <v>0</v>
          </cell>
          <cell r="AG4">
            <v>2093.2179700000002</v>
          </cell>
          <cell r="AH4">
            <v>0</v>
          </cell>
          <cell r="AI4">
            <v>0</v>
          </cell>
          <cell r="AJ4">
            <v>54671.018519999998</v>
          </cell>
        </row>
        <row r="5"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/>
          <cell r="AG5"/>
          <cell r="AH5"/>
          <cell r="AI5"/>
          <cell r="AJ5"/>
        </row>
        <row r="6">
          <cell r="D6">
            <v>-31.869409999999998</v>
          </cell>
          <cell r="E6">
            <v>6423.9657999999954</v>
          </cell>
          <cell r="F6">
            <v>-30.528200000000002</v>
          </cell>
          <cell r="G6">
            <v>3540.9677800000013</v>
          </cell>
          <cell r="H6">
            <v>2533.3551900000002</v>
          </cell>
          <cell r="I6">
            <v>0</v>
          </cell>
          <cell r="J6">
            <v>12435.891159999997</v>
          </cell>
          <cell r="K6">
            <v>540.83384000000001</v>
          </cell>
          <cell r="L6">
            <v>866.95713999999987</v>
          </cell>
          <cell r="M6">
            <v>0</v>
          </cell>
          <cell r="N6">
            <v>1992.4204399999994</v>
          </cell>
          <cell r="O6">
            <v>0</v>
          </cell>
          <cell r="P6">
            <v>3400.2114199999992</v>
          </cell>
          <cell r="Q6">
            <v>7198.2662099999998</v>
          </cell>
          <cell r="R6">
            <v>0</v>
          </cell>
          <cell r="S6">
            <v>0</v>
          </cell>
          <cell r="T6">
            <v>3149.7037600000003</v>
          </cell>
          <cell r="U6">
            <v>0</v>
          </cell>
          <cell r="V6">
            <v>10347.96997</v>
          </cell>
          <cell r="W6">
            <v>614.80050999999992</v>
          </cell>
          <cell r="X6">
            <v>7351.5199099999982</v>
          </cell>
          <cell r="Y6">
            <v>-1558.346060000001</v>
          </cell>
          <cell r="Z6">
            <v>0</v>
          </cell>
          <cell r="AA6">
            <v>6407.9743599999974</v>
          </cell>
          <cell r="AB6">
            <v>16425.638510000001</v>
          </cell>
          <cell r="AC6">
            <v>0</v>
          </cell>
          <cell r="AD6">
            <v>16425.638510000001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49017.685419999994</v>
          </cell>
        </row>
        <row r="7">
          <cell r="D7">
            <v>-31.869409999999998</v>
          </cell>
          <cell r="E7">
            <v>6423.9657999999954</v>
          </cell>
          <cell r="F7">
            <v>-30.528200000000002</v>
          </cell>
          <cell r="G7">
            <v>3540.9677800000013</v>
          </cell>
          <cell r="H7">
            <v>2533.3551900000002</v>
          </cell>
          <cell r="I7">
            <v>0</v>
          </cell>
          <cell r="J7">
            <v>12435.891159999997</v>
          </cell>
          <cell r="K7">
            <v>540.83384000000001</v>
          </cell>
          <cell r="L7">
            <v>866.95713999999987</v>
          </cell>
          <cell r="M7">
            <v>0</v>
          </cell>
          <cell r="N7">
            <v>1992.4204399999994</v>
          </cell>
          <cell r="O7">
            <v>0</v>
          </cell>
          <cell r="P7">
            <v>3400.2114199999992</v>
          </cell>
          <cell r="Q7">
            <v>7198.2662099999998</v>
          </cell>
          <cell r="R7">
            <v>0</v>
          </cell>
          <cell r="S7">
            <v>0</v>
          </cell>
          <cell r="T7">
            <v>3149.7037600000003</v>
          </cell>
          <cell r="U7">
            <v>0</v>
          </cell>
          <cell r="V7">
            <v>10347.96997</v>
          </cell>
          <cell r="W7">
            <v>614.80050999999992</v>
          </cell>
          <cell r="X7">
            <v>7351.5199099999982</v>
          </cell>
          <cell r="Y7">
            <v>-1558.346060000001</v>
          </cell>
          <cell r="Z7">
            <v>0</v>
          </cell>
          <cell r="AA7">
            <v>6407.9743599999974</v>
          </cell>
          <cell r="AB7">
            <v>16425.638510000001</v>
          </cell>
          <cell r="AC7">
            <v>0</v>
          </cell>
          <cell r="AD7">
            <v>16425.638510000001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49017.685419999994</v>
          </cell>
        </row>
        <row r="8">
          <cell r="D8">
            <v>-31.869409999999998</v>
          </cell>
          <cell r="E8">
            <v>-779.38899000000004</v>
          </cell>
          <cell r="F8">
            <v>-30.528200000000002</v>
          </cell>
          <cell r="G8">
            <v>0.59060000000000001</v>
          </cell>
          <cell r="H8">
            <v>-0.18077000000000001</v>
          </cell>
          <cell r="I8">
            <v>0</v>
          </cell>
          <cell r="J8">
            <v>-841.37677000000008</v>
          </cell>
          <cell r="K8">
            <v>-157.07814999999999</v>
          </cell>
          <cell r="L8">
            <v>-253.83179000000001</v>
          </cell>
          <cell r="M8">
            <v>0</v>
          </cell>
          <cell r="N8">
            <v>-506.55869000000001</v>
          </cell>
          <cell r="O8">
            <v>0</v>
          </cell>
          <cell r="P8">
            <v>-917.46863000000008</v>
          </cell>
          <cell r="Q8">
            <v>-1.78471</v>
          </cell>
          <cell r="R8">
            <v>0</v>
          </cell>
          <cell r="S8">
            <v>0</v>
          </cell>
          <cell r="T8">
            <v>-48.532839999999993</v>
          </cell>
          <cell r="U8">
            <v>0</v>
          </cell>
          <cell r="V8">
            <v>-50.31754999999999</v>
          </cell>
          <cell r="W8">
            <v>0</v>
          </cell>
          <cell r="X8">
            <v>48.060879999999997</v>
          </cell>
          <cell r="Y8">
            <v>-2216.38429</v>
          </cell>
          <cell r="Z8">
            <v>0</v>
          </cell>
          <cell r="AA8">
            <v>-2168.32341</v>
          </cell>
          <cell r="AB8">
            <v>-1073.78801</v>
          </cell>
          <cell r="AC8">
            <v>0</v>
          </cell>
          <cell r="AD8">
            <v>-1073.78801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-5051.2743700000001</v>
          </cell>
        </row>
        <row r="9">
          <cell r="D9">
            <v>0</v>
          </cell>
          <cell r="E9">
            <v>4012.0641530999992</v>
          </cell>
          <cell r="F9">
            <v>0</v>
          </cell>
          <cell r="G9">
            <v>2126.8460952000009</v>
          </cell>
          <cell r="H9">
            <v>1468.7844395999998</v>
          </cell>
          <cell r="I9">
            <v>0</v>
          </cell>
          <cell r="J9">
            <v>7607.6946879000006</v>
          </cell>
          <cell r="K9">
            <v>463.42852000000005</v>
          </cell>
          <cell r="L9">
            <v>600.73251699999992</v>
          </cell>
          <cell r="M9">
            <v>0</v>
          </cell>
          <cell r="N9">
            <v>1286.743082</v>
          </cell>
          <cell r="O9">
            <v>0</v>
          </cell>
          <cell r="P9">
            <v>2350.9041189999998</v>
          </cell>
          <cell r="Q9">
            <v>3691.1111299999984</v>
          </cell>
          <cell r="R9">
            <v>0</v>
          </cell>
          <cell r="S9">
            <v>0</v>
          </cell>
          <cell r="T9">
            <v>3054.42787</v>
          </cell>
          <cell r="U9">
            <v>0</v>
          </cell>
          <cell r="V9">
            <v>6745.5389999999989</v>
          </cell>
          <cell r="W9">
            <v>253.82512599999998</v>
          </cell>
          <cell r="X9">
            <v>3973.3520707999992</v>
          </cell>
          <cell r="Y9">
            <v>-3730.9454528999991</v>
          </cell>
          <cell r="Z9">
            <v>0</v>
          </cell>
          <cell r="AA9">
            <v>496.23174390000031</v>
          </cell>
          <cell r="AB9">
            <v>9050.23317830001</v>
          </cell>
          <cell r="AC9">
            <v>0</v>
          </cell>
          <cell r="AD9">
            <v>9050.23317830001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26250.602729100006</v>
          </cell>
        </row>
        <row r="10">
          <cell r="D10">
            <v>0</v>
          </cell>
          <cell r="E10">
            <v>1678.2115155042663</v>
          </cell>
          <cell r="F10">
            <v>0</v>
          </cell>
          <cell r="G10">
            <v>0.50683057576100166</v>
          </cell>
          <cell r="H10">
            <v>0</v>
          </cell>
          <cell r="I10">
            <v>0</v>
          </cell>
          <cell r="J10">
            <v>1678.7183460800275</v>
          </cell>
          <cell r="K10">
            <v>84.301539391142981</v>
          </cell>
          <cell r="L10">
            <v>77.868166917047304</v>
          </cell>
          <cell r="M10">
            <v>0</v>
          </cell>
          <cell r="N10">
            <v>314.89432816328252</v>
          </cell>
          <cell r="O10">
            <v>0</v>
          </cell>
          <cell r="P10">
            <v>477.06403447147284</v>
          </cell>
          <cell r="Q10">
            <v>1421.8017754288524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1421.8017754288524</v>
          </cell>
          <cell r="W10">
            <v>0</v>
          </cell>
          <cell r="X10">
            <v>1532.4856898516375</v>
          </cell>
          <cell r="Y10">
            <v>2232.0441209375103</v>
          </cell>
          <cell r="Z10">
            <v>0</v>
          </cell>
          <cell r="AA10">
            <v>3764.5298107891476</v>
          </cell>
          <cell r="AB10">
            <v>3548.4487458758836</v>
          </cell>
          <cell r="AC10">
            <v>0</v>
          </cell>
          <cell r="AD10">
            <v>3548.4487458758836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10890.562712645384</v>
          </cell>
        </row>
        <row r="11">
          <cell r="D11">
            <v>0</v>
          </cell>
          <cell r="E11">
            <v>1395.2490765957302</v>
          </cell>
          <cell r="F11">
            <v>0</v>
          </cell>
          <cell r="G11">
            <v>1403.4638094242393</v>
          </cell>
          <cell r="H11">
            <v>1064.7515204000001</v>
          </cell>
          <cell r="I11">
            <v>0</v>
          </cell>
          <cell r="J11">
            <v>3863.4644064199697</v>
          </cell>
          <cell r="K11">
            <v>149.92894060885703</v>
          </cell>
          <cell r="L11">
            <v>431.08992348295266</v>
          </cell>
          <cell r="M11">
            <v>0</v>
          </cell>
          <cell r="N11">
            <v>874.16507323671703</v>
          </cell>
          <cell r="O11">
            <v>0</v>
          </cell>
          <cell r="P11">
            <v>1455.1839373285268</v>
          </cell>
          <cell r="Q11">
            <v>1844.8102545711492</v>
          </cell>
          <cell r="R11">
            <v>0</v>
          </cell>
          <cell r="S11">
            <v>0</v>
          </cell>
          <cell r="T11">
            <v>141.52489000000003</v>
          </cell>
          <cell r="U11">
            <v>0</v>
          </cell>
          <cell r="V11">
            <v>1986.3351445711492</v>
          </cell>
          <cell r="W11">
            <v>346.81254299999995</v>
          </cell>
          <cell r="X11">
            <v>1762.8670397483613</v>
          </cell>
          <cell r="Y11">
            <v>2084.4021374624881</v>
          </cell>
          <cell r="Z11">
            <v>0</v>
          </cell>
          <cell r="AA11">
            <v>4194.0817202108492</v>
          </cell>
          <cell r="AB11">
            <v>4634.7570871241096</v>
          </cell>
          <cell r="AC11">
            <v>0</v>
          </cell>
          <cell r="AD11">
            <v>4634.7570871241096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16133.822295654605</v>
          </cell>
        </row>
        <row r="12">
          <cell r="D12">
            <v>0</v>
          </cell>
          <cell r="E12">
            <v>12.367860000000002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12.367860000000002</v>
          </cell>
          <cell r="K12">
            <v>0.25298999999999999</v>
          </cell>
          <cell r="L12">
            <v>0</v>
          </cell>
          <cell r="M12">
            <v>0</v>
          </cell>
          <cell r="N12">
            <v>10.832040000000001</v>
          </cell>
          <cell r="O12">
            <v>0</v>
          </cell>
          <cell r="P12">
            <v>11.085030000000001</v>
          </cell>
          <cell r="Q12">
            <v>196.91125999999997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196.91125999999997</v>
          </cell>
          <cell r="W12">
            <v>0</v>
          </cell>
          <cell r="X12">
            <v>1.8388899999999999</v>
          </cell>
          <cell r="Y12">
            <v>0.15715000000000001</v>
          </cell>
          <cell r="Z12">
            <v>0</v>
          </cell>
          <cell r="AA12">
            <v>1.9960399999999998</v>
          </cell>
          <cell r="AB12">
            <v>107.10181999999999</v>
          </cell>
          <cell r="AC12">
            <v>0</v>
          </cell>
          <cell r="AD12">
            <v>107.10181999999999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329.46200999999996</v>
          </cell>
        </row>
        <row r="13">
          <cell r="D13">
            <v>0</v>
          </cell>
          <cell r="E13">
            <v>105.4621848</v>
          </cell>
          <cell r="F13">
            <v>0</v>
          </cell>
          <cell r="G13">
            <v>9.5604448000000026</v>
          </cell>
          <cell r="H13">
            <v>0</v>
          </cell>
          <cell r="I13">
            <v>0</v>
          </cell>
          <cell r="J13">
            <v>115.0226296</v>
          </cell>
          <cell r="K13">
            <v>0</v>
          </cell>
          <cell r="L13">
            <v>11.098322599999999</v>
          </cell>
          <cell r="M13">
            <v>0</v>
          </cell>
          <cell r="N13">
            <v>12.344606600000001</v>
          </cell>
          <cell r="O13">
            <v>0</v>
          </cell>
          <cell r="P13">
            <v>23.442929200000002</v>
          </cell>
          <cell r="Q13">
            <v>45.416499999999985</v>
          </cell>
          <cell r="R13">
            <v>0</v>
          </cell>
          <cell r="S13">
            <v>0</v>
          </cell>
          <cell r="T13">
            <v>2.2838400000000001</v>
          </cell>
          <cell r="U13">
            <v>0</v>
          </cell>
          <cell r="V13">
            <v>47.700339999999983</v>
          </cell>
          <cell r="W13">
            <v>14.162841000000002</v>
          </cell>
          <cell r="X13">
            <v>32.915339599999996</v>
          </cell>
          <cell r="Y13">
            <v>72.380274499999999</v>
          </cell>
          <cell r="Z13">
            <v>0</v>
          </cell>
          <cell r="AA13">
            <v>119.45845509999999</v>
          </cell>
          <cell r="AB13">
            <v>158.8856886999998</v>
          </cell>
          <cell r="AC13">
            <v>0</v>
          </cell>
          <cell r="AD13">
            <v>158.8856886999998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464.51004259999979</v>
          </cell>
        </row>
        <row r="14">
          <cell r="D14">
            <v>0</v>
          </cell>
          <cell r="E14">
            <v>0.54603319782850979</v>
          </cell>
          <cell r="F14">
            <v>0</v>
          </cell>
          <cell r="G14">
            <v>3.6099798765093944E-4</v>
          </cell>
          <cell r="H14">
            <v>0</v>
          </cell>
          <cell r="I14">
            <v>0</v>
          </cell>
          <cell r="J14"/>
          <cell r="K14">
            <v>0.35990849436479394</v>
          </cell>
          <cell r="L14">
            <v>0.15299524339194454</v>
          </cell>
          <cell r="M14">
            <v>0</v>
          </cell>
          <cell r="N14">
            <v>0.2648264063111781</v>
          </cell>
          <cell r="O14">
            <v>0</v>
          </cell>
          <cell r="P14"/>
          <cell r="Q14">
            <v>0.43525272128164288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/>
          <cell r="W14">
            <v>0</v>
          </cell>
          <cell r="X14">
            <v>0.4650445083120604</v>
          </cell>
          <cell r="Y14">
            <v>0.51710226128585568</v>
          </cell>
          <cell r="Z14">
            <v>0</v>
          </cell>
          <cell r="AA14"/>
          <cell r="AB14">
            <v>0.43362574745049637</v>
          </cell>
          <cell r="AC14">
            <v>0</v>
          </cell>
          <cell r="AD14"/>
          <cell r="AE14">
            <v>0</v>
          </cell>
          <cell r="AF14">
            <v>0</v>
          </cell>
          <cell r="AG14"/>
          <cell r="AH14">
            <v>0</v>
          </cell>
          <cell r="AI14"/>
          <cell r="AJ14"/>
        </row>
        <row r="15">
          <cell r="D15">
            <v>0</v>
          </cell>
          <cell r="E15">
            <v>788.09895000000017</v>
          </cell>
          <cell r="F15">
            <v>0</v>
          </cell>
          <cell r="G15">
            <v>42.844720000000002</v>
          </cell>
          <cell r="H15">
            <v>-493.53408999999999</v>
          </cell>
          <cell r="I15">
            <v>0</v>
          </cell>
          <cell r="J15">
            <v>337.40958000000035</v>
          </cell>
          <cell r="K15">
            <v>130.03318000000002</v>
          </cell>
          <cell r="L15">
            <v>3.0372300000000116</v>
          </cell>
          <cell r="M15">
            <v>0</v>
          </cell>
          <cell r="N15">
            <v>367.17800999999997</v>
          </cell>
          <cell r="O15">
            <v>0</v>
          </cell>
          <cell r="P15">
            <v>500.24842000000001</v>
          </cell>
          <cell r="Q15">
            <v>790.09082999999987</v>
          </cell>
          <cell r="R15">
            <v>0</v>
          </cell>
          <cell r="S15">
            <v>0.19541</v>
          </cell>
          <cell r="T15">
            <v>0</v>
          </cell>
          <cell r="U15">
            <v>0</v>
          </cell>
          <cell r="V15">
            <v>790.28623999999991</v>
          </cell>
          <cell r="W15">
            <v>0</v>
          </cell>
          <cell r="X15">
            <v>-1323.1905400000003</v>
          </cell>
          <cell r="Y15">
            <v>243.20639</v>
          </cell>
          <cell r="Z15">
            <v>0</v>
          </cell>
          <cell r="AA15">
            <v>-1079.9841500000005</v>
          </cell>
          <cell r="AB15">
            <v>3012.1550400000001</v>
          </cell>
          <cell r="AC15">
            <v>0</v>
          </cell>
          <cell r="AD15">
            <v>3012.1550400000001</v>
          </cell>
          <cell r="AE15">
            <v>2093.2179700000002</v>
          </cell>
          <cell r="AF15">
            <v>0</v>
          </cell>
          <cell r="AG15">
            <v>2093.2179700000002</v>
          </cell>
          <cell r="AH15">
            <v>0</v>
          </cell>
          <cell r="AI15">
            <v>0</v>
          </cell>
          <cell r="AJ15">
            <v>5653.3330999999998</v>
          </cell>
        </row>
        <row r="16">
          <cell r="D16">
            <v>0</v>
          </cell>
          <cell r="E16">
            <v>788.09895000000017</v>
          </cell>
          <cell r="F16">
            <v>0</v>
          </cell>
          <cell r="G16">
            <v>42.844720000000002</v>
          </cell>
          <cell r="H16">
            <v>-493.53408999999999</v>
          </cell>
          <cell r="I16">
            <v>0</v>
          </cell>
          <cell r="J16">
            <v>337.40958000000035</v>
          </cell>
          <cell r="K16">
            <v>130.03318000000002</v>
          </cell>
          <cell r="L16">
            <v>3.0372300000000116</v>
          </cell>
          <cell r="M16">
            <v>0</v>
          </cell>
          <cell r="N16">
            <v>367.17800999999997</v>
          </cell>
          <cell r="O16">
            <v>0</v>
          </cell>
          <cell r="P16">
            <v>500.24842000000001</v>
          </cell>
          <cell r="Q16">
            <v>790.09082999999987</v>
          </cell>
          <cell r="R16">
            <v>0</v>
          </cell>
          <cell r="S16">
            <v>0.19541</v>
          </cell>
          <cell r="T16">
            <v>0</v>
          </cell>
          <cell r="U16">
            <v>0</v>
          </cell>
          <cell r="V16">
            <v>790.28623999999991</v>
          </cell>
          <cell r="W16">
            <v>0</v>
          </cell>
          <cell r="X16">
            <v>-1323.1905400000003</v>
          </cell>
          <cell r="Y16">
            <v>243.20639</v>
          </cell>
          <cell r="Z16">
            <v>0</v>
          </cell>
          <cell r="AA16">
            <v>-1079.9841500000005</v>
          </cell>
          <cell r="AB16">
            <v>3012.1550400000001</v>
          </cell>
          <cell r="AC16">
            <v>0</v>
          </cell>
          <cell r="AD16">
            <v>3012.1550400000001</v>
          </cell>
          <cell r="AE16">
            <v>2093.2179700000002</v>
          </cell>
          <cell r="AF16">
            <v>0</v>
          </cell>
          <cell r="AG16">
            <v>2093.2179700000002</v>
          </cell>
          <cell r="AH16">
            <v>0</v>
          </cell>
          <cell r="AI16">
            <v>0</v>
          </cell>
          <cell r="AJ16">
            <v>5653.3330999999998</v>
          </cell>
        </row>
        <row r="17"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</row>
        <row r="18">
          <cell r="D18">
            <v>0</v>
          </cell>
          <cell r="E18">
            <v>878.27781999999991</v>
          </cell>
          <cell r="F18">
            <v>0</v>
          </cell>
          <cell r="G18">
            <v>134.61958000000004</v>
          </cell>
          <cell r="H18">
            <v>1.7069799999999997</v>
          </cell>
          <cell r="I18">
            <v>0</v>
          </cell>
          <cell r="J18">
            <v>1014.60438</v>
          </cell>
          <cell r="K18">
            <v>0</v>
          </cell>
          <cell r="L18">
            <v>14.385939999999998</v>
          </cell>
          <cell r="M18">
            <v>0</v>
          </cell>
          <cell r="N18">
            <v>91.817229999999995</v>
          </cell>
          <cell r="O18">
            <v>0</v>
          </cell>
          <cell r="P18">
            <v>106.20317</v>
          </cell>
          <cell r="Q18">
            <v>222.32097999999993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222.32097999999993</v>
          </cell>
          <cell r="W18">
            <v>0</v>
          </cell>
          <cell r="X18">
            <v>10.088770000000002</v>
          </cell>
          <cell r="Y18">
            <v>43.235520000000008</v>
          </cell>
          <cell r="Z18">
            <v>0</v>
          </cell>
          <cell r="AA18">
            <v>53.324290000000012</v>
          </cell>
          <cell r="AB18">
            <v>606.5825500000002</v>
          </cell>
          <cell r="AC18">
            <v>0</v>
          </cell>
          <cell r="AD18">
            <v>606.5825500000002</v>
          </cell>
          <cell r="AE18">
            <v>0.72141000000000011</v>
          </cell>
          <cell r="AF18">
            <v>0</v>
          </cell>
          <cell r="AG18">
            <v>0.72141000000000011</v>
          </cell>
          <cell r="AH18">
            <v>0</v>
          </cell>
          <cell r="AI18">
            <v>0</v>
          </cell>
          <cell r="AJ18">
            <v>2003.7567800000002</v>
          </cell>
        </row>
        <row r="19">
          <cell r="D19">
            <v>0</v>
          </cell>
          <cell r="E19">
            <v>5.3990299999999998</v>
          </cell>
          <cell r="F19">
            <v>0</v>
          </cell>
          <cell r="G19">
            <v>203.46023000000002</v>
          </cell>
          <cell r="H19">
            <v>-268.26094999999958</v>
          </cell>
          <cell r="I19">
            <v>0</v>
          </cell>
          <cell r="J19">
            <v>-59.401689999999547</v>
          </cell>
          <cell r="K19">
            <v>102.76414000000001</v>
          </cell>
          <cell r="L19">
            <v>7.6771599999999998</v>
          </cell>
          <cell r="M19">
            <v>0</v>
          </cell>
          <cell r="N19">
            <v>214.68765999999997</v>
          </cell>
          <cell r="O19">
            <v>0</v>
          </cell>
          <cell r="P19">
            <v>325.12896000000001</v>
          </cell>
          <cell r="Q19">
            <v>380.83902999999998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380.83902999999998</v>
          </cell>
          <cell r="W19">
            <v>0</v>
          </cell>
          <cell r="X19">
            <v>-1139.43202</v>
          </cell>
          <cell r="Y19">
            <v>111.03292</v>
          </cell>
          <cell r="Z19">
            <v>0</v>
          </cell>
          <cell r="AA19">
            <v>-1028.3990999999999</v>
          </cell>
          <cell r="AB19">
            <v>124.83023000000003</v>
          </cell>
          <cell r="AC19">
            <v>0</v>
          </cell>
          <cell r="AD19">
            <v>124.83023000000003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-257.00256999999942</v>
          </cell>
        </row>
        <row r="20">
          <cell r="D20"/>
          <cell r="E20"/>
          <cell r="F20"/>
          <cell r="G20"/>
          <cell r="H20"/>
          <cell r="I20"/>
          <cell r="J20">
            <v>0</v>
          </cell>
          <cell r="K20"/>
          <cell r="L20"/>
          <cell r="M20"/>
          <cell r="N20"/>
          <cell r="O20"/>
          <cell r="P20">
            <v>0</v>
          </cell>
          <cell r="Q20"/>
          <cell r="R20"/>
          <cell r="S20"/>
          <cell r="T20"/>
          <cell r="U20"/>
          <cell r="V20">
            <v>0</v>
          </cell>
          <cell r="W20"/>
          <cell r="X20"/>
          <cell r="Y20"/>
          <cell r="Z20"/>
          <cell r="AA20">
            <v>0</v>
          </cell>
          <cell r="AB20"/>
          <cell r="AC20"/>
          <cell r="AD20">
            <v>0</v>
          </cell>
          <cell r="AE20"/>
          <cell r="AF20"/>
          <cell r="AG20">
            <v>0</v>
          </cell>
          <cell r="AH20"/>
          <cell r="AI20">
            <v>0</v>
          </cell>
          <cell r="AJ20">
            <v>0</v>
          </cell>
        </row>
        <row r="21">
          <cell r="D21">
            <v>0</v>
          </cell>
          <cell r="E21">
            <v>243.94238999999999</v>
          </cell>
          <cell r="F21">
            <v>0</v>
          </cell>
          <cell r="G21">
            <v>-98.876980000000017</v>
          </cell>
          <cell r="H21">
            <v>-158.52166999999986</v>
          </cell>
          <cell r="I21">
            <v>0</v>
          </cell>
          <cell r="J21">
            <v>-13.456259999999872</v>
          </cell>
          <cell r="K21">
            <v>-36.272719999999993</v>
          </cell>
          <cell r="L21">
            <v>-16.650760000000005</v>
          </cell>
          <cell r="M21">
            <v>0</v>
          </cell>
          <cell r="N21">
            <v>-67.083739999999992</v>
          </cell>
          <cell r="O21">
            <v>0</v>
          </cell>
          <cell r="P21">
            <v>-120.00721999999999</v>
          </cell>
          <cell r="Q21">
            <v>-288.98870000000045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-288.98870000000045</v>
          </cell>
          <cell r="W21">
            <v>0</v>
          </cell>
          <cell r="X21">
            <v>-300.04957999999993</v>
          </cell>
          <cell r="Y21">
            <v>82.972919999999988</v>
          </cell>
          <cell r="Z21">
            <v>0</v>
          </cell>
          <cell r="AA21">
            <v>-217.07665999999995</v>
          </cell>
          <cell r="AB21">
            <v>158.34578999999974</v>
          </cell>
          <cell r="AC21">
            <v>0</v>
          </cell>
          <cell r="AD21">
            <v>158.34578999999974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-481.18305000000049</v>
          </cell>
        </row>
        <row r="22">
          <cell r="D22">
            <v>0</v>
          </cell>
          <cell r="E22">
            <v>-15.760319999999995</v>
          </cell>
          <cell r="F22">
            <v>0</v>
          </cell>
          <cell r="G22">
            <v>113.52509999999999</v>
          </cell>
          <cell r="H22">
            <v>-2.7517599999999991</v>
          </cell>
          <cell r="I22">
            <v>0</v>
          </cell>
          <cell r="J22">
            <v>95.013019999999997</v>
          </cell>
          <cell r="K22">
            <v>30.311689999999995</v>
          </cell>
          <cell r="L22">
            <v>0.74578000000000089</v>
          </cell>
          <cell r="M22">
            <v>0</v>
          </cell>
          <cell r="N22">
            <v>155.29284000000001</v>
          </cell>
          <cell r="O22">
            <v>0</v>
          </cell>
          <cell r="P22">
            <v>186.35031000000001</v>
          </cell>
          <cell r="Q22">
            <v>117.43310000000005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117.43310000000005</v>
          </cell>
          <cell r="W22">
            <v>0</v>
          </cell>
          <cell r="X22">
            <v>235.59335000000002</v>
          </cell>
          <cell r="Y22">
            <v>68.009460000000033</v>
          </cell>
          <cell r="Z22">
            <v>0</v>
          </cell>
          <cell r="AA22">
            <v>303.60281000000003</v>
          </cell>
          <cell r="AB22">
            <v>290.93410999999992</v>
          </cell>
          <cell r="AC22">
            <v>0</v>
          </cell>
          <cell r="AD22">
            <v>290.93410999999992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993.33335000000011</v>
          </cell>
        </row>
        <row r="23">
          <cell r="D23">
            <v>0</v>
          </cell>
          <cell r="E23">
            <v>-20.789339999999982</v>
          </cell>
          <cell r="F23">
            <v>0</v>
          </cell>
          <cell r="G23">
            <v>-8.5915900000000018</v>
          </cell>
          <cell r="H23">
            <v>0.15008999999999864</v>
          </cell>
          <cell r="I23">
            <v>0</v>
          </cell>
          <cell r="J23">
            <v>-29.230839999999986</v>
          </cell>
          <cell r="K23">
            <v>8.4885199999999994</v>
          </cell>
          <cell r="L23">
            <v>0.13326000000000124</v>
          </cell>
          <cell r="M23">
            <v>0</v>
          </cell>
          <cell r="N23">
            <v>10.089919999999996</v>
          </cell>
          <cell r="O23">
            <v>0</v>
          </cell>
          <cell r="P23">
            <v>18.711699999999997</v>
          </cell>
          <cell r="Q23">
            <v>-23.483010000000181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-23.483010000000181</v>
          </cell>
          <cell r="W23">
            <v>0</v>
          </cell>
          <cell r="X23">
            <v>-17.087220000000002</v>
          </cell>
          <cell r="Y23">
            <v>-10.340129999999991</v>
          </cell>
          <cell r="Z23">
            <v>0</v>
          </cell>
          <cell r="AA23">
            <v>-27.427349999999993</v>
          </cell>
          <cell r="AB23">
            <v>16.832210000000007</v>
          </cell>
          <cell r="AC23">
            <v>0</v>
          </cell>
          <cell r="AD23">
            <v>16.832210000000007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-44.597290000000157</v>
          </cell>
        </row>
        <row r="24">
          <cell r="D24"/>
          <cell r="E24"/>
          <cell r="F24"/>
          <cell r="G24"/>
          <cell r="H24"/>
          <cell r="I24"/>
          <cell r="J24">
            <v>0</v>
          </cell>
          <cell r="K24"/>
          <cell r="L24"/>
          <cell r="M24"/>
          <cell r="N24"/>
          <cell r="O24"/>
          <cell r="P24">
            <v>0</v>
          </cell>
          <cell r="Q24"/>
          <cell r="R24"/>
          <cell r="S24"/>
          <cell r="T24"/>
          <cell r="U24"/>
          <cell r="V24">
            <v>0</v>
          </cell>
          <cell r="W24"/>
          <cell r="X24"/>
          <cell r="Y24"/>
          <cell r="Z24"/>
          <cell r="AA24">
            <v>0</v>
          </cell>
          <cell r="AB24"/>
          <cell r="AC24"/>
          <cell r="AD24">
            <v>0</v>
          </cell>
          <cell r="AE24"/>
          <cell r="AF24"/>
          <cell r="AG24">
            <v>0</v>
          </cell>
          <cell r="AH24"/>
          <cell r="AI24">
            <v>0</v>
          </cell>
          <cell r="AJ24">
            <v>0</v>
          </cell>
        </row>
        <row r="25">
          <cell r="D25">
            <v>0</v>
          </cell>
          <cell r="E25">
            <v>-350.16825</v>
          </cell>
          <cell r="F25">
            <v>0</v>
          </cell>
          <cell r="G25">
            <v>-305.72396999999995</v>
          </cell>
          <cell r="H25">
            <v>-44.064810000000037</v>
          </cell>
          <cell r="I25">
            <v>0</v>
          </cell>
          <cell r="J25">
            <v>-699.95703000000003</v>
          </cell>
          <cell r="K25">
            <v>18.691579999999998</v>
          </cell>
          <cell r="L25">
            <v>-9.6035999999999895</v>
          </cell>
          <cell r="M25">
            <v>0</v>
          </cell>
          <cell r="N25">
            <v>-31.917949999999983</v>
          </cell>
          <cell r="O25">
            <v>0</v>
          </cell>
          <cell r="P25">
            <v>-22.829969999999975</v>
          </cell>
          <cell r="Q25">
            <v>231.01556999999985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231.01556999999985</v>
          </cell>
          <cell r="W25">
            <v>0</v>
          </cell>
          <cell r="X25">
            <v>-176.74092999999999</v>
          </cell>
          <cell r="Y25">
            <v>-56.540789999999902</v>
          </cell>
          <cell r="Z25">
            <v>0</v>
          </cell>
          <cell r="AA25">
            <v>-233.28171999999989</v>
          </cell>
          <cell r="AB25">
            <v>-525.37359999999944</v>
          </cell>
          <cell r="AC25">
            <v>0</v>
          </cell>
          <cell r="AD25">
            <v>-525.37359999999944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-1250.4267499999996</v>
          </cell>
        </row>
        <row r="26">
          <cell r="D26"/>
          <cell r="E26"/>
          <cell r="F26"/>
          <cell r="G26"/>
          <cell r="H26"/>
          <cell r="I26"/>
          <cell r="J26">
            <v>0</v>
          </cell>
          <cell r="K26"/>
          <cell r="L26"/>
          <cell r="M26"/>
          <cell r="N26"/>
          <cell r="O26"/>
          <cell r="P26">
            <v>0</v>
          </cell>
          <cell r="Q26"/>
          <cell r="R26"/>
          <cell r="S26"/>
          <cell r="T26"/>
          <cell r="U26"/>
          <cell r="V26">
            <v>0</v>
          </cell>
          <cell r="W26"/>
          <cell r="X26"/>
          <cell r="Y26"/>
          <cell r="Z26"/>
          <cell r="AA26">
            <v>0</v>
          </cell>
          <cell r="AB26"/>
          <cell r="AC26"/>
          <cell r="AD26">
            <v>0</v>
          </cell>
          <cell r="AE26"/>
          <cell r="AF26"/>
          <cell r="AG26">
            <v>0</v>
          </cell>
          <cell r="AH26"/>
          <cell r="AI26">
            <v>0</v>
          </cell>
          <cell r="AJ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6.4604500000000007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6.4604500000000007</v>
          </cell>
          <cell r="W27">
            <v>0</v>
          </cell>
          <cell r="X27">
            <v>0.245</v>
          </cell>
          <cell r="Y27">
            <v>0</v>
          </cell>
          <cell r="Z27">
            <v>0</v>
          </cell>
          <cell r="AA27">
            <v>0.245</v>
          </cell>
          <cell r="AB27">
            <v>2.1861099999999998</v>
          </cell>
          <cell r="AC27">
            <v>0</v>
          </cell>
          <cell r="AD27">
            <v>2.1861099999999998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8.8915600000000001</v>
          </cell>
        </row>
        <row r="28">
          <cell r="D28"/>
          <cell r="E28"/>
          <cell r="F28"/>
          <cell r="G28"/>
          <cell r="H28"/>
          <cell r="I28"/>
          <cell r="J28">
            <v>0</v>
          </cell>
          <cell r="K28"/>
          <cell r="L28"/>
          <cell r="M28"/>
          <cell r="N28"/>
          <cell r="O28"/>
          <cell r="P28">
            <v>0</v>
          </cell>
          <cell r="Q28"/>
          <cell r="R28"/>
          <cell r="S28"/>
          <cell r="T28"/>
          <cell r="U28"/>
          <cell r="V28">
            <v>0</v>
          </cell>
          <cell r="W28"/>
          <cell r="X28"/>
          <cell r="Y28"/>
          <cell r="Z28"/>
          <cell r="AA28">
            <v>0</v>
          </cell>
          <cell r="AB28"/>
          <cell r="AC28"/>
          <cell r="AD28">
            <v>0</v>
          </cell>
          <cell r="AE28"/>
          <cell r="AF28"/>
          <cell r="AG28">
            <v>0</v>
          </cell>
          <cell r="AH28"/>
          <cell r="AI28">
            <v>0</v>
          </cell>
          <cell r="AJ28">
            <v>0</v>
          </cell>
        </row>
        <row r="29">
          <cell r="D29"/>
          <cell r="E29"/>
          <cell r="F29"/>
          <cell r="G29"/>
          <cell r="H29"/>
          <cell r="I29"/>
          <cell r="J29">
            <v>0</v>
          </cell>
          <cell r="K29"/>
          <cell r="L29"/>
          <cell r="M29"/>
          <cell r="N29"/>
          <cell r="O29"/>
          <cell r="P29">
            <v>0</v>
          </cell>
          <cell r="Q29"/>
          <cell r="R29"/>
          <cell r="S29"/>
          <cell r="T29"/>
          <cell r="U29"/>
          <cell r="V29">
            <v>0</v>
          </cell>
          <cell r="W29"/>
          <cell r="X29"/>
          <cell r="Y29"/>
          <cell r="Z29"/>
          <cell r="AA29">
            <v>0</v>
          </cell>
          <cell r="AB29"/>
          <cell r="AC29"/>
          <cell r="AD29">
            <v>0</v>
          </cell>
          <cell r="AE29"/>
          <cell r="AF29"/>
          <cell r="AG29">
            <v>0</v>
          </cell>
          <cell r="AH29"/>
          <cell r="AI29">
            <v>0</v>
          </cell>
          <cell r="AJ29">
            <v>0</v>
          </cell>
        </row>
        <row r="30">
          <cell r="D30"/>
          <cell r="E30"/>
          <cell r="F30"/>
          <cell r="G30"/>
          <cell r="H30"/>
          <cell r="I30"/>
          <cell r="J30">
            <v>0</v>
          </cell>
          <cell r="K30"/>
          <cell r="L30"/>
          <cell r="M30"/>
          <cell r="N30"/>
          <cell r="O30"/>
          <cell r="P30">
            <v>0</v>
          </cell>
          <cell r="Q30"/>
          <cell r="R30"/>
          <cell r="S30"/>
          <cell r="T30"/>
          <cell r="U30"/>
          <cell r="V30">
            <v>0</v>
          </cell>
          <cell r="W30"/>
          <cell r="X30"/>
          <cell r="Y30"/>
          <cell r="Z30"/>
          <cell r="AA30">
            <v>0</v>
          </cell>
          <cell r="AB30"/>
          <cell r="AC30"/>
          <cell r="AD30">
            <v>0</v>
          </cell>
          <cell r="AE30"/>
          <cell r="AF30"/>
          <cell r="AG30">
            <v>0</v>
          </cell>
          <cell r="AH30"/>
          <cell r="AI30">
            <v>0</v>
          </cell>
          <cell r="AJ30">
            <v>0</v>
          </cell>
        </row>
        <row r="31">
          <cell r="D31"/>
          <cell r="E31"/>
          <cell r="F31"/>
          <cell r="G31"/>
          <cell r="H31"/>
          <cell r="I31"/>
          <cell r="J31">
            <v>0</v>
          </cell>
          <cell r="K31"/>
          <cell r="L31"/>
          <cell r="M31"/>
          <cell r="N31"/>
          <cell r="O31"/>
          <cell r="P31">
            <v>0</v>
          </cell>
          <cell r="Q31"/>
          <cell r="R31"/>
          <cell r="S31"/>
          <cell r="T31"/>
          <cell r="U31"/>
          <cell r="V31">
            <v>0</v>
          </cell>
          <cell r="W31"/>
          <cell r="X31"/>
          <cell r="Y31"/>
          <cell r="Z31"/>
          <cell r="AA31">
            <v>0</v>
          </cell>
          <cell r="AB31">
            <v>2124.0566600000002</v>
          </cell>
          <cell r="AC31"/>
          <cell r="AD31">
            <v>2124.0566600000002</v>
          </cell>
          <cell r="AE31"/>
          <cell r="AF31"/>
          <cell r="AG31">
            <v>0</v>
          </cell>
          <cell r="AH31"/>
          <cell r="AI31">
            <v>0</v>
          </cell>
          <cell r="AJ31">
            <v>2124.0566600000002</v>
          </cell>
        </row>
        <row r="32">
          <cell r="D32"/>
          <cell r="E32"/>
          <cell r="F32"/>
          <cell r="G32"/>
          <cell r="H32"/>
          <cell r="I32"/>
          <cell r="J32">
            <v>0</v>
          </cell>
          <cell r="K32"/>
          <cell r="L32"/>
          <cell r="M32"/>
          <cell r="N32"/>
          <cell r="O32"/>
          <cell r="P32">
            <v>0</v>
          </cell>
          <cell r="Q32"/>
          <cell r="R32"/>
          <cell r="S32"/>
          <cell r="T32"/>
          <cell r="U32"/>
          <cell r="V32">
            <v>0</v>
          </cell>
          <cell r="W32"/>
          <cell r="X32"/>
          <cell r="Y32"/>
          <cell r="Z32"/>
          <cell r="AA32">
            <v>0</v>
          </cell>
          <cell r="AB32"/>
          <cell r="AC32"/>
          <cell r="AD32">
            <v>0</v>
          </cell>
          <cell r="AE32"/>
          <cell r="AF32"/>
          <cell r="AG32">
            <v>0</v>
          </cell>
          <cell r="AH32"/>
          <cell r="AI32">
            <v>0</v>
          </cell>
          <cell r="AJ32">
            <v>0</v>
          </cell>
        </row>
        <row r="33">
          <cell r="D33"/>
          <cell r="E33"/>
          <cell r="F33"/>
          <cell r="G33"/>
          <cell r="H33"/>
          <cell r="I33"/>
          <cell r="J33">
            <v>0</v>
          </cell>
          <cell r="K33"/>
          <cell r="L33"/>
          <cell r="M33"/>
          <cell r="N33"/>
          <cell r="O33"/>
          <cell r="P33">
            <v>0</v>
          </cell>
          <cell r="Q33"/>
          <cell r="R33"/>
          <cell r="S33"/>
          <cell r="T33"/>
          <cell r="U33"/>
          <cell r="V33">
            <v>0</v>
          </cell>
          <cell r="W33"/>
          <cell r="X33"/>
          <cell r="Y33"/>
          <cell r="Z33"/>
          <cell r="AA33">
            <v>0</v>
          </cell>
          <cell r="AB33"/>
          <cell r="AC33"/>
          <cell r="AD33">
            <v>0</v>
          </cell>
          <cell r="AE33"/>
          <cell r="AF33"/>
          <cell r="AG33">
            <v>0</v>
          </cell>
          <cell r="AH33"/>
          <cell r="AI33">
            <v>0</v>
          </cell>
          <cell r="AJ33">
            <v>0</v>
          </cell>
        </row>
        <row r="34">
          <cell r="D34">
            <v>0</v>
          </cell>
          <cell r="E34">
            <v>47.197620000000256</v>
          </cell>
          <cell r="F34">
            <v>0</v>
          </cell>
          <cell r="G34">
            <v>4.4323499999998788</v>
          </cell>
          <cell r="H34">
            <v>-21.791970000000504</v>
          </cell>
          <cell r="I34">
            <v>0</v>
          </cell>
          <cell r="J34">
            <v>29.837999999999631</v>
          </cell>
          <cell r="K34">
            <v>6.0499700000000018</v>
          </cell>
          <cell r="L34">
            <v>6.3494500000000063</v>
          </cell>
          <cell r="M34">
            <v>0</v>
          </cell>
          <cell r="N34">
            <v>-5.7079500000000394</v>
          </cell>
          <cell r="O34">
            <v>0</v>
          </cell>
          <cell r="P34">
            <v>6.6914699999999687</v>
          </cell>
          <cell r="Q34">
            <v>144.49341000000061</v>
          </cell>
          <cell r="R34">
            <v>0</v>
          </cell>
          <cell r="S34">
            <v>0.19541</v>
          </cell>
          <cell r="T34">
            <v>0</v>
          </cell>
          <cell r="U34">
            <v>0</v>
          </cell>
          <cell r="V34">
            <v>144.68882000000062</v>
          </cell>
          <cell r="W34">
            <v>0</v>
          </cell>
          <cell r="X34">
            <v>64.192089999999325</v>
          </cell>
          <cell r="Y34">
            <v>4.8364899999998556</v>
          </cell>
          <cell r="Z34">
            <v>0</v>
          </cell>
          <cell r="AA34">
            <v>69.028579999999181</v>
          </cell>
          <cell r="AB34">
            <v>213.76097999999956</v>
          </cell>
          <cell r="AC34">
            <v>0</v>
          </cell>
          <cell r="AD34">
            <v>213.76097999999956</v>
          </cell>
          <cell r="AE34">
            <v>2092.49656</v>
          </cell>
          <cell r="AF34">
            <v>0</v>
          </cell>
          <cell r="AG34">
            <v>2092.49656</v>
          </cell>
          <cell r="AH34">
            <v>0</v>
          </cell>
          <cell r="AI34">
            <v>0</v>
          </cell>
          <cell r="AJ34">
            <v>2556.5044099999991</v>
          </cell>
        </row>
        <row r="35">
          <cell r="D35"/>
          <cell r="E35"/>
          <cell r="F35"/>
          <cell r="G35"/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</row>
        <row r="36">
          <cell r="D36">
            <v>-31.869409999999998</v>
          </cell>
          <cell r="E36">
            <v>7212.0647499999959</v>
          </cell>
          <cell r="F36">
            <v>-30.528200000000002</v>
          </cell>
          <cell r="G36">
            <v>3583.8125000000014</v>
          </cell>
          <cell r="H36">
            <v>2039.8211000000001</v>
          </cell>
          <cell r="I36">
            <v>0</v>
          </cell>
          <cell r="J36">
            <v>12773.300739999997</v>
          </cell>
          <cell r="K36">
            <v>670.86702000000002</v>
          </cell>
          <cell r="L36">
            <v>869.99437</v>
          </cell>
          <cell r="M36">
            <v>0</v>
          </cell>
          <cell r="N36">
            <v>2359.5984499999995</v>
          </cell>
          <cell r="O36">
            <v>0</v>
          </cell>
          <cell r="P36">
            <v>3900.4598399999991</v>
          </cell>
          <cell r="Q36">
            <v>7988.3570399999999</v>
          </cell>
          <cell r="R36">
            <v>0</v>
          </cell>
          <cell r="S36">
            <v>0.19541</v>
          </cell>
          <cell r="T36">
            <v>3149.7037600000003</v>
          </cell>
          <cell r="U36">
            <v>0</v>
          </cell>
          <cell r="V36">
            <v>11138.25621</v>
          </cell>
          <cell r="W36">
            <v>614.80050999999992</v>
          </cell>
          <cell r="X36">
            <v>6028.3293699999977</v>
          </cell>
          <cell r="Y36">
            <v>-1315.1396700000009</v>
          </cell>
          <cell r="Z36">
            <v>0</v>
          </cell>
          <cell r="AA36">
            <v>5327.9902099999972</v>
          </cell>
          <cell r="AB36">
            <v>19437.793550000002</v>
          </cell>
          <cell r="AC36">
            <v>0</v>
          </cell>
          <cell r="AD36">
            <v>19437.793550000002</v>
          </cell>
          <cell r="AE36">
            <v>2093.2179700000002</v>
          </cell>
          <cell r="AF36">
            <v>0</v>
          </cell>
          <cell r="AG36">
            <v>2093.2179700000002</v>
          </cell>
          <cell r="AH36">
            <v>0</v>
          </cell>
          <cell r="AI36">
            <v>0</v>
          </cell>
          <cell r="AJ36">
            <v>54671.018519999998</v>
          </cell>
        </row>
        <row r="37">
          <cell r="D37">
            <v>-31.869409999999998</v>
          </cell>
          <cell r="E37">
            <v>7212.0647499999959</v>
          </cell>
          <cell r="F37">
            <v>-30.528200000000002</v>
          </cell>
          <cell r="G37">
            <v>3583.8125000000014</v>
          </cell>
          <cell r="H37">
            <v>2039.8211000000001</v>
          </cell>
          <cell r="I37">
            <v>0</v>
          </cell>
          <cell r="J37">
            <v>12773.300739999997</v>
          </cell>
          <cell r="K37">
            <v>670.86702000000002</v>
          </cell>
          <cell r="L37">
            <v>869.99437</v>
          </cell>
          <cell r="M37">
            <v>0</v>
          </cell>
          <cell r="N37">
            <v>2359.5984499999995</v>
          </cell>
          <cell r="O37">
            <v>0</v>
          </cell>
          <cell r="P37">
            <v>3900.4598399999991</v>
          </cell>
          <cell r="Q37">
            <v>7988.3570399999999</v>
          </cell>
          <cell r="R37">
            <v>0</v>
          </cell>
          <cell r="S37">
            <v>0.19541</v>
          </cell>
          <cell r="T37">
            <v>3149.7037600000003</v>
          </cell>
          <cell r="U37">
            <v>0</v>
          </cell>
          <cell r="V37">
            <v>11138.25621</v>
          </cell>
          <cell r="W37">
            <v>614.80050999999992</v>
          </cell>
          <cell r="X37">
            <v>6028.3293699999977</v>
          </cell>
          <cell r="Y37">
            <v>-1315.1396700000009</v>
          </cell>
          <cell r="Z37">
            <v>0</v>
          </cell>
          <cell r="AA37">
            <v>5327.9902099999972</v>
          </cell>
          <cell r="AB37">
            <v>19437.793550000002</v>
          </cell>
          <cell r="AC37">
            <v>0</v>
          </cell>
          <cell r="AD37">
            <v>19437.793550000002</v>
          </cell>
          <cell r="AE37">
            <v>2093.2179700000002</v>
          </cell>
          <cell r="AF37">
            <v>0</v>
          </cell>
          <cell r="AG37">
            <v>2093.2179700000002</v>
          </cell>
          <cell r="AH37">
            <v>0</v>
          </cell>
          <cell r="AI37">
            <v>0</v>
          </cell>
          <cell r="AJ37">
            <v>54671.018519999998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</row>
        <row r="39">
          <cell r="D39">
            <v>-31.869409999999998</v>
          </cell>
          <cell r="E39">
            <v>-779.38899000000004</v>
          </cell>
          <cell r="F39">
            <v>-30.528200000000002</v>
          </cell>
          <cell r="G39">
            <v>0.59060000000000001</v>
          </cell>
          <cell r="H39">
            <v>-0.18077000000000001</v>
          </cell>
          <cell r="I39">
            <v>0</v>
          </cell>
          <cell r="J39">
            <v>-841.37677000000008</v>
          </cell>
          <cell r="K39">
            <v>-157.07814999999999</v>
          </cell>
          <cell r="L39">
            <v>-253.83179000000001</v>
          </cell>
          <cell r="M39">
            <v>0</v>
          </cell>
          <cell r="N39">
            <v>-506.55869000000001</v>
          </cell>
          <cell r="O39">
            <v>0</v>
          </cell>
          <cell r="P39">
            <v>-917.46863000000008</v>
          </cell>
          <cell r="Q39">
            <v>-1.78471</v>
          </cell>
          <cell r="R39">
            <v>0</v>
          </cell>
          <cell r="S39">
            <v>0</v>
          </cell>
          <cell r="T39">
            <v>-48.532839999999993</v>
          </cell>
          <cell r="U39">
            <v>0</v>
          </cell>
          <cell r="V39">
            <v>-50.31754999999999</v>
          </cell>
          <cell r="W39">
            <v>0</v>
          </cell>
          <cell r="X39">
            <v>48.060879999999997</v>
          </cell>
          <cell r="Y39">
            <v>-2216.38429</v>
          </cell>
          <cell r="Z39">
            <v>0</v>
          </cell>
          <cell r="AA39">
            <v>-2168.32341</v>
          </cell>
          <cell r="AB39">
            <v>-1073.78801</v>
          </cell>
          <cell r="AC39">
            <v>0</v>
          </cell>
          <cell r="AD39">
            <v>-1073.78801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-5051.2743700000001</v>
          </cell>
        </row>
        <row r="40">
          <cell r="D40">
            <v>0</v>
          </cell>
          <cell r="E40">
            <v>12.367860000000002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12.367860000000002</v>
          </cell>
          <cell r="K40">
            <v>0.25298999999999999</v>
          </cell>
          <cell r="L40">
            <v>0</v>
          </cell>
          <cell r="M40">
            <v>0</v>
          </cell>
          <cell r="N40">
            <v>10.832040000000001</v>
          </cell>
          <cell r="O40">
            <v>0</v>
          </cell>
          <cell r="P40">
            <v>11.085030000000001</v>
          </cell>
          <cell r="Q40">
            <v>196.91125999999997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196.91125999999997</v>
          </cell>
          <cell r="W40">
            <v>0</v>
          </cell>
          <cell r="X40">
            <v>1.8388899999999999</v>
          </cell>
          <cell r="Y40">
            <v>0.15715000000000001</v>
          </cell>
          <cell r="Z40">
            <v>0</v>
          </cell>
          <cell r="AA40">
            <v>1.9960399999999998</v>
          </cell>
          <cell r="AB40">
            <v>107.10181999999999</v>
          </cell>
          <cell r="AC40">
            <v>0</v>
          </cell>
          <cell r="AD40">
            <v>107.10181999999999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329.46200999999996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</row>
        <row r="42">
          <cell r="D42">
            <v>0</v>
          </cell>
          <cell r="E42">
            <v>105.4621848</v>
          </cell>
          <cell r="F42">
            <v>0</v>
          </cell>
          <cell r="G42">
            <v>9.5604448000000026</v>
          </cell>
          <cell r="H42">
            <v>0</v>
          </cell>
          <cell r="I42">
            <v>0</v>
          </cell>
          <cell r="J42">
            <v>115.0226296</v>
          </cell>
          <cell r="K42">
            <v>0</v>
          </cell>
          <cell r="L42">
            <v>11.098322599999999</v>
          </cell>
          <cell r="M42">
            <v>0</v>
          </cell>
          <cell r="N42">
            <v>12.344606600000001</v>
          </cell>
          <cell r="O42">
            <v>0</v>
          </cell>
          <cell r="P42">
            <v>23.442929200000002</v>
          </cell>
          <cell r="Q42">
            <v>45.416499999999985</v>
          </cell>
          <cell r="R42">
            <v>0</v>
          </cell>
          <cell r="S42">
            <v>0</v>
          </cell>
          <cell r="T42">
            <v>2.2838400000000001</v>
          </cell>
          <cell r="U42">
            <v>0</v>
          </cell>
          <cell r="V42">
            <v>47.700339999999983</v>
          </cell>
          <cell r="W42">
            <v>14.162841000000002</v>
          </cell>
          <cell r="X42">
            <v>32.915339599999996</v>
          </cell>
          <cell r="Y42">
            <v>72.380274499999999</v>
          </cell>
          <cell r="Z42">
            <v>0</v>
          </cell>
          <cell r="AA42">
            <v>119.45845509999999</v>
          </cell>
          <cell r="AB42">
            <v>158.8856886999998</v>
          </cell>
          <cell r="AC42">
            <v>0</v>
          </cell>
          <cell r="AD42">
            <v>158.8856886999998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464.51004259999979</v>
          </cell>
        </row>
        <row r="43">
          <cell r="D43">
            <v>0</v>
          </cell>
          <cell r="E43">
            <v>7873.6236951999963</v>
          </cell>
          <cell r="F43">
            <v>0</v>
          </cell>
          <cell r="G43">
            <v>3573.6614552000015</v>
          </cell>
          <cell r="H43">
            <v>2040.0018700000001</v>
          </cell>
          <cell r="I43">
            <v>0</v>
          </cell>
          <cell r="J43">
            <v>13487.287020399997</v>
          </cell>
          <cell r="K43">
            <v>827.69218000000001</v>
          </cell>
          <cell r="L43">
            <v>1112.7278374</v>
          </cell>
          <cell r="M43">
            <v>0</v>
          </cell>
          <cell r="N43">
            <v>2842.9804933999994</v>
          </cell>
          <cell r="O43">
            <v>0</v>
          </cell>
          <cell r="P43">
            <v>4783.4005107999992</v>
          </cell>
          <cell r="Q43">
            <v>7747.8139899999996</v>
          </cell>
          <cell r="R43">
            <v>0</v>
          </cell>
          <cell r="S43">
            <v>0.19541</v>
          </cell>
          <cell r="T43">
            <v>3195.9527600000001</v>
          </cell>
          <cell r="U43">
            <v>0</v>
          </cell>
          <cell r="V43">
            <v>10943.962159999999</v>
          </cell>
          <cell r="W43">
            <v>600.63766899999996</v>
          </cell>
          <cell r="X43">
            <v>5945.5142603999975</v>
          </cell>
          <cell r="Y43">
            <v>828.70719549999922</v>
          </cell>
          <cell r="Z43">
            <v>0</v>
          </cell>
          <cell r="AA43">
            <v>7374.8591248999974</v>
          </cell>
          <cell r="AB43">
            <v>20245.594051300002</v>
          </cell>
          <cell r="AC43">
            <v>0</v>
          </cell>
          <cell r="AD43">
            <v>20245.594051300002</v>
          </cell>
          <cell r="AE43">
            <v>2093.2179700000002</v>
          </cell>
          <cell r="AF43">
            <v>0</v>
          </cell>
          <cell r="AG43">
            <v>2093.2179700000002</v>
          </cell>
          <cell r="AH43">
            <v>0</v>
          </cell>
          <cell r="AI43">
            <v>0</v>
          </cell>
          <cell r="AJ43">
            <v>58928.320837399995</v>
          </cell>
        </row>
        <row r="44"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/>
          <cell r="P44"/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</row>
        <row r="46"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</row>
        <row r="47">
          <cell r="D47"/>
          <cell r="E47"/>
          <cell r="F47"/>
          <cell r="G47"/>
          <cell r="H47"/>
          <cell r="I47"/>
          <cell r="J47">
            <v>0</v>
          </cell>
          <cell r="K47"/>
          <cell r="L47"/>
          <cell r="M47"/>
          <cell r="N47"/>
          <cell r="O47"/>
          <cell r="P47">
            <v>0</v>
          </cell>
          <cell r="Q47"/>
          <cell r="R47"/>
          <cell r="S47"/>
          <cell r="T47"/>
          <cell r="U47"/>
          <cell r="V47">
            <v>0</v>
          </cell>
          <cell r="W47"/>
          <cell r="X47"/>
          <cell r="Y47"/>
          <cell r="Z47"/>
          <cell r="AA47">
            <v>0</v>
          </cell>
          <cell r="AB47"/>
          <cell r="AC47"/>
          <cell r="AD47">
            <v>0</v>
          </cell>
          <cell r="AE47"/>
          <cell r="AF47"/>
          <cell r="AG47">
            <v>0</v>
          </cell>
          <cell r="AH47"/>
          <cell r="AI47">
            <v>0</v>
          </cell>
          <cell r="AJ47">
            <v>0</v>
          </cell>
        </row>
        <row r="48">
          <cell r="D48"/>
          <cell r="E48"/>
          <cell r="F48"/>
          <cell r="G48"/>
          <cell r="H48"/>
          <cell r="I48"/>
          <cell r="J48">
            <v>0</v>
          </cell>
          <cell r="K48"/>
          <cell r="L48"/>
          <cell r="M48"/>
          <cell r="N48"/>
          <cell r="O48"/>
          <cell r="P48">
            <v>0</v>
          </cell>
          <cell r="Q48"/>
          <cell r="R48"/>
          <cell r="S48"/>
          <cell r="T48"/>
          <cell r="U48"/>
          <cell r="V48">
            <v>0</v>
          </cell>
          <cell r="W48"/>
          <cell r="X48"/>
          <cell r="Y48"/>
          <cell r="Z48"/>
          <cell r="AA48">
            <v>0</v>
          </cell>
          <cell r="AB48"/>
          <cell r="AC48"/>
          <cell r="AD48">
            <v>0</v>
          </cell>
          <cell r="AE48"/>
          <cell r="AF48"/>
          <cell r="AG48">
            <v>0</v>
          </cell>
          <cell r="AH48"/>
          <cell r="AI48">
            <v>0</v>
          </cell>
          <cell r="AJ48">
            <v>0</v>
          </cell>
        </row>
        <row r="49">
          <cell r="D49"/>
          <cell r="E49"/>
          <cell r="F49"/>
          <cell r="G49"/>
          <cell r="H49"/>
          <cell r="I49"/>
          <cell r="J49">
            <v>0</v>
          </cell>
          <cell r="K49"/>
          <cell r="L49"/>
          <cell r="M49"/>
          <cell r="N49"/>
          <cell r="O49"/>
          <cell r="P49">
            <v>0</v>
          </cell>
          <cell r="Q49"/>
          <cell r="R49"/>
          <cell r="S49"/>
          <cell r="T49"/>
          <cell r="U49"/>
          <cell r="V49">
            <v>0</v>
          </cell>
          <cell r="W49"/>
          <cell r="X49"/>
          <cell r="Y49"/>
          <cell r="Z49"/>
          <cell r="AA49">
            <v>0</v>
          </cell>
          <cell r="AB49"/>
          <cell r="AC49"/>
          <cell r="AD49">
            <v>0</v>
          </cell>
          <cell r="AE49"/>
          <cell r="AF49"/>
          <cell r="AG49">
            <v>0</v>
          </cell>
          <cell r="AH49"/>
          <cell r="AI49">
            <v>0</v>
          </cell>
          <cell r="AJ49">
            <v>0</v>
          </cell>
        </row>
        <row r="50">
          <cell r="D50"/>
          <cell r="E50"/>
          <cell r="F50"/>
          <cell r="G50"/>
          <cell r="H50"/>
          <cell r="I50"/>
          <cell r="J50">
            <v>0</v>
          </cell>
          <cell r="K50"/>
          <cell r="L50"/>
          <cell r="M50"/>
          <cell r="N50"/>
          <cell r="O50"/>
          <cell r="P50">
            <v>0</v>
          </cell>
          <cell r="Q50"/>
          <cell r="R50"/>
          <cell r="S50"/>
          <cell r="T50"/>
          <cell r="U50"/>
          <cell r="V50">
            <v>0</v>
          </cell>
          <cell r="W50"/>
          <cell r="X50"/>
          <cell r="Y50"/>
          <cell r="Z50"/>
          <cell r="AA50">
            <v>0</v>
          </cell>
          <cell r="AB50"/>
          <cell r="AC50"/>
          <cell r="AD50">
            <v>0</v>
          </cell>
          <cell r="AE50"/>
          <cell r="AF50"/>
          <cell r="AG50">
            <v>0</v>
          </cell>
          <cell r="AH50"/>
          <cell r="AI50">
            <v>0</v>
          </cell>
          <cell r="AJ50">
            <v>0</v>
          </cell>
        </row>
        <row r="51"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</row>
        <row r="52">
          <cell r="D52">
            <v>-31.869409999999998</v>
          </cell>
          <cell r="E52">
            <v>-779.38899000000004</v>
          </cell>
          <cell r="F52">
            <v>-30.528200000000002</v>
          </cell>
          <cell r="G52">
            <v>0.59060000000000001</v>
          </cell>
          <cell r="H52">
            <v>-0.18077000000000001</v>
          </cell>
          <cell r="I52">
            <v>0</v>
          </cell>
          <cell r="J52">
            <v>-841.37677000000008</v>
          </cell>
          <cell r="K52">
            <v>-157.07814999999999</v>
          </cell>
          <cell r="L52">
            <v>-253.83179000000001</v>
          </cell>
          <cell r="M52">
            <v>0</v>
          </cell>
          <cell r="N52">
            <v>-506.55869000000001</v>
          </cell>
          <cell r="O52">
            <v>0</v>
          </cell>
          <cell r="P52">
            <v>-917.46863000000008</v>
          </cell>
          <cell r="Q52">
            <v>-1.78471</v>
          </cell>
          <cell r="R52">
            <v>0</v>
          </cell>
          <cell r="S52">
            <v>0</v>
          </cell>
          <cell r="T52">
            <v>-48.532839999999993</v>
          </cell>
          <cell r="U52">
            <v>0</v>
          </cell>
          <cell r="V52">
            <v>-50.31754999999999</v>
          </cell>
          <cell r="W52">
            <v>0</v>
          </cell>
          <cell r="X52">
            <v>48.060879999999997</v>
          </cell>
          <cell r="Y52">
            <v>-2216.38429</v>
          </cell>
          <cell r="Z52">
            <v>0</v>
          </cell>
          <cell r="AA52">
            <v>-2168.32341</v>
          </cell>
          <cell r="AB52">
            <v>-1073.78801</v>
          </cell>
          <cell r="AC52">
            <v>0</v>
          </cell>
          <cell r="AD52">
            <v>-1073.78801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-5051.2743700000001</v>
          </cell>
        </row>
        <row r="53">
          <cell r="D53"/>
          <cell r="E53"/>
          <cell r="F53"/>
          <cell r="G53"/>
          <cell r="H53"/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</row>
        <row r="54">
          <cell r="D54">
            <v>0</v>
          </cell>
          <cell r="E54">
            <v>12.367860000000002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12.367860000000002</v>
          </cell>
          <cell r="K54">
            <v>0.25298999999999999</v>
          </cell>
          <cell r="L54">
            <v>0</v>
          </cell>
          <cell r="M54">
            <v>0</v>
          </cell>
          <cell r="N54">
            <v>10.832040000000001</v>
          </cell>
          <cell r="O54">
            <v>0</v>
          </cell>
          <cell r="P54">
            <v>11.085030000000001</v>
          </cell>
          <cell r="Q54">
            <v>196.91125999999997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196.91125999999997</v>
          </cell>
          <cell r="W54">
            <v>0</v>
          </cell>
          <cell r="X54">
            <v>1.8388899999999999</v>
          </cell>
          <cell r="Y54">
            <v>0.15715000000000001</v>
          </cell>
          <cell r="Z54">
            <v>0</v>
          </cell>
          <cell r="AA54">
            <v>1.9960399999999998</v>
          </cell>
          <cell r="AB54">
            <v>107.10181999999999</v>
          </cell>
          <cell r="AC54">
            <v>0</v>
          </cell>
          <cell r="AD54">
            <v>107.10181999999999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329.46200999999996</v>
          </cell>
        </row>
        <row r="55"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</row>
        <row r="56"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</row>
        <row r="57"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</row>
        <row r="58">
          <cell r="D58">
            <v>0</v>
          </cell>
          <cell r="E58">
            <v>105.4621848</v>
          </cell>
          <cell r="F58">
            <v>0</v>
          </cell>
          <cell r="G58">
            <v>9.5604448000000026</v>
          </cell>
          <cell r="H58">
            <v>0</v>
          </cell>
          <cell r="I58">
            <v>0</v>
          </cell>
          <cell r="J58">
            <v>115.0226296</v>
          </cell>
          <cell r="K58">
            <v>0</v>
          </cell>
          <cell r="L58">
            <v>11.098322599999999</v>
          </cell>
          <cell r="M58">
            <v>0</v>
          </cell>
          <cell r="N58">
            <v>12.344606600000001</v>
          </cell>
          <cell r="O58">
            <v>0</v>
          </cell>
          <cell r="P58">
            <v>23.442929200000002</v>
          </cell>
          <cell r="Q58">
            <v>45.416499999999985</v>
          </cell>
          <cell r="R58">
            <v>0</v>
          </cell>
          <cell r="S58">
            <v>0</v>
          </cell>
          <cell r="T58">
            <v>2.2838400000000001</v>
          </cell>
          <cell r="U58">
            <v>0</v>
          </cell>
          <cell r="V58">
            <v>47.700339999999983</v>
          </cell>
          <cell r="W58">
            <v>14.162841000000002</v>
          </cell>
          <cell r="X58">
            <v>32.915339599999996</v>
          </cell>
          <cell r="Y58">
            <v>72.380274499999999</v>
          </cell>
          <cell r="Z58">
            <v>0</v>
          </cell>
          <cell r="AA58">
            <v>119.45845509999999</v>
          </cell>
          <cell r="AB58">
            <v>158.8856886999998</v>
          </cell>
          <cell r="AC58">
            <v>0</v>
          </cell>
          <cell r="AD58">
            <v>158.8856886999998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464.51004259999979</v>
          </cell>
        </row>
        <row r="59">
          <cell r="D59"/>
          <cell r="E59"/>
          <cell r="F59"/>
          <cell r="G59"/>
          <cell r="H59"/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</row>
        <row r="60">
          <cell r="D60">
            <v>0</v>
          </cell>
          <cell r="E60">
            <v>7873.6236951999963</v>
          </cell>
          <cell r="F60">
            <v>0</v>
          </cell>
          <cell r="G60">
            <v>3573.6614552000015</v>
          </cell>
          <cell r="H60">
            <v>2040.0018700000001</v>
          </cell>
          <cell r="I60">
            <v>0</v>
          </cell>
          <cell r="J60">
            <v>13487.287020399997</v>
          </cell>
          <cell r="K60">
            <v>827.69218000000001</v>
          </cell>
          <cell r="L60">
            <v>1112.7278374</v>
          </cell>
          <cell r="M60">
            <v>0</v>
          </cell>
          <cell r="N60">
            <v>2842.9804933999994</v>
          </cell>
          <cell r="O60">
            <v>0</v>
          </cell>
          <cell r="P60">
            <v>4783.4005107999992</v>
          </cell>
          <cell r="Q60">
            <v>7747.8139899999996</v>
          </cell>
          <cell r="R60">
            <v>0</v>
          </cell>
          <cell r="S60">
            <v>0.19541</v>
          </cell>
          <cell r="T60">
            <v>3195.9527600000001</v>
          </cell>
          <cell r="U60">
            <v>0</v>
          </cell>
          <cell r="V60">
            <v>10943.962159999999</v>
          </cell>
          <cell r="W60">
            <v>600.63766899999996</v>
          </cell>
          <cell r="X60">
            <v>5945.5142603999975</v>
          </cell>
          <cell r="Y60">
            <v>828.70719549999922</v>
          </cell>
          <cell r="Z60">
            <v>0</v>
          </cell>
          <cell r="AA60">
            <v>7374.8591248999974</v>
          </cell>
          <cell r="AB60">
            <v>20245.594051300002</v>
          </cell>
          <cell r="AC60">
            <v>0</v>
          </cell>
          <cell r="AD60">
            <v>20245.594051300002</v>
          </cell>
          <cell r="AE60">
            <v>2093.2179700000002</v>
          </cell>
          <cell r="AF60">
            <v>0</v>
          </cell>
          <cell r="AG60">
            <v>2093.2179700000002</v>
          </cell>
          <cell r="AH60">
            <v>0</v>
          </cell>
          <cell r="AI60">
            <v>0</v>
          </cell>
          <cell r="AJ60">
            <v>58928.320837399995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R03"/>
    </sheetNames>
    <sheetDataSet>
      <sheetData sheetId="0" refreshError="1">
        <row r="2">
          <cell r="A2"/>
          <cell r="D2" t="str">
            <v>P00068</v>
          </cell>
          <cell r="E2" t="str">
            <v>P00220</v>
          </cell>
          <cell r="F2" t="str">
            <v>P00581</v>
          </cell>
          <cell r="G2" t="str">
            <v>P00590</v>
          </cell>
          <cell r="H2" t="str">
            <v>P00291</v>
          </cell>
          <cell r="I2" t="str">
            <v>DIV AM</v>
          </cell>
          <cell r="J2" t="str">
            <v>AM</v>
          </cell>
          <cell r="K2" t="str">
            <v>P00283</v>
          </cell>
          <cell r="L2" t="str">
            <v>P00586</v>
          </cell>
          <cell r="M2" t="str">
            <v>DIV SD</v>
          </cell>
          <cell r="N2" t="str">
            <v>P00258</v>
          </cell>
          <cell r="O2" t="str">
            <v>DIV XS</v>
          </cell>
          <cell r="P2" t="str">
            <v>ES</v>
          </cell>
          <cell r="Q2" t="str">
            <v>P00280</v>
          </cell>
          <cell r="R2" t="str">
            <v>P00297</v>
          </cell>
          <cell r="S2" t="str">
            <v>P00298</v>
          </cell>
          <cell r="T2" t="str">
            <v>P00433</v>
          </cell>
          <cell r="U2" t="str">
            <v>DIV EC</v>
          </cell>
          <cell r="V2" t="str">
            <v>EC</v>
          </cell>
          <cell r="W2" t="str">
            <v>P00090</v>
          </cell>
          <cell r="X2" t="str">
            <v>P00091</v>
          </cell>
          <cell r="Y2" t="str">
            <v>P00282</v>
          </cell>
          <cell r="Z2" t="str">
            <v>DIV PI</v>
          </cell>
          <cell r="AA2" t="str">
            <v>PI</v>
          </cell>
          <cell r="AB2" t="str">
            <v>P00580</v>
          </cell>
          <cell r="AC2" t="str">
            <v>DIV FS</v>
          </cell>
          <cell r="AD2" t="str">
            <v>FS</v>
          </cell>
          <cell r="AE2" t="str">
            <v>P00200</v>
          </cell>
          <cell r="AF2" t="str">
            <v>DIV OT</v>
          </cell>
          <cell r="AG2" t="str">
            <v>OT</v>
          </cell>
          <cell r="AH2" t="str">
            <v>DIV DIV</v>
          </cell>
          <cell r="AI2" t="str">
            <v>DIV</v>
          </cell>
          <cell r="AJ2" t="str">
            <v>PS</v>
          </cell>
        </row>
        <row r="4">
          <cell r="D4">
            <v>-122.60106999999999</v>
          </cell>
          <cell r="E4">
            <v>10568.638620000002</v>
          </cell>
          <cell r="F4">
            <v>-29.78539</v>
          </cell>
          <cell r="G4">
            <v>3994.7327699999992</v>
          </cell>
          <cell r="H4">
            <v>3339.8384699999992</v>
          </cell>
          <cell r="I4">
            <v>0</v>
          </cell>
          <cell r="J4">
            <v>17750.823400000001</v>
          </cell>
          <cell r="K4">
            <v>823.33097000000009</v>
          </cell>
          <cell r="L4">
            <v>1355.1880200000001</v>
          </cell>
          <cell r="M4">
            <v>0</v>
          </cell>
          <cell r="N4">
            <v>3797.9557499999992</v>
          </cell>
          <cell r="O4">
            <v>0</v>
          </cell>
          <cell r="P4">
            <v>5976.4747400000006</v>
          </cell>
          <cell r="Q4">
            <v>9457.9814999999999</v>
          </cell>
          <cell r="R4">
            <v>0</v>
          </cell>
          <cell r="S4">
            <v>12.989990000000001</v>
          </cell>
          <cell r="T4">
            <v>3043.7305899999997</v>
          </cell>
          <cell r="U4">
            <v>0</v>
          </cell>
          <cell r="V4">
            <v>12514.702079999997</v>
          </cell>
          <cell r="W4">
            <v>600.27174999999988</v>
          </cell>
          <cell r="X4">
            <v>7497.1074100000042</v>
          </cell>
          <cell r="Y4">
            <v>-2419.0966099999996</v>
          </cell>
          <cell r="Z4">
            <v>0</v>
          </cell>
          <cell r="AA4">
            <v>5678.2825500000035</v>
          </cell>
          <cell r="AB4">
            <v>18035.901560000009</v>
          </cell>
          <cell r="AC4">
            <v>0</v>
          </cell>
          <cell r="AD4">
            <v>18035.901560000009</v>
          </cell>
          <cell r="AE4">
            <v>374.24184000000002</v>
          </cell>
          <cell r="AF4">
            <v>0</v>
          </cell>
          <cell r="AG4">
            <v>374.24184000000002</v>
          </cell>
          <cell r="AH4">
            <v>0</v>
          </cell>
          <cell r="AI4">
            <v>0</v>
          </cell>
          <cell r="AJ4">
            <v>60330.426170000021</v>
          </cell>
        </row>
        <row r="5"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/>
          <cell r="AG5"/>
          <cell r="AH5"/>
          <cell r="AI5"/>
          <cell r="AJ5"/>
        </row>
        <row r="6">
          <cell r="D6">
            <v>-122.72375</v>
          </cell>
          <cell r="E6">
            <v>9551.4142300000021</v>
          </cell>
          <cell r="F6">
            <v>-29.78539</v>
          </cell>
          <cell r="G6">
            <v>3900.1471499999993</v>
          </cell>
          <cell r="H6">
            <v>3341.7279699999995</v>
          </cell>
          <cell r="I6">
            <v>0</v>
          </cell>
          <cell r="J6">
            <v>16640.780210000001</v>
          </cell>
          <cell r="K6">
            <v>577.87907000000007</v>
          </cell>
          <cell r="L6">
            <v>1340.9841000000001</v>
          </cell>
          <cell r="M6">
            <v>0</v>
          </cell>
          <cell r="N6">
            <v>3521.7639799999993</v>
          </cell>
          <cell r="O6">
            <v>0</v>
          </cell>
          <cell r="P6">
            <v>5440.6271500000003</v>
          </cell>
          <cell r="Q6">
            <v>7655.2429899999997</v>
          </cell>
          <cell r="R6">
            <v>0</v>
          </cell>
          <cell r="S6">
            <v>0</v>
          </cell>
          <cell r="T6">
            <v>3043.7305899999997</v>
          </cell>
          <cell r="U6">
            <v>0</v>
          </cell>
          <cell r="V6">
            <v>10698.973579999998</v>
          </cell>
          <cell r="W6">
            <v>600.27174999999988</v>
          </cell>
          <cell r="X6">
            <v>7816.155120000004</v>
          </cell>
          <cell r="Y6">
            <v>-2641.8200599999996</v>
          </cell>
          <cell r="Z6">
            <v>0</v>
          </cell>
          <cell r="AA6">
            <v>5774.6068100000048</v>
          </cell>
          <cell r="AB6">
            <v>14299.956660000009</v>
          </cell>
          <cell r="AC6">
            <v>0</v>
          </cell>
          <cell r="AD6">
            <v>14299.956660000009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52854.944410000018</v>
          </cell>
        </row>
        <row r="7">
          <cell r="D7">
            <v>-122.72375</v>
          </cell>
          <cell r="E7">
            <v>9551.4142300000021</v>
          </cell>
          <cell r="F7">
            <v>-29.78539</v>
          </cell>
          <cell r="G7">
            <v>3900.1471499999993</v>
          </cell>
          <cell r="H7">
            <v>3341.7279699999995</v>
          </cell>
          <cell r="I7">
            <v>0</v>
          </cell>
          <cell r="J7">
            <v>16640.780210000001</v>
          </cell>
          <cell r="K7">
            <v>577.87907000000007</v>
          </cell>
          <cell r="L7">
            <v>1340.9841000000001</v>
          </cell>
          <cell r="M7">
            <v>0</v>
          </cell>
          <cell r="N7">
            <v>3521.7639799999993</v>
          </cell>
          <cell r="O7">
            <v>0</v>
          </cell>
          <cell r="P7">
            <v>5440.6271500000003</v>
          </cell>
          <cell r="Q7">
            <v>7655.2429899999997</v>
          </cell>
          <cell r="R7">
            <v>0</v>
          </cell>
          <cell r="S7">
            <v>0</v>
          </cell>
          <cell r="T7">
            <v>3043.7305899999997</v>
          </cell>
          <cell r="U7">
            <v>0</v>
          </cell>
          <cell r="V7">
            <v>10698.973579999998</v>
          </cell>
          <cell r="W7">
            <v>600.27174999999988</v>
          </cell>
          <cell r="X7">
            <v>7816.155120000004</v>
          </cell>
          <cell r="Y7">
            <v>-2641.8200599999996</v>
          </cell>
          <cell r="Z7">
            <v>0</v>
          </cell>
          <cell r="AA7">
            <v>5774.6068100000048</v>
          </cell>
          <cell r="AB7">
            <v>14299.956660000009</v>
          </cell>
          <cell r="AC7">
            <v>0</v>
          </cell>
          <cell r="AD7">
            <v>14299.956660000009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52854.944410000018</v>
          </cell>
        </row>
        <row r="8">
          <cell r="D8">
            <v>-122.72375</v>
          </cell>
          <cell r="E8">
            <v>-895.58389</v>
          </cell>
          <cell r="F8">
            <v>-29.78539</v>
          </cell>
          <cell r="G8">
            <v>-0.91303000000000001</v>
          </cell>
          <cell r="H8">
            <v>-57.522089999999999</v>
          </cell>
          <cell r="I8">
            <v>0</v>
          </cell>
          <cell r="J8">
            <v>-1106.5281499999999</v>
          </cell>
          <cell r="K8">
            <v>-171.08543</v>
          </cell>
          <cell r="L8">
            <v>-288.10433</v>
          </cell>
          <cell r="M8">
            <v>0</v>
          </cell>
          <cell r="N8">
            <v>-755.52936999999997</v>
          </cell>
          <cell r="O8">
            <v>0</v>
          </cell>
          <cell r="P8">
            <v>-1214.71913</v>
          </cell>
          <cell r="Q8">
            <v>31.485979999999998</v>
          </cell>
          <cell r="R8">
            <v>0</v>
          </cell>
          <cell r="S8">
            <v>0</v>
          </cell>
          <cell r="T8">
            <v>-66.434610000000006</v>
          </cell>
          <cell r="U8">
            <v>0</v>
          </cell>
          <cell r="V8">
            <v>-34.948630000000009</v>
          </cell>
          <cell r="W8">
            <v>0</v>
          </cell>
          <cell r="X8">
            <v>473.26634000000001</v>
          </cell>
          <cell r="Y8">
            <v>-3095.06736</v>
          </cell>
          <cell r="Z8">
            <v>0</v>
          </cell>
          <cell r="AA8">
            <v>-2621.8010199999999</v>
          </cell>
          <cell r="AB8">
            <v>-3564.7371699999999</v>
          </cell>
          <cell r="AC8">
            <v>0</v>
          </cell>
          <cell r="AD8">
            <v>-3564.7371699999999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-8542.7340999999997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A24840-9AA0-4927-B92F-55A8B19C3795}" name="Tabela1" displayName="Tabela1" ref="A1:X177" totalsRowShown="0" headerRowDxfId="0">
  <autoFilter ref="A1:X177" xr:uid="{C54DCF38-DE42-4BC3-9332-8B8FCE3DA444}"/>
  <tableColumns count="24">
    <tableColumn id="1" xr3:uid="{2C3C7B35-A049-4461-96A5-5F032BC22BAE}" name="Index"/>
    <tableColumn id="2" xr3:uid="{C99477F1-93DB-4FDE-BB7F-2F96A5838706}" name="Month"/>
    <tableColumn id="3" xr3:uid="{61C05222-1C43-4484-8405-C61DBDB29B28}" name="Month2"/>
    <tableColumn id="4" xr3:uid="{56B1608F-23F0-48DC-80C6-A26F0935F79A}" name="BU"/>
    <tableColumn id="5" xr3:uid="{885E6B70-FF5E-4FC9-AEDE-5D9681CCC0AD}" name="PDCL"/>
    <tableColumn id="6" xr3:uid="{5F1757E3-EF62-4C86-872D-1A006D5EDD80}" name="National Price MBR" dataDxfId="19">
      <calculatedColumnFormula>IFERROR(VLOOKUP($E2,'[1]TD Z22K095'!$B$27:$N$38,'[1]Variações por PDCL'!A2,),)/1000</calculatedColumnFormula>
    </tableColumn>
    <tableColumn id="7" xr3:uid="{15B9A993-C4DC-4405-B179-65D0CC2CD6B8}" name="Imported Price MBR" dataDxfId="18">
      <calculatedColumnFormula>-IFERROR(VLOOKUP($E2,'[1]TD Z22K260'!$B$25:$N$36,A2,),)/1000</calculatedColumnFormula>
    </tableColumn>
    <tableColumn id="8" xr3:uid="{06EAA287-03E6-4FF4-9009-DBC18AC05F0B}" name="Freight MBR" dataDxfId="17">
      <calculatedColumnFormula>-IFERROR(VLOOKUP($E2,'[1]TD Z22K260'!$B$43:$N$54,$A2,),)/1000</calculatedColumnFormula>
    </tableColumn>
    <tableColumn id="9" xr3:uid="{B024C2B0-C6FC-4401-8C0D-CED43382D37D}" name="Duty MBR" dataDxfId="16">
      <calculatedColumnFormula>-IFERROR(VLOOKUP($E2,'[1]TD Z22K260'!$B$61:$N$72,$A2,),)/1000</calculatedColumnFormula>
    </tableColumn>
    <tableColumn id="10" xr3:uid="{2412A2D0-9919-4E5A-B331-E1A613E3D1AA}" name="II MBR" dataDxfId="15">
      <calculatedColumnFormula>-IFERROR(VLOOKUP($E2,'[1]TD Z22K260'!$B$79:$N$91,$A2,),)/1000+IFERROR(VLOOKUP(E2,[11]II!$B$6:$C$15,2,),)/1000</calculatedColumnFormula>
    </tableColumn>
    <tableColumn id="11" xr3:uid="{FF3D15EF-9B03-406B-B80E-6E8C50DB1B1E}" name="FX MBR" dataDxfId="14">
      <calculatedColumnFormula>-IFERROR(VLOOKUP($E2,'[1]TD Z22K260'!$B$97:$N$109,$A2,),)/1000</calculatedColumnFormula>
    </tableColumn>
    <tableColumn id="12" xr3:uid="{AD12F50F-990D-4554-88CC-307E57766466}" name="National Price CF" dataDxfId="13"/>
    <tableColumn id="13" xr3:uid="{0FC6094D-5DB0-4989-B235-A6F09789E3B7}" name="Imported Price CF" dataDxfId="12"/>
    <tableColumn id="14" xr3:uid="{2F80492D-7FA1-4FA4-82F5-78A746132DB7}" name="Freight CF" dataDxfId="11"/>
    <tableColumn id="15" xr3:uid="{46171353-5CCE-4B3D-BD96-295DE6BA0E51}" name="Duty CF" dataDxfId="10"/>
    <tableColumn id="16" xr3:uid="{C12D7606-9CBF-4145-8C42-9C77F53C9BEB}" name="II CF" dataDxfId="9"/>
    <tableColumn id="17" xr3:uid="{6E00F98B-17FB-4EE0-AF10-B1F370725F1E}" name="FX CF" dataDxfId="8"/>
    <tableColumn id="18" xr3:uid="{3BB62808-D5B4-4DAE-B7EC-91C4C01903D3}" name="Others + ED MBR" dataDxfId="7">
      <calculatedColumnFormula>-(SUM(F2:K2,T2,V2)-SUM(L2:Q2,S2,U2,W2)-('[1]APC MAT'!G2-'[1]APC MAT'!J2))</calculatedColumnFormula>
    </tableColumn>
    <tableColumn id="19" xr3:uid="{48699F8B-3A87-4BE9-84CD-38C6CAD2D97D}" name="Others + ED CF" dataDxfId="6"/>
    <tableColumn id="20" xr3:uid="{FCB9A5CE-B3BA-480A-80F8-FF7D7F07976A}" name="Split MBR" dataDxfId="5">
      <calculatedColumnFormula>+IFERROR(HLOOKUP($E2,[14]MBRs!$F$12:$DD$20,9,0),0)/1000</calculatedColumnFormula>
    </tableColumn>
    <tableColumn id="21" xr3:uid="{0B5C6630-AEA9-446F-B520-6D237C11D4C7}" name="Split CF" dataDxfId="4"/>
    <tableColumn id="22" xr3:uid="{DA8BF024-5360-4553-9CB8-1F070633BC0D}" name="Volume MBR" dataDxfId="3">
      <calculatedColumnFormula>'[1]APC MAT'!F2-'[1]APC MAT'!I2</calculatedColumnFormula>
    </tableColumn>
    <tableColumn id="23" xr3:uid="{D1AA3123-B587-4359-9A86-EBB693B58126}" name="Volume CF" dataDxfId="2"/>
    <tableColumn id="24" xr3:uid="{D6B20907-0D12-42B4-A399-CEFD980A8FDC}" name="check" dataDxfId="1">
      <calculatedColumnFormula>SUM(F2:K2,T2,R2,V2)-SUM(L2:Q2,S2,U2,W2)-('[1]APC MAT'!G2-'[1]APC MAT'!J2)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ADCB7-42CE-48D1-867F-DEB47CB87474}">
  <dimension ref="A1:X177"/>
  <sheetViews>
    <sheetView tabSelected="1" workbookViewId="0">
      <selection activeCell="C8" sqref="C8"/>
    </sheetView>
  </sheetViews>
  <sheetFormatPr defaultRowHeight="14.5" x14ac:dyDescent="0.35"/>
  <cols>
    <col min="1" max="1" width="9.6328125" customWidth="1"/>
    <col min="3" max="3" width="9.1796875" customWidth="1"/>
    <col min="6" max="6" width="19.453125" customWidth="1"/>
    <col min="7" max="7" width="20.08984375" customWidth="1"/>
    <col min="8" max="8" width="13.7265625" customWidth="1"/>
    <col min="9" max="9" width="11.6328125" customWidth="1"/>
    <col min="11" max="11" width="10" customWidth="1"/>
    <col min="12" max="12" width="17.7265625" customWidth="1"/>
    <col min="13" max="13" width="18.36328125" customWidth="1"/>
    <col min="14" max="14" width="12" customWidth="1"/>
    <col min="15" max="15" width="9.90625" customWidth="1"/>
    <col min="18" max="18" width="18.1796875" customWidth="1"/>
    <col min="19" max="19" width="16.453125" customWidth="1"/>
    <col min="20" max="20" width="11.36328125" customWidth="1"/>
    <col min="21" max="21" width="9.6328125" customWidth="1"/>
    <col min="22" max="22" width="13.90625" customWidth="1"/>
    <col min="23" max="23" width="12.1796875" customWidth="1"/>
  </cols>
  <sheetData>
    <row r="1" spans="1:24" ht="37.5" x14ac:dyDescent="0.35">
      <c r="A1" s="1" t="s">
        <v>57</v>
      </c>
      <c r="B1" s="2" t="s">
        <v>0</v>
      </c>
      <c r="C1" s="2" t="s">
        <v>56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</row>
    <row r="2" spans="1:24" x14ac:dyDescent="0.35">
      <c r="A2">
        <f>C2+1</f>
        <v>2</v>
      </c>
      <c r="B2" t="s">
        <v>22</v>
      </c>
      <c r="C2">
        <v>1</v>
      </c>
      <c r="D2" t="s">
        <v>23</v>
      </c>
      <c r="E2" t="s">
        <v>24</v>
      </c>
      <c r="F2" s="5">
        <f>IFERROR(VLOOKUP($E2,'[1]TD Z22K095'!$B$27:$N$38,'[1]Variações por PDCL'!A2,),)/1000</f>
        <v>0.16556000000000001</v>
      </c>
      <c r="G2" s="5">
        <f>-IFERROR(VLOOKUP($E2,'[1]TD Z22K260'!$B$25:$N$36,A2,),)/1000</f>
        <v>0</v>
      </c>
      <c r="H2" s="5">
        <f>-IFERROR(VLOOKUP($E2,'[1]TD Z22K260'!$B$43:$N$54,$A2,),)/1000</f>
        <v>0</v>
      </c>
      <c r="I2" s="5">
        <f>-IFERROR(VLOOKUP($E2,'[1]TD Z22K260'!$B$61:$N$72,$A2,),)/1000</f>
        <v>0</v>
      </c>
      <c r="J2" s="5">
        <f>-IFERROR(VLOOKUP($E2,'[1]TD Z22K260'!$B$79:$N$91,$A2,),)/1000+IFERROR(VLOOKUP(E2,[2]II!$B$6:$C$15,2,),)/1000</f>
        <v>0</v>
      </c>
      <c r="K2" s="5">
        <f>-IFERROR(VLOOKUP($E2,'[1]TD Z22K260'!$B$97:$N$109,$A2,),)/1000</f>
        <v>0</v>
      </c>
      <c r="L2" s="5">
        <f>IFERROR(VLOOKUP(E2,'[3]Analise deltas'!$A$86:$D$97,4,),)/1000/12</f>
        <v>0</v>
      </c>
      <c r="M2" s="5">
        <f>SUM([4]P00068!$AJ$50:$AJ$51)/12-L2</f>
        <v>0</v>
      </c>
      <c r="N2" s="5">
        <f>[4]P00068!$AJ$54/12</f>
        <v>0</v>
      </c>
      <c r="O2" s="5">
        <f>[4]P00068!$AJ$55/12</f>
        <v>0</v>
      </c>
      <c r="P2" s="5">
        <f>[4]P00068!$AJ$57/12</f>
        <v>0</v>
      </c>
      <c r="Q2" s="5">
        <f>[4]P00068!$AJ$53/12</f>
        <v>0</v>
      </c>
      <c r="R2" s="5">
        <f>-(SUM(F2:K2,T2,V2)-SUM(L2:Q2,S2,U2,W2)-('[1]APC MAT'!G2-'[1]APC MAT'!J2))</f>
        <v>-25.18949666666666</v>
      </c>
      <c r="S2" s="5">
        <f>[5]P00068!$AV$67/12-SUM(L2:Q2)</f>
        <v>0</v>
      </c>
      <c r="T2" s="5">
        <f>IFERROR(HLOOKUP(E2,[6]MBR12!$D$2:$AJ$8,7,),)</f>
        <v>0</v>
      </c>
      <c r="U2" s="5">
        <f>[4]P00068!$AJ$39/12</f>
        <v>-25.916666666666661</v>
      </c>
      <c r="V2" s="5">
        <f>'[1]APC MAT'!F2-'[1]APC MAT'!I2</f>
        <v>25.916666666666661</v>
      </c>
      <c r="W2" s="5">
        <v>0</v>
      </c>
      <c r="X2" s="6">
        <f>SUM(F2:K2,T2,R2,V2)-SUM(L2:Q2,S2,U2,W2)-('[1]APC MAT'!G2-'[1]APC MAT'!J2)</f>
        <v>0</v>
      </c>
    </row>
    <row r="3" spans="1:24" x14ac:dyDescent="0.35">
      <c r="A3">
        <f t="shared" ref="A3:A66" si="0">C3+1</f>
        <v>2</v>
      </c>
      <c r="B3" t="s">
        <v>22</v>
      </c>
      <c r="C3">
        <v>1</v>
      </c>
      <c r="D3" t="s">
        <v>23</v>
      </c>
      <c r="E3" t="s">
        <v>25</v>
      </c>
      <c r="F3" s="5">
        <f>IFERROR(VLOOKUP($E3,'[1]TD Z22K095'!$B$27:$N$38,'[1]Variações por PDCL'!A3,),)/1000</f>
        <v>-33.726040000000019</v>
      </c>
      <c r="G3" s="5">
        <f>-IFERROR(VLOOKUP($E3,'[1]TD Z22K260'!$B$25:$N$36,A3,),)/1000</f>
        <v>-194.08322000000001</v>
      </c>
      <c r="H3" s="5">
        <f>-IFERROR(VLOOKUP($E3,'[1]TD Z22K260'!$B$43:$N$54,$A3,),)/1000</f>
        <v>130.89359999999999</v>
      </c>
      <c r="I3" s="5">
        <f>-IFERROR(VLOOKUP($E3,'[1]TD Z22K260'!$B$61:$N$72,$A3,),)/1000</f>
        <v>3.1694700000000005</v>
      </c>
      <c r="J3" s="5">
        <f>-IFERROR(VLOOKUP($E3,'[1]TD Z22K260'!$B$79:$N$91,$A3,),)/1000+IFERROR(VLOOKUP(E3,[2]II!$B$6:$C$15,2,),)/1000</f>
        <v>-268.20893000000001</v>
      </c>
      <c r="K3" s="5">
        <f>-IFERROR(VLOOKUP($E3,'[1]TD Z22K260'!$B$97:$N$109,$A3,),)/1000</f>
        <v>686.80333999999993</v>
      </c>
      <c r="L3" s="5">
        <f>IFERROR(VLOOKUP(E3,'[3]Analise deltas'!$A$86:$D$97,4,),)/1000/12</f>
        <v>321.8689301414318</v>
      </c>
      <c r="M3" s="5">
        <f>SUM([4]P00590!$AJ$50:$AJ$51)/12-L3</f>
        <v>345.42844945856888</v>
      </c>
      <c r="N3" s="5">
        <f>[4]P00590!$AJ$54/12</f>
        <v>86.802433615157739</v>
      </c>
      <c r="O3" s="5">
        <f>[4]P00590!$AJ$55/12</f>
        <v>11.652451102597537</v>
      </c>
      <c r="P3" s="5">
        <f>[4]P00590!$AJ$57/12</f>
        <v>14.679002348168519</v>
      </c>
      <c r="Q3" s="5">
        <f>[4]P00590!$AJ$53/12</f>
        <v>11.510312449038295</v>
      </c>
      <c r="R3" s="5">
        <f>-(SUM(F3:K3,T3,V3)-SUM(L3:Q3,S3,U3,W3)-('[1]APC MAT'!G3-'[1]APC MAT'!J3))</f>
        <v>221.2424550666658</v>
      </c>
      <c r="S3" s="5">
        <f>[5]P00590!$AV$67/12-SUM(L3:Q3)</f>
        <v>0</v>
      </c>
      <c r="T3" s="5">
        <f>IFERROR(HLOOKUP(E3,[6]MBR12!$D$2:$AJ$8,7,),)</f>
        <v>0</v>
      </c>
      <c r="U3" s="5">
        <f>[4]P00590!$AJ$39/12</f>
        <v>0.16666666666666666</v>
      </c>
      <c r="V3" s="5">
        <f>'[1]APC MAT'!F3-'[1]APC MAT'!I3</f>
        <v>-103.08623788833211</v>
      </c>
      <c r="W3" s="5">
        <v>0</v>
      </c>
      <c r="X3" s="6">
        <f>SUM(F3:K3,T3,R3,V3)-SUM(L3:Q3,S3,U3,W3)-('[1]APC MAT'!G3-'[1]APC MAT'!J3)</f>
        <v>0</v>
      </c>
    </row>
    <row r="4" spans="1:24" x14ac:dyDescent="0.35">
      <c r="A4">
        <f t="shared" si="0"/>
        <v>2</v>
      </c>
      <c r="B4" t="s">
        <v>22</v>
      </c>
      <c r="C4">
        <v>1</v>
      </c>
      <c r="D4" t="s">
        <v>23</v>
      </c>
      <c r="E4" t="s">
        <v>26</v>
      </c>
      <c r="F4" s="5">
        <f>IFERROR(VLOOKUP($E4,'[1]TD Z22K095'!$B$27:$N$38,'[1]Variações por PDCL'!A4,),)/1000</f>
        <v>0</v>
      </c>
      <c r="G4" s="5">
        <f>-IFERROR(VLOOKUP($E4,'[1]TD Z22K260'!$B$25:$N$36,A4,),)/1000</f>
        <v>-1087.7955400000001</v>
      </c>
      <c r="H4" s="5">
        <f>-IFERROR(VLOOKUP($E4,'[1]TD Z22K260'!$B$43:$N$54,$A4,),)/1000</f>
        <v>-7.7087099999999911</v>
      </c>
      <c r="I4" s="5">
        <f>-IFERROR(VLOOKUP($E4,'[1]TD Z22K260'!$B$61:$N$72,$A4,),)/1000</f>
        <v>-13.840940000000012</v>
      </c>
      <c r="J4" s="5">
        <f>-IFERROR(VLOOKUP($E4,'[1]TD Z22K260'!$B$79:$N$91,$A4,),)/1000+IFERROR(VLOOKUP(E4,[2]II!$B$6:$C$15,2,),)/1000</f>
        <v>-174.20852000000008</v>
      </c>
      <c r="K4" s="5">
        <f>-IFERROR(VLOOKUP($E4,'[1]TD Z22K260'!$B$97:$N$109,$A4,),)/1000</f>
        <v>607.00217999999973</v>
      </c>
      <c r="L4" s="5">
        <f>IFERROR(VLOOKUP(E4,'[3]Analise deltas'!$A$86:$D$97,4,),)/1000/12</f>
        <v>0</v>
      </c>
      <c r="M4" s="5">
        <f>SUM([4]P00291!$AJ$50:$AJ$51)/12-L4</f>
        <v>226.6183770435465</v>
      </c>
      <c r="N4" s="5">
        <f>[4]P00291!$AJ$54/12</f>
        <v>58.039170848074974</v>
      </c>
      <c r="O4" s="5">
        <f>[4]P00291!$AJ$55/12</f>
        <v>-2.5936869480641369</v>
      </c>
      <c r="P4" s="5">
        <f>[4]P00291!$AJ$57/12</f>
        <v>45.727254733498206</v>
      </c>
      <c r="Q4" s="5">
        <f>[4]P00291!$AJ$53/12</f>
        <v>16.19966417734847</v>
      </c>
      <c r="R4" s="5">
        <f>-(SUM(F4:K4,T4,V4)-SUM(L4:Q4,S4,U4,W4)-('[1]APC MAT'!G4-'[1]APC MAT'!J4))</f>
        <v>-24.761793333332321</v>
      </c>
      <c r="S4" s="5">
        <f>[5]P00291!$AV$67/12-SUM(L4:Q4)</f>
        <v>0</v>
      </c>
      <c r="T4" s="5">
        <f>IFERROR(HLOOKUP(E4,[6]MBR12!$D$2:$AJ$8,7,),)</f>
        <v>0</v>
      </c>
      <c r="U4" s="5">
        <f>[4]P00291!$AJ$39/12</f>
        <v>-3.5833333333333335</v>
      </c>
      <c r="V4" s="5">
        <f>'[1]APC MAT'!F4-'[1]APC MAT'!I4</f>
        <v>461.28915561579879</v>
      </c>
      <c r="W4" s="5">
        <v>0</v>
      </c>
      <c r="X4" s="6">
        <f>SUM(F4:K4,T4,R4,V4)-SUM(L4:Q4,S4,U4,W4)-('[1]APC MAT'!G4-'[1]APC MAT'!J4)</f>
        <v>0</v>
      </c>
    </row>
    <row r="5" spans="1:24" x14ac:dyDescent="0.35">
      <c r="A5">
        <f t="shared" si="0"/>
        <v>2</v>
      </c>
      <c r="B5" t="s">
        <v>22</v>
      </c>
      <c r="C5">
        <v>1</v>
      </c>
      <c r="D5" t="s">
        <v>23</v>
      </c>
      <c r="E5" t="s">
        <v>27</v>
      </c>
      <c r="F5" s="5">
        <f>IFERROR(VLOOKUP($E5,'[1]TD Z22K095'!$B$27:$N$38,'[1]Variações por PDCL'!A5,),)/1000</f>
        <v>40.247689999999984</v>
      </c>
      <c r="G5" s="5">
        <f>-IFERROR(VLOOKUP($E5,'[1]TD Z22K260'!$B$25:$N$36,A5,),)/1000</f>
        <v>-647.52021999999999</v>
      </c>
      <c r="H5" s="5">
        <f>-IFERROR(VLOOKUP($E5,'[1]TD Z22K260'!$B$43:$N$54,$A5,),)/1000</f>
        <v>397.56441999999998</v>
      </c>
      <c r="I5" s="5">
        <f>-IFERROR(VLOOKUP($E5,'[1]TD Z22K260'!$B$61:$N$72,$A5,),)/1000</f>
        <v>-5.385560000000007</v>
      </c>
      <c r="J5" s="5">
        <f>-IFERROR(VLOOKUP($E5,'[1]TD Z22K260'!$B$79:$N$91,$A5,),)/1000+IFERROR(VLOOKUP(E5,[2]II!$B$6:$C$15,2,),)/1000</f>
        <v>-273.16378999999995</v>
      </c>
      <c r="K5" s="5">
        <f>-IFERROR(VLOOKUP($E5,'[1]TD Z22K260'!$B$97:$N$109,$A5,),)/1000</f>
        <v>1059.3788999999999</v>
      </c>
      <c r="L5" s="5">
        <f>IFERROR(VLOOKUP(E5,'[3]Analise deltas'!$A$86:$D$97,4,),)/1000/12</f>
        <v>1054.2158054120707</v>
      </c>
      <c r="M5" s="5">
        <f>SUM([4]P00220!$AJ$50:$AJ$51)/12-L5</f>
        <v>245.55154051150748</v>
      </c>
      <c r="N5" s="5">
        <f>[4]P00220!$AJ$54/12</f>
        <v>69.595275677416183</v>
      </c>
      <c r="O5" s="5">
        <f>[4]P00220!$AJ$55/12</f>
        <v>8.4151548203106952</v>
      </c>
      <c r="P5" s="5">
        <f>[4]P00220!$AJ$57/12</f>
        <v>-271.75026319136134</v>
      </c>
      <c r="Q5" s="5">
        <f>[4]P00220!$AJ$53/12</f>
        <v>379.03242588142228</v>
      </c>
      <c r="R5" s="5">
        <f>-(SUM(F5:K5,T5,V5)-SUM(L5:Q5,S5,U5,W5)-('[1]APC MAT'!G5-'[1]APC MAT'!J5))</f>
        <v>154.58204670000055</v>
      </c>
      <c r="S5" s="5">
        <f>[5]P00220!$AV$67/12-SUM(L5:Q5)</f>
        <v>0</v>
      </c>
      <c r="T5" s="5">
        <f>IFERROR(HLOOKUP(E5,[6]MBR12!$D$2:$AJ$8,7,),)</f>
        <v>0</v>
      </c>
      <c r="U5" s="5">
        <f>[4]P00220!$AJ$39/12</f>
        <v>-346</v>
      </c>
      <c r="V5" s="5">
        <f>'[1]APC MAT'!F5-'[1]APC MAT'!I5</f>
        <v>988.57203928508261</v>
      </c>
      <c r="W5" s="5">
        <v>0</v>
      </c>
      <c r="X5" s="6">
        <f>SUM(F5:K5,T5,R5,V5)-SUM(L5:Q5,S5,U5,W5)-('[1]APC MAT'!G5-'[1]APC MAT'!J5)</f>
        <v>0</v>
      </c>
    </row>
    <row r="6" spans="1:24" x14ac:dyDescent="0.35">
      <c r="A6">
        <f t="shared" si="0"/>
        <v>2</v>
      </c>
      <c r="B6" t="s">
        <v>22</v>
      </c>
      <c r="C6">
        <v>1</v>
      </c>
      <c r="D6" t="s">
        <v>28</v>
      </c>
      <c r="E6" t="s">
        <v>29</v>
      </c>
      <c r="F6" s="5">
        <f>IFERROR(VLOOKUP($E6,'[1]TD Z22K095'!$B$27:$N$38,'[1]Variações por PDCL'!A6,),)/1000</f>
        <v>-1.8303400000000003</v>
      </c>
      <c r="G6" s="5">
        <f>-IFERROR(VLOOKUP($E6,'[1]TD Z22K260'!$B$25:$N$36,A6,),)/1000</f>
        <v>-1815.4725200000009</v>
      </c>
      <c r="H6" s="5">
        <f>-IFERROR(VLOOKUP($E6,'[1]TD Z22K260'!$B$43:$N$54,$A6,),)/1000</f>
        <v>316.67564999999991</v>
      </c>
      <c r="I6" s="5">
        <f>-IFERROR(VLOOKUP($E6,'[1]TD Z22K260'!$B$61:$N$72,$A6,),)/1000</f>
        <v>-85.941949999999991</v>
      </c>
      <c r="J6" s="5">
        <f>-IFERROR(VLOOKUP($E6,'[1]TD Z22K260'!$B$79:$N$91,$A6,),)/1000+IFERROR(VLOOKUP(E6,[2]II!$B$6:$C$15,2,),)/1000</f>
        <v>-126.6367199999998</v>
      </c>
      <c r="K6" s="5">
        <f>-IFERROR(VLOOKUP($E6,'[1]TD Z22K260'!$B$97:$N$109,$A6,),)/1000</f>
        <v>2709.0040000000049</v>
      </c>
      <c r="L6" s="5">
        <f>IFERROR(VLOOKUP(E6,'[3]Analise deltas'!$A$86:$D$97,4,),)/1000/12</f>
        <v>-3.4697612504576987</v>
      </c>
      <c r="M6" s="5">
        <f>SUM([4]P00280!$AJ$50:$AJ$51)/12-L6</f>
        <v>176.75477411957729</v>
      </c>
      <c r="N6" s="5">
        <f>[4]P00280!$AJ$54/12</f>
        <v>443.97935252996405</v>
      </c>
      <c r="O6" s="5">
        <f>[4]P00280!$AJ$55/12</f>
        <v>-12.968622107336552</v>
      </c>
      <c r="P6" s="5">
        <f>[4]P00280!$AJ$57/12</f>
        <v>-9.1960909841513558</v>
      </c>
      <c r="Q6" s="5">
        <f>[4]P00280!$AJ$53/12</f>
        <v>224.29498110953145</v>
      </c>
      <c r="R6" s="5">
        <f>-(SUM(F6:K6,T6,V6)-SUM(L6:Q6,S6,U6,W6)-('[1]APC MAT'!G6-'[1]APC MAT'!J6))</f>
        <v>159.38714423333158</v>
      </c>
      <c r="S6" s="5">
        <f>[5]P00280!$AV$67/12-SUM(L6:Q6)</f>
        <v>83.333333333333144</v>
      </c>
      <c r="T6" s="5">
        <f>IFERROR(HLOOKUP(E6,[6]MBR12!$D$2:$AJ$8,7,),)</f>
        <v>0</v>
      </c>
      <c r="U6" s="5">
        <f>[4]P00280!$AJ$39/12</f>
        <v>4.083333333333333</v>
      </c>
      <c r="V6" s="5">
        <f>'[1]APC MAT'!F6-'[1]APC MAT'!I6</f>
        <v>-1714.5319127088633</v>
      </c>
      <c r="W6" s="5">
        <v>0</v>
      </c>
      <c r="X6" s="6">
        <f>SUM(F6:K6,T6,R6,V6)-SUM(L6:Q6,S6,U6,W6)-('[1]APC MAT'!G6-'[1]APC MAT'!J6)</f>
        <v>0</v>
      </c>
    </row>
    <row r="7" spans="1:24" x14ac:dyDescent="0.35">
      <c r="A7">
        <f t="shared" si="0"/>
        <v>2</v>
      </c>
      <c r="B7" t="s">
        <v>22</v>
      </c>
      <c r="C7">
        <v>1</v>
      </c>
      <c r="D7" t="s">
        <v>28</v>
      </c>
      <c r="E7" t="s">
        <v>30</v>
      </c>
      <c r="F7" s="5">
        <f>IFERROR(VLOOKUP($E7,'[1]TD Z22K095'!$B$27:$N$38,'[1]Variações por PDCL'!A7,),)/1000</f>
        <v>0</v>
      </c>
      <c r="G7" s="5">
        <f>-IFERROR(VLOOKUP($E7,'[1]TD Z22K260'!$B$25:$N$36,A7,),)/1000</f>
        <v>0</v>
      </c>
      <c r="H7" s="5">
        <f>-IFERROR(VLOOKUP($E7,'[1]TD Z22K260'!$B$43:$N$54,$A7,),)/1000</f>
        <v>0</v>
      </c>
      <c r="I7" s="5">
        <f>-IFERROR(VLOOKUP($E7,'[1]TD Z22K260'!$B$61:$N$72,$A7,),)/1000</f>
        <v>0</v>
      </c>
      <c r="J7" s="5">
        <f>-IFERROR(VLOOKUP($E7,'[1]TD Z22K260'!$B$79:$N$91,$A7,),)/1000+IFERROR(VLOOKUP(E7,[2]II!$B$6:$C$15,2,),)/1000</f>
        <v>0</v>
      </c>
      <c r="K7" s="5">
        <f>-IFERROR(VLOOKUP($E7,'[1]TD Z22K260'!$B$97:$N$109,$A7,),)/1000</f>
        <v>0</v>
      </c>
      <c r="L7" s="5">
        <f>IFERROR(VLOOKUP(E7,'[3]Analise deltas'!$A$86:$D$97,4,),)/1000/12</f>
        <v>0</v>
      </c>
      <c r="M7" s="5">
        <f>SUM([4]P00297!$AJ$50:$AJ$51)/12-L7</f>
        <v>0</v>
      </c>
      <c r="N7" s="5">
        <f>[4]P00297!$AJ$54/12</f>
        <v>0</v>
      </c>
      <c r="O7" s="5">
        <f>[4]P00297!$AJ$55/12</f>
        <v>0</v>
      </c>
      <c r="P7" s="5">
        <f>[4]P00297!$AJ$57/12</f>
        <v>0</v>
      </c>
      <c r="Q7" s="5">
        <f>[4]P00297!$AJ$53/12</f>
        <v>0</v>
      </c>
      <c r="R7" s="5">
        <f>-(SUM(F7:K7,T7,V7)-SUM(L7:Q7,S7,U7,W7)-('[1]APC MAT'!G7-'[1]APC MAT'!J7))</f>
        <v>0</v>
      </c>
      <c r="S7" s="5">
        <f>[5]P00297!$AV$67/12-SUM(L7:Q7)</f>
        <v>0</v>
      </c>
      <c r="T7" s="5">
        <f>IFERROR(HLOOKUP(E7,[6]MBR12!$D$2:$AJ$8,7,),)</f>
        <v>0</v>
      </c>
      <c r="U7" s="5">
        <f>[4]P00297!$AJ$39/12</f>
        <v>0</v>
      </c>
      <c r="V7" s="5">
        <f>'[1]APC MAT'!F7-'[1]APC MAT'!I7</f>
        <v>0</v>
      </c>
      <c r="W7" s="5">
        <v>0</v>
      </c>
      <c r="X7" s="6">
        <f>SUM(F7:K7,T7,R7,V7)-SUM(L7:Q7,S7,U7,W7)-('[1]APC MAT'!G7-'[1]APC MAT'!J7)</f>
        <v>0</v>
      </c>
    </row>
    <row r="8" spans="1:24" x14ac:dyDescent="0.35">
      <c r="A8">
        <f t="shared" si="0"/>
        <v>2</v>
      </c>
      <c r="B8" t="s">
        <v>22</v>
      </c>
      <c r="C8">
        <v>1</v>
      </c>
      <c r="D8" t="s">
        <v>28</v>
      </c>
      <c r="E8" t="s">
        <v>31</v>
      </c>
      <c r="F8" s="5">
        <f>IFERROR(VLOOKUP($E8,'[1]TD Z22K095'!$B$27:$N$38,'[1]Variações por PDCL'!A8,),)/1000</f>
        <v>0</v>
      </c>
      <c r="G8" s="5">
        <f>-IFERROR(VLOOKUP($E8,'[1]TD Z22K260'!$B$25:$N$36,A8,),)/1000</f>
        <v>0</v>
      </c>
      <c r="H8" s="5">
        <f>-IFERROR(VLOOKUP($E8,'[1]TD Z22K260'!$B$43:$N$54,$A8,),)/1000</f>
        <v>0</v>
      </c>
      <c r="I8" s="5">
        <f>-IFERROR(VLOOKUP($E8,'[1]TD Z22K260'!$B$61:$N$72,$A8,),)/1000</f>
        <v>0</v>
      </c>
      <c r="J8" s="5">
        <f>-IFERROR(VLOOKUP($E8,'[1]TD Z22K260'!$B$79:$N$91,$A8,),)/1000+IFERROR(VLOOKUP(E8,[2]II!$B$6:$C$15,2,),)/1000</f>
        <v>0</v>
      </c>
      <c r="K8" s="5">
        <f>-IFERROR(VLOOKUP($E8,'[1]TD Z22K260'!$B$97:$N$109,$A8,),)/1000</f>
        <v>0</v>
      </c>
      <c r="L8" s="5">
        <f>IFERROR(VLOOKUP(E8,'[3]Analise deltas'!$A$86:$D$97,4,),)/1000/12</f>
        <v>0</v>
      </c>
      <c r="M8" s="5">
        <f>SUM([4]P00433!$AJ$50:$AJ$51)/12-L8</f>
        <v>116.63085003817066</v>
      </c>
      <c r="N8" s="5">
        <f>[4]P00433!$AJ$54/12</f>
        <v>-14.383181879777039</v>
      </c>
      <c r="O8" s="5">
        <f>[4]P00433!$AJ$55/12</f>
        <v>5.7085095003559942</v>
      </c>
      <c r="P8" s="5">
        <f>[4]P00433!$AJ$57/12</f>
        <v>22.256310435842867</v>
      </c>
      <c r="Q8" s="5">
        <f>[4]P00433!$AJ$53/12</f>
        <v>5.9264975199276426</v>
      </c>
      <c r="R8" s="5">
        <f>-(SUM(F8:K8,T8,V8)-SUM(L8:Q8,S8,U8,W8)-('[1]APC MAT'!G8-'[1]APC MAT'!J8))</f>
        <v>-13.791018666666332</v>
      </c>
      <c r="S8" s="5">
        <f>[5]P00433!$AV$67/12-SUM(L8:Q8)</f>
        <v>0</v>
      </c>
      <c r="T8" s="5">
        <f>IFERROR(HLOOKUP(E8,[6]MBR12!$D$2:$AJ$8,7,),)</f>
        <v>0</v>
      </c>
      <c r="U8" s="5">
        <f>[4]P00433!$AJ$39/12</f>
        <v>-24.666666666666668</v>
      </c>
      <c r="V8" s="5">
        <f>'[1]APC MAT'!F8-'[1]APC MAT'!I8</f>
        <v>3829.8284198333336</v>
      </c>
      <c r="W8" s="5">
        <v>0</v>
      </c>
      <c r="X8" s="6">
        <f>SUM(F8:K8,T8,R8,V8)-SUM(L8:Q8,S8,U8,W8)-('[1]APC MAT'!G8-'[1]APC MAT'!J8)</f>
        <v>0</v>
      </c>
    </row>
    <row r="9" spans="1:24" x14ac:dyDescent="0.35">
      <c r="A9">
        <f t="shared" si="0"/>
        <v>2</v>
      </c>
      <c r="B9" t="s">
        <v>22</v>
      </c>
      <c r="C9">
        <v>1</v>
      </c>
      <c r="D9" t="s">
        <v>28</v>
      </c>
      <c r="E9" t="s">
        <v>32</v>
      </c>
      <c r="F9" s="5">
        <f>IFERROR(VLOOKUP($E9,'[1]TD Z22K095'!$B$27:$N$38,'[1]Variações por PDCL'!A9,),)/1000</f>
        <v>0</v>
      </c>
      <c r="G9" s="5">
        <f>-IFERROR(VLOOKUP($E9,'[1]TD Z22K260'!$B$25:$N$36,A9,),)/1000</f>
        <v>0</v>
      </c>
      <c r="H9" s="5">
        <f>-IFERROR(VLOOKUP($E9,'[1]TD Z22K260'!$B$43:$N$54,$A9,),)/1000</f>
        <v>0</v>
      </c>
      <c r="I9" s="5">
        <f>-IFERROR(VLOOKUP($E9,'[1]TD Z22K260'!$B$61:$N$72,$A9,),)/1000</f>
        <v>0</v>
      </c>
      <c r="J9" s="5">
        <f>-IFERROR(VLOOKUP($E9,'[1]TD Z22K260'!$B$79:$N$91,$A9,),)/1000+IFERROR(VLOOKUP(E9,[2]II!$B$6:$C$15,2,),)/1000</f>
        <v>0</v>
      </c>
      <c r="K9" s="5">
        <f>-IFERROR(VLOOKUP($E9,'[1]TD Z22K260'!$B$97:$N$109,$A9,),)/1000</f>
        <v>0</v>
      </c>
      <c r="L9" s="5">
        <f>IFERROR(VLOOKUP(E9,'[3]Analise deltas'!$A$86:$D$97,4,),)/1000/12</f>
        <v>0</v>
      </c>
      <c r="M9" s="5">
        <f>SUM([4]P00298!$AJ$50:$AJ$51)/12-L9</f>
        <v>0</v>
      </c>
      <c r="N9" s="5">
        <f>[4]P00298!$AJ$54/12</f>
        <v>0</v>
      </c>
      <c r="O9" s="5">
        <f>[4]P00298!$AJ$55/12</f>
        <v>0</v>
      </c>
      <c r="P9" s="5">
        <f>[4]P00298!$AJ$57/12</f>
        <v>0</v>
      </c>
      <c r="Q9" s="5">
        <f>[4]P00298!$AJ$53/12</f>
        <v>0</v>
      </c>
      <c r="R9" s="5">
        <f>-(SUM(F9:K9,T9,V9)-SUM(L9:Q9,S9,U9,W9)-('[1]APC MAT'!G9-'[1]APC MAT'!J9))</f>
        <v>0</v>
      </c>
      <c r="S9" s="5">
        <f>[5]P00298!$AV$67/12-SUM(L9:Q9)</f>
        <v>0</v>
      </c>
      <c r="T9" s="5">
        <f>IFERROR(HLOOKUP(E9,[6]MBR12!$D$2:$AJ$8,7,),)</f>
        <v>0</v>
      </c>
      <c r="U9" s="5">
        <f>[4]P00298!$AJ$39/12</f>
        <v>0</v>
      </c>
      <c r="V9" s="5">
        <f>'[1]APC MAT'!F9-'[1]APC MAT'!I9</f>
        <v>0</v>
      </c>
      <c r="W9" s="5">
        <v>0</v>
      </c>
      <c r="X9" s="6">
        <f>SUM(F9:K9,T9,R9,V9)-SUM(L9:Q9,S9,U9,W9)-('[1]APC MAT'!G9-'[1]APC MAT'!J9)</f>
        <v>0</v>
      </c>
    </row>
    <row r="10" spans="1:24" x14ac:dyDescent="0.35">
      <c r="A10">
        <f t="shared" si="0"/>
        <v>2</v>
      </c>
      <c r="B10" t="s">
        <v>22</v>
      </c>
      <c r="C10">
        <v>1</v>
      </c>
      <c r="D10" t="s">
        <v>33</v>
      </c>
      <c r="E10" t="s">
        <v>34</v>
      </c>
      <c r="F10" s="5">
        <f>IFERROR(VLOOKUP($E10,'[1]TD Z22K095'!$B$27:$N$38,'[1]Variações por PDCL'!A10,),)/1000</f>
        <v>-7.5921299999999983</v>
      </c>
      <c r="G10" s="5">
        <f>-IFERROR(VLOOKUP($E10,'[1]TD Z22K260'!$B$25:$N$36,A10,),)/1000</f>
        <v>-5139.8694400000004</v>
      </c>
      <c r="H10" s="5">
        <f>-IFERROR(VLOOKUP($E10,'[1]TD Z22K260'!$B$43:$N$54,$A10,),)/1000</f>
        <v>-29.151550000000004</v>
      </c>
      <c r="I10" s="5">
        <f>-IFERROR(VLOOKUP($E10,'[1]TD Z22K260'!$B$61:$N$72,$A10,),)/1000</f>
        <v>-123.88733000000001</v>
      </c>
      <c r="J10" s="5">
        <f>-IFERROR(VLOOKUP($E10,'[1]TD Z22K260'!$B$79:$N$91,$A10,),)/1000+IFERROR(VLOOKUP(E10,[2]II!$B$6:$C$15,2,),)/1000</f>
        <v>-188.98630999999995</v>
      </c>
      <c r="K10" s="5">
        <f>-IFERROR(VLOOKUP($E10,'[1]TD Z22K260'!$B$97:$N$109,$A10,),)/1000</f>
        <v>1539.9933600000002</v>
      </c>
      <c r="L10" s="5">
        <f>IFERROR(VLOOKUP(E10,'[3]Analise deltas'!$A$86:$D$97,4,),)/1000/12</f>
        <v>38.626375941272421</v>
      </c>
      <c r="M10" s="5">
        <f>SUM([4]P00091!$AJ$50:$AJ$51)/12-L10</f>
        <v>-802.41845859502348</v>
      </c>
      <c r="N10" s="5">
        <f>[4]P00091!$AJ$54/12</f>
        <v>28.91240217067352</v>
      </c>
      <c r="O10" s="5">
        <f>[4]P00091!$AJ$55/12</f>
        <v>-19.55215453900837</v>
      </c>
      <c r="P10" s="5">
        <f>[4]P00091!$AJ$57/12</f>
        <v>-23.423743930219374</v>
      </c>
      <c r="Q10" s="5">
        <f>[4]P00091!$AJ$53/12</f>
        <v>32.735148714646876</v>
      </c>
      <c r="R10" s="5">
        <f>-(SUM(F10:K10,T10,V10)-SUM(L10:Q10,S10,U10,W10)-('[1]APC MAT'!G10-'[1]APC MAT'!J10))</f>
        <v>13.227785766666557</v>
      </c>
      <c r="S10" s="5">
        <f>[5]P00091!$AV$67/12-SUM(L10:Q10)</f>
        <v>-392.5817199999999</v>
      </c>
      <c r="T10" s="5">
        <f>IFERROR(HLOOKUP(E10,[6]MBR12!$D$2:$AJ$8,7,),)</f>
        <v>0</v>
      </c>
      <c r="U10" s="5">
        <f>[4]P00091!$AJ$39/12</f>
        <v>8.9166666666666661</v>
      </c>
      <c r="V10" s="5">
        <f>'[1]APC MAT'!F10-'[1]APC MAT'!I10</f>
        <v>1671.7008607170765</v>
      </c>
      <c r="W10" s="5">
        <v>0</v>
      </c>
      <c r="X10" s="6">
        <f>SUM(F10:K10,T10,R10,V10)-SUM(L10:Q10,S10,U10,W10)-('[1]APC MAT'!G10-'[1]APC MAT'!J10)</f>
        <v>0</v>
      </c>
    </row>
    <row r="11" spans="1:24" x14ac:dyDescent="0.35">
      <c r="A11">
        <f t="shared" si="0"/>
        <v>2</v>
      </c>
      <c r="B11" t="s">
        <v>22</v>
      </c>
      <c r="C11">
        <v>1</v>
      </c>
      <c r="D11" t="s">
        <v>33</v>
      </c>
      <c r="E11" t="s">
        <v>35</v>
      </c>
      <c r="F11" s="5">
        <f>IFERROR(VLOOKUP($E11,'[1]TD Z22K095'!$B$27:$N$38,'[1]Variações por PDCL'!A11,),)/1000</f>
        <v>4.7255199999999995</v>
      </c>
      <c r="G11" s="5">
        <f>-IFERROR(VLOOKUP($E11,'[1]TD Z22K260'!$B$25:$N$36,A11,),)/1000</f>
        <v>-408.08472999999998</v>
      </c>
      <c r="H11" s="5">
        <f>-IFERROR(VLOOKUP($E11,'[1]TD Z22K260'!$B$43:$N$54,$A11,),)/1000</f>
        <v>16.466529999999992</v>
      </c>
      <c r="I11" s="5">
        <f>-IFERROR(VLOOKUP($E11,'[1]TD Z22K260'!$B$61:$N$72,$A11,),)/1000</f>
        <v>-2.7588699999999902</v>
      </c>
      <c r="J11" s="5">
        <f>-IFERROR(VLOOKUP($E11,'[1]TD Z22K260'!$B$79:$N$91,$A11,),)/1000+IFERROR(VLOOKUP(E11,[2]II!$B$6:$C$15,2,),)/1000</f>
        <v>-63.604839999999967</v>
      </c>
      <c r="K11" s="5">
        <f>-IFERROR(VLOOKUP($E11,'[1]TD Z22K260'!$B$97:$N$109,$A11,),)/1000</f>
        <v>605.35553000000016</v>
      </c>
      <c r="L11" s="5">
        <f>IFERROR(VLOOKUP(E11,'[3]Analise deltas'!$A$86:$D$97,4,),)/1000/12</f>
        <v>42.639710652905215</v>
      </c>
      <c r="M11" s="5">
        <f>SUM([4]P00282!$AJ$50:$AJ$51)/12-L11</f>
        <v>46.183786623941721</v>
      </c>
      <c r="N11" s="5">
        <f>[4]P00282!$AJ$54/12</f>
        <v>38.806404564153375</v>
      </c>
      <c r="O11" s="5">
        <f>[4]P00282!$AJ$55/12</f>
        <v>-10.443047127749796</v>
      </c>
      <c r="P11" s="5">
        <f>[4]P00282!$AJ$57/12</f>
        <v>-31.463236792672472</v>
      </c>
      <c r="Q11" s="5">
        <f>[4]P00282!$AJ$53/12</f>
        <v>179.97818115255163</v>
      </c>
      <c r="R11" s="5">
        <f>-(SUM(F11:K11,T11,V11)-SUM(L11:Q11,S11,U11,W11)-('[1]APC MAT'!G11-'[1]APC MAT'!J11))</f>
        <v>-926.62527030000024</v>
      </c>
      <c r="S11" s="5">
        <f>[5]P00282!$AV$67/12-SUM(L11:Q11)</f>
        <v>0</v>
      </c>
      <c r="T11" s="5">
        <f>IFERROR(HLOOKUP(E11,[6]MBR12!$D$2:$AJ$8,7,),)</f>
        <v>0</v>
      </c>
      <c r="U11" s="5">
        <f>[4]P00282!$AJ$39/12</f>
        <v>-1025.25</v>
      </c>
      <c r="V11" s="5">
        <f>'[1]APC MAT'!F11-'[1]APC MAT'!I11</f>
        <v>1112.5061698833331</v>
      </c>
      <c r="W11" s="5">
        <v>0</v>
      </c>
      <c r="X11" s="6">
        <f>SUM(F11:K11,T11,R11,V11)-SUM(L11:Q11,S11,U11,W11)-('[1]APC MAT'!G11-'[1]APC MAT'!J11)</f>
        <v>0</v>
      </c>
    </row>
    <row r="12" spans="1:24" x14ac:dyDescent="0.35">
      <c r="A12">
        <f t="shared" si="0"/>
        <v>2</v>
      </c>
      <c r="B12" t="s">
        <v>22</v>
      </c>
      <c r="C12">
        <v>1</v>
      </c>
      <c r="D12" t="s">
        <v>33</v>
      </c>
      <c r="E12" t="s">
        <v>36</v>
      </c>
      <c r="F12" s="5">
        <f>IFERROR(VLOOKUP($E12,'[1]TD Z22K095'!$B$27:$N$38,'[1]Variações por PDCL'!A12,),)/1000</f>
        <v>0</v>
      </c>
      <c r="G12" s="5">
        <f>-IFERROR(VLOOKUP($E12,'[1]TD Z22K260'!$B$25:$N$36,A12,),)/1000</f>
        <v>0</v>
      </c>
      <c r="H12" s="5">
        <f>-IFERROR(VLOOKUP($E12,'[1]TD Z22K260'!$B$43:$N$54,$A12,),)/1000</f>
        <v>0</v>
      </c>
      <c r="I12" s="5">
        <f>-IFERROR(VLOOKUP($E12,'[1]TD Z22K260'!$B$61:$N$72,$A12,),)/1000</f>
        <v>0</v>
      </c>
      <c r="J12" s="5">
        <f>-IFERROR(VLOOKUP($E12,'[1]TD Z22K260'!$B$79:$N$91,$A12,),)/1000+IFERROR(VLOOKUP(E12,[2]II!$B$6:$C$15,2,),)/1000</f>
        <v>0</v>
      </c>
      <c r="K12" s="5">
        <f>-IFERROR(VLOOKUP($E12,'[1]TD Z22K260'!$B$97:$N$109,$A12,),)/1000</f>
        <v>0</v>
      </c>
      <c r="L12" s="5">
        <f>IFERROR(VLOOKUP(E12,'[3]Analise deltas'!$A$86:$D$97,4,),)/1000/12</f>
        <v>0</v>
      </c>
      <c r="M12" s="5">
        <f>SUM([4]P00090!$AJ$50:$AJ$51)/12-L12</f>
        <v>0</v>
      </c>
      <c r="N12" s="5">
        <f>[4]P00090!$AJ$54/12</f>
        <v>0</v>
      </c>
      <c r="O12" s="5">
        <f>[4]P00090!$AJ$55/12</f>
        <v>0</v>
      </c>
      <c r="P12" s="5">
        <f>[4]P00090!$AJ$57/12</f>
        <v>0</v>
      </c>
      <c r="Q12" s="5">
        <f>[4]P00090!$AJ$53/12</f>
        <v>0</v>
      </c>
      <c r="R12" s="5">
        <f>-(SUM(F12:K12,T12,V12)-SUM(L12:Q12,S12,U12,W12)-('[1]APC MAT'!G12-'[1]APC MAT'!J12))</f>
        <v>14.560160999999994</v>
      </c>
      <c r="S12" s="5">
        <f>[5]P00090!$AV$67/12-SUM(L12:Q12)</f>
        <v>0</v>
      </c>
      <c r="T12" s="5">
        <f>IFERROR(HLOOKUP(E12,[6]MBR12!$D$2:$AJ$8,7,),)</f>
        <v>0</v>
      </c>
      <c r="U12" s="5">
        <f>[4]P00090!$AJ$39/12</f>
        <v>0</v>
      </c>
      <c r="V12" s="5">
        <f>'[1]APC MAT'!F12-'[1]APC MAT'!I12</f>
        <v>-108.00563566666676</v>
      </c>
      <c r="W12" s="5">
        <v>0</v>
      </c>
      <c r="X12" s="6">
        <f>SUM(F12:K12,T12,R12,V12)-SUM(L12:Q12,S12,U12,W12)-('[1]APC MAT'!G12-'[1]APC MAT'!J12)</f>
        <v>0</v>
      </c>
    </row>
    <row r="13" spans="1:24" x14ac:dyDescent="0.35">
      <c r="A13">
        <f t="shared" si="0"/>
        <v>2</v>
      </c>
      <c r="B13" t="s">
        <v>22</v>
      </c>
      <c r="C13">
        <v>1</v>
      </c>
      <c r="D13" t="s">
        <v>37</v>
      </c>
      <c r="E13" t="s">
        <v>38</v>
      </c>
      <c r="F13" s="5">
        <f>IFERROR(VLOOKUP($E13,'[1]TD Z22K095'!$B$27:$N$38,'[1]Variações por PDCL'!A13,),)/1000</f>
        <v>75.61656000000005</v>
      </c>
      <c r="G13" s="5">
        <f>-IFERROR(VLOOKUP($E13,'[1]TD Z22K260'!$B$25:$N$36,A13,),)/1000</f>
        <v>-2343.1796600000007</v>
      </c>
      <c r="H13" s="5">
        <f>-IFERROR(VLOOKUP($E13,'[1]TD Z22K260'!$B$43:$N$54,$A13,),)/1000</f>
        <v>156.03056999999998</v>
      </c>
      <c r="I13" s="5">
        <f>-IFERROR(VLOOKUP($E13,'[1]TD Z22K260'!$B$61:$N$72,$A13,),)/1000</f>
        <v>-190.42536999999973</v>
      </c>
      <c r="J13" s="5">
        <f>-IFERROR(VLOOKUP($E13,'[1]TD Z22K260'!$B$79:$N$91,$A13,),)/1000+IFERROR(VLOOKUP(E13,[2]II!$B$6:$C$15,2,),)/1000</f>
        <v>-831.16882999999916</v>
      </c>
      <c r="K13" s="5">
        <f>-IFERROR(VLOOKUP($E13,'[1]TD Z22K260'!$B$97:$N$109,$A13,),)/1000</f>
        <v>2976.0572100000018</v>
      </c>
      <c r="L13" s="5">
        <f>IFERROR(VLOOKUP(E13,'[3]Analise deltas'!$A$86:$D$97,4,),)/1000/12</f>
        <v>750.01450511227847</v>
      </c>
      <c r="M13" s="5">
        <f>SUM([4]P00580!$AJ$50:$AJ$51)/12-L13</f>
        <v>-17.184912005800697</v>
      </c>
      <c r="N13" s="5">
        <f>[4]P00580!$AJ$54/12</f>
        <v>128.62383997223711</v>
      </c>
      <c r="O13" s="5">
        <f>[4]P00580!$AJ$55/12</f>
        <v>-53.042059230663391</v>
      </c>
      <c r="P13" s="5">
        <f>[4]P00580!$AJ$57/12</f>
        <v>-127.68591902093117</v>
      </c>
      <c r="Q13" s="5">
        <f>[4]P00580!$AJ$53/12</f>
        <v>548.46172607725327</v>
      </c>
      <c r="R13" s="5">
        <f>-(SUM(F13:K13,T13,V13)-SUM(L13:Q13,S13,U13,W13)-('[1]APC MAT'!G13-'[1]APC MAT'!J13))</f>
        <v>1412.664413433331</v>
      </c>
      <c r="S13" s="5">
        <f>[5]P00580!$AV$67/12-SUM(L13:Q13)</f>
        <v>1612.7402101484508</v>
      </c>
      <c r="T13" s="5">
        <f>IFERROR(HLOOKUP(E13,[6]MBR12!$D$2:$AJ$8,7,),)</f>
        <v>0</v>
      </c>
      <c r="U13" s="5">
        <f>[4]P00580!$AJ$39/12</f>
        <v>-857.41666666666663</v>
      </c>
      <c r="V13" s="5">
        <f>'[1]APC MAT'!F13-'[1]APC MAT'!I13</f>
        <v>-2907.1407288308146</v>
      </c>
      <c r="W13" s="5">
        <v>0</v>
      </c>
      <c r="X13" s="6">
        <f>SUM(F13:K13,T13,R13,V13)-SUM(L13:Q13,S13,U13,W13)-('[1]APC MAT'!G13-'[1]APC MAT'!J13)</f>
        <v>0</v>
      </c>
    </row>
    <row r="14" spans="1:24" x14ac:dyDescent="0.35">
      <c r="A14">
        <f t="shared" si="0"/>
        <v>2</v>
      </c>
      <c r="B14" t="s">
        <v>22</v>
      </c>
      <c r="C14">
        <v>1</v>
      </c>
      <c r="D14" t="s">
        <v>39</v>
      </c>
      <c r="E14" t="s">
        <v>40</v>
      </c>
      <c r="F14" s="5">
        <f>IFERROR(VLOOKUP($E14,'[1]TD Z22K095'!$B$27:$N$38,'[1]Variações por PDCL'!A14,),)/1000</f>
        <v>-0.53593000000000002</v>
      </c>
      <c r="G14" s="5">
        <f>-IFERROR(VLOOKUP($E14,'[1]TD Z22K260'!$B$25:$N$36,A14,),)/1000</f>
        <v>-145.65990000000002</v>
      </c>
      <c r="H14" s="5">
        <f>-IFERROR(VLOOKUP($E14,'[1]TD Z22K260'!$B$43:$N$54,$A14,),)/1000</f>
        <v>3.1990600000000002</v>
      </c>
      <c r="I14" s="5">
        <f>-IFERROR(VLOOKUP($E14,'[1]TD Z22K260'!$B$61:$N$72,$A14,),)/1000</f>
        <v>-2.1880100000000016</v>
      </c>
      <c r="J14" s="5">
        <f>-IFERROR(VLOOKUP($E14,'[1]TD Z22K260'!$B$79:$N$91,$A14,),)/1000+IFERROR(VLOOKUP(E14,[2]II!$B$6:$C$15,2,),)/1000</f>
        <v>-1.5098799999999999</v>
      </c>
      <c r="K14" s="5">
        <f>-IFERROR(VLOOKUP($E14,'[1]TD Z22K260'!$B$97:$N$109,$A14,),)/1000</f>
        <v>125.50058999999992</v>
      </c>
      <c r="L14" s="5">
        <f>IFERROR(VLOOKUP(E14,'[3]Analise deltas'!$A$86:$D$97,4,),)/1000/12</f>
        <v>51.7519512045263</v>
      </c>
      <c r="M14" s="5">
        <f>SUM([4]P00586!$AJ$50:$AJ$51)/12-L14</f>
        <v>-7.3164377606793636</v>
      </c>
      <c r="N14" s="5">
        <f>[4]P00586!$AJ$54/12</f>
        <v>13.48286357191339</v>
      </c>
      <c r="O14" s="5">
        <f>[4]P00586!$AJ$55/12</f>
        <v>-0.87681095435011513</v>
      </c>
      <c r="P14" s="5">
        <f>[4]P00586!$AJ$57/12</f>
        <v>-2.3722719239363306</v>
      </c>
      <c r="Q14" s="5">
        <f>[4]P00586!$AJ$53/12</f>
        <v>41.139021067022107</v>
      </c>
      <c r="R14" s="5">
        <f>-(SUM(F14:K14,T14,V14)-SUM(L14:Q14,S14,U14,W14)-('[1]APC MAT'!G14-'[1]APC MAT'!J14))</f>
        <v>-87.595744333333187</v>
      </c>
      <c r="S14" s="5">
        <f>[5]P00586!$AV$67/12-SUM(L14:Q14)</f>
        <v>0</v>
      </c>
      <c r="T14" s="5">
        <f>IFERROR(HLOOKUP(E14,[6]MBR12!$D$2:$AJ$8,7,),)</f>
        <v>0</v>
      </c>
      <c r="U14" s="5">
        <f>[4]P00586!$AJ$39/12</f>
        <v>-104.83333333333333</v>
      </c>
      <c r="V14" s="5">
        <f>'[1]APC MAT'!F14-'[1]APC MAT'!I14</f>
        <v>245.03419080833351</v>
      </c>
      <c r="W14" s="5">
        <v>0</v>
      </c>
      <c r="X14" s="6">
        <f>SUM(F14:K14,T14,R14,V14)-SUM(L14:Q14,S14,U14,W14)-('[1]APC MAT'!G14-'[1]APC MAT'!J14)</f>
        <v>0</v>
      </c>
    </row>
    <row r="15" spans="1:24" x14ac:dyDescent="0.35">
      <c r="A15">
        <f t="shared" si="0"/>
        <v>2</v>
      </c>
      <c r="B15" t="s">
        <v>22</v>
      </c>
      <c r="C15">
        <v>1</v>
      </c>
      <c r="D15" t="s">
        <v>39</v>
      </c>
      <c r="E15" t="s">
        <v>41</v>
      </c>
      <c r="F15" s="5">
        <f>IFERROR(VLOOKUP($E15,'[1]TD Z22K095'!$B$27:$N$38,'[1]Variações por PDCL'!A15,),)/1000</f>
        <v>0.16777</v>
      </c>
      <c r="G15" s="5">
        <f>-IFERROR(VLOOKUP($E15,'[1]TD Z22K260'!$B$25:$N$36,A15,),)/1000</f>
        <v>-14.85979</v>
      </c>
      <c r="H15" s="5">
        <f>-IFERROR(VLOOKUP($E15,'[1]TD Z22K260'!$B$43:$N$54,$A15,),)/1000</f>
        <v>12.529350000000001</v>
      </c>
      <c r="I15" s="5">
        <f>-IFERROR(VLOOKUP($E15,'[1]TD Z22K260'!$B$61:$N$72,$A15,),)/1000</f>
        <v>-3.6531599999999997</v>
      </c>
      <c r="J15" s="5">
        <f>-IFERROR(VLOOKUP($E15,'[1]TD Z22K260'!$B$79:$N$91,$A15,),)/1000+IFERROR(VLOOKUP(E15,[2]II!$B$6:$C$15,2,),)/1000</f>
        <v>2.4583899999999992</v>
      </c>
      <c r="K15" s="5">
        <f>-IFERROR(VLOOKUP($E15,'[1]TD Z22K260'!$B$97:$N$109,$A15,),)/1000</f>
        <v>243.18632999999994</v>
      </c>
      <c r="L15" s="5">
        <f>IFERROR(VLOOKUP(E15,'[3]Analise deltas'!$A$86:$D$97,4,),)/1000/12</f>
        <v>-1.20523468110375E-2</v>
      </c>
      <c r="M15" s="5">
        <f>SUM([4]P00283!$AJ$50:$AJ$51)/12-L15</f>
        <v>108.81191950025415</v>
      </c>
      <c r="N15" s="5">
        <f>[4]P00283!$AJ$54/12</f>
        <v>33.095210711415881</v>
      </c>
      <c r="O15" s="5">
        <f>[4]P00283!$AJ$55/12</f>
        <v>16.064601444570688</v>
      </c>
      <c r="P15" s="5">
        <f>[4]P00283!$AJ$57/12</f>
        <v>73.324016296251031</v>
      </c>
      <c r="Q15" s="5">
        <f>[4]P00283!$AJ$53/12</f>
        <v>4.7782786515874358</v>
      </c>
      <c r="R15" s="5">
        <f>-(SUM(F15:K15,T15,V15)-SUM(L15:Q15,S15,U15,W15)-('[1]APC MAT'!G15-'[1]APC MAT'!J15))</f>
        <v>-26.629853333333301</v>
      </c>
      <c r="S15" s="5">
        <f>[5]P00283!$AV$67/12-SUM(L15:Q15)</f>
        <v>0</v>
      </c>
      <c r="T15" s="5">
        <f>IFERROR(HLOOKUP(E15,[6]MBR12!$D$2:$AJ$8,7,),)</f>
        <v>0</v>
      </c>
      <c r="U15" s="5">
        <f>[4]P00283!$AJ$39/12</f>
        <v>-51.333333333333336</v>
      </c>
      <c r="V15" s="5">
        <f>'[1]APC MAT'!F15-'[1]APC MAT'!I15</f>
        <v>-62.943329599999856</v>
      </c>
      <c r="W15" s="5">
        <v>0</v>
      </c>
      <c r="X15" s="6">
        <f>SUM(F15:K15,T15,R15,V15)-SUM(L15:Q15,S15,U15,W15)-('[1]APC MAT'!G15-'[1]APC MAT'!J15)</f>
        <v>0</v>
      </c>
    </row>
    <row r="16" spans="1:24" x14ac:dyDescent="0.35">
      <c r="A16">
        <f t="shared" si="0"/>
        <v>2</v>
      </c>
      <c r="B16" t="s">
        <v>22</v>
      </c>
      <c r="C16">
        <v>1</v>
      </c>
      <c r="D16" t="s">
        <v>42</v>
      </c>
      <c r="E16" t="s">
        <v>43</v>
      </c>
      <c r="F16" s="5">
        <f>IFERROR(VLOOKUP($E16,'[1]TD Z22K095'!$B$27:$N$38,'[1]Variações por PDCL'!A16,),)/1000</f>
        <v>52.590369999999972</v>
      </c>
      <c r="G16" s="5">
        <f>-IFERROR(VLOOKUP($E16,'[1]TD Z22K260'!$B$25:$N$36,A16,),)/1000</f>
        <v>-1052.8894800000003</v>
      </c>
      <c r="H16" s="5">
        <f>-IFERROR(VLOOKUP($E16,'[1]TD Z22K260'!$B$43:$N$54,$A16,),)/1000</f>
        <v>11.88715</v>
      </c>
      <c r="I16" s="5">
        <f>-IFERROR(VLOOKUP($E16,'[1]TD Z22K260'!$B$61:$N$72,$A16,),)/1000</f>
        <v>-21.389169999999982</v>
      </c>
      <c r="J16" s="5">
        <f>-IFERROR(VLOOKUP($E16,'[1]TD Z22K260'!$B$79:$N$91,$A16,),)/1000+IFERROR(VLOOKUP(E16,[2]II!$B$6:$C$15,2,),)/1000</f>
        <v>-147.19266999999999</v>
      </c>
      <c r="K16" s="5">
        <f>-IFERROR(VLOOKUP($E16,'[1]TD Z22K260'!$B$97:$N$109,$A16,),)/1000</f>
        <v>936.71829999999989</v>
      </c>
      <c r="L16" s="5">
        <f>IFERROR(VLOOKUP(E16,'[3]Analise deltas'!$A$86:$D$97,4,),)/1000/12</f>
        <v>261.74027505970105</v>
      </c>
      <c r="M16" s="5">
        <f>SUM([4]P00258!$AJ$50:$AJ$51)/12-L16</f>
        <v>232.50228455045118</v>
      </c>
      <c r="N16" s="5">
        <f>[4]P00258!$AJ$54/12</f>
        <v>4.2867161779586951</v>
      </c>
      <c r="O16" s="5">
        <f>[4]P00258!$AJ$55/12</f>
        <v>9.043891795907113</v>
      </c>
      <c r="P16" s="5">
        <f>[4]P00258!$AJ$57/12</f>
        <v>-42.644870561531427</v>
      </c>
      <c r="Q16" s="5">
        <f>[4]P00258!$AJ$53/12</f>
        <v>97.249568767748983</v>
      </c>
      <c r="R16" s="5">
        <f>-(SUM(F16:K16,T16,V16)-SUM(L16:Q16,S16,U16,W16)-('[1]APC MAT'!G16-'[1]APC MAT'!J16))</f>
        <v>-219.76335770000003</v>
      </c>
      <c r="S16" s="5">
        <f>[5]P00258!$AV$67/12-SUM(L16:Q16)</f>
        <v>0</v>
      </c>
      <c r="T16" s="5">
        <f>IFERROR(HLOOKUP(E16,[6]MBR12!$D$2:$AJ$8,7,),)</f>
        <v>0</v>
      </c>
      <c r="U16" s="5">
        <f>[4]P00258!$AJ$39/12</f>
        <v>-277.75</v>
      </c>
      <c r="V16" s="5">
        <f>'[1]APC MAT'!F16-'[1]APC MAT'!I16</f>
        <v>918.18716976562609</v>
      </c>
      <c r="W16" s="5">
        <v>0</v>
      </c>
      <c r="X16" s="6">
        <f>SUM(F16:K16,T16,R16,V16)-SUM(L16:Q16,S16,U16,W16)-('[1]APC MAT'!G16-'[1]APC MAT'!J16)</f>
        <v>0</v>
      </c>
    </row>
    <row r="17" spans="1:24" x14ac:dyDescent="0.35">
      <c r="A17">
        <f t="shared" si="0"/>
        <v>2</v>
      </c>
      <c r="B17" t="s">
        <v>22</v>
      </c>
      <c r="C17">
        <v>1</v>
      </c>
      <c r="D17" t="s">
        <v>44</v>
      </c>
      <c r="E17" t="s">
        <v>45</v>
      </c>
      <c r="F17" s="5">
        <f>IFERROR(VLOOKUP($E17,'[1]TD Z22K095'!$B$27:$N$38,'[1]Variações por PDCL'!A17,),)/1000</f>
        <v>0</v>
      </c>
      <c r="G17" s="5">
        <f>-IFERROR(VLOOKUP($E17,'[1]TD Z22K260'!$B$25:$N$36,A17,),)/1000</f>
        <v>0</v>
      </c>
      <c r="H17" s="5">
        <f>-IFERROR(VLOOKUP($E17,'[1]TD Z22K260'!$B$43:$N$54,$A17,),)/1000</f>
        <v>105.06160000000001</v>
      </c>
      <c r="I17" s="5">
        <f>-IFERROR(VLOOKUP($E17,'[1]TD Z22K260'!$B$61:$N$72,$A17,),)/1000</f>
        <v>0.15475999999999998</v>
      </c>
      <c r="J17" s="5">
        <f>-IFERROR(VLOOKUP($E17,'[1]TD Z22K260'!$B$79:$N$91,$A17,),)/1000+IFERROR(VLOOKUP(E17,[2]II!$B$6:$C$15,2,),)/1000</f>
        <v>35.993410000000004</v>
      </c>
      <c r="K17" s="5">
        <f>-IFERROR(VLOOKUP($E17,'[1]TD Z22K260'!$B$97:$N$109,$A17,),)/1000</f>
        <v>115.08341</v>
      </c>
      <c r="L17" s="5">
        <f>IFERROR(VLOOKUP(E17,'[3]Analise deltas'!$A$86:$D$97,4,),)/1000/12</f>
        <v>0</v>
      </c>
      <c r="M17" s="5">
        <f>SUM([4]P00200!$AJ$50:$AJ$51)/12-L17</f>
        <v>0</v>
      </c>
      <c r="N17" s="5">
        <f>[4]P00200!$AJ$54/12</f>
        <v>0</v>
      </c>
      <c r="O17" s="5">
        <f>[4]P00200!$AJ$55/12</f>
        <v>0</v>
      </c>
      <c r="P17" s="5">
        <f>[4]P00200!$AJ$57/12</f>
        <v>0</v>
      </c>
      <c r="Q17" s="5">
        <f>[4]P00200!$AJ$53/12</f>
        <v>0</v>
      </c>
      <c r="R17" s="5">
        <f>-(SUM(F17:K17,T17,V17)-SUM(L17:Q17,S17,U17,W17)-('[1]APC MAT'!G17-'[1]APC MAT'!J17))</f>
        <v>168.11376999999999</v>
      </c>
      <c r="S17" s="5">
        <f>[5]P00200!$AV$67/12-SUM(L17:Q17)</f>
        <v>0</v>
      </c>
      <c r="T17" s="5">
        <f>IFERROR(HLOOKUP(E17,[6]MBR12!$D$2:$AJ$8,7,),)</f>
        <v>0</v>
      </c>
      <c r="U17" s="5">
        <f>[4]P00200!$AJ$39/12</f>
        <v>0</v>
      </c>
      <c r="V17" s="5">
        <f>'[1]APC MAT'!F17-'[1]APC MAT'!I17</f>
        <v>0</v>
      </c>
      <c r="W17" s="5">
        <v>0</v>
      </c>
      <c r="X17" s="6">
        <f>SUM(F17:K17,T17,R17,V17)-SUM(L17:Q17,S17,U17,W17)-('[1]APC MAT'!G17-'[1]APC MAT'!J17)</f>
        <v>0</v>
      </c>
    </row>
    <row r="18" spans="1:24" x14ac:dyDescent="0.35">
      <c r="A18">
        <f t="shared" si="0"/>
        <v>3</v>
      </c>
      <c r="B18" t="s">
        <v>46</v>
      </c>
      <c r="C18">
        <v>2</v>
      </c>
      <c r="D18" t="s">
        <v>23</v>
      </c>
      <c r="E18" t="s">
        <v>24</v>
      </c>
      <c r="F18" s="5">
        <f>IFERROR(VLOOKUP($E18,'[1]TD Z22K095'!$B$27:$N$38,'[1]Variações por PDCL'!A18,),)/1000</f>
        <v>0</v>
      </c>
      <c r="G18" s="5">
        <f>-IFERROR(VLOOKUP($E18,'[1]TD Z22K260'!$B$25:$N$36,A18,),)/1000</f>
        <v>0</v>
      </c>
      <c r="H18" s="5">
        <f>-IFERROR(VLOOKUP($E18,'[1]TD Z22K260'!$B$43:$N$54,$A18,),)/1000</f>
        <v>0</v>
      </c>
      <c r="I18" s="5">
        <f>-IFERROR(VLOOKUP($E18,'[1]TD Z22K260'!$B$61:$N$72,$A18,),)/1000</f>
        <v>0</v>
      </c>
      <c r="J18" s="5">
        <f>-IFERROR(VLOOKUP($E18,'[1]TD Z22K260'!$B$79:$N$91,$A18,),)/1000+IFERROR(VLOOKUP(E18,[7]II!$B$6:$C$15,2,),)/1000</f>
        <v>0</v>
      </c>
      <c r="K18" s="5">
        <f>-IFERROR(VLOOKUP($E18,'[1]TD Z22K260'!$B$97:$N$109,$A18,),)/1000</f>
        <v>0</v>
      </c>
      <c r="L18" s="5">
        <f t="shared" ref="L18:Q33" si="1">L2</f>
        <v>0</v>
      </c>
      <c r="M18" s="5">
        <f t="shared" si="1"/>
        <v>0</v>
      </c>
      <c r="N18" s="5">
        <f t="shared" si="1"/>
        <v>0</v>
      </c>
      <c r="O18" s="5">
        <f t="shared" si="1"/>
        <v>0</v>
      </c>
      <c r="P18" s="5">
        <f t="shared" si="1"/>
        <v>0</v>
      </c>
      <c r="Q18" s="5">
        <f t="shared" si="1"/>
        <v>0</v>
      </c>
      <c r="R18" s="5">
        <f>-(SUM(F18:K18,T18,V18)-SUM(L18:Q18,S18,U18,W18)-('[1]APC MAT'!G18-'[1]APC MAT'!J18))</f>
        <v>-25.916666666666661</v>
      </c>
      <c r="S18" s="5">
        <f>[5]P00068!$AV$67/12-SUM(L18:Q18)</f>
        <v>0</v>
      </c>
      <c r="T18" s="5">
        <f>IFERROR(HLOOKUP(E18,[8]MBR02!$D$2:$AJ$88,7,),)</f>
        <v>-31.869409999999998</v>
      </c>
      <c r="U18" s="5">
        <f>U2</f>
        <v>-25.916666666666661</v>
      </c>
      <c r="V18" s="5">
        <f>'[1]APC MAT'!F18-'[1]APC MAT'!I18</f>
        <v>25.916666666666661</v>
      </c>
      <c r="W18" s="5">
        <v>0</v>
      </c>
      <c r="X18" s="6">
        <f>SUM(F18:K18,T18,R18,V18)-SUM(L18:Q18,S18,U18,W18)-('[1]APC MAT'!G18-'[1]APC MAT'!J18)</f>
        <v>0</v>
      </c>
    </row>
    <row r="19" spans="1:24" x14ac:dyDescent="0.35">
      <c r="A19">
        <f t="shared" si="0"/>
        <v>3</v>
      </c>
      <c r="B19" t="s">
        <v>46</v>
      </c>
      <c r="C19">
        <v>2</v>
      </c>
      <c r="D19" t="s">
        <v>23</v>
      </c>
      <c r="E19" t="s">
        <v>25</v>
      </c>
      <c r="F19" s="5">
        <f>IFERROR(VLOOKUP($E19,'[1]TD Z22K095'!$B$27:$N$38,'[1]Variações por PDCL'!A19,),)/1000</f>
        <v>-40.295269999999995</v>
      </c>
      <c r="G19" s="5">
        <f>-IFERROR(VLOOKUP($E19,'[1]TD Z22K260'!$B$25:$N$36,A19,),)/1000</f>
        <v>203.47773000000001</v>
      </c>
      <c r="H19" s="5">
        <f>-IFERROR(VLOOKUP($E19,'[1]TD Z22K260'!$B$43:$N$54,$A19,),)/1000</f>
        <v>113.52509999999999</v>
      </c>
      <c r="I19" s="5">
        <f>-IFERROR(VLOOKUP($E19,'[1]TD Z22K260'!$B$61:$N$72,$A19,),)/1000</f>
        <v>-8.5915900000000018</v>
      </c>
      <c r="J19" s="5">
        <f>-IFERROR(VLOOKUP($E19,'[1]TD Z22K260'!$B$79:$N$91,$A19,),)/1000+IFERROR(VLOOKUP(E19,[7]II!$B$6:$C$15,2,),)/1000</f>
        <v>-305.72396999999995</v>
      </c>
      <c r="K19" s="5">
        <f>-IFERROR(VLOOKUP($E19,'[1]TD Z22K260'!$B$97:$N$109,$A19,),)/1000</f>
        <v>-98.876980000000017</v>
      </c>
      <c r="L19" s="5">
        <f t="shared" si="1"/>
        <v>321.8689301414318</v>
      </c>
      <c r="M19" s="5">
        <f t="shared" si="1"/>
        <v>345.42844945856888</v>
      </c>
      <c r="N19" s="5">
        <f t="shared" si="1"/>
        <v>86.802433615157739</v>
      </c>
      <c r="O19" s="5">
        <f t="shared" si="1"/>
        <v>11.652451102597537</v>
      </c>
      <c r="P19" s="5">
        <f t="shared" si="1"/>
        <v>14.679002348168519</v>
      </c>
      <c r="Q19" s="5">
        <f t="shared" si="1"/>
        <v>11.510312449038295</v>
      </c>
      <c r="R19" s="5">
        <f>-(SUM(F19:K19,T19,V19)-SUM(L19:Q19,S19,U19,W19)-('[1]APC MAT'!G19-'[1]APC MAT'!J19))</f>
        <v>189.0568114666662</v>
      </c>
      <c r="S19" s="5">
        <f>[5]P00590!$AV$67/12-SUM(L19:Q19)</f>
        <v>0</v>
      </c>
      <c r="T19" s="5">
        <f>IFERROR(HLOOKUP(E19,[8]MBR02!$D$2:$AJ$88,7,),)</f>
        <v>0.59060000000000001</v>
      </c>
      <c r="U19" s="5">
        <f t="shared" ref="U19:U82" si="2">U3</f>
        <v>0.16666666666666666</v>
      </c>
      <c r="V19" s="5">
        <f>'[1]APC MAT'!F19-'[1]APC MAT'!I19</f>
        <v>-202.91823428833095</v>
      </c>
      <c r="W19" s="5">
        <v>0</v>
      </c>
      <c r="X19" s="6">
        <f>SUM(F19:K19,T19,R19,V19)-SUM(L19:Q19,S19,U19,W19)-('[1]APC MAT'!G19-'[1]APC MAT'!J19)</f>
        <v>0</v>
      </c>
    </row>
    <row r="20" spans="1:24" x14ac:dyDescent="0.35">
      <c r="A20">
        <f t="shared" si="0"/>
        <v>3</v>
      </c>
      <c r="B20" t="s">
        <v>46</v>
      </c>
      <c r="C20">
        <v>2</v>
      </c>
      <c r="D20" t="s">
        <v>23</v>
      </c>
      <c r="E20" t="s">
        <v>26</v>
      </c>
      <c r="F20" s="5">
        <f>IFERROR(VLOOKUP($E20,'[1]TD Z22K095'!$B$27:$N$38,'[1]Variações por PDCL'!A20,),)/1000</f>
        <v>0</v>
      </c>
      <c r="G20" s="5">
        <f>-IFERROR(VLOOKUP($E20,'[1]TD Z22K260'!$B$25:$N$36,A20,),)/1000</f>
        <v>-267.60033999999956</v>
      </c>
      <c r="H20" s="5">
        <f>-IFERROR(VLOOKUP($E20,'[1]TD Z22K260'!$B$43:$N$54,$A20,),)/1000</f>
        <v>-2.7517599999999991</v>
      </c>
      <c r="I20" s="5">
        <f>-IFERROR(VLOOKUP($E20,'[1]TD Z22K260'!$B$61:$N$72,$A20,),)/1000</f>
        <v>0.15008999999999864</v>
      </c>
      <c r="J20" s="5">
        <f>-IFERROR(VLOOKUP($E20,'[1]TD Z22K260'!$B$79:$N$91,$A20,),)/1000+IFERROR(VLOOKUP(E20,[7]II!$B$6:$C$15,2,),)/1000</f>
        <v>-44.064810000000037</v>
      </c>
      <c r="K20" s="5">
        <f>-IFERROR(VLOOKUP($E20,'[1]TD Z22K260'!$B$97:$N$109,$A20,),)/1000</f>
        <v>-158.52166999999986</v>
      </c>
      <c r="L20" s="5">
        <f t="shared" si="1"/>
        <v>0</v>
      </c>
      <c r="M20" s="5">
        <f t="shared" si="1"/>
        <v>226.6183770435465</v>
      </c>
      <c r="N20" s="5">
        <f t="shared" si="1"/>
        <v>58.039170848074974</v>
      </c>
      <c r="O20" s="5">
        <f t="shared" si="1"/>
        <v>-2.5936869480641369</v>
      </c>
      <c r="P20" s="5">
        <f t="shared" si="1"/>
        <v>45.727254733498206</v>
      </c>
      <c r="Q20" s="5">
        <f t="shared" si="1"/>
        <v>16.19966417734847</v>
      </c>
      <c r="R20" s="5">
        <f>-(SUM(F20:K20,T20,V20)-SUM(L20:Q20,S20,U20,W20)-('[1]APC MAT'!G20-'[1]APC MAT'!J20))</f>
        <v>-24.32893333333368</v>
      </c>
      <c r="S20" s="5">
        <f>[5]P00291!$AV$67/12-SUM(L20:Q20)</f>
        <v>0</v>
      </c>
      <c r="T20" s="5">
        <f>IFERROR(HLOOKUP(E20,[8]MBR02!$D$2:$AJ$88,7,),)</f>
        <v>-0.18077000000000001</v>
      </c>
      <c r="U20" s="5">
        <f t="shared" si="2"/>
        <v>-3.5833333333333335</v>
      </c>
      <c r="V20" s="5">
        <f>'[1]APC MAT'!F20-'[1]APC MAT'!I20</f>
        <v>-386.92414438420064</v>
      </c>
      <c r="W20" s="5">
        <v>0</v>
      </c>
      <c r="X20" s="6">
        <f>SUM(F20:K20,T20,R20,V20)-SUM(L20:Q20,S20,U20,W20)-('[1]APC MAT'!G20-'[1]APC MAT'!J20)</f>
        <v>0</v>
      </c>
    </row>
    <row r="21" spans="1:24" x14ac:dyDescent="0.35">
      <c r="A21">
        <f t="shared" si="0"/>
        <v>3</v>
      </c>
      <c r="B21" t="s">
        <v>46</v>
      </c>
      <c r="C21">
        <v>2</v>
      </c>
      <c r="D21" t="s">
        <v>23</v>
      </c>
      <c r="E21" t="s">
        <v>27</v>
      </c>
      <c r="F21" s="5">
        <f>IFERROR(VLOOKUP($E21,'[1]TD Z22K095'!$B$27:$N$38,'[1]Variações por PDCL'!A21,),)/1000</f>
        <v>100.74696000000004</v>
      </c>
      <c r="G21" s="5">
        <f>-IFERROR(VLOOKUP($E21,'[1]TD Z22K260'!$B$25:$N$36,A21,),)/1000</f>
        <v>298.62801999999982</v>
      </c>
      <c r="H21" s="5">
        <f>-IFERROR(VLOOKUP($E21,'[1]TD Z22K260'!$B$43:$N$54,$A21,),)/1000</f>
        <v>-15.760319999999995</v>
      </c>
      <c r="I21" s="5">
        <f>-IFERROR(VLOOKUP($E21,'[1]TD Z22K260'!$B$61:$N$72,$A21,),)/1000</f>
        <v>-20.789339999999982</v>
      </c>
      <c r="J21" s="5">
        <f>-IFERROR(VLOOKUP($E21,'[1]TD Z22K260'!$B$79:$N$91,$A21,),)/1000+IFERROR(VLOOKUP(E21,[7]II!$B$6:$C$15,2,),)/1000</f>
        <v>-350.16825</v>
      </c>
      <c r="K21" s="5">
        <f>-IFERROR(VLOOKUP($E21,'[1]TD Z22K260'!$B$97:$N$109,$A21,),)/1000</f>
        <v>243.94238999999999</v>
      </c>
      <c r="L21" s="5">
        <f t="shared" si="1"/>
        <v>1054.2158054120707</v>
      </c>
      <c r="M21" s="5">
        <f t="shared" si="1"/>
        <v>245.55154051150748</v>
      </c>
      <c r="N21" s="5">
        <f t="shared" si="1"/>
        <v>69.595275677416183</v>
      </c>
      <c r="O21" s="5">
        <f t="shared" si="1"/>
        <v>8.4151548203106952</v>
      </c>
      <c r="P21" s="5">
        <f t="shared" si="1"/>
        <v>-271.75026319136134</v>
      </c>
      <c r="Q21" s="5">
        <f t="shared" si="1"/>
        <v>379.03242588142228</v>
      </c>
      <c r="R21" s="5">
        <f>-(SUM(F21:K21,T21,V21)-SUM(L21:Q21,S21,U21,W21)-('[1]APC MAT'!G21-'[1]APC MAT'!J21))</f>
        <v>303.3295348000006</v>
      </c>
      <c r="S21" s="5">
        <f>[5]P00220!$AV$67/12-SUM(L21:Q21)</f>
        <v>0</v>
      </c>
      <c r="T21" s="5">
        <f>IFERROR(HLOOKUP(E21,[8]MBR02!$D$2:$AJ$88,7,),)</f>
        <v>-779.38899000000004</v>
      </c>
      <c r="U21" s="5">
        <f t="shared" si="2"/>
        <v>-346</v>
      </c>
      <c r="V21" s="5">
        <f>'[1]APC MAT'!F21-'[1]APC MAT'!I21</f>
        <v>-256.53190881491537</v>
      </c>
      <c r="W21" s="5">
        <v>0</v>
      </c>
      <c r="X21" s="6">
        <f>SUM(F21:K21,T21,R21,V21)-SUM(L21:Q21,S21,U21,W21)-('[1]APC MAT'!G21-'[1]APC MAT'!J21)</f>
        <v>0</v>
      </c>
    </row>
    <row r="22" spans="1:24" x14ac:dyDescent="0.35">
      <c r="A22">
        <f t="shared" si="0"/>
        <v>3</v>
      </c>
      <c r="B22" t="s">
        <v>46</v>
      </c>
      <c r="C22">
        <v>2</v>
      </c>
      <c r="D22" t="s">
        <v>28</v>
      </c>
      <c r="E22" t="s">
        <v>29</v>
      </c>
      <c r="F22" s="5">
        <f>IFERROR(VLOOKUP($E22,'[1]TD Z22K095'!$B$27:$N$38,'[1]Variações por PDCL'!A22,),)/1000</f>
        <v>1.5138499999999999</v>
      </c>
      <c r="G22" s="5">
        <f>-IFERROR(VLOOKUP($E22,'[1]TD Z22K260'!$B$25:$N$36,A22,),)/1000</f>
        <v>605.64455000000044</v>
      </c>
      <c r="H22" s="5">
        <f>-IFERROR(VLOOKUP($E22,'[1]TD Z22K260'!$B$43:$N$54,$A22,),)/1000</f>
        <v>117.45118000000004</v>
      </c>
      <c r="I22" s="5">
        <f>-IFERROR(VLOOKUP($E22,'[1]TD Z22K260'!$B$61:$N$72,$A22,),)/1000</f>
        <v>-23.456740000000192</v>
      </c>
      <c r="J22" s="5">
        <f>-IFERROR(VLOOKUP($E22,'[1]TD Z22K260'!$B$79:$N$91,$A22,),)/1000+IFERROR(VLOOKUP(E22,[7]II!$B$6:$C$15,2,),)/1000</f>
        <v>231.01556999999985</v>
      </c>
      <c r="K22" s="5">
        <f>-IFERROR(VLOOKUP($E22,'[1]TD Z22K260'!$B$97:$N$109,$A22,),)/1000</f>
        <v>-288.97088000000048</v>
      </c>
      <c r="L22" s="5">
        <f t="shared" si="1"/>
        <v>-3.4697612504576987</v>
      </c>
      <c r="M22" s="5">
        <f t="shared" si="1"/>
        <v>176.75477411957729</v>
      </c>
      <c r="N22" s="5">
        <f t="shared" si="1"/>
        <v>443.97935252996405</v>
      </c>
      <c r="O22" s="5">
        <f t="shared" si="1"/>
        <v>-12.968622107336552</v>
      </c>
      <c r="P22" s="5">
        <f t="shared" si="1"/>
        <v>-9.1960909841513558</v>
      </c>
      <c r="Q22" s="5">
        <f t="shared" si="1"/>
        <v>224.29498110953145</v>
      </c>
      <c r="R22" s="5">
        <f>-(SUM(F22:K22,T22,V22)-SUM(L22:Q22,S22,U22,W22)-('[1]APC MAT'!G22-'[1]APC MAT'!J22))</f>
        <v>393.30439333333561</v>
      </c>
      <c r="S22" s="5">
        <f>[5]P00280!$AV$67/12-SUM(L22:Q22)</f>
        <v>83.333333333333144</v>
      </c>
      <c r="T22" s="5">
        <f>IFERROR(HLOOKUP(E22,[8]MBR02!$D$2:$AJ$88,7,),)</f>
        <v>-1.78471</v>
      </c>
      <c r="U22" s="5">
        <f t="shared" si="2"/>
        <v>4.083333333333333</v>
      </c>
      <c r="V22" s="5">
        <f>'[1]APC MAT'!F22-'[1]APC MAT'!I22</f>
        <v>-2485.9852118088584</v>
      </c>
      <c r="W22" s="5">
        <v>0</v>
      </c>
      <c r="X22" s="6">
        <f>SUM(F22:K22,T22,R22,V22)-SUM(L22:Q22,S22,U22,W22)-('[1]APC MAT'!G22-'[1]APC MAT'!J22)</f>
        <v>0</v>
      </c>
    </row>
    <row r="23" spans="1:24" x14ac:dyDescent="0.35">
      <c r="A23">
        <f t="shared" si="0"/>
        <v>3</v>
      </c>
      <c r="B23" t="s">
        <v>46</v>
      </c>
      <c r="C23">
        <v>2</v>
      </c>
      <c r="D23" t="s">
        <v>28</v>
      </c>
      <c r="E23" t="s">
        <v>30</v>
      </c>
      <c r="F23" s="5">
        <f>IFERROR(VLOOKUP($E23,'[1]TD Z22K095'!$B$27:$N$38,'[1]Variações por PDCL'!A23,),)/1000</f>
        <v>0</v>
      </c>
      <c r="G23" s="5">
        <f>-IFERROR(VLOOKUP($E23,'[1]TD Z22K260'!$B$25:$N$36,A23,),)/1000</f>
        <v>0</v>
      </c>
      <c r="H23" s="5">
        <f>-IFERROR(VLOOKUP($E23,'[1]TD Z22K260'!$B$43:$N$54,$A23,),)/1000</f>
        <v>0</v>
      </c>
      <c r="I23" s="5">
        <f>-IFERROR(VLOOKUP($E23,'[1]TD Z22K260'!$B$61:$N$72,$A23,),)/1000</f>
        <v>0</v>
      </c>
      <c r="J23" s="5">
        <f>-IFERROR(VLOOKUP($E23,'[1]TD Z22K260'!$B$79:$N$91,$A23,),)/1000+IFERROR(VLOOKUP(E23,[7]II!$B$6:$C$15,2,),)/1000</f>
        <v>0</v>
      </c>
      <c r="K23" s="5">
        <f>-IFERROR(VLOOKUP($E23,'[1]TD Z22K260'!$B$97:$N$109,$A23,),)/1000</f>
        <v>0</v>
      </c>
      <c r="L23" s="5">
        <f t="shared" si="1"/>
        <v>0</v>
      </c>
      <c r="M23" s="5">
        <f t="shared" si="1"/>
        <v>0</v>
      </c>
      <c r="N23" s="5">
        <f t="shared" si="1"/>
        <v>0</v>
      </c>
      <c r="O23" s="5">
        <f t="shared" si="1"/>
        <v>0</v>
      </c>
      <c r="P23" s="5">
        <f t="shared" si="1"/>
        <v>0</v>
      </c>
      <c r="Q23" s="5">
        <f t="shared" si="1"/>
        <v>0</v>
      </c>
      <c r="R23" s="5">
        <f>-(SUM(F23:K23,T23,V23)-SUM(L23:Q23,S23,U23,W23)-('[1]APC MAT'!G23-'[1]APC MAT'!J23))</f>
        <v>0</v>
      </c>
      <c r="S23" s="5">
        <f>[5]P00297!$AV$67/12-SUM(L23:Q23)</f>
        <v>0</v>
      </c>
      <c r="T23" s="5">
        <f>IFERROR(HLOOKUP(E23,[8]MBR02!$D$2:$AJ$88,7,),)</f>
        <v>0</v>
      </c>
      <c r="U23" s="5">
        <f t="shared" si="2"/>
        <v>0</v>
      </c>
      <c r="V23" s="5">
        <f>'[1]APC MAT'!F23-'[1]APC MAT'!I23</f>
        <v>0</v>
      </c>
      <c r="W23" s="5">
        <v>0</v>
      </c>
      <c r="X23" s="6">
        <f>SUM(F23:K23,T23,R23,V23)-SUM(L23:Q23,S23,U23,W23)-('[1]APC MAT'!G23-'[1]APC MAT'!J23)</f>
        <v>0</v>
      </c>
    </row>
    <row r="24" spans="1:24" x14ac:dyDescent="0.35">
      <c r="A24">
        <f t="shared" si="0"/>
        <v>3</v>
      </c>
      <c r="B24" t="s">
        <v>46</v>
      </c>
      <c r="C24">
        <v>2</v>
      </c>
      <c r="D24" t="s">
        <v>28</v>
      </c>
      <c r="E24" t="s">
        <v>31</v>
      </c>
      <c r="F24" s="5">
        <f>IFERROR(VLOOKUP($E24,'[1]TD Z22K095'!$B$27:$N$38,'[1]Variações por PDCL'!A24,),)/1000</f>
        <v>0</v>
      </c>
      <c r="G24" s="5">
        <f>-IFERROR(VLOOKUP($E24,'[1]TD Z22K260'!$B$25:$N$36,A24,),)/1000</f>
        <v>0</v>
      </c>
      <c r="H24" s="5">
        <f>-IFERROR(VLOOKUP($E24,'[1]TD Z22K260'!$B$43:$N$54,$A24,),)/1000</f>
        <v>0</v>
      </c>
      <c r="I24" s="5">
        <f>-IFERROR(VLOOKUP($E24,'[1]TD Z22K260'!$B$61:$N$72,$A24,),)/1000</f>
        <v>0</v>
      </c>
      <c r="J24" s="5">
        <f>-IFERROR(VLOOKUP($E24,'[1]TD Z22K260'!$B$79:$N$91,$A24,),)/1000+IFERROR(VLOOKUP(E24,[7]II!$B$6:$C$15,2,),)/1000</f>
        <v>0</v>
      </c>
      <c r="K24" s="5">
        <f>-IFERROR(VLOOKUP($E24,'[1]TD Z22K260'!$B$97:$N$109,$A24,),)/1000</f>
        <v>0</v>
      </c>
      <c r="L24" s="5">
        <f t="shared" si="1"/>
        <v>0</v>
      </c>
      <c r="M24" s="5">
        <f t="shared" si="1"/>
        <v>116.63085003817066</v>
      </c>
      <c r="N24" s="5">
        <f t="shared" si="1"/>
        <v>-14.383181879777039</v>
      </c>
      <c r="O24" s="5">
        <f t="shared" si="1"/>
        <v>5.7085095003559942</v>
      </c>
      <c r="P24" s="5">
        <f t="shared" si="1"/>
        <v>22.256310435842867</v>
      </c>
      <c r="Q24" s="5">
        <f t="shared" si="1"/>
        <v>5.9264975199276426</v>
      </c>
      <c r="R24" s="5">
        <f>-(SUM(F24:K24,T24,V24)-SUM(L24:Q24,S24,U24,W24)-('[1]APC MAT'!G24-'[1]APC MAT'!J24))</f>
        <v>-22.38282666666646</v>
      </c>
      <c r="S24" s="5">
        <f>[5]P00433!$AV$67/12-SUM(L24:Q24)</f>
        <v>0</v>
      </c>
      <c r="T24" s="5">
        <f>IFERROR(HLOOKUP(E24,[8]MBR02!$D$2:$AJ$88,7,),)</f>
        <v>-48.532839999999993</v>
      </c>
      <c r="U24" s="5">
        <f t="shared" si="2"/>
        <v>-24.666666666666668</v>
      </c>
      <c r="V24" s="5">
        <f>'[1]APC MAT'!F24-'[1]APC MAT'!I24</f>
        <v>3219.1551878333335</v>
      </c>
      <c r="W24" s="5">
        <v>0</v>
      </c>
      <c r="X24" s="6">
        <f>SUM(F24:K24,T24,R24,V24)-SUM(L24:Q24,S24,U24,W24)-('[1]APC MAT'!G24-'[1]APC MAT'!J24)</f>
        <v>0</v>
      </c>
    </row>
    <row r="25" spans="1:24" x14ac:dyDescent="0.35">
      <c r="A25">
        <f t="shared" si="0"/>
        <v>3</v>
      </c>
      <c r="B25" t="s">
        <v>46</v>
      </c>
      <c r="C25">
        <v>2</v>
      </c>
      <c r="D25" t="s">
        <v>28</v>
      </c>
      <c r="E25" t="s">
        <v>32</v>
      </c>
      <c r="F25" s="5">
        <f>IFERROR(VLOOKUP($E25,'[1]TD Z22K095'!$B$27:$N$38,'[1]Variações por PDCL'!A25,),)/1000</f>
        <v>0</v>
      </c>
      <c r="G25" s="5">
        <f>-IFERROR(VLOOKUP($E25,'[1]TD Z22K260'!$B$25:$N$36,A25,),)/1000</f>
        <v>0</v>
      </c>
      <c r="H25" s="5">
        <f>-IFERROR(VLOOKUP($E25,'[1]TD Z22K260'!$B$43:$N$54,$A25,),)/1000</f>
        <v>0</v>
      </c>
      <c r="I25" s="5">
        <f>-IFERROR(VLOOKUP($E25,'[1]TD Z22K260'!$B$61:$N$72,$A25,),)/1000</f>
        <v>0</v>
      </c>
      <c r="J25" s="5">
        <f>-IFERROR(VLOOKUP($E25,'[1]TD Z22K260'!$B$79:$N$91,$A25,),)/1000+IFERROR(VLOOKUP(E25,[7]II!$B$6:$C$15,2,),)/1000</f>
        <v>0</v>
      </c>
      <c r="K25" s="5">
        <f>-IFERROR(VLOOKUP($E25,'[1]TD Z22K260'!$B$97:$N$109,$A25,),)/1000</f>
        <v>0</v>
      </c>
      <c r="L25" s="5">
        <f t="shared" si="1"/>
        <v>0</v>
      </c>
      <c r="M25" s="5">
        <f t="shared" si="1"/>
        <v>0</v>
      </c>
      <c r="N25" s="5">
        <f t="shared" si="1"/>
        <v>0</v>
      </c>
      <c r="O25" s="5">
        <f t="shared" si="1"/>
        <v>0</v>
      </c>
      <c r="P25" s="5">
        <f t="shared" si="1"/>
        <v>0</v>
      </c>
      <c r="Q25" s="5">
        <f t="shared" si="1"/>
        <v>0</v>
      </c>
      <c r="R25" s="5">
        <f>-(SUM(F25:K25,T25,V25)-SUM(L25:Q25,S25,U25,W25)-('[1]APC MAT'!G25-'[1]APC MAT'!J25))</f>
        <v>0.19541</v>
      </c>
      <c r="S25" s="5">
        <f>[5]P00298!$AV$67/12-SUM(L25:Q25)</f>
        <v>0</v>
      </c>
      <c r="T25" s="5">
        <f>IFERROR(HLOOKUP(E25,[8]MBR02!$D$2:$AJ$88,7,),)</f>
        <v>0</v>
      </c>
      <c r="U25" s="5">
        <f t="shared" si="2"/>
        <v>0</v>
      </c>
      <c r="V25" s="5">
        <f>'[1]APC MAT'!F25-'[1]APC MAT'!I25</f>
        <v>0</v>
      </c>
      <c r="W25" s="5">
        <v>0</v>
      </c>
      <c r="X25" s="6">
        <f>SUM(F25:K25,T25,R25,V25)-SUM(L25:Q25,S25,U25,W25)-('[1]APC MAT'!G25-'[1]APC MAT'!J25)</f>
        <v>0</v>
      </c>
    </row>
    <row r="26" spans="1:24" x14ac:dyDescent="0.35">
      <c r="A26">
        <f t="shared" si="0"/>
        <v>3</v>
      </c>
      <c r="B26" t="s">
        <v>46</v>
      </c>
      <c r="C26">
        <v>2</v>
      </c>
      <c r="D26" t="s">
        <v>33</v>
      </c>
      <c r="E26" t="s">
        <v>34</v>
      </c>
      <c r="F26" s="5">
        <f>IFERROR(VLOOKUP($E26,'[1]TD Z22K095'!$B$27:$N$38,'[1]Variações por PDCL'!A26,),)/1000</f>
        <v>-4.5197599999999989</v>
      </c>
      <c r="G26" s="5">
        <f>-IFERROR(VLOOKUP($E26,'[1]TD Z22K260'!$B$25:$N$36,A26,),)/1000</f>
        <v>-1132.2594600000004</v>
      </c>
      <c r="H26" s="5">
        <f>-IFERROR(VLOOKUP($E26,'[1]TD Z22K260'!$B$43:$N$54,$A26,),)/1000</f>
        <v>235.59335000000002</v>
      </c>
      <c r="I26" s="5">
        <f>-IFERROR(VLOOKUP($E26,'[1]TD Z22K260'!$B$61:$N$72,$A26,),)/1000</f>
        <v>-17.087220000000002</v>
      </c>
      <c r="J26" s="5">
        <f>-IFERROR(VLOOKUP($E26,'[1]TD Z22K260'!$B$79:$N$91,$A26,),)/1000+IFERROR(VLOOKUP(E26,[7]II!$B$6:$C$15,2,),)/1000</f>
        <v>-176.74092999999999</v>
      </c>
      <c r="K26" s="5">
        <f>-IFERROR(VLOOKUP($E26,'[1]TD Z22K260'!$B$97:$N$109,$A26,),)/1000</f>
        <v>-300.04957999999993</v>
      </c>
      <c r="L26" s="5">
        <f t="shared" si="1"/>
        <v>38.626375941272421</v>
      </c>
      <c r="M26" s="5">
        <f t="shared" si="1"/>
        <v>-802.41845859502348</v>
      </c>
      <c r="N26" s="5">
        <f t="shared" si="1"/>
        <v>28.91240217067352</v>
      </c>
      <c r="O26" s="5">
        <f t="shared" si="1"/>
        <v>-19.55215453900837</v>
      </c>
      <c r="P26" s="5">
        <f t="shared" si="1"/>
        <v>-23.423743930219374</v>
      </c>
      <c r="Q26" s="5">
        <f t="shared" si="1"/>
        <v>32.735148714646876</v>
      </c>
      <c r="R26" s="5">
        <f>-(SUM(F26:K26,T26,V26)-SUM(L26:Q26,S26,U26,W26)-('[1]APC MAT'!G26-'[1]APC MAT'!J26))</f>
        <v>115.54395626666656</v>
      </c>
      <c r="S26" s="5">
        <f>[5]P00091!$AV$67/12-SUM(L26:Q26)</f>
        <v>-392.5817199999999</v>
      </c>
      <c r="T26" s="5">
        <f>IFERROR(HLOOKUP(E26,[8]MBR02!$D$2:$AJ$88,7,),)</f>
        <v>48.060879999999997</v>
      </c>
      <c r="U26" s="5">
        <f t="shared" si="2"/>
        <v>8.9166666666666661</v>
      </c>
      <c r="V26" s="5">
        <f>'[1]APC MAT'!F26-'[1]APC MAT'!I26</f>
        <v>273.30840021707991</v>
      </c>
      <c r="W26" s="5">
        <v>0</v>
      </c>
      <c r="X26" s="6">
        <f>SUM(F26:K26,T26,R26,V26)-SUM(L26:Q26,S26,U26,W26)-('[1]APC MAT'!G26-'[1]APC MAT'!J26)</f>
        <v>0</v>
      </c>
    </row>
    <row r="27" spans="1:24" x14ac:dyDescent="0.35">
      <c r="A27">
        <f t="shared" si="0"/>
        <v>3</v>
      </c>
      <c r="B27" t="s">
        <v>46</v>
      </c>
      <c r="C27">
        <v>2</v>
      </c>
      <c r="D27" t="s">
        <v>33</v>
      </c>
      <c r="E27" t="s">
        <v>35</v>
      </c>
      <c r="F27" s="5">
        <f>IFERROR(VLOOKUP($E27,'[1]TD Z22K095'!$B$27:$N$38,'[1]Variações por PDCL'!A27,),)/1000</f>
        <v>-2.5360100000000005</v>
      </c>
      <c r="G27" s="5">
        <f>-IFERROR(VLOOKUP($E27,'[1]TD Z22K260'!$B$25:$N$36,A27,),)/1000</f>
        <v>99.983749999999958</v>
      </c>
      <c r="H27" s="5">
        <f>-IFERROR(VLOOKUP($E27,'[1]TD Z22K260'!$B$43:$N$54,$A27,),)/1000</f>
        <v>68.009460000000033</v>
      </c>
      <c r="I27" s="5">
        <f>-IFERROR(VLOOKUP($E27,'[1]TD Z22K260'!$B$61:$N$72,$A27,),)/1000</f>
        <v>-10.340129999999991</v>
      </c>
      <c r="J27" s="5">
        <f>-IFERROR(VLOOKUP($E27,'[1]TD Z22K260'!$B$79:$N$91,$A27,),)/1000+IFERROR(VLOOKUP(E27,[7]II!$B$6:$C$15,2,),)/1000</f>
        <v>-56.540789999999902</v>
      </c>
      <c r="K27" s="5">
        <f>-IFERROR(VLOOKUP($E27,'[1]TD Z22K260'!$B$97:$N$109,$A27,),)/1000</f>
        <v>82.972919999999988</v>
      </c>
      <c r="L27" s="5">
        <f t="shared" si="1"/>
        <v>42.639710652905215</v>
      </c>
      <c r="M27" s="5">
        <f t="shared" si="1"/>
        <v>46.183786623941721</v>
      </c>
      <c r="N27" s="5">
        <f t="shared" si="1"/>
        <v>38.806404564153375</v>
      </c>
      <c r="O27" s="5">
        <f t="shared" si="1"/>
        <v>-10.443047127749796</v>
      </c>
      <c r="P27" s="5">
        <f t="shared" si="1"/>
        <v>-31.463236792672472</v>
      </c>
      <c r="Q27" s="5">
        <f t="shared" si="1"/>
        <v>179.97818115255163</v>
      </c>
      <c r="R27" s="5">
        <f>-(SUM(F27:K27,T27,V27)-SUM(L27:Q27,S27,U27,W27)-('[1]APC MAT'!G27-'[1]APC MAT'!J27))</f>
        <v>-891.05538550000051</v>
      </c>
      <c r="S27" s="5">
        <f>[5]P00282!$AV$67/12-SUM(L27:Q27)</f>
        <v>0</v>
      </c>
      <c r="T27" s="5">
        <f>IFERROR(HLOOKUP(E27,[8]MBR02!$D$2:$AJ$88,7,),)</f>
        <v>-2216.38429</v>
      </c>
      <c r="U27" s="5">
        <f t="shared" si="2"/>
        <v>-1025.25</v>
      </c>
      <c r="V27" s="5">
        <f>'[1]APC MAT'!F27-'[1]APC MAT'!I27</f>
        <v>1053.7477950833324</v>
      </c>
      <c r="W27" s="5">
        <v>0</v>
      </c>
      <c r="X27" s="6">
        <f>SUM(F27:K27,T27,R27,V27)-SUM(L27:Q27,S27,U27,W27)-('[1]APC MAT'!G27-'[1]APC MAT'!J27)</f>
        <v>0</v>
      </c>
    </row>
    <row r="28" spans="1:24" x14ac:dyDescent="0.35">
      <c r="A28">
        <f t="shared" si="0"/>
        <v>3</v>
      </c>
      <c r="B28" t="s">
        <v>46</v>
      </c>
      <c r="C28">
        <v>2</v>
      </c>
      <c r="D28" t="s">
        <v>33</v>
      </c>
      <c r="E28" t="s">
        <v>36</v>
      </c>
      <c r="F28" s="5">
        <f>IFERROR(VLOOKUP($E28,'[1]TD Z22K095'!$B$27:$N$38,'[1]Variações por PDCL'!A28,),)/1000</f>
        <v>0</v>
      </c>
      <c r="G28" s="5">
        <f>-IFERROR(VLOOKUP($E28,'[1]TD Z22K260'!$B$25:$N$36,A28,),)/1000</f>
        <v>0</v>
      </c>
      <c r="H28" s="5">
        <f>-IFERROR(VLOOKUP($E28,'[1]TD Z22K260'!$B$43:$N$54,$A28,),)/1000</f>
        <v>0</v>
      </c>
      <c r="I28" s="5">
        <f>-IFERROR(VLOOKUP($E28,'[1]TD Z22K260'!$B$61:$N$72,$A28,),)/1000</f>
        <v>0</v>
      </c>
      <c r="J28" s="5">
        <f>-IFERROR(VLOOKUP($E28,'[1]TD Z22K260'!$B$79:$N$91,$A28,),)/1000+IFERROR(VLOOKUP(E28,[7]II!$B$6:$C$15,2,),)/1000</f>
        <v>0</v>
      </c>
      <c r="K28" s="5">
        <f>-IFERROR(VLOOKUP($E28,'[1]TD Z22K260'!$B$97:$N$109,$A28,),)/1000</f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  <c r="R28" s="5">
        <f>-(SUM(F28:K28,T28,V28)-SUM(L28:Q28,S28,U28,W28)-('[1]APC MAT'!G28-'[1]APC MAT'!J28))</f>
        <v>14.162840999999958</v>
      </c>
      <c r="S28" s="5">
        <f>[5]P00090!$AV$67/12-SUM(L28:Q28)</f>
        <v>0</v>
      </c>
      <c r="T28" s="5">
        <f>IFERROR(HLOOKUP(E28,[8]MBR02!$D$2:$AJ$88,7,),)</f>
        <v>0</v>
      </c>
      <c r="U28" s="5">
        <f t="shared" si="2"/>
        <v>0</v>
      </c>
      <c r="V28" s="5">
        <f>'[1]APC MAT'!F28-'[1]APC MAT'!I28</f>
        <v>-125.57154566666679</v>
      </c>
      <c r="W28" s="5">
        <v>0</v>
      </c>
      <c r="X28" s="6">
        <f>SUM(F28:K28,T28,R28,V28)-SUM(L28:Q28,S28,U28,W28)-('[1]APC MAT'!G28-'[1]APC MAT'!J28)</f>
        <v>0</v>
      </c>
    </row>
    <row r="29" spans="1:24" x14ac:dyDescent="0.35">
      <c r="A29">
        <f t="shared" si="0"/>
        <v>3</v>
      </c>
      <c r="B29" t="s">
        <v>46</v>
      </c>
      <c r="C29">
        <v>2</v>
      </c>
      <c r="D29" t="s">
        <v>37</v>
      </c>
      <c r="E29" t="s">
        <v>38</v>
      </c>
      <c r="F29" s="5">
        <f>IFERROR(VLOOKUP($E29,'[1]TD Z22K095'!$B$27:$N$38,'[1]Variações por PDCL'!A29,),)/1000</f>
        <v>42.131689999999956</v>
      </c>
      <c r="G29" s="5">
        <f>-IFERROR(VLOOKUP($E29,'[1]TD Z22K260'!$B$25:$N$36,A29,),)/1000</f>
        <v>239.59685999999999</v>
      </c>
      <c r="H29" s="5">
        <f>-IFERROR(VLOOKUP($E29,'[1]TD Z22K260'!$B$43:$N$54,$A29,),)/1000</f>
        <v>290.93410999999992</v>
      </c>
      <c r="I29" s="5">
        <f>-IFERROR(VLOOKUP($E29,'[1]TD Z22K260'!$B$61:$N$72,$A29,),)/1000</f>
        <v>16.832210000000007</v>
      </c>
      <c r="J29" s="5">
        <f>-IFERROR(VLOOKUP($E29,'[1]TD Z22K260'!$B$79:$N$91,$A29,),)/1000+IFERROR(VLOOKUP(E29,[7]II!$B$6:$C$15,2,),)/1000</f>
        <v>-525.37359999999944</v>
      </c>
      <c r="K29" s="5">
        <f>-IFERROR(VLOOKUP($E29,'[1]TD Z22K260'!$B$97:$N$109,$A29,),)/1000</f>
        <v>158.34578999999974</v>
      </c>
      <c r="L29" s="5">
        <f t="shared" si="1"/>
        <v>750.01450511227847</v>
      </c>
      <c r="M29" s="5">
        <f t="shared" si="1"/>
        <v>-17.184912005800697</v>
      </c>
      <c r="N29" s="5">
        <f t="shared" si="1"/>
        <v>128.62383997223711</v>
      </c>
      <c r="O29" s="5">
        <f t="shared" si="1"/>
        <v>-53.042059230663391</v>
      </c>
      <c r="P29" s="5">
        <f t="shared" si="1"/>
        <v>-127.68591902093117</v>
      </c>
      <c r="Q29" s="5">
        <f t="shared" si="1"/>
        <v>548.46172607725327</v>
      </c>
      <c r="R29" s="5">
        <f>-(SUM(F29:K29,T29,V29)-SUM(L29:Q29,S29,U29,W29)-('[1]APC MAT'!G29-'[1]APC MAT'!J29))</f>
        <v>2198.2588220333309</v>
      </c>
      <c r="S29" s="5">
        <f>[5]P00580!$AV$67/12-SUM(L29:Q29)</f>
        <v>1612.7402101484508</v>
      </c>
      <c r="T29" s="5">
        <f>IFERROR(HLOOKUP(E29,[8]MBR02!$D$2:$AJ$88,7,),)</f>
        <v>-1073.78801</v>
      </c>
      <c r="U29" s="5">
        <f t="shared" si="2"/>
        <v>-857.41666666666663</v>
      </c>
      <c r="V29" s="5">
        <f>'[1]APC MAT'!F29-'[1]APC MAT'!I29</f>
        <v>-3079.1194574308138</v>
      </c>
      <c r="W29" s="5">
        <v>0</v>
      </c>
      <c r="X29" s="6">
        <f>SUM(F29:K29,T29,R29,V29)-SUM(L29:Q29,S29,U29,W29)-('[1]APC MAT'!G29-'[1]APC MAT'!J29)</f>
        <v>0</v>
      </c>
    </row>
    <row r="30" spans="1:24" x14ac:dyDescent="0.35">
      <c r="A30">
        <f t="shared" si="0"/>
        <v>3</v>
      </c>
      <c r="B30" t="s">
        <v>46</v>
      </c>
      <c r="C30">
        <v>2</v>
      </c>
      <c r="D30" t="s">
        <v>39</v>
      </c>
      <c r="E30" t="s">
        <v>40</v>
      </c>
      <c r="F30" s="5">
        <f>IFERROR(VLOOKUP($E30,'[1]TD Z22K095'!$B$27:$N$38,'[1]Variações por PDCL'!A30,),)/1000</f>
        <v>24.658640000000002</v>
      </c>
      <c r="G30" s="5">
        <f>-IFERROR(VLOOKUP($E30,'[1]TD Z22K260'!$B$25:$N$36,A30,),)/1000</f>
        <v>18.31203</v>
      </c>
      <c r="H30" s="5">
        <f>-IFERROR(VLOOKUP($E30,'[1]TD Z22K260'!$B$43:$N$54,$A30,),)/1000</f>
        <v>0.74578000000000089</v>
      </c>
      <c r="I30" s="5">
        <f>-IFERROR(VLOOKUP($E30,'[1]TD Z22K260'!$B$61:$N$72,$A30,),)/1000</f>
        <v>0.13326000000000124</v>
      </c>
      <c r="J30" s="5">
        <f>-IFERROR(VLOOKUP($E30,'[1]TD Z22K260'!$B$79:$N$91,$A30,),)/1000+IFERROR(VLOOKUP(E30,[7]II!$B$6:$C$15,2,),)/1000</f>
        <v>-9.6035999999999895</v>
      </c>
      <c r="K30" s="5">
        <f>-IFERROR(VLOOKUP($E30,'[1]TD Z22K260'!$B$97:$N$109,$A30,),)/1000</f>
        <v>-16.650760000000005</v>
      </c>
      <c r="L30" s="5">
        <f t="shared" si="1"/>
        <v>51.7519512045263</v>
      </c>
      <c r="M30" s="5">
        <f t="shared" si="1"/>
        <v>-7.3164377606793636</v>
      </c>
      <c r="N30" s="5">
        <f t="shared" si="1"/>
        <v>13.48286357191339</v>
      </c>
      <c r="O30" s="5">
        <f t="shared" si="1"/>
        <v>-0.87681095435011513</v>
      </c>
      <c r="P30" s="5">
        <f t="shared" si="1"/>
        <v>-2.3722719239363306</v>
      </c>
      <c r="Q30" s="5">
        <f t="shared" si="1"/>
        <v>41.139021067022107</v>
      </c>
      <c r="R30" s="5">
        <f>-(SUM(F30:K30,T30,V30)-SUM(L30:Q30,S30,U30,W30)-('[1]APC MAT'!G30-'[1]APC MAT'!J30))</f>
        <v>-108.29313073333299</v>
      </c>
      <c r="S30" s="5">
        <f>[5]P00586!$AV$67/12-SUM(L30:Q30)</f>
        <v>0</v>
      </c>
      <c r="T30" s="5">
        <f>IFERROR(HLOOKUP(E30,[8]MBR02!$D$2:$AJ$88,7,),)</f>
        <v>-253.83179000000001</v>
      </c>
      <c r="U30" s="5">
        <f t="shared" si="2"/>
        <v>-104.83333333333333</v>
      </c>
      <c r="V30" s="5">
        <f>'[1]APC MAT'!F30-'[1]APC MAT'!I30</f>
        <v>-355.36655279166644</v>
      </c>
      <c r="W30" s="5">
        <v>0</v>
      </c>
      <c r="X30" s="6">
        <f>SUM(F30:K30,T30,R30,V30)-SUM(L30:Q30,S30,U30,W30)-('[1]APC MAT'!G30-'[1]APC MAT'!J30)</f>
        <v>0</v>
      </c>
    </row>
    <row r="31" spans="1:24" x14ac:dyDescent="0.35">
      <c r="A31">
        <f t="shared" si="0"/>
        <v>3</v>
      </c>
      <c r="B31" t="s">
        <v>46</v>
      </c>
      <c r="C31">
        <v>2</v>
      </c>
      <c r="D31" t="s">
        <v>39</v>
      </c>
      <c r="E31" t="s">
        <v>41</v>
      </c>
      <c r="F31" s="5">
        <f>IFERROR(VLOOKUP($E31,'[1]TD Z22K095'!$B$27:$N$38,'[1]Variações por PDCL'!A31,),)/1000</f>
        <v>0.73624999999999996</v>
      </c>
      <c r="G31" s="5">
        <f>-IFERROR(VLOOKUP($E31,'[1]TD Z22K260'!$B$25:$N$36,A31,),)/1000</f>
        <v>102.76414000000001</v>
      </c>
      <c r="H31" s="5">
        <f>-IFERROR(VLOOKUP($E31,'[1]TD Z22K260'!$B$43:$N$54,$A31,),)/1000</f>
        <v>30.311689999999995</v>
      </c>
      <c r="I31" s="5">
        <f>-IFERROR(VLOOKUP($E31,'[1]TD Z22K260'!$B$61:$N$72,$A31,),)/1000</f>
        <v>8.4885199999999994</v>
      </c>
      <c r="J31" s="5">
        <f>-IFERROR(VLOOKUP($E31,'[1]TD Z22K260'!$B$79:$N$91,$A31,),)/1000+IFERROR(VLOOKUP(E31,[7]II!$B$6:$C$15,2,),)/1000</f>
        <v>18.691579999999998</v>
      </c>
      <c r="K31" s="5">
        <f>-IFERROR(VLOOKUP($E31,'[1]TD Z22K260'!$B$97:$N$109,$A31,),)/1000</f>
        <v>-36.272719999999993</v>
      </c>
      <c r="L31" s="5">
        <f t="shared" si="1"/>
        <v>-1.20523468110375E-2</v>
      </c>
      <c r="M31" s="5">
        <f t="shared" si="1"/>
        <v>108.81191950025415</v>
      </c>
      <c r="N31" s="5">
        <f t="shared" si="1"/>
        <v>33.095210711415881</v>
      </c>
      <c r="O31" s="5">
        <f t="shared" si="1"/>
        <v>16.064601444570688</v>
      </c>
      <c r="P31" s="5">
        <f t="shared" si="1"/>
        <v>73.324016296251031</v>
      </c>
      <c r="Q31" s="5">
        <f t="shared" si="1"/>
        <v>4.7782786515874358</v>
      </c>
      <c r="R31" s="5">
        <f>-(SUM(F31:K31,T31,V31)-SUM(L31:Q31,S31,U31,W31)-('[1]APC MAT'!G31-'[1]APC MAT'!J31))</f>
        <v>-45.76662333333357</v>
      </c>
      <c r="S31" s="5">
        <f>[5]P00283!$AV$67/12-SUM(L31:Q31)</f>
        <v>0</v>
      </c>
      <c r="T31" s="5">
        <f>IFERROR(HLOOKUP(E31,[8]MBR02!$D$2:$AJ$88,7,),)</f>
        <v>-157.07814999999999</v>
      </c>
      <c r="U31" s="5">
        <f t="shared" si="2"/>
        <v>-51.333333333333336</v>
      </c>
      <c r="V31" s="5">
        <f>'[1]APC MAT'!F31-'[1]APC MAT'!I31</f>
        <v>-26.933849599999689</v>
      </c>
      <c r="W31" s="5">
        <v>0</v>
      </c>
      <c r="X31" s="6">
        <f>SUM(F31:K31,T31,R31,V31)-SUM(L31:Q31,S31,U31,W31)-('[1]APC MAT'!G31-'[1]APC MAT'!J31)</f>
        <v>0</v>
      </c>
    </row>
    <row r="32" spans="1:24" x14ac:dyDescent="0.35">
      <c r="A32">
        <f t="shared" si="0"/>
        <v>3</v>
      </c>
      <c r="B32" t="s">
        <v>46</v>
      </c>
      <c r="C32">
        <v>2</v>
      </c>
      <c r="D32" t="s">
        <v>42</v>
      </c>
      <c r="E32" t="s">
        <v>43</v>
      </c>
      <c r="F32" s="5">
        <f>IFERROR(VLOOKUP($E32,'[1]TD Z22K095'!$B$27:$N$38,'[1]Variações por PDCL'!A32,),)/1000</f>
        <v>64.832209999999989</v>
      </c>
      <c r="G32" s="5">
        <f>-IFERROR(VLOOKUP($E32,'[1]TD Z22K260'!$B$25:$N$36,A32,),)/1000</f>
        <v>267.79938000000004</v>
      </c>
      <c r="H32" s="5">
        <f>-IFERROR(VLOOKUP($E32,'[1]TD Z22K260'!$B$43:$N$54,$A32,),)/1000</f>
        <v>155.29284000000001</v>
      </c>
      <c r="I32" s="5">
        <f>-IFERROR(VLOOKUP($E32,'[1]TD Z22K260'!$B$61:$N$72,$A32,),)/1000</f>
        <v>10.089919999999996</v>
      </c>
      <c r="J32" s="5">
        <f>-IFERROR(VLOOKUP($E32,'[1]TD Z22K260'!$B$79:$N$91,$A32,),)/1000+IFERROR(VLOOKUP(E32,[7]II!$B$6:$C$15,2,),)/1000</f>
        <v>-31.917949999999983</v>
      </c>
      <c r="K32" s="5">
        <f>-IFERROR(VLOOKUP($E32,'[1]TD Z22K260'!$B$97:$N$109,$A32,),)/1000</f>
        <v>-67.083739999999992</v>
      </c>
      <c r="L32" s="5">
        <f t="shared" si="1"/>
        <v>261.74027505970105</v>
      </c>
      <c r="M32" s="5">
        <f t="shared" si="1"/>
        <v>232.50228455045118</v>
      </c>
      <c r="N32" s="5">
        <f t="shared" si="1"/>
        <v>4.2867161779586951</v>
      </c>
      <c r="O32" s="5">
        <f t="shared" si="1"/>
        <v>9.043891795907113</v>
      </c>
      <c r="P32" s="5">
        <f t="shared" si="1"/>
        <v>-42.644870561531427</v>
      </c>
      <c r="Q32" s="5">
        <f t="shared" si="1"/>
        <v>97.249568767748983</v>
      </c>
      <c r="R32" s="5">
        <f>-(SUM(F32:K32,T32,V32)-SUM(L32:Q32,S32,U32,W32)-('[1]APC MAT'!G32-'[1]APC MAT'!J32))</f>
        <v>-286.40800340000033</v>
      </c>
      <c r="S32" s="5">
        <f>[5]P00258!$AV$67/12-SUM(L32:Q32)</f>
        <v>0</v>
      </c>
      <c r="T32" s="5">
        <f>IFERROR(HLOOKUP(E32,[8]MBR02!$D$2:$AJ$88,7,),)</f>
        <v>-506.55869000000001</v>
      </c>
      <c r="U32" s="5">
        <f t="shared" si="2"/>
        <v>-277.75</v>
      </c>
      <c r="V32" s="5">
        <f>'[1]APC MAT'!F32-'[1]APC MAT'!I32</f>
        <v>-420.59957453437301</v>
      </c>
      <c r="W32" s="5">
        <v>0</v>
      </c>
      <c r="X32" s="6">
        <f>SUM(F32:K32,T32,R32,V32)-SUM(L32:Q32,S32,U32,W32)-('[1]APC MAT'!G32-'[1]APC MAT'!J32)</f>
        <v>0</v>
      </c>
    </row>
    <row r="33" spans="1:24" x14ac:dyDescent="0.35">
      <c r="A33">
        <f t="shared" si="0"/>
        <v>3</v>
      </c>
      <c r="B33" t="s">
        <v>46</v>
      </c>
      <c r="C33">
        <v>2</v>
      </c>
      <c r="D33" t="s">
        <v>44</v>
      </c>
      <c r="E33" t="s">
        <v>45</v>
      </c>
      <c r="F33" s="5">
        <f>IFERROR(VLOOKUP($E33,'[1]TD Z22K095'!$B$27:$N$38,'[1]Variações por PDCL'!A33,),)/1000</f>
        <v>0</v>
      </c>
      <c r="G33" s="5">
        <f>-IFERROR(VLOOKUP($E33,'[1]TD Z22K260'!$B$25:$N$36,A33,),)/1000</f>
        <v>0</v>
      </c>
      <c r="H33" s="5">
        <f>-IFERROR(VLOOKUP($E33,'[1]TD Z22K260'!$B$43:$N$54,$A33,),)/1000</f>
        <v>0</v>
      </c>
      <c r="I33" s="5">
        <f>-IFERROR(VLOOKUP($E33,'[1]TD Z22K260'!$B$61:$N$72,$A33,),)/1000</f>
        <v>0</v>
      </c>
      <c r="J33" s="5">
        <f>-IFERROR(VLOOKUP($E33,'[1]TD Z22K260'!$B$79:$N$91,$A33,),)/1000+IFERROR(VLOOKUP(E33,[7]II!$B$6:$C$15,2,),)/1000</f>
        <v>0</v>
      </c>
      <c r="K33" s="5">
        <f>-IFERROR(VLOOKUP($E33,'[1]TD Z22K260'!$B$97:$N$109,$A33,),)/1000</f>
        <v>0</v>
      </c>
      <c r="L33" s="5">
        <f t="shared" si="1"/>
        <v>0</v>
      </c>
      <c r="M33" s="5">
        <f t="shared" si="1"/>
        <v>0</v>
      </c>
      <c r="N33" s="5">
        <f t="shared" si="1"/>
        <v>0</v>
      </c>
      <c r="O33" s="5">
        <f t="shared" si="1"/>
        <v>0</v>
      </c>
      <c r="P33" s="5">
        <f t="shared" si="1"/>
        <v>0</v>
      </c>
      <c r="Q33" s="5">
        <f t="shared" si="1"/>
        <v>0</v>
      </c>
      <c r="R33" s="5">
        <f>-(SUM(F33:K33,T33,V33)-SUM(L33:Q33,S33,U33,W33)-('[1]APC MAT'!G33-'[1]APC MAT'!J33))</f>
        <v>2093.2179700000002</v>
      </c>
      <c r="S33" s="5">
        <f>[5]P00200!$AV$67/12-SUM(L33:Q33)</f>
        <v>0</v>
      </c>
      <c r="T33" s="5">
        <f>IFERROR(HLOOKUP(E33,[9]MBR03!$D$2:$AJ$8,7,),)</f>
        <v>0</v>
      </c>
      <c r="U33" s="5">
        <f t="shared" si="2"/>
        <v>0</v>
      </c>
      <c r="V33" s="5">
        <f>'[1]APC MAT'!F33-'[1]APC MAT'!I33</f>
        <v>0</v>
      </c>
      <c r="W33" s="5">
        <v>0</v>
      </c>
      <c r="X33" s="6">
        <f>SUM(F33:K33,T33,R33,V33)-SUM(L33:Q33,S33,U33,W33)-('[1]APC MAT'!G33-'[1]APC MAT'!J33)</f>
        <v>0</v>
      </c>
    </row>
    <row r="34" spans="1:24" x14ac:dyDescent="0.35">
      <c r="A34">
        <f t="shared" si="0"/>
        <v>4</v>
      </c>
      <c r="B34" t="s">
        <v>47</v>
      </c>
      <c r="C34">
        <v>3</v>
      </c>
      <c r="D34" t="s">
        <v>23</v>
      </c>
      <c r="E34" t="s">
        <v>24</v>
      </c>
      <c r="F34" s="5">
        <f>IFERROR(VLOOKUP($E34,'[1]TD Z22K095'!$B$27:$N$38,'[1]Variações por PDCL'!A34,),)/1000</f>
        <v>0.62085999999999997</v>
      </c>
      <c r="G34" s="5">
        <f>-IFERROR(VLOOKUP($E34,'[1]TD Z22K260'!$B$25:$N$36,A34,),)/1000</f>
        <v>0</v>
      </c>
      <c r="H34" s="5">
        <f>-IFERROR(VLOOKUP($E34,'[1]TD Z22K260'!$B$43:$N$54,$A34,),)/1000</f>
        <v>0</v>
      </c>
      <c r="I34" s="5">
        <f>-IFERROR(VLOOKUP($E34,'[1]TD Z22K260'!$B$61:$N$72,$A34,),)/1000</f>
        <v>0</v>
      </c>
      <c r="J34" s="5">
        <f>-IFERROR(VLOOKUP($E34,'[1]TD Z22K260'!$B$79:$N$91,$A34,),)/1000+IFERROR(VLOOKUP(E34,[10]II!$B$6:$C$15,2,),)/1000</f>
        <v>0</v>
      </c>
      <c r="K34" s="5">
        <f>-IFERROR(VLOOKUP($E34,'[1]TD Z22K260'!$B$97:$N$109,$A34,),)/1000</f>
        <v>0</v>
      </c>
      <c r="L34" s="5">
        <f t="shared" ref="L34:Q49" si="3">L18</f>
        <v>0</v>
      </c>
      <c r="M34" s="5">
        <f t="shared" si="3"/>
        <v>0</v>
      </c>
      <c r="N34" s="5">
        <f t="shared" si="3"/>
        <v>0</v>
      </c>
      <c r="O34" s="5">
        <f t="shared" si="3"/>
        <v>0</v>
      </c>
      <c r="P34" s="5">
        <f t="shared" si="3"/>
        <v>0</v>
      </c>
      <c r="Q34" s="5">
        <f t="shared" si="3"/>
        <v>0</v>
      </c>
      <c r="R34" s="5">
        <f>-(SUM(F34:K34,T34,V34)-SUM(L34:Q34,S34,U34,W34)-('[1]APC MAT'!G34-'[1]APC MAT'!J34))</f>
        <v>-26.414846666666648</v>
      </c>
      <c r="S34" s="5">
        <f>[5]P00068!$AV$67/12-SUM(L34:Q34)</f>
        <v>0</v>
      </c>
      <c r="T34" s="5">
        <f>IFERROR(HLOOKUP(E34,[9]MBR03!$D$2:$AJ$8,7,),)</f>
        <v>-122.72375</v>
      </c>
      <c r="U34" s="5">
        <f t="shared" si="2"/>
        <v>-25.916666666666661</v>
      </c>
      <c r="V34" s="5">
        <f>'[1]APC MAT'!F34-'[1]APC MAT'!I34</f>
        <v>25.916666666666661</v>
      </c>
      <c r="W34" s="5">
        <v>0</v>
      </c>
      <c r="X34" s="6">
        <f>SUM(F34:K34,T34,R34,V34)-SUM(L34:Q34,S34,U34,W34)-('[1]APC MAT'!G34-'[1]APC MAT'!J34)</f>
        <v>0</v>
      </c>
    </row>
    <row r="35" spans="1:24" x14ac:dyDescent="0.35">
      <c r="A35">
        <f t="shared" si="0"/>
        <v>4</v>
      </c>
      <c r="B35" t="s">
        <v>47</v>
      </c>
      <c r="C35">
        <v>3</v>
      </c>
      <c r="D35" t="s">
        <v>23</v>
      </c>
      <c r="E35" t="s">
        <v>25</v>
      </c>
      <c r="F35" s="5">
        <f>IFERROR(VLOOKUP($E35,'[1]TD Z22K095'!$B$27:$N$38,'[1]Variações por PDCL'!A35,),)/1000</f>
        <v>-41.230939999999997</v>
      </c>
      <c r="G35" s="5">
        <f>-IFERROR(VLOOKUP($E35,'[1]TD Z22K260'!$B$25:$N$36,A35,),)/1000</f>
        <v>197.10525999999996</v>
      </c>
      <c r="H35" s="5">
        <f>-IFERROR(VLOOKUP($E35,'[1]TD Z22K260'!$B$43:$N$54,$A35,),)/1000</f>
        <v>83.055490000000006</v>
      </c>
      <c r="I35" s="5">
        <f>-IFERROR(VLOOKUP($E35,'[1]TD Z22K260'!$B$61:$N$72,$A35,),)/1000</f>
        <v>-17.914960000000001</v>
      </c>
      <c r="J35" s="5">
        <f>-IFERROR(VLOOKUP($E35,'[1]TD Z22K260'!$B$79:$N$91,$A35,),)/1000+IFERROR(VLOOKUP(E35,[10]II!$B$6:$C$15,2,),)/1000</f>
        <v>-295.95482000000004</v>
      </c>
      <c r="K35" s="5">
        <f>-IFERROR(VLOOKUP($E35,'[1]TD Z22K260'!$B$97:$N$109,$A35,),)/1000</f>
        <v>-7.5286899999999983</v>
      </c>
      <c r="L35" s="5">
        <f t="shared" si="3"/>
        <v>321.8689301414318</v>
      </c>
      <c r="M35" s="5">
        <f t="shared" si="3"/>
        <v>345.42844945856888</v>
      </c>
      <c r="N35" s="5">
        <f t="shared" si="3"/>
        <v>86.802433615157739</v>
      </c>
      <c r="O35" s="5">
        <f t="shared" si="3"/>
        <v>11.652451102597537</v>
      </c>
      <c r="P35" s="5">
        <f t="shared" si="3"/>
        <v>14.679002348168519</v>
      </c>
      <c r="Q35" s="5">
        <f t="shared" si="3"/>
        <v>11.510312449038295</v>
      </c>
      <c r="R35" s="5">
        <f>-(SUM(F35:K35,T35,V35)-SUM(L35:Q35,S35,U35,W35)-('[1]APC MAT'!G35-'[1]APC MAT'!J35))</f>
        <v>190.51802716666646</v>
      </c>
      <c r="S35" s="5">
        <f>[5]P00590!$AV$67/12-SUM(L35:Q35)</f>
        <v>0</v>
      </c>
      <c r="T35" s="5">
        <f>IFERROR(HLOOKUP(E35,[9]MBR03!$D$2:$AJ$8,7,),)</f>
        <v>-0.91303000000000001</v>
      </c>
      <c r="U35" s="5">
        <f t="shared" si="2"/>
        <v>0.16666666666666666</v>
      </c>
      <c r="V35" s="5">
        <f>'[1]APC MAT'!F35-'[1]APC MAT'!I35</f>
        <v>154.02813001166669</v>
      </c>
      <c r="W35" s="5">
        <v>0</v>
      </c>
      <c r="X35" s="6">
        <f>SUM(F35:K35,T35,R35,V35)-SUM(L35:Q35,S35,U35,W35)-('[1]APC MAT'!G35-'[1]APC MAT'!J35)</f>
        <v>0</v>
      </c>
    </row>
    <row r="36" spans="1:24" x14ac:dyDescent="0.35">
      <c r="A36">
        <f t="shared" si="0"/>
        <v>4</v>
      </c>
      <c r="B36" t="s">
        <v>47</v>
      </c>
      <c r="C36">
        <v>3</v>
      </c>
      <c r="D36" t="s">
        <v>23</v>
      </c>
      <c r="E36" t="s">
        <v>26</v>
      </c>
      <c r="F36" s="5">
        <f>IFERROR(VLOOKUP($E36,'[1]TD Z22K095'!$B$27:$N$38,'[1]Variações por PDCL'!A36,),)/1000</f>
        <v>0</v>
      </c>
      <c r="G36" s="5">
        <f>-IFERROR(VLOOKUP($E36,'[1]TD Z22K260'!$B$25:$N$36,A36,),)/1000</f>
        <v>4.6096400000000033</v>
      </c>
      <c r="H36" s="5">
        <f>-IFERROR(VLOOKUP($E36,'[1]TD Z22K260'!$B$43:$N$54,$A36,),)/1000</f>
        <v>116.36816999999998</v>
      </c>
      <c r="I36" s="5">
        <f>-IFERROR(VLOOKUP($E36,'[1]TD Z22K260'!$B$61:$N$72,$A36,),)/1000</f>
        <v>28.241360000000022</v>
      </c>
      <c r="J36" s="5">
        <f>-IFERROR(VLOOKUP($E36,'[1]TD Z22K260'!$B$79:$N$91,$A36,),)/1000+IFERROR(VLOOKUP(E36,[10]II!$B$6:$C$15,2,),)/1000</f>
        <v>61.682270000000038</v>
      </c>
      <c r="K36" s="5">
        <f>-IFERROR(VLOOKUP($E36,'[1]TD Z22K260'!$B$97:$N$109,$A36,),)/1000</f>
        <v>-14.862930000000064</v>
      </c>
      <c r="L36" s="5">
        <f t="shared" si="3"/>
        <v>0</v>
      </c>
      <c r="M36" s="5">
        <f t="shared" si="3"/>
        <v>226.6183770435465</v>
      </c>
      <c r="N36" s="5">
        <f t="shared" si="3"/>
        <v>58.039170848074974</v>
      </c>
      <c r="O36" s="5">
        <f t="shared" si="3"/>
        <v>-2.5936869480641369</v>
      </c>
      <c r="P36" s="5">
        <f t="shared" si="3"/>
        <v>45.727254733498206</v>
      </c>
      <c r="Q36" s="5">
        <f t="shared" si="3"/>
        <v>16.19966417734847</v>
      </c>
      <c r="R36" s="5">
        <f>-(SUM(F36:K36,T36,V36)-SUM(L36:Q36,S36,U36,W36)-('[1]APC MAT'!G36-'[1]APC MAT'!J36))</f>
        <v>-201.511343333333</v>
      </c>
      <c r="S36" s="5">
        <f>[5]P00291!$AV$67/12-SUM(L36:Q36)</f>
        <v>0</v>
      </c>
      <c r="T36" s="5">
        <f>IFERROR(HLOOKUP(E36,[9]MBR03!$D$2:$AJ$8,7,),)</f>
        <v>-57.522089999999999</v>
      </c>
      <c r="U36" s="5">
        <f t="shared" si="2"/>
        <v>-3.5833333333333335</v>
      </c>
      <c r="V36" s="5">
        <f>'[1]APC MAT'!F36-'[1]APC MAT'!I36</f>
        <v>478.78995561579859</v>
      </c>
      <c r="W36" s="5">
        <v>0</v>
      </c>
      <c r="X36" s="6">
        <f>SUM(F36:K36,T36,R36,V36)-SUM(L36:Q36,S36,U36,W36)-('[1]APC MAT'!G36-'[1]APC MAT'!J36)</f>
        <v>0</v>
      </c>
    </row>
    <row r="37" spans="1:24" x14ac:dyDescent="0.35">
      <c r="A37">
        <f t="shared" si="0"/>
        <v>4</v>
      </c>
      <c r="B37" t="s">
        <v>47</v>
      </c>
      <c r="C37">
        <v>3</v>
      </c>
      <c r="D37" t="s">
        <v>23</v>
      </c>
      <c r="E37" t="s">
        <v>27</v>
      </c>
      <c r="F37" s="5">
        <f>IFERROR(VLOOKUP($E37,'[1]TD Z22K095'!$B$27:$N$38,'[1]Variações por PDCL'!A37,),)/1000</f>
        <v>74.252780000000001</v>
      </c>
      <c r="G37" s="5">
        <f>-IFERROR(VLOOKUP($E37,'[1]TD Z22K260'!$B$25:$N$36,A37,),)/1000</f>
        <v>49.104480000000024</v>
      </c>
      <c r="H37" s="5">
        <f>-IFERROR(VLOOKUP($E37,'[1]TD Z22K260'!$B$43:$N$54,$A37,),)/1000</f>
        <v>181.50191999999996</v>
      </c>
      <c r="I37" s="5">
        <f>-IFERROR(VLOOKUP($E37,'[1]TD Z22K260'!$B$61:$N$72,$A37,),)/1000</f>
        <v>-11.496380000000013</v>
      </c>
      <c r="J37" s="5">
        <f>-IFERROR(VLOOKUP($E37,'[1]TD Z22K260'!$B$79:$N$91,$A37,),)/1000+IFERROR(VLOOKUP(E37,[10]II!$B$6:$C$15,2,),)/1000</f>
        <v>-320.17489</v>
      </c>
      <c r="K37" s="5">
        <f>-IFERROR(VLOOKUP($E37,'[1]TD Z22K260'!$B$97:$N$109,$A37,),)/1000</f>
        <v>475.02815000000027</v>
      </c>
      <c r="L37" s="5">
        <f t="shared" si="3"/>
        <v>1054.2158054120707</v>
      </c>
      <c r="M37" s="5">
        <f t="shared" si="3"/>
        <v>245.55154051150748</v>
      </c>
      <c r="N37" s="5">
        <f t="shared" si="3"/>
        <v>69.595275677416183</v>
      </c>
      <c r="O37" s="5">
        <f t="shared" si="3"/>
        <v>8.4151548203106952</v>
      </c>
      <c r="P37" s="5">
        <f t="shared" si="3"/>
        <v>-271.75026319136134</v>
      </c>
      <c r="Q37" s="5">
        <f t="shared" si="3"/>
        <v>379.03242588142228</v>
      </c>
      <c r="R37" s="5">
        <f>-(SUM(F37:K37,T37,V37)-SUM(L37:Q37,S37,U37,W37)-('[1]APC MAT'!G37-'[1]APC MAT'!J37))</f>
        <v>352.19923850000009</v>
      </c>
      <c r="S37" s="5">
        <f>[5]P00220!$AV$67/12-SUM(L37:Q37)</f>
        <v>0</v>
      </c>
      <c r="T37" s="5">
        <f>IFERROR(HLOOKUP(E37,[9]MBR03!$D$2:$AJ$8,7,),)</f>
        <v>-895.58389</v>
      </c>
      <c r="U37" s="5">
        <f t="shared" si="2"/>
        <v>-346</v>
      </c>
      <c r="V37" s="5">
        <f>'[1]APC MAT'!F37-'[1]APC MAT'!I37</f>
        <v>2975.7505574850902</v>
      </c>
      <c r="W37" s="5">
        <v>0</v>
      </c>
      <c r="X37" s="6">
        <f>SUM(F37:K37,T37,R37,V37)-SUM(L37:Q37,S37,U37,W37)-('[1]APC MAT'!G37-'[1]APC MAT'!J37)</f>
        <v>0</v>
      </c>
    </row>
    <row r="38" spans="1:24" x14ac:dyDescent="0.35">
      <c r="A38">
        <f t="shared" si="0"/>
        <v>4</v>
      </c>
      <c r="B38" t="s">
        <v>47</v>
      </c>
      <c r="C38">
        <v>3</v>
      </c>
      <c r="D38" t="s">
        <v>28</v>
      </c>
      <c r="E38" t="s">
        <v>29</v>
      </c>
      <c r="F38" s="5">
        <f>IFERROR(VLOOKUP($E38,'[1]TD Z22K095'!$B$27:$N$38,'[1]Variações por PDCL'!A38,),)/1000</f>
        <v>-2.6118900000000003</v>
      </c>
      <c r="G38" s="5">
        <f>-IFERROR(VLOOKUP($E38,'[1]TD Z22K260'!$B$25:$N$36,A38,),)/1000</f>
        <v>965.17557999999951</v>
      </c>
      <c r="H38" s="5">
        <f>-IFERROR(VLOOKUP($E38,'[1]TD Z22K260'!$B$43:$N$54,$A38,),)/1000</f>
        <v>195.65705000000008</v>
      </c>
      <c r="I38" s="5">
        <f>-IFERROR(VLOOKUP($E38,'[1]TD Z22K260'!$B$61:$N$72,$A38,),)/1000</f>
        <v>43.747540000000306</v>
      </c>
      <c r="J38" s="5">
        <f>-IFERROR(VLOOKUP($E38,'[1]TD Z22K260'!$B$79:$N$91,$A38,),)/1000+IFERROR(VLOOKUP(E38,[10]II!$B$6:$C$15,2,),)/1000</f>
        <v>93.385720000000504</v>
      </c>
      <c r="K38" s="5">
        <f>-IFERROR(VLOOKUP($E38,'[1]TD Z22K260'!$B$97:$N$109,$A38,),)/1000</f>
        <v>155.61537000000015</v>
      </c>
      <c r="L38" s="5">
        <f t="shared" si="3"/>
        <v>-3.4697612504576987</v>
      </c>
      <c r="M38" s="5">
        <f t="shared" si="3"/>
        <v>176.75477411957729</v>
      </c>
      <c r="N38" s="5">
        <f t="shared" si="3"/>
        <v>443.97935252996405</v>
      </c>
      <c r="O38" s="5">
        <f t="shared" si="3"/>
        <v>-12.968622107336552</v>
      </c>
      <c r="P38" s="5">
        <f t="shared" si="3"/>
        <v>-9.1960909841513558</v>
      </c>
      <c r="Q38" s="5">
        <f t="shared" si="3"/>
        <v>224.29498110953145</v>
      </c>
      <c r="R38" s="5">
        <f>-(SUM(F38:K38,T38,V38)-SUM(L38:Q38,S38,U38,W38)-('[1]APC MAT'!G38-'[1]APC MAT'!J38))</f>
        <v>491.96528493333471</v>
      </c>
      <c r="S38" s="5">
        <f>[5]P00280!$AV$67/12-SUM(L38:Q38)</f>
        <v>83.333333333333144</v>
      </c>
      <c r="T38" s="5">
        <f>IFERROR(HLOOKUP(E38,[9]MBR03!$D$2:$AJ$8,7,),)</f>
        <v>31.485979999999998</v>
      </c>
      <c r="U38" s="5">
        <f t="shared" si="2"/>
        <v>4.083333333333333</v>
      </c>
      <c r="V38" s="5">
        <f>'[1]APC MAT'!F38-'[1]APC MAT'!I38</f>
        <v>-1956.0641734088586</v>
      </c>
      <c r="W38" s="5">
        <v>0</v>
      </c>
      <c r="X38" s="6">
        <f>SUM(F38:K38,T38,R38,V38)-SUM(L38:Q38,S38,U38,W38)-('[1]APC MAT'!G38-'[1]APC MAT'!J38)</f>
        <v>0</v>
      </c>
    </row>
    <row r="39" spans="1:24" x14ac:dyDescent="0.35">
      <c r="A39">
        <f t="shared" si="0"/>
        <v>4</v>
      </c>
      <c r="B39" t="s">
        <v>47</v>
      </c>
      <c r="C39">
        <v>3</v>
      </c>
      <c r="D39" t="s">
        <v>28</v>
      </c>
      <c r="E39" t="s">
        <v>30</v>
      </c>
      <c r="F39" s="5">
        <f>IFERROR(VLOOKUP($E39,'[1]TD Z22K095'!$B$27:$N$38,'[1]Variações por PDCL'!A39,),)/1000</f>
        <v>0</v>
      </c>
      <c r="G39" s="5">
        <f>-IFERROR(VLOOKUP($E39,'[1]TD Z22K260'!$B$25:$N$36,A39,),)/1000</f>
        <v>0</v>
      </c>
      <c r="H39" s="5">
        <f>-IFERROR(VLOOKUP($E39,'[1]TD Z22K260'!$B$43:$N$54,$A39,),)/1000</f>
        <v>0</v>
      </c>
      <c r="I39" s="5">
        <f>-IFERROR(VLOOKUP($E39,'[1]TD Z22K260'!$B$61:$N$72,$A39,),)/1000</f>
        <v>0</v>
      </c>
      <c r="J39" s="5">
        <f>-IFERROR(VLOOKUP($E39,'[1]TD Z22K260'!$B$79:$N$91,$A39,),)/1000+IFERROR(VLOOKUP(E39,[10]II!$B$6:$C$15,2,),)/1000</f>
        <v>0</v>
      </c>
      <c r="K39" s="5">
        <f>-IFERROR(VLOOKUP($E39,'[1]TD Z22K260'!$B$97:$N$109,$A39,),)/1000</f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>-(SUM(F39:K39,T39,V39)-SUM(L39:Q39,S39,U39,W39)-('[1]APC MAT'!G39-'[1]APC MAT'!J39))</f>
        <v>0</v>
      </c>
      <c r="S39" s="5">
        <f>[5]P00297!$AV$67/12-SUM(L39:Q39)</f>
        <v>0</v>
      </c>
      <c r="T39" s="5">
        <f>IFERROR(HLOOKUP(E39,[9]MBR03!$D$2:$AJ$8,7,),)</f>
        <v>0</v>
      </c>
      <c r="U39" s="5">
        <f t="shared" si="2"/>
        <v>0</v>
      </c>
      <c r="V39" s="5">
        <f>'[1]APC MAT'!F39-'[1]APC MAT'!I39</f>
        <v>0</v>
      </c>
      <c r="W39" s="5">
        <v>0</v>
      </c>
      <c r="X39" s="6">
        <f>SUM(F39:K39,T39,R39,V39)-SUM(L39:Q39,S39,U39,W39)-('[1]APC MAT'!G39-'[1]APC MAT'!J39)</f>
        <v>0</v>
      </c>
    </row>
    <row r="40" spans="1:24" x14ac:dyDescent="0.35">
      <c r="A40">
        <f t="shared" si="0"/>
        <v>4</v>
      </c>
      <c r="B40" t="s">
        <v>47</v>
      </c>
      <c r="C40">
        <v>3</v>
      </c>
      <c r="D40" t="s">
        <v>28</v>
      </c>
      <c r="E40" t="s">
        <v>31</v>
      </c>
      <c r="F40" s="5">
        <f>IFERROR(VLOOKUP($E40,'[1]TD Z22K095'!$B$27:$N$38,'[1]Variações por PDCL'!A40,),)/1000</f>
        <v>0</v>
      </c>
      <c r="G40" s="5">
        <f>-IFERROR(VLOOKUP($E40,'[1]TD Z22K260'!$B$25:$N$36,A40,),)/1000</f>
        <v>0</v>
      </c>
      <c r="H40" s="5">
        <f>-IFERROR(VLOOKUP($E40,'[1]TD Z22K260'!$B$43:$N$54,$A40,),)/1000</f>
        <v>0</v>
      </c>
      <c r="I40" s="5">
        <f>-IFERROR(VLOOKUP($E40,'[1]TD Z22K260'!$B$61:$N$72,$A40,),)/1000</f>
        <v>0</v>
      </c>
      <c r="J40" s="5">
        <f>-IFERROR(VLOOKUP($E40,'[1]TD Z22K260'!$B$79:$N$91,$A40,),)/1000+IFERROR(VLOOKUP(E40,[10]II!$B$6:$C$15,2,),)/1000</f>
        <v>0</v>
      </c>
      <c r="K40" s="5">
        <f>-IFERROR(VLOOKUP($E40,'[1]TD Z22K260'!$B$97:$N$109,$A40,),)/1000</f>
        <v>0</v>
      </c>
      <c r="L40" s="5">
        <f t="shared" si="3"/>
        <v>0</v>
      </c>
      <c r="M40" s="5">
        <f t="shared" si="3"/>
        <v>116.63085003817066</v>
      </c>
      <c r="N40" s="5">
        <f t="shared" si="3"/>
        <v>-14.383181879777039</v>
      </c>
      <c r="O40" s="5">
        <f t="shared" si="3"/>
        <v>5.7085095003559942</v>
      </c>
      <c r="P40" s="5">
        <f t="shared" si="3"/>
        <v>22.256310435842867</v>
      </c>
      <c r="Q40" s="5">
        <f t="shared" si="3"/>
        <v>5.9264975199276426</v>
      </c>
      <c r="R40" s="5">
        <f>-(SUM(F40:K40,T40,V40)-SUM(L40:Q40,S40,U40,W40)-('[1]APC MAT'!G40-'[1]APC MAT'!J40))</f>
        <v>-19.664898666666431</v>
      </c>
      <c r="S40" s="5">
        <f>[5]P00433!$AV$67/12-SUM(L40:Q40)</f>
        <v>0</v>
      </c>
      <c r="T40" s="5">
        <f>IFERROR(HLOOKUP(E40,[9]MBR03!$D$2:$AJ$8,7,),)</f>
        <v>-66.434610000000006</v>
      </c>
      <c r="U40" s="5">
        <f t="shared" si="2"/>
        <v>-24.666666666666668</v>
      </c>
      <c r="V40" s="5">
        <f>'[1]APC MAT'!F40-'[1]APC MAT'!I40</f>
        <v>3128.3658598333327</v>
      </c>
      <c r="W40" s="5">
        <v>0</v>
      </c>
      <c r="X40" s="6">
        <f>SUM(F40:K40,T40,R40,V40)-SUM(L40:Q40,S40,U40,W40)-('[1]APC MAT'!G40-'[1]APC MAT'!J40)</f>
        <v>0</v>
      </c>
    </row>
    <row r="41" spans="1:24" x14ac:dyDescent="0.35">
      <c r="A41">
        <f t="shared" si="0"/>
        <v>4</v>
      </c>
      <c r="B41" t="s">
        <v>47</v>
      </c>
      <c r="C41">
        <v>3</v>
      </c>
      <c r="D41" t="s">
        <v>28</v>
      </c>
      <c r="E41" t="s">
        <v>32</v>
      </c>
      <c r="F41" s="5">
        <f>IFERROR(VLOOKUP($E41,'[1]TD Z22K095'!$B$27:$N$38,'[1]Variações por PDCL'!A41,),)/1000</f>
        <v>0</v>
      </c>
      <c r="G41" s="5">
        <f>-IFERROR(VLOOKUP($E41,'[1]TD Z22K260'!$B$25:$N$36,A41,),)/1000</f>
        <v>0</v>
      </c>
      <c r="H41" s="5">
        <f>-IFERROR(VLOOKUP($E41,'[1]TD Z22K260'!$B$43:$N$54,$A41,),)/1000</f>
        <v>0</v>
      </c>
      <c r="I41" s="5">
        <f>-IFERROR(VLOOKUP($E41,'[1]TD Z22K260'!$B$61:$N$72,$A41,),)/1000</f>
        <v>0</v>
      </c>
      <c r="J41" s="5">
        <f>-IFERROR(VLOOKUP($E41,'[1]TD Z22K260'!$B$79:$N$91,$A41,),)/1000+IFERROR(VLOOKUP(E41,[10]II!$B$6:$C$15,2,),)/1000</f>
        <v>0</v>
      </c>
      <c r="K41" s="5">
        <f>-IFERROR(VLOOKUP($E41,'[1]TD Z22K260'!$B$97:$N$109,$A41,),)/1000</f>
        <v>0</v>
      </c>
      <c r="L41" s="5">
        <f t="shared" si="3"/>
        <v>0</v>
      </c>
      <c r="M41" s="5">
        <f t="shared" si="3"/>
        <v>0</v>
      </c>
      <c r="N41" s="5">
        <f t="shared" si="3"/>
        <v>0</v>
      </c>
      <c r="O41" s="5">
        <f t="shared" si="3"/>
        <v>0</v>
      </c>
      <c r="P41" s="5">
        <f t="shared" si="3"/>
        <v>0</v>
      </c>
      <c r="Q41" s="5">
        <f t="shared" si="3"/>
        <v>0</v>
      </c>
      <c r="R41" s="5">
        <f>-(SUM(F41:K41,T41,V41)-SUM(L41:Q41,S41,U41,W41)-('[1]APC MAT'!G41-'[1]APC MAT'!J41))</f>
        <v>12.989990000000001</v>
      </c>
      <c r="S41" s="5">
        <f>[5]P00298!$AV$67/12-SUM(L41:Q41)</f>
        <v>0</v>
      </c>
      <c r="T41" s="5">
        <f>IFERROR(HLOOKUP(E41,[9]MBR03!$D$2:$AJ$8,7,),)</f>
        <v>0</v>
      </c>
      <c r="U41" s="5">
        <f t="shared" si="2"/>
        <v>0</v>
      </c>
      <c r="V41" s="5">
        <f>'[1]APC MAT'!F41-'[1]APC MAT'!I41</f>
        <v>0</v>
      </c>
      <c r="W41" s="5">
        <v>0</v>
      </c>
      <c r="X41" s="6">
        <f>SUM(F41:K41,T41,R41,V41)-SUM(L41:Q41,S41,U41,W41)-('[1]APC MAT'!G41-'[1]APC MAT'!J41)</f>
        <v>0</v>
      </c>
    </row>
    <row r="42" spans="1:24" x14ac:dyDescent="0.35">
      <c r="A42">
        <f t="shared" si="0"/>
        <v>4</v>
      </c>
      <c r="B42" t="s">
        <v>47</v>
      </c>
      <c r="C42">
        <v>3</v>
      </c>
      <c r="D42" t="s">
        <v>33</v>
      </c>
      <c r="E42" t="s">
        <v>34</v>
      </c>
      <c r="F42" s="5">
        <f>IFERROR(VLOOKUP($E42,'[1]TD Z22K095'!$B$27:$N$38,'[1]Variações por PDCL'!A42,),)/1000</f>
        <v>-4.1182899999999973</v>
      </c>
      <c r="G42" s="5">
        <f>-IFERROR(VLOOKUP($E42,'[1]TD Z22K260'!$B$25:$N$36,A42,),)/1000</f>
        <v>-114.81397</v>
      </c>
      <c r="H42" s="5">
        <f>-IFERROR(VLOOKUP($E42,'[1]TD Z22K260'!$B$43:$N$54,$A42,),)/1000</f>
        <v>-6.8282800000000021</v>
      </c>
      <c r="I42" s="5">
        <f>-IFERROR(VLOOKUP($E42,'[1]TD Z22K260'!$B$61:$N$72,$A42,),)/1000</f>
        <v>-5.5012900000000036</v>
      </c>
      <c r="J42" s="5">
        <f>-IFERROR(VLOOKUP($E42,'[1]TD Z22K260'!$B$79:$N$91,$A42,),)/1000+IFERROR(VLOOKUP(E42,[10]II!$B$6:$C$15,2,),)/1000</f>
        <v>-159.03625000000002</v>
      </c>
      <c r="K42" s="5">
        <f>-IFERROR(VLOOKUP($E42,'[1]TD Z22K260'!$B$97:$N$109,$A42,),)/1000</f>
        <v>27.327650000000013</v>
      </c>
      <c r="L42" s="5">
        <f t="shared" si="3"/>
        <v>38.626375941272421</v>
      </c>
      <c r="M42" s="5">
        <f t="shared" si="3"/>
        <v>-802.41845859502348</v>
      </c>
      <c r="N42" s="5">
        <f t="shared" si="3"/>
        <v>28.91240217067352</v>
      </c>
      <c r="O42" s="5">
        <f t="shared" si="3"/>
        <v>-19.55215453900837</v>
      </c>
      <c r="P42" s="5">
        <f t="shared" si="3"/>
        <v>-23.423743930219374</v>
      </c>
      <c r="Q42" s="5">
        <f t="shared" si="3"/>
        <v>32.735148714646876</v>
      </c>
      <c r="R42" s="5">
        <f>-(SUM(F42:K42,T42,V42)-SUM(L42:Q42,S42,U42,W42)-('[1]APC MAT'!G42-'[1]APC MAT'!J42))</f>
        <v>65.970501366666667</v>
      </c>
      <c r="S42" s="5">
        <f>[5]P00091!$AV$67/12-SUM(L42:Q42)</f>
        <v>-392.5817199999999</v>
      </c>
      <c r="T42" s="5">
        <f>IFERROR(HLOOKUP(E42,[9]MBR03!$D$2:$AJ$8,7,),)</f>
        <v>473.26634000000001</v>
      </c>
      <c r="U42" s="5">
        <f t="shared" si="2"/>
        <v>8.9166666666666661</v>
      </c>
      <c r="V42" s="5">
        <f>'[1]APC MAT'!F42-'[1]APC MAT'!I42</f>
        <v>234.36126511708608</v>
      </c>
      <c r="W42" s="5">
        <v>0</v>
      </c>
      <c r="X42" s="6">
        <f>SUM(F42:K42,T42,R42,V42)-SUM(L42:Q42,S42,U42,W42)-('[1]APC MAT'!G42-'[1]APC MAT'!J42)</f>
        <v>0</v>
      </c>
    </row>
    <row r="43" spans="1:24" x14ac:dyDescent="0.35">
      <c r="A43">
        <f t="shared" si="0"/>
        <v>4</v>
      </c>
      <c r="B43" t="s">
        <v>47</v>
      </c>
      <c r="C43">
        <v>3</v>
      </c>
      <c r="D43" t="s">
        <v>33</v>
      </c>
      <c r="E43" t="s">
        <v>35</v>
      </c>
      <c r="F43" s="5">
        <f>IFERROR(VLOOKUP($E43,'[1]TD Z22K095'!$B$27:$N$38,'[1]Variações por PDCL'!A43,),)/1000</f>
        <v>10.503780000000001</v>
      </c>
      <c r="G43" s="5">
        <f>-IFERROR(VLOOKUP($E43,'[1]TD Z22K260'!$B$25:$N$36,A43,),)/1000</f>
        <v>8.2463300000000004</v>
      </c>
      <c r="H43" s="5">
        <f>-IFERROR(VLOOKUP($E43,'[1]TD Z22K260'!$B$43:$N$54,$A43,),)/1000</f>
        <v>124.03901000000003</v>
      </c>
      <c r="I43" s="5">
        <f>-IFERROR(VLOOKUP($E43,'[1]TD Z22K260'!$B$61:$N$72,$A43,),)/1000</f>
        <v>-11.764310000000021</v>
      </c>
      <c r="J43" s="5">
        <f>-IFERROR(VLOOKUP($E43,'[1]TD Z22K260'!$B$79:$N$91,$A43,),)/1000+IFERROR(VLOOKUP(E43,[10]II!$B$6:$C$15,2,),)/1000</f>
        <v>-15.381809999999888</v>
      </c>
      <c r="K43" s="5">
        <f>-IFERROR(VLOOKUP($E43,'[1]TD Z22K260'!$B$97:$N$109,$A43,),)/1000</f>
        <v>170.62945999999991</v>
      </c>
      <c r="L43" s="5">
        <f t="shared" si="3"/>
        <v>42.639710652905215</v>
      </c>
      <c r="M43" s="5">
        <f t="shared" si="3"/>
        <v>46.183786623941721</v>
      </c>
      <c r="N43" s="5">
        <f t="shared" si="3"/>
        <v>38.806404564153375</v>
      </c>
      <c r="O43" s="5">
        <f t="shared" si="3"/>
        <v>-10.443047127749796</v>
      </c>
      <c r="P43" s="5">
        <f t="shared" si="3"/>
        <v>-31.463236792672472</v>
      </c>
      <c r="Q43" s="5">
        <f t="shared" si="3"/>
        <v>179.97818115255163</v>
      </c>
      <c r="R43" s="5">
        <f>-(SUM(F43:K43,T43,V43)-SUM(L43:Q43,S43,U43,W43)-('[1]APC MAT'!G43-'[1]APC MAT'!J43))</f>
        <v>-1085.6926770999996</v>
      </c>
      <c r="S43" s="5">
        <f>[5]P00282!$AV$67/12-SUM(L43:Q43)</f>
        <v>0</v>
      </c>
      <c r="T43" s="5">
        <f>IFERROR(HLOOKUP(E43,[9]MBR03!$D$2:$AJ$8,7,),)</f>
        <v>-3095.06736</v>
      </c>
      <c r="U43" s="5">
        <f t="shared" si="2"/>
        <v>-1025.25</v>
      </c>
      <c r="V43" s="5">
        <f>'[1]APC MAT'!F43-'[1]APC MAT'!I43</f>
        <v>918.38795668333319</v>
      </c>
      <c r="W43" s="5">
        <v>0</v>
      </c>
      <c r="X43" s="6">
        <f>SUM(F43:K43,T43,R43,V43)-SUM(L43:Q43,S43,U43,W43)-('[1]APC MAT'!G43-'[1]APC MAT'!J43)</f>
        <v>0</v>
      </c>
    </row>
    <row r="44" spans="1:24" x14ac:dyDescent="0.35">
      <c r="A44">
        <f t="shared" si="0"/>
        <v>4</v>
      </c>
      <c r="B44" t="s">
        <v>47</v>
      </c>
      <c r="C44">
        <v>3</v>
      </c>
      <c r="D44" t="s">
        <v>33</v>
      </c>
      <c r="E44" t="s">
        <v>36</v>
      </c>
      <c r="F44" s="5">
        <f>IFERROR(VLOOKUP($E44,'[1]TD Z22K095'!$B$27:$N$38,'[1]Variações por PDCL'!A44,),)/1000</f>
        <v>0</v>
      </c>
      <c r="G44" s="5">
        <f>-IFERROR(VLOOKUP($E44,'[1]TD Z22K260'!$B$25:$N$36,A44,),)/1000</f>
        <v>0</v>
      </c>
      <c r="H44" s="5">
        <f>-IFERROR(VLOOKUP($E44,'[1]TD Z22K260'!$B$43:$N$54,$A44,),)/1000</f>
        <v>0</v>
      </c>
      <c r="I44" s="5">
        <f>-IFERROR(VLOOKUP($E44,'[1]TD Z22K260'!$B$61:$N$72,$A44,),)/1000</f>
        <v>0</v>
      </c>
      <c r="J44" s="5">
        <f>-IFERROR(VLOOKUP($E44,'[1]TD Z22K260'!$B$79:$N$91,$A44,),)/1000+IFERROR(VLOOKUP(E44,[10]II!$B$6:$C$15,2,),)/1000</f>
        <v>0</v>
      </c>
      <c r="K44" s="5">
        <f>-IFERROR(VLOOKUP($E44,'[1]TD Z22K260'!$B$97:$N$109,$A44,),)/1000</f>
        <v>0</v>
      </c>
      <c r="L44" s="5">
        <f t="shared" si="3"/>
        <v>0</v>
      </c>
      <c r="M44" s="5">
        <f t="shared" si="3"/>
        <v>0</v>
      </c>
      <c r="N44" s="5">
        <f t="shared" si="3"/>
        <v>0</v>
      </c>
      <c r="O44" s="5">
        <f t="shared" si="3"/>
        <v>0</v>
      </c>
      <c r="P44" s="5">
        <f t="shared" si="3"/>
        <v>0</v>
      </c>
      <c r="Q44" s="5">
        <f t="shared" si="3"/>
        <v>0</v>
      </c>
      <c r="R44" s="5">
        <f>-(SUM(F44:K44,T44,V44)-SUM(L44:Q44,S44,U44,W44)-('[1]APC MAT'!G44-'[1]APC MAT'!J44))</f>
        <v>5.6132910000000038</v>
      </c>
      <c r="S44" s="5">
        <f>[5]P00090!$AV$67/12-SUM(L44:Q44)</f>
        <v>0</v>
      </c>
      <c r="T44" s="5">
        <f>IFERROR(HLOOKUP(E44,[9]MBR03!$D$2:$AJ$8,7,),)</f>
        <v>0</v>
      </c>
      <c r="U44" s="5">
        <f t="shared" si="2"/>
        <v>0</v>
      </c>
      <c r="V44" s="5">
        <f>'[1]APC MAT'!F44-'[1]APC MAT'!I44</f>
        <v>-131.55075566666687</v>
      </c>
      <c r="W44" s="5">
        <v>0</v>
      </c>
      <c r="X44" s="6">
        <f>SUM(F44:K44,T44,R44,V44)-SUM(L44:Q44,S44,U44,W44)-('[1]APC MAT'!G44-'[1]APC MAT'!J44)</f>
        <v>0</v>
      </c>
    </row>
    <row r="45" spans="1:24" x14ac:dyDescent="0.35">
      <c r="A45">
        <f t="shared" si="0"/>
        <v>4</v>
      </c>
      <c r="B45" t="s">
        <v>47</v>
      </c>
      <c r="C45">
        <v>3</v>
      </c>
      <c r="D45" t="s">
        <v>37</v>
      </c>
      <c r="E45" t="s">
        <v>38</v>
      </c>
      <c r="F45" s="5">
        <f>IFERROR(VLOOKUP($E45,'[1]TD Z22K095'!$B$27:$N$38,'[1]Variações por PDCL'!A45,),)/1000</f>
        <v>65.861089999999962</v>
      </c>
      <c r="G45" s="5">
        <f>-IFERROR(VLOOKUP($E45,'[1]TD Z22K260'!$B$25:$N$36,A45,),)/1000</f>
        <v>62.136890000000037</v>
      </c>
      <c r="H45" s="5">
        <f>-IFERROR(VLOOKUP($E45,'[1]TD Z22K260'!$B$43:$N$54,$A45,),)/1000</f>
        <v>174.18614000000008</v>
      </c>
      <c r="I45" s="5">
        <f>-IFERROR(VLOOKUP($E45,'[1]TD Z22K260'!$B$61:$N$72,$A45,),)/1000</f>
        <v>-15.802260000000002</v>
      </c>
      <c r="J45" s="5">
        <f>-IFERROR(VLOOKUP($E45,'[1]TD Z22K260'!$B$79:$N$91,$A45,),)/1000+IFERROR(VLOOKUP(E45,[10]II!$B$6:$C$15,2,),)/1000</f>
        <v>-604.26914999999985</v>
      </c>
      <c r="K45" s="5">
        <f>-IFERROR(VLOOKUP($E45,'[1]TD Z22K260'!$B$97:$N$109,$A45,),)/1000</f>
        <v>446.88263000000001</v>
      </c>
      <c r="L45" s="5">
        <f t="shared" si="3"/>
        <v>750.01450511227847</v>
      </c>
      <c r="M45" s="5">
        <f t="shared" si="3"/>
        <v>-17.184912005800697</v>
      </c>
      <c r="N45" s="5">
        <f t="shared" si="3"/>
        <v>128.62383997223711</v>
      </c>
      <c r="O45" s="5">
        <f t="shared" si="3"/>
        <v>-53.042059230663391</v>
      </c>
      <c r="P45" s="5">
        <f t="shared" si="3"/>
        <v>-127.68591902093117</v>
      </c>
      <c r="Q45" s="5">
        <f t="shared" si="3"/>
        <v>548.46172607725327</v>
      </c>
      <c r="R45" s="5">
        <f>-(SUM(F45:K45,T45,V45)-SUM(L45:Q45,S45,U45,W45)-('[1]APC MAT'!G45-'[1]APC MAT'!J45))</f>
        <v>3020.3035961333317</v>
      </c>
      <c r="S45" s="5">
        <f>[5]P00580!$AV$67/12-SUM(L45:Q45)</f>
        <v>1612.7402101484508</v>
      </c>
      <c r="T45" s="5">
        <f>IFERROR(HLOOKUP(E45,[9]MBR03!$D$2:$AJ$8,7,),)</f>
        <v>-3564.7371699999999</v>
      </c>
      <c r="U45" s="5">
        <f t="shared" si="2"/>
        <v>-857.41666666666663</v>
      </c>
      <c r="V45" s="5">
        <f>'[1]APC MAT'!F45-'[1]APC MAT'!I45</f>
        <v>-2718.6353415308076</v>
      </c>
      <c r="W45" s="5">
        <v>0</v>
      </c>
      <c r="X45" s="6">
        <f>SUM(F45:K45,T45,R45,V45)-SUM(L45:Q45,S45,U45,W45)-('[1]APC MAT'!G45-'[1]APC MAT'!J45)</f>
        <v>0</v>
      </c>
    </row>
    <row r="46" spans="1:24" x14ac:dyDescent="0.35">
      <c r="A46">
        <f t="shared" si="0"/>
        <v>4</v>
      </c>
      <c r="B46" t="s">
        <v>47</v>
      </c>
      <c r="C46">
        <v>3</v>
      </c>
      <c r="D46" t="s">
        <v>39</v>
      </c>
      <c r="E46" t="s">
        <v>40</v>
      </c>
      <c r="F46" s="5">
        <f>IFERROR(VLOOKUP($E46,'[1]TD Z22K095'!$B$27:$N$38,'[1]Variações por PDCL'!A46,),)/1000</f>
        <v>47.75068000000001</v>
      </c>
      <c r="G46" s="5">
        <f>-IFERROR(VLOOKUP($E46,'[1]TD Z22K260'!$B$25:$N$36,A46,),)/1000</f>
        <v>5.581459999999999</v>
      </c>
      <c r="H46" s="5">
        <f>-IFERROR(VLOOKUP($E46,'[1]TD Z22K260'!$B$43:$N$54,$A46,),)/1000</f>
        <v>-15.580639999999999</v>
      </c>
      <c r="I46" s="5">
        <f>-IFERROR(VLOOKUP($E46,'[1]TD Z22K260'!$B$61:$N$72,$A46,),)/1000</f>
        <v>-0.2475399999999976</v>
      </c>
      <c r="J46" s="5">
        <f>-IFERROR(VLOOKUP($E46,'[1]TD Z22K260'!$B$79:$N$91,$A46,),)/1000+IFERROR(VLOOKUP(E46,[10]II!$B$6:$C$15,2,),)/1000</f>
        <v>-35.259659999999997</v>
      </c>
      <c r="K46" s="5">
        <f>-IFERROR(VLOOKUP($E46,'[1]TD Z22K260'!$B$97:$N$109,$A46,),)/1000</f>
        <v>9.196810000000001</v>
      </c>
      <c r="L46" s="5">
        <f t="shared" si="3"/>
        <v>51.7519512045263</v>
      </c>
      <c r="M46" s="5">
        <f t="shared" si="3"/>
        <v>-7.3164377606793636</v>
      </c>
      <c r="N46" s="5">
        <f t="shared" si="3"/>
        <v>13.48286357191339</v>
      </c>
      <c r="O46" s="5">
        <f t="shared" si="3"/>
        <v>-0.87681095435011513</v>
      </c>
      <c r="P46" s="5">
        <f t="shared" si="3"/>
        <v>-2.3722719239363306</v>
      </c>
      <c r="Q46" s="5">
        <f t="shared" si="3"/>
        <v>41.139021067022107</v>
      </c>
      <c r="R46" s="5">
        <f>-(SUM(F46:K46,T46,V46)-SUM(L46:Q46,S46,U46,W46)-('[1]APC MAT'!G46-'[1]APC MAT'!J46))</f>
        <v>-83.654071333333192</v>
      </c>
      <c r="S46" s="5">
        <f>[5]P00586!$AV$67/12-SUM(L46:Q46)</f>
        <v>0</v>
      </c>
      <c r="T46" s="5">
        <f>IFERROR(HLOOKUP(E46,[9]MBR03!$D$2:$AJ$8,7,),)</f>
        <v>-288.10433</v>
      </c>
      <c r="U46" s="5">
        <f t="shared" si="2"/>
        <v>-104.83333333333333</v>
      </c>
      <c r="V46" s="5">
        <f>'[1]APC MAT'!F46-'[1]APC MAT'!I46</f>
        <v>145.61481780833378</v>
      </c>
      <c r="W46" s="5">
        <v>0</v>
      </c>
      <c r="X46" s="6">
        <f>SUM(F46:K46,T46,R46,V46)-SUM(L46:Q46,S46,U46,W46)-('[1]APC MAT'!G46-'[1]APC MAT'!J46)</f>
        <v>0</v>
      </c>
    </row>
    <row r="47" spans="1:24" x14ac:dyDescent="0.35">
      <c r="A47">
        <f t="shared" si="0"/>
        <v>4</v>
      </c>
      <c r="B47" t="s">
        <v>47</v>
      </c>
      <c r="C47">
        <v>3</v>
      </c>
      <c r="D47" t="s">
        <v>39</v>
      </c>
      <c r="E47" t="s">
        <v>41</v>
      </c>
      <c r="F47" s="5">
        <f>IFERROR(VLOOKUP($E47,'[1]TD Z22K095'!$B$27:$N$38,'[1]Variações por PDCL'!A47,),)/1000</f>
        <v>1.2430700000000001</v>
      </c>
      <c r="G47" s="5">
        <f>-IFERROR(VLOOKUP($E47,'[1]TD Z22K260'!$B$25:$N$36,A47,),)/1000</f>
        <v>-25.895029999999995</v>
      </c>
      <c r="H47" s="5">
        <f>-IFERROR(VLOOKUP($E47,'[1]TD Z22K260'!$B$43:$N$54,$A47,),)/1000</f>
        <v>28.312550000000002</v>
      </c>
      <c r="I47" s="5">
        <f>-IFERROR(VLOOKUP($E47,'[1]TD Z22K260'!$B$61:$N$72,$A47,),)/1000</f>
        <v>2.1190900000000004</v>
      </c>
      <c r="J47" s="5">
        <f>-IFERROR(VLOOKUP($E47,'[1]TD Z22K260'!$B$79:$N$91,$A47,),)/1000+IFERROR(VLOOKUP(E47,[10]II!$B$6:$C$15,2,),)/1000</f>
        <v>0.33875000000000022</v>
      </c>
      <c r="K47" s="5">
        <f>-IFERROR(VLOOKUP($E47,'[1]TD Z22K260'!$B$97:$N$109,$A47,),)/1000</f>
        <v>-1.93424</v>
      </c>
      <c r="L47" s="5">
        <f t="shared" si="3"/>
        <v>-1.20523468110375E-2</v>
      </c>
      <c r="M47" s="5">
        <f t="shared" si="3"/>
        <v>108.81191950025415</v>
      </c>
      <c r="N47" s="5">
        <f t="shared" si="3"/>
        <v>33.095210711415881</v>
      </c>
      <c r="O47" s="5">
        <f t="shared" si="3"/>
        <v>16.064601444570688</v>
      </c>
      <c r="P47" s="5">
        <f t="shared" si="3"/>
        <v>73.324016296251031</v>
      </c>
      <c r="Q47" s="5">
        <f t="shared" si="3"/>
        <v>4.7782786515874358</v>
      </c>
      <c r="R47" s="5">
        <f>-(SUM(F47:K47,T47,V47)-SUM(L47:Q47,S47,U47,W47)-('[1]APC MAT'!G47-'[1]APC MAT'!J47))</f>
        <v>189.93437666666659</v>
      </c>
      <c r="S47" s="5">
        <f>[5]P00283!$AV$67/12-SUM(L47:Q47)</f>
        <v>0</v>
      </c>
      <c r="T47" s="5">
        <f>IFERROR(HLOOKUP(E47,[9]MBR03!$D$2:$AJ$8,7,),)</f>
        <v>-171.08543</v>
      </c>
      <c r="U47" s="5">
        <f t="shared" si="2"/>
        <v>-51.333333333333336</v>
      </c>
      <c r="V47" s="5">
        <f>'[1]APC MAT'!F47-'[1]APC MAT'!I47</f>
        <v>24.371650400000249</v>
      </c>
      <c r="W47" s="5">
        <v>0</v>
      </c>
      <c r="X47" s="6">
        <f>SUM(F47:K47,T47,R47,V47)-SUM(L47:Q47,S47,U47,W47)-('[1]APC MAT'!G47-'[1]APC MAT'!J47)</f>
        <v>0</v>
      </c>
    </row>
    <row r="48" spans="1:24" x14ac:dyDescent="0.35">
      <c r="A48">
        <f t="shared" si="0"/>
        <v>4</v>
      </c>
      <c r="B48" t="s">
        <v>47</v>
      </c>
      <c r="C48">
        <v>3</v>
      </c>
      <c r="D48" t="s">
        <v>42</v>
      </c>
      <c r="E48" t="s">
        <v>43</v>
      </c>
      <c r="F48" s="5">
        <f>IFERROR(VLOOKUP($E48,'[1]TD Z22K095'!$B$27:$N$38,'[1]Variações por PDCL'!A48,),)/1000</f>
        <v>66.386019999999959</v>
      </c>
      <c r="G48" s="5">
        <f>-IFERROR(VLOOKUP($E48,'[1]TD Z22K260'!$B$25:$N$36,A48,),)/1000</f>
        <v>190.99473</v>
      </c>
      <c r="H48" s="5">
        <f>-IFERROR(VLOOKUP($E48,'[1]TD Z22K260'!$B$43:$N$54,$A48,),)/1000</f>
        <v>-10.016910000000005</v>
      </c>
      <c r="I48" s="5">
        <f>-IFERROR(VLOOKUP($E48,'[1]TD Z22K260'!$B$61:$N$72,$A48,),)/1000</f>
        <v>-14.160989999999998</v>
      </c>
      <c r="J48" s="5">
        <f>-IFERROR(VLOOKUP($E48,'[1]TD Z22K260'!$B$79:$N$91,$A48,),)/1000+IFERROR(VLOOKUP(E48,[10]II!$B$6:$C$15,2,),)/1000</f>
        <v>-91.335329999999999</v>
      </c>
      <c r="K48" s="5">
        <f>-IFERROR(VLOOKUP($E48,'[1]TD Z22K260'!$B$97:$N$109,$A48,),)/1000</f>
        <v>25.093169999999997</v>
      </c>
      <c r="L48" s="5">
        <f t="shared" si="3"/>
        <v>261.74027505970105</v>
      </c>
      <c r="M48" s="5">
        <f t="shared" si="3"/>
        <v>232.50228455045118</v>
      </c>
      <c r="N48" s="5">
        <f t="shared" si="3"/>
        <v>4.2867161779586951</v>
      </c>
      <c r="O48" s="5">
        <f t="shared" si="3"/>
        <v>9.043891795907113</v>
      </c>
      <c r="P48" s="5">
        <f t="shared" si="3"/>
        <v>-42.644870561531427</v>
      </c>
      <c r="Q48" s="5">
        <f t="shared" si="3"/>
        <v>97.249568767748983</v>
      </c>
      <c r="R48" s="5">
        <f>-(SUM(F48:K48,T48,V48)-SUM(L48:Q48,S48,U48,W48)-('[1]APC MAT'!G48-'[1]APC MAT'!J48))</f>
        <v>-128.64726400000052</v>
      </c>
      <c r="S48" s="5">
        <f>[5]P00258!$AV$67/12-SUM(L48:Q48)</f>
        <v>0</v>
      </c>
      <c r="T48" s="5">
        <f>IFERROR(HLOOKUP(E48,[9]MBR03!$D$2:$AJ$8,7,),)</f>
        <v>-755.52936999999997</v>
      </c>
      <c r="U48" s="5">
        <f t="shared" si="2"/>
        <v>-277.75</v>
      </c>
      <c r="V48" s="5">
        <f>'[1]APC MAT'!F48-'[1]APC MAT'!I48</f>
        <v>1341.0196360656269</v>
      </c>
      <c r="W48" s="5">
        <v>0</v>
      </c>
      <c r="X48" s="6">
        <f>SUM(F48:K48,T48,R48,V48)-SUM(L48:Q48,S48,U48,W48)-('[1]APC MAT'!G48-'[1]APC MAT'!J48)</f>
        <v>0</v>
      </c>
    </row>
    <row r="49" spans="1:24" x14ac:dyDescent="0.35">
      <c r="A49">
        <f t="shared" si="0"/>
        <v>4</v>
      </c>
      <c r="B49" t="s">
        <v>47</v>
      </c>
      <c r="C49">
        <v>3</v>
      </c>
      <c r="D49" t="s">
        <v>44</v>
      </c>
      <c r="E49" t="s">
        <v>45</v>
      </c>
      <c r="F49" s="5">
        <f>IFERROR(VLOOKUP($E49,'[1]TD Z22K095'!$B$27:$N$38,'[1]Variações por PDCL'!A49,),)/1000</f>
        <v>0.23546999999999996</v>
      </c>
      <c r="G49" s="5">
        <f>-IFERROR(VLOOKUP($E49,'[1]TD Z22K260'!$B$25:$N$36,A49,),)/1000</f>
        <v>0</v>
      </c>
      <c r="H49" s="5">
        <f>-IFERROR(VLOOKUP($E49,'[1]TD Z22K260'!$B$43:$N$54,$A49,),)/1000</f>
        <v>0</v>
      </c>
      <c r="I49" s="5">
        <f>-IFERROR(VLOOKUP($E49,'[1]TD Z22K260'!$B$61:$N$72,$A49,),)/1000</f>
        <v>0</v>
      </c>
      <c r="J49" s="5">
        <f>-IFERROR(VLOOKUP($E49,'[1]TD Z22K260'!$B$79:$N$91,$A49,),)/1000+IFERROR(VLOOKUP(E49,[10]II!$B$6:$C$15,2,),)/1000</f>
        <v>0</v>
      </c>
      <c r="K49" s="5">
        <f>-IFERROR(VLOOKUP($E49,'[1]TD Z22K260'!$B$97:$N$109,$A49,),)/1000</f>
        <v>0</v>
      </c>
      <c r="L49" s="5">
        <f t="shared" si="3"/>
        <v>0</v>
      </c>
      <c r="M49" s="5">
        <f t="shared" si="3"/>
        <v>0</v>
      </c>
      <c r="N49" s="5">
        <f t="shared" si="3"/>
        <v>0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>-(SUM(F49:K49,T49,V49)-SUM(L49:Q49,S49,U49,W49)-('[1]APC MAT'!G49-'[1]APC MAT'!J49))</f>
        <v>374.00637</v>
      </c>
      <c r="S49" s="5">
        <f>[5]P00200!$AV$67/12-SUM(L49:Q49)</f>
        <v>0</v>
      </c>
      <c r="T49" s="5">
        <f>IFERROR(HLOOKUP(E49,[9]MBR03!$D$2:$AJ$8,7,),)</f>
        <v>0</v>
      </c>
      <c r="U49" s="5">
        <f t="shared" si="2"/>
        <v>0</v>
      </c>
      <c r="V49" s="5">
        <f>'[1]APC MAT'!F49-'[1]APC MAT'!I49</f>
        <v>0</v>
      </c>
      <c r="W49" s="5">
        <v>0</v>
      </c>
      <c r="X49" s="6">
        <f>SUM(F49:K49,T49,R49,V49)-SUM(L49:Q49,S49,U49,W49)-('[1]APC MAT'!G49-'[1]APC MAT'!J49)</f>
        <v>0</v>
      </c>
    </row>
    <row r="50" spans="1:24" x14ac:dyDescent="0.35">
      <c r="A50">
        <f t="shared" si="0"/>
        <v>5</v>
      </c>
      <c r="B50" t="s">
        <v>48</v>
      </c>
      <c r="C50">
        <v>4</v>
      </c>
      <c r="D50" t="s">
        <v>23</v>
      </c>
      <c r="E50" t="s">
        <v>24</v>
      </c>
      <c r="F50" s="5">
        <f>IFERROR(VLOOKUP($E50,'[1]TD Z22K095'!$B$27:$N$38,'[1]Variações por PDCL'!A50,),)/1000</f>
        <v>0</v>
      </c>
      <c r="G50" s="5">
        <f>-IFERROR(VLOOKUP($E50,'[1]TD Z22K260'!$B$25:$N$36,A50,),)/1000</f>
        <v>0</v>
      </c>
      <c r="H50" s="5">
        <f>-IFERROR(VLOOKUP($E50,'[1]TD Z22K260'!$B$43:$N$54,$A50,),)/1000</f>
        <v>0</v>
      </c>
      <c r="I50" s="5">
        <f>-IFERROR(VLOOKUP($E50,'[1]TD Z22K260'!$B$61:$N$72,$A50,),)/1000</f>
        <v>0</v>
      </c>
      <c r="J50" s="5">
        <f>-IFERROR(VLOOKUP($E50,'[1]TD Z22K260'!$B$79:$N$91,$A50,),)/1000+IFERROR(VLOOKUP(E50,[11]II!$B$6:$C$15,2,),)/1000</f>
        <v>0</v>
      </c>
      <c r="K50" s="5">
        <f>-IFERROR(VLOOKUP($E50,'[1]TD Z22K260'!$B$97:$N$109,$A50,),)/1000</f>
        <v>0</v>
      </c>
      <c r="L50" s="5">
        <f t="shared" ref="L50:Q65" si="4">L34</f>
        <v>0</v>
      </c>
      <c r="M50" s="5">
        <f t="shared" si="4"/>
        <v>0</v>
      </c>
      <c r="N50" s="5">
        <f t="shared" si="4"/>
        <v>0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>-(SUM(F50:K50,T50,V50)-SUM(L50:Q50,S50,U50,W50)-('[1]APC MAT'!G50-'[1]APC MAT'!J50))</f>
        <v>-25.916666666666661</v>
      </c>
      <c r="S50" s="5">
        <f>[5]P00068!$AV$67/12-SUM(L50:Q50)</f>
        <v>0</v>
      </c>
      <c r="T50" s="5">
        <f>IFERROR(HLOOKUP(E50,[12]MBR04!$D$2:$AJ$8,7,),)</f>
        <v>-5.06351</v>
      </c>
      <c r="U50" s="5">
        <f t="shared" si="2"/>
        <v>-25.916666666666661</v>
      </c>
      <c r="V50" s="5">
        <f>'[1]APC MAT'!F50-'[1]APC MAT'!I50</f>
        <v>25.916666666666661</v>
      </c>
      <c r="W50" s="5">
        <v>0</v>
      </c>
      <c r="X50" s="6">
        <f>SUM(F50:K50,T50,R50,V50)-SUM(L50:Q50,S50,U50,W50)-('[1]APC MAT'!G50-'[1]APC MAT'!J50)</f>
        <v>0</v>
      </c>
    </row>
    <row r="51" spans="1:24" x14ac:dyDescent="0.35">
      <c r="A51">
        <f t="shared" si="0"/>
        <v>5</v>
      </c>
      <c r="B51" t="s">
        <v>48</v>
      </c>
      <c r="C51">
        <v>4</v>
      </c>
      <c r="D51" t="s">
        <v>23</v>
      </c>
      <c r="E51" t="s">
        <v>25</v>
      </c>
      <c r="F51" s="5">
        <f>IFERROR(VLOOKUP($E51,'[1]TD Z22K095'!$B$27:$N$38,'[1]Variações por PDCL'!A51,),)/1000</f>
        <v>0.59567000000000003</v>
      </c>
      <c r="G51" s="5">
        <f>-IFERROR(VLOOKUP($E51,'[1]TD Z22K260'!$B$25:$N$36,A51,),)/1000</f>
        <v>312.10670999999996</v>
      </c>
      <c r="H51" s="5">
        <f>-IFERROR(VLOOKUP($E51,'[1]TD Z22K260'!$B$43:$N$54,$A51,),)/1000</f>
        <v>130.65039000000002</v>
      </c>
      <c r="I51" s="5">
        <f>-IFERROR(VLOOKUP($E51,'[1]TD Z22K260'!$B$61:$N$72,$A51,),)/1000</f>
        <v>19.433350000000001</v>
      </c>
      <c r="J51" s="5">
        <f>-IFERROR(VLOOKUP($E51,'[1]TD Z22K260'!$B$79:$N$91,$A51,),)/1000+IFERROR(VLOOKUP(E51,[11]II!$B$6:$C$15,2,),)/1000</f>
        <v>-229.12119999999999</v>
      </c>
      <c r="K51" s="5">
        <f>-IFERROR(VLOOKUP($E51,'[1]TD Z22K260'!$B$97:$N$109,$A51,),)/1000</f>
        <v>-113.39947000000001</v>
      </c>
      <c r="L51" s="5">
        <f t="shared" si="4"/>
        <v>321.8689301414318</v>
      </c>
      <c r="M51" s="5">
        <f t="shared" si="4"/>
        <v>345.42844945856888</v>
      </c>
      <c r="N51" s="5">
        <f t="shared" si="4"/>
        <v>86.802433615157739</v>
      </c>
      <c r="O51" s="5">
        <f t="shared" si="4"/>
        <v>11.652451102597537</v>
      </c>
      <c r="P51" s="5">
        <f t="shared" si="4"/>
        <v>14.679002348168519</v>
      </c>
      <c r="Q51" s="5">
        <f t="shared" si="4"/>
        <v>11.510312449038295</v>
      </c>
      <c r="R51" s="5">
        <f>-(SUM(F51:K51,T51,V51)-SUM(L51:Q51,S51,U51,W51)-('[1]APC MAT'!G51-'[1]APC MAT'!J51))</f>
        <v>28.488021366666544</v>
      </c>
      <c r="S51" s="5">
        <f>[5]P00590!$AV$67/12-SUM(L51:Q51)</f>
        <v>0</v>
      </c>
      <c r="T51" s="5">
        <f>IFERROR(HLOOKUP(E51,[12]MBR04!$D$2:$AJ$8,7,),)</f>
        <v>0.13437000000000002</v>
      </c>
      <c r="U51" s="5">
        <f t="shared" si="2"/>
        <v>0.16666666666666666</v>
      </c>
      <c r="V51" s="5">
        <f>'[1]APC MAT'!F51-'[1]APC MAT'!I51</f>
        <v>-859.63396418833236</v>
      </c>
      <c r="W51" s="5">
        <v>0</v>
      </c>
      <c r="X51" s="6">
        <f>SUM(F51:K51,T51,R51,V51)-SUM(L51:Q51,S51,U51,W51)-('[1]APC MAT'!G51-'[1]APC MAT'!J51)</f>
        <v>0</v>
      </c>
    </row>
    <row r="52" spans="1:24" x14ac:dyDescent="0.35">
      <c r="A52">
        <f t="shared" si="0"/>
        <v>5</v>
      </c>
      <c r="B52" t="s">
        <v>48</v>
      </c>
      <c r="C52">
        <v>4</v>
      </c>
      <c r="D52" t="s">
        <v>23</v>
      </c>
      <c r="E52" t="s">
        <v>26</v>
      </c>
      <c r="F52" s="5">
        <f>IFERROR(VLOOKUP($E52,'[1]TD Z22K095'!$B$27:$N$38,'[1]Variações por PDCL'!A52,),)/1000</f>
        <v>0</v>
      </c>
      <c r="G52" s="5">
        <f>-IFERROR(VLOOKUP($E52,'[1]TD Z22K260'!$B$25:$N$36,A52,),)/1000</f>
        <v>69.803769999999929</v>
      </c>
      <c r="H52" s="5">
        <f>-IFERROR(VLOOKUP($E52,'[1]TD Z22K260'!$B$43:$N$54,$A52,),)/1000</f>
        <v>-2.0893999999999995</v>
      </c>
      <c r="I52" s="5">
        <f>-IFERROR(VLOOKUP($E52,'[1]TD Z22K260'!$B$61:$N$72,$A52,),)/1000</f>
        <v>21.862349999999996</v>
      </c>
      <c r="J52" s="5">
        <f>-IFERROR(VLOOKUP($E52,'[1]TD Z22K260'!$B$79:$N$91,$A52,),)/1000+IFERROR(VLOOKUP(E52,[11]II!$B$6:$C$15,2,),)/1000</f>
        <v>20.633790000000001</v>
      </c>
      <c r="K52" s="5">
        <f>-IFERROR(VLOOKUP($E52,'[1]TD Z22K260'!$B$97:$N$109,$A52,),)/1000</f>
        <v>-157.84032000000002</v>
      </c>
      <c r="L52" s="5">
        <f t="shared" si="4"/>
        <v>0</v>
      </c>
      <c r="M52" s="5">
        <f t="shared" si="4"/>
        <v>226.6183770435465</v>
      </c>
      <c r="N52" s="5">
        <f t="shared" si="4"/>
        <v>58.039170848074974</v>
      </c>
      <c r="O52" s="5">
        <f t="shared" si="4"/>
        <v>-2.5936869480641369</v>
      </c>
      <c r="P52" s="5">
        <f t="shared" si="4"/>
        <v>45.727254733498206</v>
      </c>
      <c r="Q52" s="5">
        <f t="shared" si="4"/>
        <v>16.19966417734847</v>
      </c>
      <c r="R52" s="5">
        <f>-(SUM(F52:K52,T52,V52)-SUM(L52:Q52,S52,U52,W52)-('[1]APC MAT'!G52-'[1]APC MAT'!J52))</f>
        <v>120.56721666666692</v>
      </c>
      <c r="S52" s="5">
        <f>[5]P00291!$AV$67/12-SUM(L52:Q52)</f>
        <v>0</v>
      </c>
      <c r="T52" s="5">
        <f>IFERROR(HLOOKUP(E52,[12]MBR04!$D$2:$AJ$8,7,),)</f>
        <v>-2.7566899999999999</v>
      </c>
      <c r="U52" s="5">
        <f t="shared" si="2"/>
        <v>-3.5833333333333335</v>
      </c>
      <c r="V52" s="5">
        <f>'[1]APC MAT'!F52-'[1]APC MAT'!I52</f>
        <v>-518.98360438420013</v>
      </c>
      <c r="W52" s="5">
        <v>0</v>
      </c>
      <c r="X52" s="6">
        <f>SUM(F52:K52,T52,R52,V52)-SUM(L52:Q52,S52,U52,W52)-('[1]APC MAT'!G52-'[1]APC MAT'!J52)</f>
        <v>0</v>
      </c>
    </row>
    <row r="53" spans="1:24" x14ac:dyDescent="0.35">
      <c r="A53">
        <f t="shared" si="0"/>
        <v>5</v>
      </c>
      <c r="B53" t="s">
        <v>48</v>
      </c>
      <c r="C53">
        <v>4</v>
      </c>
      <c r="D53" t="s">
        <v>23</v>
      </c>
      <c r="E53" t="s">
        <v>27</v>
      </c>
      <c r="F53" s="5">
        <f>IFERROR(VLOOKUP($E53,'[1]TD Z22K095'!$B$27:$N$38,'[1]Variações por PDCL'!A53,),)/1000</f>
        <v>10.2431</v>
      </c>
      <c r="G53" s="5">
        <f>-IFERROR(VLOOKUP($E53,'[1]TD Z22K260'!$B$25:$N$36,A53,),)/1000</f>
        <v>377.87887000000001</v>
      </c>
      <c r="H53" s="5">
        <f>-IFERROR(VLOOKUP($E53,'[1]TD Z22K260'!$B$43:$N$54,$A53,),)/1000</f>
        <v>189.63704999999999</v>
      </c>
      <c r="I53" s="5">
        <f>-IFERROR(VLOOKUP($E53,'[1]TD Z22K260'!$B$61:$N$72,$A53,),)/1000</f>
        <v>-12.967679999999982</v>
      </c>
      <c r="J53" s="5">
        <f>-IFERROR(VLOOKUP($E53,'[1]TD Z22K260'!$B$79:$N$91,$A53,),)/1000+IFERROR(VLOOKUP(E53,[11]II!$B$6:$C$15,2,),)/1000</f>
        <v>-454.67292000000003</v>
      </c>
      <c r="K53" s="5">
        <f>-IFERROR(VLOOKUP($E53,'[1]TD Z22K260'!$B$97:$N$109,$A53,),)/1000</f>
        <v>193.93339000000006</v>
      </c>
      <c r="L53" s="5">
        <f t="shared" si="4"/>
        <v>1054.2158054120707</v>
      </c>
      <c r="M53" s="5">
        <f t="shared" si="4"/>
        <v>245.55154051150748</v>
      </c>
      <c r="N53" s="5">
        <f t="shared" si="4"/>
        <v>69.595275677416183</v>
      </c>
      <c r="O53" s="5">
        <f t="shared" si="4"/>
        <v>8.4151548203106952</v>
      </c>
      <c r="P53" s="5">
        <f t="shared" si="4"/>
        <v>-271.75026319136134</v>
      </c>
      <c r="Q53" s="5">
        <f t="shared" si="4"/>
        <v>379.03242588142228</v>
      </c>
      <c r="R53" s="5">
        <f>-(SUM(F53:K53,T53,V53)-SUM(L53:Q53,S53,U53,W53)-('[1]APC MAT'!G53-'[1]APC MAT'!J53))</f>
        <v>593.76643619999982</v>
      </c>
      <c r="S53" s="5">
        <f>[5]P00220!$AV$67/12-SUM(L53:Q53)</f>
        <v>0</v>
      </c>
      <c r="T53" s="5">
        <f>IFERROR(HLOOKUP(E53,[12]MBR04!$D$2:$AJ$8,7,),)</f>
        <v>134.58838</v>
      </c>
      <c r="U53" s="5">
        <f t="shared" si="2"/>
        <v>-346</v>
      </c>
      <c r="V53" s="5">
        <f>'[1]APC MAT'!F53-'[1]APC MAT'!I53</f>
        <v>860.95781978509422</v>
      </c>
      <c r="W53" s="5">
        <v>0</v>
      </c>
      <c r="X53" s="6">
        <f>SUM(F53:K53,T53,R53,V53)-SUM(L53:Q53,S53,U53,W53)-('[1]APC MAT'!G53-'[1]APC MAT'!J53)</f>
        <v>0</v>
      </c>
    </row>
    <row r="54" spans="1:24" x14ac:dyDescent="0.35">
      <c r="A54">
        <f t="shared" si="0"/>
        <v>5</v>
      </c>
      <c r="B54" t="s">
        <v>48</v>
      </c>
      <c r="C54">
        <v>4</v>
      </c>
      <c r="D54" t="s">
        <v>28</v>
      </c>
      <c r="E54" t="s">
        <v>29</v>
      </c>
      <c r="F54" s="5">
        <f>IFERROR(VLOOKUP($E54,'[1]TD Z22K095'!$B$27:$N$38,'[1]Variações por PDCL'!A54,),)/1000</f>
        <v>2.82E-3</v>
      </c>
      <c r="G54" s="5">
        <f>-IFERROR(VLOOKUP($E54,'[1]TD Z22K260'!$B$25:$N$36,A54,),)/1000</f>
        <v>557.39406000000065</v>
      </c>
      <c r="H54" s="5">
        <f>-IFERROR(VLOOKUP($E54,'[1]TD Z22K260'!$B$43:$N$54,$A54,),)/1000</f>
        <v>323.3299499999996</v>
      </c>
      <c r="I54" s="5">
        <f>-IFERROR(VLOOKUP($E54,'[1]TD Z22K260'!$B$61:$N$72,$A54,),)/1000</f>
        <v>47.852119999999914</v>
      </c>
      <c r="J54" s="5">
        <f>-IFERROR(VLOOKUP($E54,'[1]TD Z22K260'!$B$79:$N$91,$A54,),)/1000+IFERROR(VLOOKUP(E54,[11]II!$B$6:$C$15,2,),)/1000</f>
        <v>-361.14095000000026</v>
      </c>
      <c r="K54" s="5">
        <f>-IFERROR(VLOOKUP($E54,'[1]TD Z22K260'!$B$97:$N$109,$A54,),)/1000</f>
        <v>-395.4344399999996</v>
      </c>
      <c r="L54" s="5">
        <f t="shared" si="4"/>
        <v>-3.4697612504576987</v>
      </c>
      <c r="M54" s="5">
        <f t="shared" si="4"/>
        <v>176.75477411957729</v>
      </c>
      <c r="N54" s="5">
        <f t="shared" si="4"/>
        <v>443.97935252996405</v>
      </c>
      <c r="O54" s="5">
        <f t="shared" si="4"/>
        <v>-12.968622107336552</v>
      </c>
      <c r="P54" s="5">
        <f t="shared" si="4"/>
        <v>-9.1960909841513558</v>
      </c>
      <c r="Q54" s="5">
        <f t="shared" si="4"/>
        <v>224.29498110953145</v>
      </c>
      <c r="R54" s="5">
        <f>-(SUM(F54:K54,T54,V54)-SUM(L54:Q54,S54,U54,W54)-('[1]APC MAT'!G54-'[1]APC MAT'!J54))</f>
        <v>1617.9582518333332</v>
      </c>
      <c r="S54" s="5">
        <f>[5]P00280!$AV$67/12-SUM(L54:Q54)</f>
        <v>83.333333333333144</v>
      </c>
      <c r="T54" s="5">
        <f>IFERROR(HLOOKUP(E54,[12]MBR04!$D$2:$AJ$8,7,),)</f>
        <v>-51.95391</v>
      </c>
      <c r="U54" s="5">
        <f t="shared" si="2"/>
        <v>4.083333333333333</v>
      </c>
      <c r="V54" s="5">
        <f>'[1]APC MAT'!F54-'[1]APC MAT'!I54</f>
        <v>-1935.9821803088562</v>
      </c>
      <c r="W54" s="5">
        <v>0</v>
      </c>
      <c r="X54" s="6">
        <f>SUM(F54:K54,T54,R54,V54)-SUM(L54:Q54,S54,U54,W54)-('[1]APC MAT'!G54-'[1]APC MAT'!J54)</f>
        <v>0</v>
      </c>
    </row>
    <row r="55" spans="1:24" x14ac:dyDescent="0.35">
      <c r="A55">
        <f t="shared" si="0"/>
        <v>5</v>
      </c>
      <c r="B55" t="s">
        <v>48</v>
      </c>
      <c r="C55">
        <v>4</v>
      </c>
      <c r="D55" t="s">
        <v>28</v>
      </c>
      <c r="E55" t="s">
        <v>30</v>
      </c>
      <c r="F55" s="5">
        <f>IFERROR(VLOOKUP($E55,'[1]TD Z22K095'!$B$27:$N$38,'[1]Variações por PDCL'!A55,),)/1000</f>
        <v>0</v>
      </c>
      <c r="G55" s="5">
        <f>-IFERROR(VLOOKUP($E55,'[1]TD Z22K260'!$B$25:$N$36,A55,),)/1000</f>
        <v>0</v>
      </c>
      <c r="H55" s="5">
        <f>-IFERROR(VLOOKUP($E55,'[1]TD Z22K260'!$B$43:$N$54,$A55,),)/1000</f>
        <v>0</v>
      </c>
      <c r="I55" s="5">
        <f>-IFERROR(VLOOKUP($E55,'[1]TD Z22K260'!$B$61:$N$72,$A55,),)/1000</f>
        <v>0</v>
      </c>
      <c r="J55" s="5">
        <f>-IFERROR(VLOOKUP($E55,'[1]TD Z22K260'!$B$79:$N$91,$A55,),)/1000+IFERROR(VLOOKUP(E55,[11]II!$B$6:$C$15,2,),)/1000</f>
        <v>0</v>
      </c>
      <c r="K55" s="5">
        <f>-IFERROR(VLOOKUP($E55,'[1]TD Z22K260'!$B$97:$N$109,$A55,),)/1000</f>
        <v>0</v>
      </c>
      <c r="L55" s="5">
        <f t="shared" si="4"/>
        <v>0</v>
      </c>
      <c r="M55" s="5">
        <f t="shared" si="4"/>
        <v>0</v>
      </c>
      <c r="N55" s="5">
        <f t="shared" si="4"/>
        <v>0</v>
      </c>
      <c r="O55" s="5">
        <f t="shared" si="4"/>
        <v>0</v>
      </c>
      <c r="P55" s="5">
        <f t="shared" si="4"/>
        <v>0</v>
      </c>
      <c r="Q55" s="5">
        <f t="shared" si="4"/>
        <v>0</v>
      </c>
      <c r="R55" s="5">
        <f>-(SUM(F55:K55,T55,V55)-SUM(L55:Q55,S55,U55,W55)-('[1]APC MAT'!G55-'[1]APC MAT'!J55))</f>
        <v>0</v>
      </c>
      <c r="S55" s="5">
        <f>[5]P00297!$AV$67/12-SUM(L55:Q55)</f>
        <v>0</v>
      </c>
      <c r="T55" s="5">
        <f>IFERROR(HLOOKUP(E55,[12]MBR04!$D$2:$AJ$8,7,),)</f>
        <v>0</v>
      </c>
      <c r="U55" s="5">
        <f t="shared" si="2"/>
        <v>0</v>
      </c>
      <c r="V55" s="5">
        <f>'[1]APC MAT'!F55-'[1]APC MAT'!I55</f>
        <v>0</v>
      </c>
      <c r="W55" s="5">
        <v>0</v>
      </c>
      <c r="X55" s="6">
        <f>SUM(F55:K55,T55,R55,V55)-SUM(L55:Q55,S55,U55,W55)-('[1]APC MAT'!G55-'[1]APC MAT'!J55)</f>
        <v>0</v>
      </c>
    </row>
    <row r="56" spans="1:24" x14ac:dyDescent="0.35">
      <c r="A56">
        <f t="shared" si="0"/>
        <v>5</v>
      </c>
      <c r="B56" t="s">
        <v>48</v>
      </c>
      <c r="C56">
        <v>4</v>
      </c>
      <c r="D56" t="s">
        <v>28</v>
      </c>
      <c r="E56" t="s">
        <v>31</v>
      </c>
      <c r="F56" s="5">
        <f>IFERROR(VLOOKUP($E56,'[1]TD Z22K095'!$B$27:$N$38,'[1]Variações por PDCL'!A56,),)/1000</f>
        <v>0</v>
      </c>
      <c r="G56" s="5">
        <f>-IFERROR(VLOOKUP($E56,'[1]TD Z22K260'!$B$25:$N$36,A56,),)/1000</f>
        <v>0</v>
      </c>
      <c r="H56" s="5">
        <f>-IFERROR(VLOOKUP($E56,'[1]TD Z22K260'!$B$43:$N$54,$A56,),)/1000</f>
        <v>0</v>
      </c>
      <c r="I56" s="5">
        <f>-IFERROR(VLOOKUP($E56,'[1]TD Z22K260'!$B$61:$N$72,$A56,),)/1000</f>
        <v>0</v>
      </c>
      <c r="J56" s="5">
        <f>-IFERROR(VLOOKUP($E56,'[1]TD Z22K260'!$B$79:$N$91,$A56,),)/1000+IFERROR(VLOOKUP(E56,[11]II!$B$6:$C$15,2,),)/1000</f>
        <v>0</v>
      </c>
      <c r="K56" s="5">
        <f>-IFERROR(VLOOKUP($E56,'[1]TD Z22K260'!$B$97:$N$109,$A56,),)/1000</f>
        <v>0</v>
      </c>
      <c r="L56" s="5">
        <f t="shared" si="4"/>
        <v>0</v>
      </c>
      <c r="M56" s="5">
        <f t="shared" si="4"/>
        <v>116.63085003817066</v>
      </c>
      <c r="N56" s="5">
        <f t="shared" si="4"/>
        <v>-14.383181879777039</v>
      </c>
      <c r="O56" s="5">
        <f t="shared" si="4"/>
        <v>5.7085095003559942</v>
      </c>
      <c r="P56" s="5">
        <f t="shared" si="4"/>
        <v>22.256310435842867</v>
      </c>
      <c r="Q56" s="5">
        <f t="shared" si="4"/>
        <v>5.9264975199276426</v>
      </c>
      <c r="R56" s="5">
        <f>-(SUM(F56:K56,T56,V56)-SUM(L56:Q56,S56,U56,W56)-('[1]APC MAT'!G56-'[1]APC MAT'!J56))</f>
        <v>-6.9384176666662825</v>
      </c>
      <c r="S56" s="5">
        <f>[5]P00433!$AV$67/12-SUM(L56:Q56)</f>
        <v>0</v>
      </c>
      <c r="T56" s="5">
        <f>IFERROR(HLOOKUP(E56,[12]MBR04!$D$2:$AJ$8,7,),)</f>
        <v>-23.888279999999998</v>
      </c>
      <c r="U56" s="5">
        <f t="shared" si="2"/>
        <v>-24.666666666666668</v>
      </c>
      <c r="V56" s="5">
        <f>'[1]APC MAT'!F56-'[1]APC MAT'!I56</f>
        <v>4165.9157388333333</v>
      </c>
      <c r="W56" s="5">
        <v>0</v>
      </c>
      <c r="X56" s="6">
        <f>SUM(F56:K56,T56,R56,V56)-SUM(L56:Q56,S56,U56,W56)-('[1]APC MAT'!G56-'[1]APC MAT'!J56)</f>
        <v>0</v>
      </c>
    </row>
    <row r="57" spans="1:24" x14ac:dyDescent="0.35">
      <c r="A57">
        <f t="shared" si="0"/>
        <v>5</v>
      </c>
      <c r="B57" t="s">
        <v>48</v>
      </c>
      <c r="C57">
        <v>4</v>
      </c>
      <c r="D57" t="s">
        <v>28</v>
      </c>
      <c r="E57" t="s">
        <v>32</v>
      </c>
      <c r="F57" s="5">
        <f>IFERROR(VLOOKUP($E57,'[1]TD Z22K095'!$B$27:$N$38,'[1]Variações por PDCL'!A57,),)/1000</f>
        <v>0</v>
      </c>
      <c r="G57" s="5">
        <f>-IFERROR(VLOOKUP($E57,'[1]TD Z22K260'!$B$25:$N$36,A57,),)/1000</f>
        <v>0</v>
      </c>
      <c r="H57" s="5">
        <f>-IFERROR(VLOOKUP($E57,'[1]TD Z22K260'!$B$43:$N$54,$A57,),)/1000</f>
        <v>0</v>
      </c>
      <c r="I57" s="5">
        <f>-IFERROR(VLOOKUP($E57,'[1]TD Z22K260'!$B$61:$N$72,$A57,),)/1000</f>
        <v>0</v>
      </c>
      <c r="J57" s="5">
        <f>-IFERROR(VLOOKUP($E57,'[1]TD Z22K260'!$B$79:$N$91,$A57,),)/1000+IFERROR(VLOOKUP(E57,[11]II!$B$6:$C$15,2,),)/1000</f>
        <v>0</v>
      </c>
      <c r="K57" s="5">
        <f>-IFERROR(VLOOKUP($E57,'[1]TD Z22K260'!$B$97:$N$109,$A57,),)/1000</f>
        <v>0</v>
      </c>
      <c r="L57" s="5">
        <f t="shared" si="4"/>
        <v>0</v>
      </c>
      <c r="M57" s="5">
        <f t="shared" si="4"/>
        <v>0</v>
      </c>
      <c r="N57" s="5">
        <f t="shared" si="4"/>
        <v>0</v>
      </c>
      <c r="O57" s="5">
        <f t="shared" si="4"/>
        <v>0</v>
      </c>
      <c r="P57" s="5">
        <f t="shared" si="4"/>
        <v>0</v>
      </c>
      <c r="Q57" s="5">
        <f t="shared" si="4"/>
        <v>0</v>
      </c>
      <c r="R57" s="5">
        <f>-(SUM(F57:K57,T57,V57)-SUM(L57:Q57,S57,U57,W57)-('[1]APC MAT'!G57-'[1]APC MAT'!J57))</f>
        <v>0</v>
      </c>
      <c r="S57" s="5">
        <f>[5]P00298!$AV$67/12-SUM(L57:Q57)</f>
        <v>0</v>
      </c>
      <c r="T57" s="5">
        <f>IFERROR(HLOOKUP(E57,[12]MBR04!$D$2:$AJ$8,7,),)</f>
        <v>0</v>
      </c>
      <c r="U57" s="5">
        <f t="shared" si="2"/>
        <v>0</v>
      </c>
      <c r="V57" s="5">
        <f>'[1]APC MAT'!F57-'[1]APC MAT'!I57</f>
        <v>0</v>
      </c>
      <c r="W57" s="5">
        <v>0</v>
      </c>
      <c r="X57" s="6">
        <f>SUM(F57:K57,T57,R57,V57)-SUM(L57:Q57,S57,U57,W57)-('[1]APC MAT'!G57-'[1]APC MAT'!J57)</f>
        <v>0</v>
      </c>
    </row>
    <row r="58" spans="1:24" x14ac:dyDescent="0.35">
      <c r="A58">
        <f t="shared" si="0"/>
        <v>5</v>
      </c>
      <c r="B58" t="s">
        <v>48</v>
      </c>
      <c r="C58">
        <v>4</v>
      </c>
      <c r="D58" t="s">
        <v>33</v>
      </c>
      <c r="E58" t="s">
        <v>34</v>
      </c>
      <c r="F58" s="5">
        <f>IFERROR(VLOOKUP($E58,'[1]TD Z22K095'!$B$27:$N$38,'[1]Variações por PDCL'!A58,),)/1000</f>
        <v>-0.23517999999999997</v>
      </c>
      <c r="G58" s="5">
        <f>-IFERROR(VLOOKUP($E58,'[1]TD Z22K260'!$B$25:$N$36,A58,),)/1000</f>
        <v>-2220.0060699999999</v>
      </c>
      <c r="H58" s="5">
        <f>-IFERROR(VLOOKUP($E58,'[1]TD Z22K260'!$B$43:$N$54,$A58,),)/1000</f>
        <v>25.172840000000001</v>
      </c>
      <c r="I58" s="5">
        <f>-IFERROR(VLOOKUP($E58,'[1]TD Z22K260'!$B$61:$N$72,$A58,),)/1000</f>
        <v>-13.033689999999998</v>
      </c>
      <c r="J58" s="5">
        <f>-IFERROR(VLOOKUP($E58,'[1]TD Z22K260'!$B$79:$N$91,$A58,),)/1000+IFERROR(VLOOKUP(E58,[11]II!$B$6:$C$15,2,),)/1000</f>
        <v>-174.71265</v>
      </c>
      <c r="K58" s="5">
        <f>-IFERROR(VLOOKUP($E58,'[1]TD Z22K260'!$B$97:$N$109,$A58,),)/1000</f>
        <v>-353.01694999999995</v>
      </c>
      <c r="L58" s="5">
        <f t="shared" si="4"/>
        <v>38.626375941272421</v>
      </c>
      <c r="M58" s="5">
        <f t="shared" si="4"/>
        <v>-802.41845859502348</v>
      </c>
      <c r="N58" s="5">
        <f t="shared" si="4"/>
        <v>28.91240217067352</v>
      </c>
      <c r="O58" s="5">
        <f t="shared" si="4"/>
        <v>-19.55215453900837</v>
      </c>
      <c r="P58" s="5">
        <f t="shared" si="4"/>
        <v>-23.423743930219374</v>
      </c>
      <c r="Q58" s="5">
        <f t="shared" si="4"/>
        <v>32.735148714646876</v>
      </c>
      <c r="R58" s="5">
        <f>-(SUM(F58:K58,T58,V58)-SUM(L58:Q58,S58,U58,W58)-('[1]APC MAT'!G58-'[1]APC MAT'!J58))</f>
        <v>2612.0980366666663</v>
      </c>
      <c r="S58" s="5">
        <f>[5]P00091!$AV$67/12-SUM(L58:Q58)</f>
        <v>-392.5817199999999</v>
      </c>
      <c r="T58" s="5">
        <f>IFERROR(HLOOKUP(E58,[12]MBR04!$D$2:$AJ$8,7,),)</f>
        <v>-501.67349000000002</v>
      </c>
      <c r="U58" s="5">
        <f t="shared" si="2"/>
        <v>8.9166666666666661</v>
      </c>
      <c r="V58" s="5">
        <f>'[1]APC MAT'!F58-'[1]APC MAT'!I58</f>
        <v>526.67863981708979</v>
      </c>
      <c r="W58" s="5">
        <v>0</v>
      </c>
      <c r="X58" s="6">
        <f>SUM(F58:K58,T58,R58,V58)-SUM(L58:Q58,S58,U58,W58)-('[1]APC MAT'!G58-'[1]APC MAT'!J58)</f>
        <v>0</v>
      </c>
    </row>
    <row r="59" spans="1:24" x14ac:dyDescent="0.35">
      <c r="A59">
        <f t="shared" si="0"/>
        <v>5</v>
      </c>
      <c r="B59" t="s">
        <v>48</v>
      </c>
      <c r="C59">
        <v>4</v>
      </c>
      <c r="D59" t="s">
        <v>33</v>
      </c>
      <c r="E59" t="s">
        <v>35</v>
      </c>
      <c r="F59" s="5">
        <f>IFERROR(VLOOKUP($E59,'[1]TD Z22K095'!$B$27:$N$38,'[1]Variações por PDCL'!A59,),)/1000</f>
        <v>8.5090000000000013E-2</v>
      </c>
      <c r="G59" s="5">
        <f>-IFERROR(VLOOKUP($E59,'[1]TD Z22K260'!$B$25:$N$36,A59,),)/1000</f>
        <v>-54.30374999999998</v>
      </c>
      <c r="H59" s="5">
        <f>-IFERROR(VLOOKUP($E59,'[1]TD Z22K260'!$B$43:$N$54,$A59,),)/1000</f>
        <v>-18.007789999999964</v>
      </c>
      <c r="I59" s="5">
        <f>-IFERROR(VLOOKUP($E59,'[1]TD Z22K260'!$B$61:$N$72,$A59,),)/1000</f>
        <v>-24.91131</v>
      </c>
      <c r="J59" s="5">
        <f>-IFERROR(VLOOKUP($E59,'[1]TD Z22K260'!$B$79:$N$91,$A59,),)/1000+IFERROR(VLOOKUP(E59,[11]II!$B$6:$C$15,2,),)/1000</f>
        <v>-333.5305399999998</v>
      </c>
      <c r="K59" s="5">
        <f>-IFERROR(VLOOKUP($E59,'[1]TD Z22K260'!$B$97:$N$109,$A59,),)/1000</f>
        <v>7.2040000000003934E-2</v>
      </c>
      <c r="L59" s="5">
        <f t="shared" si="4"/>
        <v>42.639710652905215</v>
      </c>
      <c r="M59" s="5">
        <f t="shared" si="4"/>
        <v>46.183786623941721</v>
      </c>
      <c r="N59" s="5">
        <f t="shared" si="4"/>
        <v>38.806404564153375</v>
      </c>
      <c r="O59" s="5">
        <f t="shared" si="4"/>
        <v>-10.443047127749796</v>
      </c>
      <c r="P59" s="5">
        <f t="shared" si="4"/>
        <v>-31.463236792672472</v>
      </c>
      <c r="Q59" s="5">
        <f t="shared" si="4"/>
        <v>179.97818115255163</v>
      </c>
      <c r="R59" s="5">
        <f>-(SUM(F59:K59,T59,V59)-SUM(L59:Q59,S59,U59,W59)-('[1]APC MAT'!G59-'[1]APC MAT'!J59))</f>
        <v>-251.18272630000016</v>
      </c>
      <c r="S59" s="5">
        <f>[5]P00282!$AV$67/12-SUM(L59:Q59)</f>
        <v>0</v>
      </c>
      <c r="T59" s="5">
        <f>IFERROR(HLOOKUP(E59,[12]MBR04!$D$2:$AJ$8,7,),)</f>
        <v>-1472.26604</v>
      </c>
      <c r="U59" s="5">
        <f t="shared" si="2"/>
        <v>-1025.25</v>
      </c>
      <c r="V59" s="5">
        <f>'[1]APC MAT'!F59-'[1]APC MAT'!I59</f>
        <v>1346.9266558833331</v>
      </c>
      <c r="W59" s="5">
        <v>0</v>
      </c>
      <c r="X59" s="6">
        <f>SUM(F59:K59,T59,R59,V59)-SUM(L59:Q59,S59,U59,W59)-('[1]APC MAT'!G59-'[1]APC MAT'!J59)</f>
        <v>1.4210854715202004E-13</v>
      </c>
    </row>
    <row r="60" spans="1:24" x14ac:dyDescent="0.35">
      <c r="A60">
        <f t="shared" si="0"/>
        <v>5</v>
      </c>
      <c r="B60" t="s">
        <v>48</v>
      </c>
      <c r="C60">
        <v>4</v>
      </c>
      <c r="D60" t="s">
        <v>33</v>
      </c>
      <c r="E60" t="s">
        <v>36</v>
      </c>
      <c r="F60" s="5">
        <f>IFERROR(VLOOKUP($E60,'[1]TD Z22K095'!$B$27:$N$38,'[1]Variações por PDCL'!A60,),)/1000</f>
        <v>0</v>
      </c>
      <c r="G60" s="5">
        <f>-IFERROR(VLOOKUP($E60,'[1]TD Z22K260'!$B$25:$N$36,A60,),)/1000</f>
        <v>0</v>
      </c>
      <c r="H60" s="5">
        <f>-IFERROR(VLOOKUP($E60,'[1]TD Z22K260'!$B$43:$N$54,$A60,),)/1000</f>
        <v>0</v>
      </c>
      <c r="I60" s="5">
        <f>-IFERROR(VLOOKUP($E60,'[1]TD Z22K260'!$B$61:$N$72,$A60,),)/1000</f>
        <v>0</v>
      </c>
      <c r="J60" s="5">
        <f>-IFERROR(VLOOKUP($E60,'[1]TD Z22K260'!$B$79:$N$91,$A60,),)/1000+IFERROR(VLOOKUP(E60,[11]II!$B$6:$C$15,2,),)/1000</f>
        <v>0</v>
      </c>
      <c r="K60" s="5">
        <f>-IFERROR(VLOOKUP($E60,'[1]TD Z22K260'!$B$97:$N$109,$A60,),)/1000</f>
        <v>0</v>
      </c>
      <c r="L60" s="5">
        <f t="shared" si="4"/>
        <v>0</v>
      </c>
      <c r="M60" s="5">
        <f t="shared" si="4"/>
        <v>0</v>
      </c>
      <c r="N60" s="5">
        <f t="shared" si="4"/>
        <v>0</v>
      </c>
      <c r="O60" s="5">
        <f t="shared" si="4"/>
        <v>0</v>
      </c>
      <c r="P60" s="5">
        <f t="shared" si="4"/>
        <v>0</v>
      </c>
      <c r="Q60" s="5">
        <f t="shared" si="4"/>
        <v>0</v>
      </c>
      <c r="R60" s="5">
        <f>-(SUM(F60:K60,T60,V60)-SUM(L60:Q60,S60,U60,W60)-('[1]APC MAT'!G60-'[1]APC MAT'!J60))</f>
        <v>6.4280370000000175</v>
      </c>
      <c r="S60" s="5">
        <f>[5]P00090!$AV$67/12-SUM(L60:Q60)</f>
        <v>0</v>
      </c>
      <c r="T60" s="5">
        <f>IFERROR(HLOOKUP(E60,[12]MBR04!$D$2:$AJ$8,7,),)</f>
        <v>0</v>
      </c>
      <c r="U60" s="5">
        <f t="shared" si="2"/>
        <v>0</v>
      </c>
      <c r="V60" s="5">
        <f>'[1]APC MAT'!F60-'[1]APC MAT'!I60</f>
        <v>-45.516411666666841</v>
      </c>
      <c r="W60" s="5">
        <v>0</v>
      </c>
      <c r="X60" s="6">
        <f>SUM(F60:K60,T60,R60,V60)-SUM(L60:Q60,S60,U60,W60)-('[1]APC MAT'!G60-'[1]APC MAT'!J60)</f>
        <v>0</v>
      </c>
    </row>
    <row r="61" spans="1:24" x14ac:dyDescent="0.35">
      <c r="A61">
        <f t="shared" si="0"/>
        <v>5</v>
      </c>
      <c r="B61" t="s">
        <v>48</v>
      </c>
      <c r="C61">
        <v>4</v>
      </c>
      <c r="D61" t="s">
        <v>37</v>
      </c>
      <c r="E61" t="s">
        <v>38</v>
      </c>
      <c r="F61" s="5">
        <f>IFERROR(VLOOKUP($E61,'[1]TD Z22K095'!$B$27:$N$38,'[1]Variações por PDCL'!A61,),)/1000</f>
        <v>-8.9814799999999924</v>
      </c>
      <c r="G61" s="5">
        <f>-IFERROR(VLOOKUP($E61,'[1]TD Z22K260'!$B$25:$N$36,A61,),)/1000</f>
        <v>273.16749000000016</v>
      </c>
      <c r="H61" s="5">
        <f>-IFERROR(VLOOKUP($E61,'[1]TD Z22K260'!$B$43:$N$54,$A61,),)/1000</f>
        <v>120.85064000000004</v>
      </c>
      <c r="I61" s="5">
        <f>-IFERROR(VLOOKUP($E61,'[1]TD Z22K260'!$B$61:$N$72,$A61,),)/1000</f>
        <v>-26.028990000000061</v>
      </c>
      <c r="J61" s="5">
        <f>-IFERROR(VLOOKUP($E61,'[1]TD Z22K260'!$B$79:$N$91,$A61,),)/1000+IFERROR(VLOOKUP(E61,[11]II!$B$6:$C$15,2,),)/1000</f>
        <v>-1284.9663199999984</v>
      </c>
      <c r="K61" s="5">
        <f>-IFERROR(VLOOKUP($E61,'[1]TD Z22K260'!$B$97:$N$109,$A61,),)/1000</f>
        <v>-78.338349999999991</v>
      </c>
      <c r="L61" s="5">
        <f t="shared" si="4"/>
        <v>750.01450511227847</v>
      </c>
      <c r="M61" s="5">
        <f t="shared" si="4"/>
        <v>-17.184912005800697</v>
      </c>
      <c r="N61" s="5">
        <f t="shared" si="4"/>
        <v>128.62383997223711</v>
      </c>
      <c r="O61" s="5">
        <f t="shared" si="4"/>
        <v>-53.042059230663391</v>
      </c>
      <c r="P61" s="5">
        <f t="shared" si="4"/>
        <v>-127.68591902093117</v>
      </c>
      <c r="Q61" s="5">
        <f t="shared" si="4"/>
        <v>548.46172607725327</v>
      </c>
      <c r="R61" s="5">
        <f>-(SUM(F61:K61,T61,V61)-SUM(L61:Q61,S61,U61,W61)-('[1]APC MAT'!G61-'[1]APC MAT'!J61))</f>
        <v>3375.4485594333287</v>
      </c>
      <c r="S61" s="5">
        <f>[5]P00580!$AV$67/12-SUM(L61:Q61)</f>
        <v>1612.7402101484508</v>
      </c>
      <c r="T61" s="5">
        <f>IFERROR(HLOOKUP(E61,[12]MBR04!$D$2:$AJ$8,7,),)</f>
        <v>-872.72221999999999</v>
      </c>
      <c r="U61" s="5">
        <f t="shared" si="2"/>
        <v>-857.41666666666663</v>
      </c>
      <c r="V61" s="5">
        <f>'[1]APC MAT'!F61-'[1]APC MAT'!I61</f>
        <v>2626.4048251691929</v>
      </c>
      <c r="W61" s="5">
        <v>0</v>
      </c>
      <c r="X61" s="6">
        <f>SUM(F61:K61,T61,R61,V61)-SUM(L61:Q61,S61,U61,W61)-('[1]APC MAT'!G61-'[1]APC MAT'!J61)</f>
        <v>0</v>
      </c>
    </row>
    <row r="62" spans="1:24" x14ac:dyDescent="0.35">
      <c r="A62">
        <f t="shared" si="0"/>
        <v>5</v>
      </c>
      <c r="B62" t="s">
        <v>48</v>
      </c>
      <c r="C62">
        <v>4</v>
      </c>
      <c r="D62" t="s">
        <v>39</v>
      </c>
      <c r="E62" t="s">
        <v>40</v>
      </c>
      <c r="F62" s="5">
        <f>IFERROR(VLOOKUP($E62,'[1]TD Z22K095'!$B$27:$N$38,'[1]Variações por PDCL'!A62,),)/1000</f>
        <v>0.12978000000000001</v>
      </c>
      <c r="G62" s="5">
        <f>-IFERROR(VLOOKUP($E62,'[1]TD Z22K260'!$B$25:$N$36,A62,),)/1000</f>
        <v>21.129300000000011</v>
      </c>
      <c r="H62" s="5">
        <f>-IFERROR(VLOOKUP($E62,'[1]TD Z22K260'!$B$43:$N$54,$A62,),)/1000</f>
        <v>-2.0095099999999997</v>
      </c>
      <c r="I62" s="5">
        <f>-IFERROR(VLOOKUP($E62,'[1]TD Z22K260'!$B$61:$N$72,$A62,),)/1000</f>
        <v>6.6522099999999984</v>
      </c>
      <c r="J62" s="5">
        <f>-IFERROR(VLOOKUP($E62,'[1]TD Z22K260'!$B$79:$N$91,$A62,),)/1000+IFERROR(VLOOKUP(E62,[11]II!$B$6:$C$15,2,),)/1000</f>
        <v>-15.687529999999999</v>
      </c>
      <c r="K62" s="5">
        <f>-IFERROR(VLOOKUP($E62,'[1]TD Z22K260'!$B$97:$N$109,$A62,),)/1000</f>
        <v>-49.157950000000007</v>
      </c>
      <c r="L62" s="5">
        <f t="shared" si="4"/>
        <v>51.7519512045263</v>
      </c>
      <c r="M62" s="5">
        <f t="shared" si="4"/>
        <v>-7.3164377606793636</v>
      </c>
      <c r="N62" s="5">
        <f t="shared" si="4"/>
        <v>13.48286357191339</v>
      </c>
      <c r="O62" s="5">
        <f t="shared" si="4"/>
        <v>-0.87681095435011513</v>
      </c>
      <c r="P62" s="5">
        <f t="shared" si="4"/>
        <v>-2.3722719239363306</v>
      </c>
      <c r="Q62" s="5">
        <f t="shared" si="4"/>
        <v>41.139021067022107</v>
      </c>
      <c r="R62" s="5">
        <f>-(SUM(F62:K62,T62,V62)-SUM(L62:Q62,S62,U62,W62)-('[1]APC MAT'!G62-'[1]APC MAT'!J62))</f>
        <v>-42.50869653333325</v>
      </c>
      <c r="S62" s="5">
        <f>[5]P00586!$AV$67/12-SUM(L62:Q62)</f>
        <v>0</v>
      </c>
      <c r="T62" s="5">
        <f>IFERROR(HLOOKUP(E62,[12]MBR04!$D$2:$AJ$8,7,),)</f>
        <v>-143.76789000000002</v>
      </c>
      <c r="U62" s="5">
        <f t="shared" si="2"/>
        <v>-104.83333333333333</v>
      </c>
      <c r="V62" s="5">
        <f>'[1]APC MAT'!F62-'[1]APC MAT'!I62</f>
        <v>-272.87339699166637</v>
      </c>
      <c r="W62" s="5">
        <v>0</v>
      </c>
      <c r="X62" s="6">
        <f>SUM(F62:K62,T62,R62,V62)-SUM(L62:Q62,S62,U62,W62)-('[1]APC MAT'!G62-'[1]APC MAT'!J62)</f>
        <v>0</v>
      </c>
    </row>
    <row r="63" spans="1:24" x14ac:dyDescent="0.35">
      <c r="A63">
        <f t="shared" si="0"/>
        <v>5</v>
      </c>
      <c r="B63" t="s">
        <v>48</v>
      </c>
      <c r="C63">
        <v>4</v>
      </c>
      <c r="D63" t="s">
        <v>39</v>
      </c>
      <c r="E63" t="s">
        <v>41</v>
      </c>
      <c r="F63" s="5">
        <f>IFERROR(VLOOKUP($E63,'[1]TD Z22K095'!$B$27:$N$38,'[1]Variações por PDCL'!A63,),)/1000</f>
        <v>4.4940000000000001E-2</v>
      </c>
      <c r="G63" s="5">
        <f>-IFERROR(VLOOKUP($E63,'[1]TD Z22K260'!$B$25:$N$36,A63,),)/1000</f>
        <v>17.805409999999998</v>
      </c>
      <c r="H63" s="5">
        <f>-IFERROR(VLOOKUP($E63,'[1]TD Z22K260'!$B$43:$N$54,$A63,),)/1000</f>
        <v>28.619799999999998</v>
      </c>
      <c r="I63" s="5">
        <f>-IFERROR(VLOOKUP($E63,'[1]TD Z22K260'!$B$61:$N$72,$A63,),)/1000</f>
        <v>4.9476100000000001</v>
      </c>
      <c r="J63" s="5">
        <f>-IFERROR(VLOOKUP($E63,'[1]TD Z22K260'!$B$79:$N$91,$A63,),)/1000+IFERROR(VLOOKUP(E63,[11]II!$B$6:$C$15,2,),)/1000</f>
        <v>6.4995399999999988</v>
      </c>
      <c r="K63" s="5">
        <f>-IFERROR(VLOOKUP($E63,'[1]TD Z22K260'!$B$97:$N$109,$A63,),)/1000</f>
        <v>-31.665480000000002</v>
      </c>
      <c r="L63" s="5">
        <f t="shared" si="4"/>
        <v>-1.20523468110375E-2</v>
      </c>
      <c r="M63" s="5">
        <f t="shared" si="4"/>
        <v>108.81191950025415</v>
      </c>
      <c r="N63" s="5">
        <f t="shared" si="4"/>
        <v>33.095210711415881</v>
      </c>
      <c r="O63" s="5">
        <f t="shared" si="4"/>
        <v>16.064601444570688</v>
      </c>
      <c r="P63" s="5">
        <f t="shared" si="4"/>
        <v>73.324016296251031</v>
      </c>
      <c r="Q63" s="5">
        <f t="shared" si="4"/>
        <v>4.7782786515874358</v>
      </c>
      <c r="R63" s="5">
        <f>-(SUM(F63:K63,T63,V63)-SUM(L63:Q63,S63,U63,W63)-('[1]APC MAT'!G63-'[1]APC MAT'!J63))</f>
        <v>-62.199673333333465</v>
      </c>
      <c r="S63" s="5">
        <f>[5]P00283!$AV$67/12-SUM(L63:Q63)</f>
        <v>0</v>
      </c>
      <c r="T63" s="5">
        <f>IFERROR(HLOOKUP(E63,[12]MBR04!$D$2:$AJ$8,7,),)</f>
        <v>-105.99291000000001</v>
      </c>
      <c r="U63" s="5">
        <f t="shared" si="2"/>
        <v>-51.333333333333336</v>
      </c>
      <c r="V63" s="5">
        <f>'[1]APC MAT'!F63-'[1]APC MAT'!I63</f>
        <v>-162.31500959999983</v>
      </c>
      <c r="W63" s="5">
        <v>0</v>
      </c>
      <c r="X63" s="6">
        <f>SUM(F63:K63,T63,R63,V63)-SUM(L63:Q63,S63,U63,W63)-('[1]APC MAT'!G63-'[1]APC MAT'!J63)</f>
        <v>0</v>
      </c>
    </row>
    <row r="64" spans="1:24" x14ac:dyDescent="0.35">
      <c r="A64">
        <f t="shared" si="0"/>
        <v>5</v>
      </c>
      <c r="B64" t="s">
        <v>48</v>
      </c>
      <c r="C64">
        <v>4</v>
      </c>
      <c r="D64" t="s">
        <v>42</v>
      </c>
      <c r="E64" t="s">
        <v>43</v>
      </c>
      <c r="F64" s="5">
        <f>IFERROR(VLOOKUP($E64,'[1]TD Z22K095'!$B$27:$N$38,'[1]Variações por PDCL'!A64,),)/1000</f>
        <v>0.46915999999999997</v>
      </c>
      <c r="G64" s="5">
        <f>-IFERROR(VLOOKUP($E64,'[1]TD Z22K260'!$B$25:$N$36,A64,),)/1000</f>
        <v>145.3542799999999</v>
      </c>
      <c r="H64" s="5">
        <f>-IFERROR(VLOOKUP($E64,'[1]TD Z22K260'!$B$43:$N$54,$A64,),)/1000</f>
        <v>10.891000000000004</v>
      </c>
      <c r="I64" s="5">
        <f>-IFERROR(VLOOKUP($E64,'[1]TD Z22K260'!$B$61:$N$72,$A64,),)/1000</f>
        <v>-7.128239999999999</v>
      </c>
      <c r="J64" s="5">
        <f>-IFERROR(VLOOKUP($E64,'[1]TD Z22K260'!$B$79:$N$91,$A64,),)/1000+IFERROR(VLOOKUP(E64,[11]II!$B$6:$C$15,2,),)/1000</f>
        <v>-66.890950000000018</v>
      </c>
      <c r="K64" s="5">
        <f>-IFERROR(VLOOKUP($E64,'[1]TD Z22K260'!$B$97:$N$109,$A64,),)/1000</f>
        <v>-136.72792999999996</v>
      </c>
      <c r="L64" s="5">
        <f t="shared" si="4"/>
        <v>261.74027505970105</v>
      </c>
      <c r="M64" s="5">
        <f t="shared" si="4"/>
        <v>232.50228455045118</v>
      </c>
      <c r="N64" s="5">
        <f t="shared" si="4"/>
        <v>4.2867161779586951</v>
      </c>
      <c r="O64" s="5">
        <f t="shared" si="4"/>
        <v>9.043891795907113</v>
      </c>
      <c r="P64" s="5">
        <f t="shared" si="4"/>
        <v>-42.644870561531427</v>
      </c>
      <c r="Q64" s="5">
        <f t="shared" si="4"/>
        <v>97.249568767748983</v>
      </c>
      <c r="R64" s="5">
        <f>-(SUM(F64:K64,T64,V64)-SUM(L64:Q64,S64,U64,W64)-('[1]APC MAT'!G64-'[1]APC MAT'!J64))</f>
        <v>291.53979760000038</v>
      </c>
      <c r="S64" s="5">
        <f>[5]P00258!$AV$67/12-SUM(L64:Q64)</f>
        <v>0</v>
      </c>
      <c r="T64" s="5">
        <f>IFERROR(HLOOKUP(E64,[12]MBR04!$D$2:$AJ$8,7,),)</f>
        <v>-247.80751999999998</v>
      </c>
      <c r="U64" s="5">
        <f t="shared" si="2"/>
        <v>-277.75</v>
      </c>
      <c r="V64" s="5">
        <f>'[1]APC MAT'!F64-'[1]APC MAT'!I64</f>
        <v>-261.32170553437345</v>
      </c>
      <c r="W64" s="5">
        <v>0</v>
      </c>
      <c r="X64" s="6">
        <f>SUM(F64:K64,T64,R64,V64)-SUM(L64:Q64,S64,U64,W64)-('[1]APC MAT'!G64-'[1]APC MAT'!J64)</f>
        <v>0</v>
      </c>
    </row>
    <row r="65" spans="1:24" x14ac:dyDescent="0.35">
      <c r="A65">
        <f t="shared" si="0"/>
        <v>5</v>
      </c>
      <c r="B65" t="s">
        <v>48</v>
      </c>
      <c r="C65">
        <v>4</v>
      </c>
      <c r="D65" t="s">
        <v>44</v>
      </c>
      <c r="E65" t="s">
        <v>45</v>
      </c>
      <c r="F65" s="5">
        <f>IFERROR(VLOOKUP($E65,'[1]TD Z22K095'!$B$27:$N$38,'[1]Variações por PDCL'!A65,),)/1000</f>
        <v>1.0330000000000001E-2</v>
      </c>
      <c r="G65" s="5">
        <f>-IFERROR(VLOOKUP($E65,'[1]TD Z22K260'!$B$25:$N$36,A65,),)/1000</f>
        <v>0</v>
      </c>
      <c r="H65" s="5">
        <f>-IFERROR(VLOOKUP($E65,'[1]TD Z22K260'!$B$43:$N$54,$A65,),)/1000</f>
        <v>0</v>
      </c>
      <c r="I65" s="5">
        <f>-IFERROR(VLOOKUP($E65,'[1]TD Z22K260'!$B$61:$N$72,$A65,),)/1000</f>
        <v>0</v>
      </c>
      <c r="J65" s="5">
        <f>-IFERROR(VLOOKUP($E65,'[1]TD Z22K260'!$B$79:$N$91,$A65,),)/1000+IFERROR(VLOOKUP(E65,[11]II!$B$6:$C$15,2,),)/1000</f>
        <v>0</v>
      </c>
      <c r="K65" s="5">
        <f>-IFERROR(VLOOKUP($E65,'[1]TD Z22K260'!$B$97:$N$109,$A65,),)/1000</f>
        <v>0</v>
      </c>
      <c r="L65" s="5">
        <f t="shared" si="4"/>
        <v>0</v>
      </c>
      <c r="M65" s="5">
        <f t="shared" si="4"/>
        <v>0</v>
      </c>
      <c r="N65" s="5">
        <f t="shared" si="4"/>
        <v>0</v>
      </c>
      <c r="O65" s="5">
        <f t="shared" si="4"/>
        <v>0</v>
      </c>
      <c r="P65" s="5">
        <f t="shared" si="4"/>
        <v>0</v>
      </c>
      <c r="Q65" s="5">
        <f t="shared" si="4"/>
        <v>0</v>
      </c>
      <c r="R65" s="5">
        <f>-(SUM(F65:K65,T65,V65)-SUM(L65:Q65,S65,U65,W65)-('[1]APC MAT'!G65-'[1]APC MAT'!J65))</f>
        <v>344.86287999999996</v>
      </c>
      <c r="S65" s="5">
        <f>[5]P00200!$AV$67/12-SUM(L65:Q65)</f>
        <v>0</v>
      </c>
      <c r="T65" s="5">
        <f>IFERROR(HLOOKUP(E65,[12]MBR04!$D$2:$AJ$8,7,),)</f>
        <v>0</v>
      </c>
      <c r="U65" s="5">
        <f t="shared" si="2"/>
        <v>0</v>
      </c>
      <c r="V65" s="5">
        <f>'[1]APC MAT'!F65-'[1]APC MAT'!I65</f>
        <v>0</v>
      </c>
      <c r="W65" s="5">
        <v>0</v>
      </c>
      <c r="X65" s="6">
        <f>SUM(F65:K65,T65,R65,V65)-SUM(L65:Q65,S65,U65,W65)-('[1]APC MAT'!G65-'[1]APC MAT'!J65)</f>
        <v>0</v>
      </c>
    </row>
    <row r="66" spans="1:24" x14ac:dyDescent="0.35">
      <c r="A66">
        <f t="shared" si="0"/>
        <v>6</v>
      </c>
      <c r="B66" t="s">
        <v>49</v>
      </c>
      <c r="C66">
        <v>5</v>
      </c>
      <c r="D66" t="s">
        <v>23</v>
      </c>
      <c r="E66" t="s">
        <v>24</v>
      </c>
      <c r="F66" s="5">
        <f>IFERROR(VLOOKUP($E66,'[1]TD Z22K095'!$B$27:$N$38,'[1]Variações por PDCL'!A66,),)/1000</f>
        <v>0</v>
      </c>
      <c r="G66" s="5">
        <f>-IFERROR(VLOOKUP($E66,'[1]TD Z22K260'!$B$25:$N$36,A66,),)/1000</f>
        <v>0</v>
      </c>
      <c r="H66" s="5">
        <f>-IFERROR(VLOOKUP($E66,'[1]TD Z22K260'!$B$43:$N$54,$A66,),)/1000</f>
        <v>0</v>
      </c>
      <c r="I66" s="5">
        <f>-IFERROR(VLOOKUP($E66,'[1]TD Z22K260'!$B$61:$N$72,$A66,),)/1000</f>
        <v>0</v>
      </c>
      <c r="J66" s="5">
        <f>-IFERROR(VLOOKUP($E66,'[1]TD Z22K260'!$B$79:$N$91,$A66,),)/1000+IFERROR(VLOOKUP(E66,[11]II!$B$6:$C$15,2,),)/1000</f>
        <v>0</v>
      </c>
      <c r="K66" s="5">
        <f>-IFERROR(VLOOKUP($E66,'[1]TD Z22K260'!$B$97:$N$109,$A66,),)/1000</f>
        <v>0</v>
      </c>
      <c r="L66" s="5">
        <f t="shared" ref="L66:Q81" si="5">L50</f>
        <v>0</v>
      </c>
      <c r="M66" s="5">
        <f t="shared" si="5"/>
        <v>0</v>
      </c>
      <c r="N66" s="5">
        <f t="shared" si="5"/>
        <v>0</v>
      </c>
      <c r="O66" s="5">
        <f t="shared" si="5"/>
        <v>0</v>
      </c>
      <c r="P66" s="5">
        <f t="shared" si="5"/>
        <v>0</v>
      </c>
      <c r="Q66" s="5">
        <f t="shared" si="5"/>
        <v>0</v>
      </c>
      <c r="R66" s="5">
        <f>-(SUM(F66:K66,T66,V66)-SUM(L66:Q66,S66,U66,W66)-('[1]APC MAT'!G66-'[1]APC MAT'!J66))</f>
        <v>-20.85315666666666</v>
      </c>
      <c r="S66" s="5">
        <f>[5]P00068!$AV$67/12-SUM(L66:Q66)</f>
        <v>0</v>
      </c>
      <c r="T66" s="5">
        <f>IFERROR(HLOOKUP(E66,[12]MBR04!$D$2:$AJ$8,7,),)</f>
        <v>-5.06351</v>
      </c>
      <c r="U66" s="5">
        <f t="shared" si="2"/>
        <v>-25.916666666666661</v>
      </c>
      <c r="V66" s="5">
        <f>'[1]APC MAT'!F66-'[1]APC MAT'!I66</f>
        <v>25.916666666666661</v>
      </c>
      <c r="W66" s="5">
        <v>0</v>
      </c>
      <c r="X66" s="6">
        <f>SUM(F66:K66,T66,R66,V66)-SUM(L66:Q66,S66,U66,W66)-('[1]APC MAT'!G66-'[1]APC MAT'!J66)</f>
        <v>0</v>
      </c>
    </row>
    <row r="67" spans="1:24" x14ac:dyDescent="0.35">
      <c r="A67">
        <f t="shared" ref="A67:A97" si="6">C67+1</f>
        <v>6</v>
      </c>
      <c r="B67" t="s">
        <v>49</v>
      </c>
      <c r="C67">
        <v>5</v>
      </c>
      <c r="D67" t="s">
        <v>23</v>
      </c>
      <c r="E67" t="s">
        <v>25</v>
      </c>
      <c r="F67" s="5">
        <f>IFERROR(VLOOKUP($E67,'[1]TD Z22K095'!$B$27:$N$38,'[1]Variações por PDCL'!A67,),)/1000</f>
        <v>-2.08447</v>
      </c>
      <c r="G67" s="5">
        <f>-IFERROR(VLOOKUP($E67,'[1]TD Z22K260'!$B$25:$N$36,A67,),)/1000</f>
        <v>0</v>
      </c>
      <c r="H67" s="5">
        <f>-IFERROR(VLOOKUP($E67,'[1]TD Z22K260'!$B$43:$N$54,$A67,),)/1000</f>
        <v>0</v>
      </c>
      <c r="I67" s="5">
        <f>-IFERROR(VLOOKUP($E67,'[1]TD Z22K260'!$B$61:$N$72,$A67,),)/1000</f>
        <v>7.3075300000000016</v>
      </c>
      <c r="J67" s="5">
        <f>-IFERROR(VLOOKUP($E67,'[1]TD Z22K260'!$B$79:$N$91,$A67,),)/1000+IFERROR(VLOOKUP(E67,[11]II!$B$6:$C$15,2,),)/1000</f>
        <v>0</v>
      </c>
      <c r="K67" s="5">
        <f>-IFERROR(VLOOKUP($E67,'[1]TD Z22K260'!$B$97:$N$109,$A67,),)/1000</f>
        <v>-0.18081999999999998</v>
      </c>
      <c r="L67" s="5">
        <f t="shared" si="5"/>
        <v>321.8689301414318</v>
      </c>
      <c r="M67" s="5">
        <f t="shared" si="5"/>
        <v>345.42844945856888</v>
      </c>
      <c r="N67" s="5">
        <f t="shared" si="5"/>
        <v>86.802433615157739</v>
      </c>
      <c r="O67" s="5">
        <f t="shared" si="5"/>
        <v>11.652451102597537</v>
      </c>
      <c r="P67" s="5">
        <f t="shared" si="5"/>
        <v>14.679002348168519</v>
      </c>
      <c r="Q67" s="5">
        <f t="shared" si="5"/>
        <v>11.510312449038295</v>
      </c>
      <c r="R67" s="5">
        <f>-(SUM(F67:K67,T67,V67)-SUM(L67:Q67,S67,U67,W67)-('[1]APC MAT'!G67-'[1]APC MAT'!J67))</f>
        <v>341.49289226666656</v>
      </c>
      <c r="S67" s="5">
        <f>[5]P00590!$AV$67/12-SUM(L67:Q67)</f>
        <v>0</v>
      </c>
      <c r="T67" s="5">
        <f>IFERROR(HLOOKUP(E67,[12]MBR04!$D$2:$AJ$8,7,),)</f>
        <v>0.13437000000000002</v>
      </c>
      <c r="U67" s="5">
        <f t="shared" si="2"/>
        <v>0.16666666666666666</v>
      </c>
      <c r="V67" s="5">
        <f>'[1]APC MAT'!F67-'[1]APC MAT'!I67</f>
        <v>391.18904491166722</v>
      </c>
      <c r="W67" s="5">
        <v>0</v>
      </c>
      <c r="X67" s="6">
        <f>SUM(F67:K67,T67,R67,V67)-SUM(L67:Q67,S67,U67,W67)-('[1]APC MAT'!G67-'[1]APC MAT'!J67)</f>
        <v>0</v>
      </c>
    </row>
    <row r="68" spans="1:24" x14ac:dyDescent="0.35">
      <c r="A68">
        <f t="shared" si="6"/>
        <v>6</v>
      </c>
      <c r="B68" t="s">
        <v>49</v>
      </c>
      <c r="C68">
        <v>5</v>
      </c>
      <c r="D68" t="s">
        <v>23</v>
      </c>
      <c r="E68" t="s">
        <v>26</v>
      </c>
      <c r="F68" s="5">
        <f>IFERROR(VLOOKUP($E68,'[1]TD Z22K095'!$B$27:$N$38,'[1]Variações por PDCL'!A68,),)/1000</f>
        <v>0</v>
      </c>
      <c r="G68" s="5">
        <f>-IFERROR(VLOOKUP($E68,'[1]TD Z22K260'!$B$25:$N$36,A68,),)/1000</f>
        <v>1.7604500000000003</v>
      </c>
      <c r="H68" s="5">
        <f>-IFERROR(VLOOKUP($E68,'[1]TD Z22K260'!$B$43:$N$54,$A68,),)/1000</f>
        <v>1.1139499999999998</v>
      </c>
      <c r="I68" s="5">
        <f>-IFERROR(VLOOKUP($E68,'[1]TD Z22K260'!$B$61:$N$72,$A68,),)/1000</f>
        <v>14.436779999999995</v>
      </c>
      <c r="J68" s="5">
        <f>-IFERROR(VLOOKUP($E68,'[1]TD Z22K260'!$B$79:$N$91,$A68,),)/1000+IFERROR(VLOOKUP(E68,[11]II!$B$6:$C$15,2,),)/1000</f>
        <v>3.9692699999999999</v>
      </c>
      <c r="K68" s="5">
        <f>-IFERROR(VLOOKUP($E68,'[1]TD Z22K260'!$B$97:$N$109,$A68,),)/1000</f>
        <v>-9.3297300000000085</v>
      </c>
      <c r="L68" s="5">
        <f t="shared" si="5"/>
        <v>0</v>
      </c>
      <c r="M68" s="5">
        <f t="shared" si="5"/>
        <v>226.6183770435465</v>
      </c>
      <c r="N68" s="5">
        <f t="shared" si="5"/>
        <v>58.039170848074974</v>
      </c>
      <c r="O68" s="5">
        <f t="shared" si="5"/>
        <v>-2.5936869480641369</v>
      </c>
      <c r="P68" s="5">
        <f t="shared" si="5"/>
        <v>45.727254733498206</v>
      </c>
      <c r="Q68" s="5">
        <f t="shared" si="5"/>
        <v>16.19966417734847</v>
      </c>
      <c r="R68" s="5">
        <f>-(SUM(F68:K68,T68,V68)-SUM(L68:Q68,S68,U68,W68)-('[1]APC MAT'!G68-'[1]APC MAT'!J68))</f>
        <v>43.508996666667144</v>
      </c>
      <c r="S68" s="5">
        <f>[5]P00291!$AV$67/12-SUM(L68:Q68)</f>
        <v>0</v>
      </c>
      <c r="T68" s="5">
        <f>IFERROR(HLOOKUP(E68,[12]MBR04!$D$2:$AJ$8,7,),)</f>
        <v>-2.7566899999999999</v>
      </c>
      <c r="U68" s="5">
        <f t="shared" si="2"/>
        <v>-3.5833333333333335</v>
      </c>
      <c r="V68" s="5">
        <f>'[1]APC MAT'!F68-'[1]APC MAT'!I68</f>
        <v>-46.682724384201265</v>
      </c>
      <c r="W68" s="5">
        <v>0</v>
      </c>
      <c r="X68" s="6">
        <f>SUM(F68:K68,T68,R68,V68)-SUM(L68:Q68,S68,U68,W68)-('[1]APC MAT'!G68-'[1]APC MAT'!J68)</f>
        <v>0</v>
      </c>
    </row>
    <row r="69" spans="1:24" x14ac:dyDescent="0.35">
      <c r="A69">
        <f t="shared" si="6"/>
        <v>6</v>
      </c>
      <c r="B69" t="s">
        <v>49</v>
      </c>
      <c r="C69">
        <v>5</v>
      </c>
      <c r="D69" t="s">
        <v>23</v>
      </c>
      <c r="E69" t="s">
        <v>27</v>
      </c>
      <c r="F69" s="5">
        <f>IFERROR(VLOOKUP($E69,'[1]TD Z22K095'!$B$27:$N$38,'[1]Variações por PDCL'!A69,),)/1000</f>
        <v>114.00498999999998</v>
      </c>
      <c r="G69" s="5">
        <f>-IFERROR(VLOOKUP($E69,'[1]TD Z22K260'!$B$25:$N$36,A69,),)/1000</f>
        <v>1.6798499999999998</v>
      </c>
      <c r="H69" s="5">
        <f>-IFERROR(VLOOKUP($E69,'[1]TD Z22K260'!$B$43:$N$54,$A69,),)/1000</f>
        <v>0.45960000000000001</v>
      </c>
      <c r="I69" s="5">
        <f>-IFERROR(VLOOKUP($E69,'[1]TD Z22K260'!$B$61:$N$72,$A69,),)/1000</f>
        <v>43.649250000000009</v>
      </c>
      <c r="J69" s="5">
        <f>-IFERROR(VLOOKUP($E69,'[1]TD Z22K260'!$B$79:$N$91,$A69,),)/1000+IFERROR(VLOOKUP(E69,[11]II!$B$6:$C$15,2,),)/1000</f>
        <v>-8.0585199999999997</v>
      </c>
      <c r="K69" s="5">
        <f>-IFERROR(VLOOKUP($E69,'[1]TD Z22K260'!$B$97:$N$109,$A69,),)/1000</f>
        <v>-2.0554599999999996</v>
      </c>
      <c r="L69" s="5">
        <f t="shared" si="5"/>
        <v>1054.2158054120707</v>
      </c>
      <c r="M69" s="5">
        <f t="shared" si="5"/>
        <v>245.55154051150748</v>
      </c>
      <c r="N69" s="5">
        <f t="shared" si="5"/>
        <v>69.595275677416183</v>
      </c>
      <c r="O69" s="5">
        <f t="shared" si="5"/>
        <v>8.4151548203106952</v>
      </c>
      <c r="P69" s="5">
        <f t="shared" si="5"/>
        <v>-271.75026319136134</v>
      </c>
      <c r="Q69" s="5">
        <f t="shared" si="5"/>
        <v>379.03242588142228</v>
      </c>
      <c r="R69" s="5">
        <f>-(SUM(F69:K69,T69,V69)-SUM(L69:Q69,S69,U69,W69)-('[1]APC MAT'!G69-'[1]APC MAT'!J69))</f>
        <v>751.43824430000109</v>
      </c>
      <c r="S69" s="5">
        <f>[5]P00220!$AV$67/12-SUM(L69:Q69)</f>
        <v>0</v>
      </c>
      <c r="T69" s="5">
        <f>IFERROR(HLOOKUP(E69,[12]MBR04!$D$2:$AJ$8,7,),)</f>
        <v>134.58838</v>
      </c>
      <c r="U69" s="5">
        <f t="shared" si="2"/>
        <v>-346</v>
      </c>
      <c r="V69" s="5">
        <f>'[1]APC MAT'!F69-'[1]APC MAT'!I69</f>
        <v>-529.12910831490353</v>
      </c>
      <c r="W69" s="5">
        <v>0</v>
      </c>
      <c r="X69" s="6">
        <f>SUM(F69:K69,T69,R69,V69)-SUM(L69:Q69,S69,U69,W69)-('[1]APC MAT'!G69-'[1]APC MAT'!J69)</f>
        <v>0</v>
      </c>
    </row>
    <row r="70" spans="1:24" x14ac:dyDescent="0.35">
      <c r="A70">
        <f t="shared" si="6"/>
        <v>6</v>
      </c>
      <c r="B70" t="s">
        <v>49</v>
      </c>
      <c r="C70">
        <v>5</v>
      </c>
      <c r="D70" t="s">
        <v>28</v>
      </c>
      <c r="E70" t="s">
        <v>29</v>
      </c>
      <c r="F70" s="5">
        <f>IFERROR(VLOOKUP($E70,'[1]TD Z22K095'!$B$27:$N$38,'[1]Variações por PDCL'!A70,),)/1000</f>
        <v>-3.1885300000000001</v>
      </c>
      <c r="G70" s="5">
        <f>-IFERROR(VLOOKUP($E70,'[1]TD Z22K260'!$B$25:$N$36,A70,),)/1000</f>
        <v>107.91981000000001</v>
      </c>
      <c r="H70" s="5">
        <f>-IFERROR(VLOOKUP($E70,'[1]TD Z22K260'!$B$43:$N$54,$A70,),)/1000</f>
        <v>-81.626680000000007</v>
      </c>
      <c r="I70" s="5">
        <f>-IFERROR(VLOOKUP($E70,'[1]TD Z22K260'!$B$61:$N$72,$A70,),)/1000</f>
        <v>109.48837000000005</v>
      </c>
      <c r="J70" s="5">
        <f>-IFERROR(VLOOKUP($E70,'[1]TD Z22K260'!$B$79:$N$91,$A70,),)/1000+IFERROR(VLOOKUP(E70,[11]II!$B$6:$C$15,2,),)/1000</f>
        <v>-40.316659999999999</v>
      </c>
      <c r="K70" s="5">
        <f>-IFERROR(VLOOKUP($E70,'[1]TD Z22K260'!$B$97:$N$109,$A70,),)/1000</f>
        <v>-86.183980000000005</v>
      </c>
      <c r="L70" s="5">
        <f t="shared" si="5"/>
        <v>-3.4697612504576987</v>
      </c>
      <c r="M70" s="5">
        <f t="shared" si="5"/>
        <v>176.75477411957729</v>
      </c>
      <c r="N70" s="5">
        <f t="shared" si="5"/>
        <v>443.97935252996405</v>
      </c>
      <c r="O70" s="5">
        <f t="shared" si="5"/>
        <v>-12.968622107336552</v>
      </c>
      <c r="P70" s="5">
        <f t="shared" si="5"/>
        <v>-9.1960909841513558</v>
      </c>
      <c r="Q70" s="5">
        <f t="shared" si="5"/>
        <v>224.29498110953145</v>
      </c>
      <c r="R70" s="5">
        <f>-(SUM(F70:K70,T70,V70)-SUM(L70:Q70,S70,U70,W70)-('[1]APC MAT'!G70-'[1]APC MAT'!J70))</f>
        <v>869.9813799333333</v>
      </c>
      <c r="S70" s="5">
        <f>[5]P00280!$AV$67/12-SUM(L70:Q70)</f>
        <v>83.333333333333144</v>
      </c>
      <c r="T70" s="5">
        <f>IFERROR(HLOOKUP(E70,[12]MBR04!$D$2:$AJ$8,7,),)</f>
        <v>-51.95391</v>
      </c>
      <c r="U70" s="5">
        <f t="shared" si="2"/>
        <v>4.083333333333333</v>
      </c>
      <c r="V70" s="5">
        <f>'[1]APC MAT'!F70-'[1]APC MAT'!I70</f>
        <v>-1263.0139384088543</v>
      </c>
      <c r="W70" s="5">
        <v>0</v>
      </c>
      <c r="X70" s="6">
        <f>SUM(F70:K70,T70,R70,V70)-SUM(L70:Q70,S70,U70,W70)-('[1]APC MAT'!G70-'[1]APC MAT'!J70)</f>
        <v>0</v>
      </c>
    </row>
    <row r="71" spans="1:24" x14ac:dyDescent="0.35">
      <c r="A71">
        <f t="shared" si="6"/>
        <v>6</v>
      </c>
      <c r="B71" t="s">
        <v>49</v>
      </c>
      <c r="C71">
        <v>5</v>
      </c>
      <c r="D71" t="s">
        <v>28</v>
      </c>
      <c r="E71" t="s">
        <v>30</v>
      </c>
      <c r="F71" s="5">
        <f>IFERROR(VLOOKUP($E71,'[1]TD Z22K095'!$B$27:$N$38,'[1]Variações por PDCL'!A71,),)/1000</f>
        <v>0</v>
      </c>
      <c r="G71" s="5">
        <f>-IFERROR(VLOOKUP($E71,'[1]TD Z22K260'!$B$25:$N$36,A71,),)/1000</f>
        <v>0</v>
      </c>
      <c r="H71" s="5">
        <f>-IFERROR(VLOOKUP($E71,'[1]TD Z22K260'!$B$43:$N$54,$A71,),)/1000</f>
        <v>0</v>
      </c>
      <c r="I71" s="5">
        <f>-IFERROR(VLOOKUP($E71,'[1]TD Z22K260'!$B$61:$N$72,$A71,),)/1000</f>
        <v>0</v>
      </c>
      <c r="J71" s="5">
        <f>-IFERROR(VLOOKUP($E71,'[1]TD Z22K260'!$B$79:$N$91,$A71,),)/1000+IFERROR(VLOOKUP(E71,[11]II!$B$6:$C$15,2,),)/1000</f>
        <v>0</v>
      </c>
      <c r="K71" s="5">
        <f>-IFERROR(VLOOKUP($E71,'[1]TD Z22K260'!$B$97:$N$109,$A71,),)/1000</f>
        <v>0</v>
      </c>
      <c r="L71" s="5">
        <f t="shared" si="5"/>
        <v>0</v>
      </c>
      <c r="M71" s="5">
        <f t="shared" si="5"/>
        <v>0</v>
      </c>
      <c r="N71" s="5">
        <f t="shared" si="5"/>
        <v>0</v>
      </c>
      <c r="O71" s="5">
        <f t="shared" si="5"/>
        <v>0</v>
      </c>
      <c r="P71" s="5">
        <f t="shared" si="5"/>
        <v>0</v>
      </c>
      <c r="Q71" s="5">
        <f t="shared" si="5"/>
        <v>0</v>
      </c>
      <c r="R71" s="5">
        <f>-(SUM(F71:K71,T71,V71)-SUM(L71:Q71,S71,U71,W71)-('[1]APC MAT'!G71-'[1]APC MAT'!J71))</f>
        <v>0</v>
      </c>
      <c r="S71" s="5">
        <f>[5]P00297!$AV$67/12-SUM(L71:Q71)</f>
        <v>0</v>
      </c>
      <c r="T71" s="5">
        <f>IFERROR(HLOOKUP(E71,[12]MBR04!$D$2:$AJ$8,7,),)</f>
        <v>0</v>
      </c>
      <c r="U71" s="5">
        <f t="shared" si="2"/>
        <v>0</v>
      </c>
      <c r="V71" s="5">
        <f>'[1]APC MAT'!F71-'[1]APC MAT'!I71</f>
        <v>0</v>
      </c>
      <c r="W71" s="5">
        <v>0</v>
      </c>
      <c r="X71" s="6">
        <f>SUM(F71:K71,T71,R71,V71)-SUM(L71:Q71,S71,U71,W71)-('[1]APC MAT'!G71-'[1]APC MAT'!J71)</f>
        <v>0</v>
      </c>
    </row>
    <row r="72" spans="1:24" x14ac:dyDescent="0.35">
      <c r="A72">
        <f t="shared" si="6"/>
        <v>6</v>
      </c>
      <c r="B72" t="s">
        <v>49</v>
      </c>
      <c r="C72">
        <v>5</v>
      </c>
      <c r="D72" t="s">
        <v>28</v>
      </c>
      <c r="E72" t="s">
        <v>31</v>
      </c>
      <c r="F72" s="5">
        <f>IFERROR(VLOOKUP($E72,'[1]TD Z22K095'!$B$27:$N$38,'[1]Variações por PDCL'!A72,),)/1000</f>
        <v>0</v>
      </c>
      <c r="G72" s="5">
        <f>-IFERROR(VLOOKUP($E72,'[1]TD Z22K260'!$B$25:$N$36,A72,),)/1000</f>
        <v>0</v>
      </c>
      <c r="H72" s="5">
        <f>-IFERROR(VLOOKUP($E72,'[1]TD Z22K260'!$B$43:$N$54,$A72,),)/1000</f>
        <v>0</v>
      </c>
      <c r="I72" s="5">
        <f>-IFERROR(VLOOKUP($E72,'[1]TD Z22K260'!$B$61:$N$72,$A72,),)/1000</f>
        <v>0</v>
      </c>
      <c r="J72" s="5">
        <f>-IFERROR(VLOOKUP($E72,'[1]TD Z22K260'!$B$79:$N$91,$A72,),)/1000+IFERROR(VLOOKUP(E72,[11]II!$B$6:$C$15,2,),)/1000</f>
        <v>0</v>
      </c>
      <c r="K72" s="5">
        <f>-IFERROR(VLOOKUP($E72,'[1]TD Z22K260'!$B$97:$N$109,$A72,),)/1000</f>
        <v>0</v>
      </c>
      <c r="L72" s="5">
        <f t="shared" si="5"/>
        <v>0</v>
      </c>
      <c r="M72" s="5">
        <f t="shared" si="5"/>
        <v>116.63085003817066</v>
      </c>
      <c r="N72" s="5">
        <f t="shared" si="5"/>
        <v>-14.383181879777039</v>
      </c>
      <c r="O72" s="5">
        <f t="shared" si="5"/>
        <v>5.7085095003559942</v>
      </c>
      <c r="P72" s="5">
        <f t="shared" si="5"/>
        <v>22.256310435842867</v>
      </c>
      <c r="Q72" s="5">
        <f t="shared" si="5"/>
        <v>5.9264975199276426</v>
      </c>
      <c r="R72" s="5">
        <f>-(SUM(F72:K72,T72,V72)-SUM(L72:Q72,S72,U72,W72)-('[1]APC MAT'!G72-'[1]APC MAT'!J72))</f>
        <v>9.3545053333332362</v>
      </c>
      <c r="S72" s="5">
        <f>[5]P00433!$AV$67/12-SUM(L72:Q72)</f>
        <v>0</v>
      </c>
      <c r="T72" s="5">
        <f>IFERROR(HLOOKUP(E72,[12]MBR04!$D$2:$AJ$8,7,),)</f>
        <v>-23.888279999999998</v>
      </c>
      <c r="U72" s="5">
        <f t="shared" si="2"/>
        <v>-24.666666666666668</v>
      </c>
      <c r="V72" s="5">
        <f>'[1]APC MAT'!F72-'[1]APC MAT'!I72</f>
        <v>1193.9662658333332</v>
      </c>
      <c r="W72" s="5">
        <v>0</v>
      </c>
      <c r="X72" s="6">
        <f>SUM(F72:K72,T72,R72,V72)-SUM(L72:Q72,S72,U72,W72)-('[1]APC MAT'!G72-'[1]APC MAT'!J72)</f>
        <v>0</v>
      </c>
    </row>
    <row r="73" spans="1:24" x14ac:dyDescent="0.35">
      <c r="A73">
        <f t="shared" si="6"/>
        <v>6</v>
      </c>
      <c r="B73" t="s">
        <v>49</v>
      </c>
      <c r="C73">
        <v>5</v>
      </c>
      <c r="D73" t="s">
        <v>28</v>
      </c>
      <c r="E73" t="s">
        <v>32</v>
      </c>
      <c r="F73" s="5">
        <f>IFERROR(VLOOKUP($E73,'[1]TD Z22K095'!$B$27:$N$38,'[1]Variações por PDCL'!A73,),)/1000</f>
        <v>0</v>
      </c>
      <c r="G73" s="5">
        <f>-IFERROR(VLOOKUP($E73,'[1]TD Z22K260'!$B$25:$N$36,A73,),)/1000</f>
        <v>0</v>
      </c>
      <c r="H73" s="5">
        <f>-IFERROR(VLOOKUP($E73,'[1]TD Z22K260'!$B$43:$N$54,$A73,),)/1000</f>
        <v>0</v>
      </c>
      <c r="I73" s="5">
        <f>-IFERROR(VLOOKUP($E73,'[1]TD Z22K260'!$B$61:$N$72,$A73,),)/1000</f>
        <v>0</v>
      </c>
      <c r="J73" s="5">
        <f>-IFERROR(VLOOKUP($E73,'[1]TD Z22K260'!$B$79:$N$91,$A73,),)/1000+IFERROR(VLOOKUP(E73,[11]II!$B$6:$C$15,2,),)/1000</f>
        <v>0</v>
      </c>
      <c r="K73" s="5">
        <f>-IFERROR(VLOOKUP($E73,'[1]TD Z22K260'!$B$97:$N$109,$A73,),)/1000</f>
        <v>0</v>
      </c>
      <c r="L73" s="5">
        <f t="shared" si="5"/>
        <v>0</v>
      </c>
      <c r="M73" s="5">
        <f t="shared" si="5"/>
        <v>0</v>
      </c>
      <c r="N73" s="5">
        <f t="shared" si="5"/>
        <v>0</v>
      </c>
      <c r="O73" s="5">
        <f t="shared" si="5"/>
        <v>0</v>
      </c>
      <c r="P73" s="5">
        <f t="shared" si="5"/>
        <v>0</v>
      </c>
      <c r="Q73" s="5">
        <f t="shared" si="5"/>
        <v>0</v>
      </c>
      <c r="R73" s="5">
        <f>-(SUM(F73:K73,T73,V73)-SUM(L73:Q73,S73,U73,W73)-('[1]APC MAT'!G73-'[1]APC MAT'!J73))</f>
        <v>4.9653199999999993</v>
      </c>
      <c r="S73" s="5">
        <f>[5]P00298!$AV$67/12-SUM(L73:Q73)</f>
        <v>0</v>
      </c>
      <c r="T73" s="5">
        <f>IFERROR(HLOOKUP(E73,[12]MBR04!$D$2:$AJ$8,7,),)</f>
        <v>0</v>
      </c>
      <c r="U73" s="5">
        <f t="shared" si="2"/>
        <v>0</v>
      </c>
      <c r="V73" s="5">
        <f>'[1]APC MAT'!F73-'[1]APC MAT'!I73</f>
        <v>0</v>
      </c>
      <c r="W73" s="5">
        <v>0</v>
      </c>
      <c r="X73" s="6">
        <f>SUM(F73:K73,T73,R73,V73)-SUM(L73:Q73,S73,U73,W73)-('[1]APC MAT'!G73-'[1]APC MAT'!J73)</f>
        <v>0</v>
      </c>
    </row>
    <row r="74" spans="1:24" x14ac:dyDescent="0.35">
      <c r="A74">
        <f t="shared" si="6"/>
        <v>6</v>
      </c>
      <c r="B74" t="s">
        <v>49</v>
      </c>
      <c r="C74">
        <v>5</v>
      </c>
      <c r="D74" t="s">
        <v>33</v>
      </c>
      <c r="E74" t="s">
        <v>34</v>
      </c>
      <c r="F74" s="5">
        <f>IFERROR(VLOOKUP($E74,'[1]TD Z22K095'!$B$27:$N$38,'[1]Variações por PDCL'!A74,),)/1000</f>
        <v>0.25712000000000007</v>
      </c>
      <c r="G74" s="5">
        <f>-IFERROR(VLOOKUP($E74,'[1]TD Z22K260'!$B$25:$N$36,A74,),)/1000</f>
        <v>0</v>
      </c>
      <c r="H74" s="5">
        <f>-IFERROR(VLOOKUP($E74,'[1]TD Z22K260'!$B$43:$N$54,$A74,),)/1000</f>
        <v>0</v>
      </c>
      <c r="I74" s="5">
        <f>-IFERROR(VLOOKUP($E74,'[1]TD Z22K260'!$B$61:$N$72,$A74,),)/1000</f>
        <v>5.3192700000000022</v>
      </c>
      <c r="J74" s="5">
        <f>-IFERROR(VLOOKUP($E74,'[1]TD Z22K260'!$B$79:$N$91,$A74,),)/1000+IFERROR(VLOOKUP(E74,[11]II!$B$6:$C$15,2,),)/1000</f>
        <v>0</v>
      </c>
      <c r="K74" s="5">
        <f>-IFERROR(VLOOKUP($E74,'[1]TD Z22K260'!$B$97:$N$109,$A74,),)/1000</f>
        <v>-2.150000000000003E-2</v>
      </c>
      <c r="L74" s="5">
        <f t="shared" si="5"/>
        <v>38.626375941272421</v>
      </c>
      <c r="M74" s="5">
        <f t="shared" si="5"/>
        <v>-802.41845859502348</v>
      </c>
      <c r="N74" s="5">
        <f t="shared" si="5"/>
        <v>28.91240217067352</v>
      </c>
      <c r="O74" s="5">
        <f t="shared" si="5"/>
        <v>-19.55215453900837</v>
      </c>
      <c r="P74" s="5">
        <f t="shared" si="5"/>
        <v>-23.423743930219374</v>
      </c>
      <c r="Q74" s="5">
        <f t="shared" si="5"/>
        <v>32.735148714646876</v>
      </c>
      <c r="R74" s="5">
        <f>-(SUM(F74:K74,T74,V74)-SUM(L74:Q74,S74,U74,W74)-('[1]APC MAT'!G74-'[1]APC MAT'!J74))</f>
        <v>-2100.2438501333331</v>
      </c>
      <c r="S74" s="5">
        <f>[5]P00091!$AV$67/12-SUM(L74:Q74)</f>
        <v>-392.5817199999999</v>
      </c>
      <c r="T74" s="5">
        <f>IFERROR(HLOOKUP(E74,[12]MBR04!$D$2:$AJ$8,7,),)</f>
        <v>-501.67349000000002</v>
      </c>
      <c r="U74" s="5">
        <f t="shared" si="2"/>
        <v>8.9166666666666661</v>
      </c>
      <c r="V74" s="5">
        <f>'[1]APC MAT'!F74-'[1]APC MAT'!I74</f>
        <v>-964.27548338291217</v>
      </c>
      <c r="W74" s="5">
        <v>0</v>
      </c>
      <c r="X74" s="6">
        <f>SUM(F74:K74,T74,R74,V74)-SUM(L74:Q74,S74,U74,W74)-('[1]APC MAT'!G74-'[1]APC MAT'!J74)</f>
        <v>0</v>
      </c>
    </row>
    <row r="75" spans="1:24" x14ac:dyDescent="0.35">
      <c r="A75">
        <f t="shared" si="6"/>
        <v>6</v>
      </c>
      <c r="B75" t="s">
        <v>49</v>
      </c>
      <c r="C75">
        <v>5</v>
      </c>
      <c r="D75" t="s">
        <v>33</v>
      </c>
      <c r="E75" t="s">
        <v>35</v>
      </c>
      <c r="F75" s="5">
        <f>IFERROR(VLOOKUP($E75,'[1]TD Z22K095'!$B$27:$N$38,'[1]Variações por PDCL'!A75,),)/1000</f>
        <v>78.881620000000026</v>
      </c>
      <c r="G75" s="5">
        <f>-IFERROR(VLOOKUP($E75,'[1]TD Z22K260'!$B$25:$N$36,A75,),)/1000</f>
        <v>0</v>
      </c>
      <c r="H75" s="5">
        <f>-IFERROR(VLOOKUP($E75,'[1]TD Z22K260'!$B$43:$N$54,$A75,),)/1000</f>
        <v>0</v>
      </c>
      <c r="I75" s="5">
        <f>-IFERROR(VLOOKUP($E75,'[1]TD Z22K260'!$B$61:$N$72,$A75,),)/1000</f>
        <v>28.523459999999996</v>
      </c>
      <c r="J75" s="5">
        <f>-IFERROR(VLOOKUP($E75,'[1]TD Z22K260'!$B$79:$N$91,$A75,),)/1000+IFERROR(VLOOKUP(E75,[11]II!$B$6:$C$15,2,),)/1000</f>
        <v>0</v>
      </c>
      <c r="K75" s="5">
        <f>-IFERROR(VLOOKUP($E75,'[1]TD Z22K260'!$B$97:$N$109,$A75,),)/1000</f>
        <v>-0.39364000000000005</v>
      </c>
      <c r="L75" s="5">
        <f t="shared" si="5"/>
        <v>42.639710652905215</v>
      </c>
      <c r="M75" s="5">
        <f t="shared" si="5"/>
        <v>46.183786623941721</v>
      </c>
      <c r="N75" s="5">
        <f t="shared" si="5"/>
        <v>38.806404564153375</v>
      </c>
      <c r="O75" s="5">
        <f t="shared" si="5"/>
        <v>-10.443047127749796</v>
      </c>
      <c r="P75" s="5">
        <f t="shared" si="5"/>
        <v>-31.463236792672472</v>
      </c>
      <c r="Q75" s="5">
        <f t="shared" si="5"/>
        <v>179.97818115255163</v>
      </c>
      <c r="R75" s="5">
        <f>-(SUM(F75:K75,T75,V75)-SUM(L75:Q75,S75,U75,W75)-('[1]APC MAT'!G75-'[1]APC MAT'!J75))</f>
        <v>204.18198259999997</v>
      </c>
      <c r="S75" s="5">
        <f>[5]P00282!$AV$67/12-SUM(L75:Q75)</f>
        <v>0</v>
      </c>
      <c r="T75" s="5">
        <f>IFERROR(HLOOKUP(E75,[12]MBR04!$D$2:$AJ$8,7,),)</f>
        <v>-1472.26604</v>
      </c>
      <c r="U75" s="5">
        <f t="shared" si="2"/>
        <v>-1025.25</v>
      </c>
      <c r="V75" s="5">
        <f>'[1]APC MAT'!F75-'[1]APC MAT'!I75</f>
        <v>1285.601206983333</v>
      </c>
      <c r="W75" s="5">
        <v>0</v>
      </c>
      <c r="X75" s="6">
        <f>SUM(F75:K75,T75,R75,V75)-SUM(L75:Q75,S75,U75,W75)-('[1]APC MAT'!G75-'[1]APC MAT'!J75)</f>
        <v>0</v>
      </c>
    </row>
    <row r="76" spans="1:24" x14ac:dyDescent="0.35">
      <c r="A76">
        <f t="shared" si="6"/>
        <v>6</v>
      </c>
      <c r="B76" t="s">
        <v>49</v>
      </c>
      <c r="C76">
        <v>5</v>
      </c>
      <c r="D76" t="s">
        <v>33</v>
      </c>
      <c r="E76" t="s">
        <v>36</v>
      </c>
      <c r="F76" s="5">
        <f>IFERROR(VLOOKUP($E76,'[1]TD Z22K095'!$B$27:$N$38,'[1]Variações por PDCL'!A76,),)/1000</f>
        <v>0</v>
      </c>
      <c r="G76" s="5">
        <f>-IFERROR(VLOOKUP($E76,'[1]TD Z22K260'!$B$25:$N$36,A76,),)/1000</f>
        <v>0</v>
      </c>
      <c r="H76" s="5">
        <f>-IFERROR(VLOOKUP($E76,'[1]TD Z22K260'!$B$43:$N$54,$A76,),)/1000</f>
        <v>0</v>
      </c>
      <c r="I76" s="5">
        <f>-IFERROR(VLOOKUP($E76,'[1]TD Z22K260'!$B$61:$N$72,$A76,),)/1000</f>
        <v>0</v>
      </c>
      <c r="J76" s="5">
        <f>-IFERROR(VLOOKUP($E76,'[1]TD Z22K260'!$B$79:$N$91,$A76,),)/1000+IFERROR(VLOOKUP(E76,[11]II!$B$6:$C$15,2,),)/1000</f>
        <v>0</v>
      </c>
      <c r="K76" s="5">
        <f>-IFERROR(VLOOKUP($E76,'[1]TD Z22K260'!$B$97:$N$109,$A76,),)/1000</f>
        <v>0</v>
      </c>
      <c r="L76" s="5">
        <f t="shared" si="5"/>
        <v>0</v>
      </c>
      <c r="M76" s="5">
        <f t="shared" si="5"/>
        <v>0</v>
      </c>
      <c r="N76" s="5">
        <f t="shared" si="5"/>
        <v>0</v>
      </c>
      <c r="O76" s="5">
        <f t="shared" si="5"/>
        <v>0</v>
      </c>
      <c r="P76" s="5">
        <f t="shared" si="5"/>
        <v>0</v>
      </c>
      <c r="Q76" s="5">
        <f t="shared" si="5"/>
        <v>0</v>
      </c>
      <c r="R76" s="5">
        <f>-(SUM(F76:K76,T76,V76)-SUM(L76:Q76,S76,U76,W76)-('[1]APC MAT'!G76-'[1]APC MAT'!J76))</f>
        <v>4.6957679999999868</v>
      </c>
      <c r="S76" s="5">
        <f>[5]P00090!$AV$67/12-SUM(L76:Q76)</f>
        <v>0</v>
      </c>
      <c r="T76" s="5">
        <f>IFERROR(HLOOKUP(E76,[12]MBR04!$D$2:$AJ$8,7,),)</f>
        <v>0</v>
      </c>
      <c r="U76" s="5">
        <f t="shared" si="2"/>
        <v>0</v>
      </c>
      <c r="V76" s="5">
        <f>'[1]APC MAT'!F76-'[1]APC MAT'!I76</f>
        <v>-228.0283826666668</v>
      </c>
      <c r="W76" s="5">
        <v>0</v>
      </c>
      <c r="X76" s="6">
        <f>SUM(F76:K76,T76,R76,V76)-SUM(L76:Q76,S76,U76,W76)-('[1]APC MAT'!G76-'[1]APC MAT'!J76)</f>
        <v>0</v>
      </c>
    </row>
    <row r="77" spans="1:24" x14ac:dyDescent="0.35">
      <c r="A77">
        <f t="shared" si="6"/>
        <v>6</v>
      </c>
      <c r="B77" t="s">
        <v>49</v>
      </c>
      <c r="C77">
        <v>5</v>
      </c>
      <c r="D77" t="s">
        <v>37</v>
      </c>
      <c r="E77" t="s">
        <v>38</v>
      </c>
      <c r="F77" s="5">
        <f>IFERROR(VLOOKUP($E77,'[1]TD Z22K095'!$B$27:$N$38,'[1]Variações por PDCL'!A77,),)/1000</f>
        <v>75.205079999999967</v>
      </c>
      <c r="G77" s="5">
        <f>-IFERROR(VLOOKUP($E77,'[1]TD Z22K260'!$B$25:$N$36,A77,),)/1000</f>
        <v>-3.22655</v>
      </c>
      <c r="H77" s="5">
        <f>-IFERROR(VLOOKUP($E77,'[1]TD Z22K260'!$B$43:$N$54,$A77,),)/1000</f>
        <v>1.6982600000000003</v>
      </c>
      <c r="I77" s="5">
        <f>-IFERROR(VLOOKUP($E77,'[1]TD Z22K260'!$B$61:$N$72,$A77,),)/1000</f>
        <v>61.616269999999957</v>
      </c>
      <c r="J77" s="5">
        <f>-IFERROR(VLOOKUP($E77,'[1]TD Z22K260'!$B$79:$N$91,$A77,),)/1000+IFERROR(VLOOKUP(E77,[11]II!$B$6:$C$15,2,),)/1000</f>
        <v>-78.980809999999977</v>
      </c>
      <c r="K77" s="5">
        <f>-IFERROR(VLOOKUP($E77,'[1]TD Z22K260'!$B$97:$N$109,$A77,),)/1000</f>
        <v>-12.263789999999998</v>
      </c>
      <c r="L77" s="5">
        <f t="shared" si="5"/>
        <v>750.01450511227847</v>
      </c>
      <c r="M77" s="5">
        <f t="shared" si="5"/>
        <v>-17.184912005800697</v>
      </c>
      <c r="N77" s="5">
        <f t="shared" si="5"/>
        <v>128.62383997223711</v>
      </c>
      <c r="O77" s="5">
        <f t="shared" si="5"/>
        <v>-53.042059230663391</v>
      </c>
      <c r="P77" s="5">
        <f t="shared" si="5"/>
        <v>-127.68591902093117</v>
      </c>
      <c r="Q77" s="5">
        <f t="shared" si="5"/>
        <v>548.46172607725327</v>
      </c>
      <c r="R77" s="5">
        <f>-(SUM(F77:K77,T77,V77)-SUM(L77:Q77,S77,U77,W77)-('[1]APC MAT'!G77-'[1]APC MAT'!J77))</f>
        <v>2610.3125591333373</v>
      </c>
      <c r="S77" s="5">
        <f>[5]P00580!$AV$67/12-SUM(L77:Q77)</f>
        <v>1612.7402101484508</v>
      </c>
      <c r="T77" s="5">
        <f>IFERROR(HLOOKUP(E77,[12]MBR04!$D$2:$AJ$8,7,),)</f>
        <v>-872.72221999999999</v>
      </c>
      <c r="U77" s="5">
        <f t="shared" si="2"/>
        <v>-857.41666666666663</v>
      </c>
      <c r="V77" s="5">
        <f>'[1]APC MAT'!F77-'[1]APC MAT'!I77</f>
        <v>2447.9310154691739</v>
      </c>
      <c r="W77" s="5">
        <v>0</v>
      </c>
      <c r="X77" s="6">
        <f>SUM(F77:K77,T77,R77,V77)-SUM(L77:Q77,S77,U77,W77)-('[1]APC MAT'!G77-'[1]APC MAT'!J77)</f>
        <v>0</v>
      </c>
    </row>
    <row r="78" spans="1:24" x14ac:dyDescent="0.35">
      <c r="A78">
        <f t="shared" si="6"/>
        <v>6</v>
      </c>
      <c r="B78" t="s">
        <v>49</v>
      </c>
      <c r="C78">
        <v>5</v>
      </c>
      <c r="D78" t="s">
        <v>39</v>
      </c>
      <c r="E78" t="s">
        <v>40</v>
      </c>
      <c r="F78" s="5">
        <f>IFERROR(VLOOKUP($E78,'[1]TD Z22K095'!$B$27:$N$38,'[1]Variações por PDCL'!A78,),)/1000</f>
        <v>-75.475080000000005</v>
      </c>
      <c r="G78" s="5">
        <f>-IFERROR(VLOOKUP($E78,'[1]TD Z22K260'!$B$25:$N$36,A78,),)/1000</f>
        <v>0</v>
      </c>
      <c r="H78" s="5">
        <f>-IFERROR(VLOOKUP($E78,'[1]TD Z22K260'!$B$43:$N$54,$A78,),)/1000</f>
        <v>0</v>
      </c>
      <c r="I78" s="5">
        <f>-IFERROR(VLOOKUP($E78,'[1]TD Z22K260'!$B$61:$N$72,$A78,),)/1000</f>
        <v>4.1137899999999989</v>
      </c>
      <c r="J78" s="5">
        <f>-IFERROR(VLOOKUP($E78,'[1]TD Z22K260'!$B$79:$N$91,$A78,),)/1000+IFERROR(VLOOKUP(E78,[11]II!$B$6:$C$15,2,),)/1000</f>
        <v>0</v>
      </c>
      <c r="K78" s="5">
        <f>-IFERROR(VLOOKUP($E78,'[1]TD Z22K260'!$B$97:$N$109,$A78,),)/1000</f>
        <v>4.9779999999999998E-2</v>
      </c>
      <c r="L78" s="5">
        <f t="shared" si="5"/>
        <v>51.7519512045263</v>
      </c>
      <c r="M78" s="5">
        <f t="shared" si="5"/>
        <v>-7.3164377606793636</v>
      </c>
      <c r="N78" s="5">
        <f t="shared" si="5"/>
        <v>13.48286357191339</v>
      </c>
      <c r="O78" s="5">
        <f t="shared" si="5"/>
        <v>-0.87681095435011513</v>
      </c>
      <c r="P78" s="5">
        <f t="shared" si="5"/>
        <v>-2.3722719239363306</v>
      </c>
      <c r="Q78" s="5">
        <f t="shared" si="5"/>
        <v>41.139021067022107</v>
      </c>
      <c r="R78" s="5">
        <f>-(SUM(F78:K78,T78,V78)-SUM(L78:Q78,S78,U78,W78)-('[1]APC MAT'!G78-'[1]APC MAT'!J78))</f>
        <v>136.59056336666691</v>
      </c>
      <c r="S78" s="5">
        <f>[5]P00586!$AV$67/12-SUM(L78:Q78)</f>
        <v>0</v>
      </c>
      <c r="T78" s="5">
        <f>IFERROR(HLOOKUP(E78,[12]MBR04!$D$2:$AJ$8,7,),)</f>
        <v>-143.76789000000002</v>
      </c>
      <c r="U78" s="5">
        <f t="shared" si="2"/>
        <v>-104.83333333333333</v>
      </c>
      <c r="V78" s="5">
        <f>'[1]APC MAT'!F78-'[1]APC MAT'!I78</f>
        <v>10.143643108333436</v>
      </c>
      <c r="W78" s="5">
        <v>0</v>
      </c>
      <c r="X78" s="6">
        <f>SUM(F78:K78,T78,R78,V78)-SUM(L78:Q78,S78,U78,W78)-('[1]APC MAT'!G78-'[1]APC MAT'!J78)</f>
        <v>0</v>
      </c>
    </row>
    <row r="79" spans="1:24" x14ac:dyDescent="0.35">
      <c r="A79">
        <f t="shared" si="6"/>
        <v>6</v>
      </c>
      <c r="B79" t="s">
        <v>49</v>
      </c>
      <c r="C79">
        <v>5</v>
      </c>
      <c r="D79" t="s">
        <v>39</v>
      </c>
      <c r="E79" t="s">
        <v>41</v>
      </c>
      <c r="F79" s="5">
        <f>IFERROR(VLOOKUP($E79,'[1]TD Z22K095'!$B$27:$N$38,'[1]Variações por PDCL'!A79,),)/1000</f>
        <v>0</v>
      </c>
      <c r="G79" s="5">
        <f>-IFERROR(VLOOKUP($E79,'[1]TD Z22K260'!$B$25:$N$36,A79,),)/1000</f>
        <v>0</v>
      </c>
      <c r="H79" s="5">
        <f>-IFERROR(VLOOKUP($E79,'[1]TD Z22K260'!$B$43:$N$54,$A79,),)/1000</f>
        <v>0</v>
      </c>
      <c r="I79" s="5">
        <f>-IFERROR(VLOOKUP($E79,'[1]TD Z22K260'!$B$61:$N$72,$A79,),)/1000</f>
        <v>3.1854400000000003</v>
      </c>
      <c r="J79" s="5">
        <f>-IFERROR(VLOOKUP($E79,'[1]TD Z22K260'!$B$79:$N$91,$A79,),)/1000+IFERROR(VLOOKUP(E79,[11]II!$B$6:$C$15,2,),)/1000</f>
        <v>0</v>
      </c>
      <c r="K79" s="5">
        <f>-IFERROR(VLOOKUP($E79,'[1]TD Z22K260'!$B$97:$N$109,$A79,),)/1000</f>
        <v>-0.10972</v>
      </c>
      <c r="L79" s="5">
        <f t="shared" si="5"/>
        <v>-1.20523468110375E-2</v>
      </c>
      <c r="M79" s="5">
        <f t="shared" si="5"/>
        <v>108.81191950025415</v>
      </c>
      <c r="N79" s="5">
        <f t="shared" si="5"/>
        <v>33.095210711415881</v>
      </c>
      <c r="O79" s="5">
        <f t="shared" si="5"/>
        <v>16.064601444570688</v>
      </c>
      <c r="P79" s="5">
        <f t="shared" si="5"/>
        <v>73.324016296251031</v>
      </c>
      <c r="Q79" s="5">
        <f t="shared" si="5"/>
        <v>4.7782786515874358</v>
      </c>
      <c r="R79" s="5">
        <f>-(SUM(F79:K79,T79,V79)-SUM(L79:Q79,S79,U79,W79)-('[1]APC MAT'!G79-'[1]APC MAT'!J79))</f>
        <v>90.152716666666493</v>
      </c>
      <c r="S79" s="5">
        <f>[5]P00283!$AV$67/12-SUM(L79:Q79)</f>
        <v>0</v>
      </c>
      <c r="T79" s="5">
        <f>IFERROR(HLOOKUP(E79,[12]MBR04!$D$2:$AJ$8,7,),)</f>
        <v>-105.99291000000001</v>
      </c>
      <c r="U79" s="5">
        <f t="shared" si="2"/>
        <v>-51.333333333333336</v>
      </c>
      <c r="V79" s="5">
        <f>'[1]APC MAT'!F79-'[1]APC MAT'!I79</f>
        <v>142.42635040000016</v>
      </c>
      <c r="W79" s="5">
        <v>0</v>
      </c>
      <c r="X79" s="6">
        <f>SUM(F79:K79,T79,R79,V79)-SUM(L79:Q79,S79,U79,W79)-('[1]APC MAT'!G79-'[1]APC MAT'!J79)</f>
        <v>0</v>
      </c>
    </row>
    <row r="80" spans="1:24" x14ac:dyDescent="0.35">
      <c r="A80">
        <f t="shared" si="6"/>
        <v>6</v>
      </c>
      <c r="B80" t="s">
        <v>49</v>
      </c>
      <c r="C80">
        <v>5</v>
      </c>
      <c r="D80" t="s">
        <v>42</v>
      </c>
      <c r="E80" t="s">
        <v>43</v>
      </c>
      <c r="F80" s="5">
        <f>IFERROR(VLOOKUP($E80,'[1]TD Z22K095'!$B$27:$N$38,'[1]Variações por PDCL'!A80,),)/1000</f>
        <v>2.1872100000000003</v>
      </c>
      <c r="G80" s="5">
        <f>-IFERROR(VLOOKUP($E80,'[1]TD Z22K260'!$B$25:$N$36,A80,),)/1000</f>
        <v>0</v>
      </c>
      <c r="H80" s="5">
        <f>-IFERROR(VLOOKUP($E80,'[1]TD Z22K260'!$B$43:$N$54,$A80,),)/1000</f>
        <v>0</v>
      </c>
      <c r="I80" s="5">
        <f>-IFERROR(VLOOKUP($E80,'[1]TD Z22K260'!$B$61:$N$72,$A80,),)/1000</f>
        <v>6.0801099999999986</v>
      </c>
      <c r="J80" s="5">
        <f>-IFERROR(VLOOKUP($E80,'[1]TD Z22K260'!$B$79:$N$91,$A80,),)/1000+IFERROR(VLOOKUP(E80,[11]II!$B$6:$C$15,2,),)/1000</f>
        <v>0</v>
      </c>
      <c r="K80" s="5">
        <f>-IFERROR(VLOOKUP($E80,'[1]TD Z22K260'!$B$97:$N$109,$A80,),)/1000</f>
        <v>-0.11299000000000002</v>
      </c>
      <c r="L80" s="5">
        <f t="shared" si="5"/>
        <v>261.74027505970105</v>
      </c>
      <c r="M80" s="5">
        <f t="shared" si="5"/>
        <v>232.50228455045118</v>
      </c>
      <c r="N80" s="5">
        <f t="shared" si="5"/>
        <v>4.2867161779586951</v>
      </c>
      <c r="O80" s="5">
        <f t="shared" si="5"/>
        <v>9.043891795907113</v>
      </c>
      <c r="P80" s="5">
        <f t="shared" si="5"/>
        <v>-42.644870561531427</v>
      </c>
      <c r="Q80" s="5">
        <f t="shared" si="5"/>
        <v>97.249568767748983</v>
      </c>
      <c r="R80" s="5">
        <f>-(SUM(F80:K80,T80,V80)-SUM(L80:Q80,S80,U80,W80)-('[1]APC MAT'!G80-'[1]APC MAT'!J80))</f>
        <v>408.7386518999997</v>
      </c>
      <c r="S80" s="5">
        <f>[5]P00258!$AV$67/12-SUM(L80:Q80)</f>
        <v>0</v>
      </c>
      <c r="T80" s="5">
        <f>IFERROR(HLOOKUP(E80,[12]MBR04!$D$2:$AJ$8,7,),)</f>
        <v>-247.80751999999998</v>
      </c>
      <c r="U80" s="5">
        <f t="shared" si="2"/>
        <v>-277.75</v>
      </c>
      <c r="V80" s="5">
        <f>'[1]APC MAT'!F80-'[1]APC MAT'!I80</f>
        <v>382.94354016562693</v>
      </c>
      <c r="W80" s="5">
        <v>0</v>
      </c>
      <c r="X80" s="6">
        <f>SUM(F80:K80,T80,R80,V80)-SUM(L80:Q80,S80,U80,W80)-('[1]APC MAT'!G80-'[1]APC MAT'!J80)</f>
        <v>0</v>
      </c>
    </row>
    <row r="81" spans="1:24" x14ac:dyDescent="0.35">
      <c r="A81">
        <f t="shared" si="6"/>
        <v>6</v>
      </c>
      <c r="B81" t="s">
        <v>49</v>
      </c>
      <c r="C81">
        <v>5</v>
      </c>
      <c r="D81" t="s">
        <v>44</v>
      </c>
      <c r="E81" t="s">
        <v>45</v>
      </c>
      <c r="F81" s="5">
        <f>IFERROR(VLOOKUP($E81,'[1]TD Z22K095'!$B$27:$N$38,'[1]Variações por PDCL'!A81,),)/1000</f>
        <v>1.5287200000000001</v>
      </c>
      <c r="G81" s="5">
        <f>-IFERROR(VLOOKUP($E81,'[1]TD Z22K260'!$B$25:$N$36,A81,),)/1000</f>
        <v>0</v>
      </c>
      <c r="H81" s="5">
        <f>-IFERROR(VLOOKUP($E81,'[1]TD Z22K260'!$B$43:$N$54,$A81,),)/1000</f>
        <v>0</v>
      </c>
      <c r="I81" s="5">
        <f>-IFERROR(VLOOKUP($E81,'[1]TD Z22K260'!$B$61:$N$72,$A81,),)/1000</f>
        <v>0</v>
      </c>
      <c r="J81" s="5">
        <f>-IFERROR(VLOOKUP($E81,'[1]TD Z22K260'!$B$79:$N$91,$A81,),)/1000+IFERROR(VLOOKUP(E81,[11]II!$B$6:$C$15,2,),)/1000</f>
        <v>0</v>
      </c>
      <c r="K81" s="5">
        <f>-IFERROR(VLOOKUP($E81,'[1]TD Z22K260'!$B$97:$N$109,$A81,),)/1000</f>
        <v>0</v>
      </c>
      <c r="L81" s="5">
        <f t="shared" si="5"/>
        <v>0</v>
      </c>
      <c r="M81" s="5">
        <f t="shared" si="5"/>
        <v>0</v>
      </c>
      <c r="N81" s="5">
        <f t="shared" si="5"/>
        <v>0</v>
      </c>
      <c r="O81" s="5">
        <f t="shared" si="5"/>
        <v>0</v>
      </c>
      <c r="P81" s="5">
        <f t="shared" si="5"/>
        <v>0</v>
      </c>
      <c r="Q81" s="5">
        <f t="shared" si="5"/>
        <v>0</v>
      </c>
      <c r="R81" s="5">
        <f>-(SUM(F81:K81,T81,V81)-SUM(L81:Q81,S81,U81,W81)-('[1]APC MAT'!G81-'[1]APC MAT'!J81))</f>
        <v>-658.72463000000005</v>
      </c>
      <c r="S81" s="5">
        <f>[5]P00200!$AV$67/12-SUM(L81:Q81)</f>
        <v>0</v>
      </c>
      <c r="T81" s="5">
        <f>IFERROR(HLOOKUP(E81,[12]MBR04!$D$2:$AJ$8,7,),)</f>
        <v>0</v>
      </c>
      <c r="U81" s="5">
        <f t="shared" si="2"/>
        <v>0</v>
      </c>
      <c r="V81" s="5">
        <f>'[1]APC MAT'!F81-'[1]APC MAT'!I81</f>
        <v>0</v>
      </c>
      <c r="W81" s="5">
        <v>0</v>
      </c>
      <c r="X81" s="6">
        <f>SUM(F81:K81,T81,R81,V81)-SUM(L81:Q81,S81,U81,W81)-('[1]APC MAT'!G81-'[1]APC MAT'!J81)</f>
        <v>0</v>
      </c>
    </row>
    <row r="82" spans="1:24" x14ac:dyDescent="0.35">
      <c r="A82">
        <f t="shared" si="6"/>
        <v>7</v>
      </c>
      <c r="B82" t="s">
        <v>50</v>
      </c>
      <c r="C82">
        <v>6</v>
      </c>
      <c r="D82" t="s">
        <v>23</v>
      </c>
      <c r="E82" t="s">
        <v>24</v>
      </c>
      <c r="F82" s="5">
        <f>IFERROR(VLOOKUP($E82,'[1]TD Z22K095'!$B$27:$N$38,'[1]Variações por PDCL'!A82,),)/1000</f>
        <v>0</v>
      </c>
      <c r="G82" s="5">
        <f>-IFERROR(VLOOKUP($E82,'[1]TD Z22K260'!$B$25:$N$36,A82,),)/1000</f>
        <v>0</v>
      </c>
      <c r="H82" s="5">
        <f>-IFERROR(VLOOKUP($E82,'[1]TD Z22K260'!$B$43:$N$54,$A82,),)/1000</f>
        <v>0</v>
      </c>
      <c r="I82" s="5">
        <f>-IFERROR(VLOOKUP($E82,'[1]TD Z22K260'!$B$61:$N$72,$A82,),)/1000</f>
        <v>0</v>
      </c>
      <c r="J82" s="5">
        <f>-IFERROR(VLOOKUP($E82,'[1]TD Z22K260'!$B$79:$N$91,$A82,),)/1000+IFERROR(VLOOKUP(E82,[11]II!$B$6:$C$15,2,),)/1000</f>
        <v>0</v>
      </c>
      <c r="K82" s="5">
        <f>-IFERROR(VLOOKUP($E82,'[1]TD Z22K260'!$B$97:$N$109,$A82,),)/1000</f>
        <v>0</v>
      </c>
      <c r="L82" s="5">
        <f t="shared" ref="L82:Q97" si="7">L66</f>
        <v>0</v>
      </c>
      <c r="M82" s="5">
        <f t="shared" si="7"/>
        <v>0</v>
      </c>
      <c r="N82" s="5">
        <f t="shared" si="7"/>
        <v>0</v>
      </c>
      <c r="O82" s="5">
        <f t="shared" si="7"/>
        <v>0</v>
      </c>
      <c r="P82" s="5">
        <f t="shared" si="7"/>
        <v>0</v>
      </c>
      <c r="Q82" s="5">
        <f t="shared" si="7"/>
        <v>0</v>
      </c>
      <c r="R82" s="5">
        <f>-(SUM(F82:K82,T82,V82)-SUM(L82:Q82,S82,U82,W82)-('[1]APC MAT'!G82-'[1]APC MAT'!J82))</f>
        <v>-22.509386666666661</v>
      </c>
      <c r="S82" s="5">
        <f>[5]P00068!$AV$67/12-SUM(L82:Q82)</f>
        <v>0</v>
      </c>
      <c r="T82" s="5">
        <f>IFERROR(HLOOKUP(E82,[13]MBR06!$D$2:$AJ$13,7,),)</f>
        <v>-34.245179999999998</v>
      </c>
      <c r="U82" s="5">
        <f t="shared" si="2"/>
        <v>-25.916666666666661</v>
      </c>
      <c r="V82" s="5">
        <f>'[1]APC MAT'!F82-'[1]APC MAT'!I82</f>
        <v>25.916666666666661</v>
      </c>
      <c r="W82" s="5">
        <v>0</v>
      </c>
      <c r="X82" s="6">
        <f>SUM(F82:K82,T82,R82,V82)-SUM(L82:Q82,S82,U82,W82)-('[1]APC MAT'!G82-'[1]APC MAT'!J82)</f>
        <v>0</v>
      </c>
    </row>
    <row r="83" spans="1:24" x14ac:dyDescent="0.35">
      <c r="A83">
        <f t="shared" si="6"/>
        <v>7</v>
      </c>
      <c r="B83" t="s">
        <v>50</v>
      </c>
      <c r="C83">
        <v>6</v>
      </c>
      <c r="D83" t="s">
        <v>23</v>
      </c>
      <c r="E83" t="s">
        <v>25</v>
      </c>
      <c r="F83" s="5">
        <f>IFERROR(VLOOKUP($E83,'[1]TD Z22K095'!$B$27:$N$38,'[1]Variações por PDCL'!A83,),)/1000</f>
        <v>-38.961220000000004</v>
      </c>
      <c r="G83" s="5">
        <f>-IFERROR(VLOOKUP($E83,'[1]TD Z22K260'!$B$25:$N$36,A83,),)/1000</f>
        <v>443.89489000000003</v>
      </c>
      <c r="H83" s="5">
        <f>-IFERROR(VLOOKUP($E83,'[1]TD Z22K260'!$B$43:$N$54,$A83,),)/1000</f>
        <v>17.680430000000001</v>
      </c>
      <c r="I83" s="5">
        <f>-IFERROR(VLOOKUP($E83,'[1]TD Z22K260'!$B$61:$N$72,$A83,),)/1000</f>
        <v>-1.15326</v>
      </c>
      <c r="J83" s="5">
        <f>-IFERROR(VLOOKUP($E83,'[1]TD Z22K260'!$B$79:$N$91,$A83,),)/1000+IFERROR(VLOOKUP(E83,[11]II!$B$6:$C$15,2,),)/1000</f>
        <v>-171.73868999999999</v>
      </c>
      <c r="K83" s="5">
        <f>-IFERROR(VLOOKUP($E83,'[1]TD Z22K260'!$B$97:$N$109,$A83,),)/1000</f>
        <v>684.09802999999988</v>
      </c>
      <c r="L83" s="5">
        <f t="shared" si="7"/>
        <v>321.8689301414318</v>
      </c>
      <c r="M83" s="5">
        <f t="shared" si="7"/>
        <v>345.42844945856888</v>
      </c>
      <c r="N83" s="5">
        <f t="shared" si="7"/>
        <v>86.802433615157739</v>
      </c>
      <c r="O83" s="5">
        <f t="shared" si="7"/>
        <v>11.652451102597537</v>
      </c>
      <c r="P83" s="5">
        <f t="shared" si="7"/>
        <v>14.679002348168519</v>
      </c>
      <c r="Q83" s="5">
        <f t="shared" si="7"/>
        <v>11.510312449038295</v>
      </c>
      <c r="R83" s="5">
        <f>-(SUM(F83:K83,T83,V83)-SUM(L83:Q83,S83,U83,W83)-('[1]APC MAT'!G83-'[1]APC MAT'!J83))</f>
        <v>-540.12332653333351</v>
      </c>
      <c r="S83" s="5">
        <f>[5]P00590!$AV$67/12-SUM(L83:Q83)</f>
        <v>0</v>
      </c>
      <c r="T83" s="5">
        <f>IFERROR(HLOOKUP(E83,[13]MBR06!$D$2:$AJ$13,7,),)</f>
        <v>0.15928999999999999</v>
      </c>
      <c r="U83" s="5">
        <f t="shared" ref="U83:U146" si="8">U67</f>
        <v>0.16666666666666666</v>
      </c>
      <c r="V83" s="5">
        <f>'[1]APC MAT'!F83-'[1]APC MAT'!I83</f>
        <v>810.52945371166879</v>
      </c>
      <c r="W83" s="5">
        <v>0</v>
      </c>
      <c r="X83" s="6">
        <f>SUM(F83:K83,T83,R83,V83)-SUM(L83:Q83,S83,U83,W83)-('[1]APC MAT'!G83-'[1]APC MAT'!J83)</f>
        <v>0</v>
      </c>
    </row>
    <row r="84" spans="1:24" x14ac:dyDescent="0.35">
      <c r="A84">
        <f t="shared" si="6"/>
        <v>7</v>
      </c>
      <c r="B84" t="s">
        <v>50</v>
      </c>
      <c r="C84">
        <v>6</v>
      </c>
      <c r="D84" t="s">
        <v>23</v>
      </c>
      <c r="E84" t="s">
        <v>26</v>
      </c>
      <c r="F84" s="5">
        <f>IFERROR(VLOOKUP($E84,'[1]TD Z22K095'!$B$27:$N$38,'[1]Variações por PDCL'!A84,),)/1000</f>
        <v>0</v>
      </c>
      <c r="G84" s="5">
        <f>-IFERROR(VLOOKUP($E84,'[1]TD Z22K260'!$B$25:$N$36,A84,),)/1000</f>
        <v>-186.02078</v>
      </c>
      <c r="H84" s="5">
        <f>-IFERROR(VLOOKUP($E84,'[1]TD Z22K260'!$B$43:$N$54,$A84,),)/1000</f>
        <v>17.486289999999997</v>
      </c>
      <c r="I84" s="5">
        <f>-IFERROR(VLOOKUP($E84,'[1]TD Z22K260'!$B$61:$N$72,$A84,),)/1000</f>
        <v>-7.4042700000000012</v>
      </c>
      <c r="J84" s="5">
        <f>-IFERROR(VLOOKUP($E84,'[1]TD Z22K260'!$B$79:$N$91,$A84,),)/1000+IFERROR(VLOOKUP(E84,[11]II!$B$6:$C$15,2,),)/1000</f>
        <v>-26.851789999999998</v>
      </c>
      <c r="K84" s="5">
        <f>-IFERROR(VLOOKUP($E84,'[1]TD Z22K260'!$B$97:$N$109,$A84,),)/1000</f>
        <v>590.61241000000041</v>
      </c>
      <c r="L84" s="5">
        <f t="shared" si="7"/>
        <v>0</v>
      </c>
      <c r="M84" s="5">
        <f t="shared" si="7"/>
        <v>226.6183770435465</v>
      </c>
      <c r="N84" s="5">
        <f t="shared" si="7"/>
        <v>58.039170848074974</v>
      </c>
      <c r="O84" s="5">
        <f t="shared" si="7"/>
        <v>-2.5936869480641369</v>
      </c>
      <c r="P84" s="5">
        <f t="shared" si="7"/>
        <v>45.727254733498206</v>
      </c>
      <c r="Q84" s="5">
        <f t="shared" si="7"/>
        <v>16.19966417734847</v>
      </c>
      <c r="R84" s="5">
        <f>-(SUM(F84:K84,T84,V84)-SUM(L84:Q84,S84,U84,W84)-('[1]APC MAT'!G84-'[1]APC MAT'!J84))</f>
        <v>-273.85030333333333</v>
      </c>
      <c r="S84" s="5">
        <f>[5]P00291!$AV$67/12-SUM(L84:Q84)</f>
        <v>0</v>
      </c>
      <c r="T84" s="5">
        <f>IFERROR(HLOOKUP(E84,[13]MBR06!$D$2:$AJ$13,7,),)</f>
        <v>-6.4572700000000003</v>
      </c>
      <c r="U84" s="5">
        <f t="shared" si="8"/>
        <v>-3.5833333333333335</v>
      </c>
      <c r="V84" s="5">
        <f>'[1]APC MAT'!F84-'[1]APC MAT'!I84</f>
        <v>-493.26190438420326</v>
      </c>
      <c r="W84" s="5">
        <v>0</v>
      </c>
      <c r="X84" s="6">
        <f>SUM(F84:K84,T84,R84,V84)-SUM(L84:Q84,S84,U84,W84)-('[1]APC MAT'!G84-'[1]APC MAT'!J84)</f>
        <v>0</v>
      </c>
    </row>
    <row r="85" spans="1:24" x14ac:dyDescent="0.35">
      <c r="A85">
        <f t="shared" si="6"/>
        <v>7</v>
      </c>
      <c r="B85" t="s">
        <v>50</v>
      </c>
      <c r="C85">
        <v>6</v>
      </c>
      <c r="D85" t="s">
        <v>23</v>
      </c>
      <c r="E85" t="s">
        <v>27</v>
      </c>
      <c r="F85" s="5">
        <f>IFERROR(VLOOKUP($E85,'[1]TD Z22K095'!$B$27:$N$38,'[1]Variações por PDCL'!A85,),)/1000</f>
        <v>102.61221999999997</v>
      </c>
      <c r="G85" s="5">
        <f>-IFERROR(VLOOKUP($E85,'[1]TD Z22K260'!$B$25:$N$36,A85,),)/1000</f>
        <v>275.09892999999988</v>
      </c>
      <c r="H85" s="5">
        <f>-IFERROR(VLOOKUP($E85,'[1]TD Z22K260'!$B$43:$N$54,$A85,),)/1000</f>
        <v>31.99015</v>
      </c>
      <c r="I85" s="5">
        <f>-IFERROR(VLOOKUP($E85,'[1]TD Z22K260'!$B$61:$N$72,$A85,),)/1000</f>
        <v>-3.6310599999999997</v>
      </c>
      <c r="J85" s="5">
        <f>-IFERROR(VLOOKUP($E85,'[1]TD Z22K260'!$B$79:$N$91,$A85,),)/1000+IFERROR(VLOOKUP(E85,[11]II!$B$6:$C$15,2,),)/1000</f>
        <v>-359.42536999999987</v>
      </c>
      <c r="K85" s="5">
        <f>-IFERROR(VLOOKUP($E85,'[1]TD Z22K260'!$B$97:$N$109,$A85,),)/1000</f>
        <v>1616.7438899999995</v>
      </c>
      <c r="L85" s="5">
        <f t="shared" si="7"/>
        <v>1054.2158054120707</v>
      </c>
      <c r="M85" s="5">
        <f t="shared" si="7"/>
        <v>245.55154051150748</v>
      </c>
      <c r="N85" s="5">
        <f t="shared" si="7"/>
        <v>69.595275677416183</v>
      </c>
      <c r="O85" s="5">
        <f t="shared" si="7"/>
        <v>8.4151548203106952</v>
      </c>
      <c r="P85" s="5">
        <f t="shared" si="7"/>
        <v>-271.75026319136134</v>
      </c>
      <c r="Q85" s="5">
        <f t="shared" si="7"/>
        <v>379.03242588142228</v>
      </c>
      <c r="R85" s="5">
        <f>-(SUM(F85:K85,T85,V85)-SUM(L85:Q85,S85,U85,W85)-('[1]APC MAT'!G85-'[1]APC MAT'!J85))</f>
        <v>-1023.2748942999992</v>
      </c>
      <c r="S85" s="5">
        <f>[5]P00220!$AV$67/12-SUM(L85:Q85)</f>
        <v>0</v>
      </c>
      <c r="T85" s="5">
        <f>IFERROR(HLOOKUP(E85,[13]MBR06!$D$2:$AJ$13,7,),)</f>
        <v>129.51754</v>
      </c>
      <c r="U85" s="5">
        <f t="shared" si="8"/>
        <v>-346</v>
      </c>
      <c r="V85" s="5">
        <f>'[1]APC MAT'!F85-'[1]APC MAT'!I85</f>
        <v>-206.92143971490532</v>
      </c>
      <c r="W85" s="5">
        <v>0</v>
      </c>
      <c r="X85" s="6">
        <f>SUM(F85:K85,T85,R85,V85)-SUM(L85:Q85,S85,U85,W85)-('[1]APC MAT'!G85-'[1]APC MAT'!J85)</f>
        <v>0</v>
      </c>
    </row>
    <row r="86" spans="1:24" x14ac:dyDescent="0.35">
      <c r="A86">
        <f t="shared" si="6"/>
        <v>7</v>
      </c>
      <c r="B86" t="s">
        <v>50</v>
      </c>
      <c r="C86">
        <v>6</v>
      </c>
      <c r="D86" t="s">
        <v>28</v>
      </c>
      <c r="E86" t="s">
        <v>29</v>
      </c>
      <c r="F86" s="5">
        <f>IFERROR(VLOOKUP($E86,'[1]TD Z22K095'!$B$27:$N$38,'[1]Variações por PDCL'!A86,),)/1000</f>
        <v>-1.3468900000000001</v>
      </c>
      <c r="G86" s="5">
        <f>-IFERROR(VLOOKUP($E86,'[1]TD Z22K260'!$B$25:$N$36,A86,),)/1000</f>
        <v>193.46291999999985</v>
      </c>
      <c r="H86" s="5">
        <f>-IFERROR(VLOOKUP($E86,'[1]TD Z22K260'!$B$43:$N$54,$A86,),)/1000</f>
        <v>148.01002000000003</v>
      </c>
      <c r="I86" s="5">
        <f>-IFERROR(VLOOKUP($E86,'[1]TD Z22K260'!$B$61:$N$72,$A86,),)/1000</f>
        <v>-102.33703999999994</v>
      </c>
      <c r="J86" s="5">
        <f>-IFERROR(VLOOKUP($E86,'[1]TD Z22K260'!$B$79:$N$91,$A86,),)/1000+IFERROR(VLOOKUP(E86,[11]II!$B$6:$C$15,2,),)/1000</f>
        <v>-212.19625000000022</v>
      </c>
      <c r="K86" s="5">
        <f>-IFERROR(VLOOKUP($E86,'[1]TD Z22K260'!$B$97:$N$109,$A86,),)/1000</f>
        <v>3112.2628800000007</v>
      </c>
      <c r="L86" s="5">
        <f t="shared" si="7"/>
        <v>-3.4697612504576987</v>
      </c>
      <c r="M86" s="5">
        <f t="shared" si="7"/>
        <v>176.75477411957729</v>
      </c>
      <c r="N86" s="5">
        <f t="shared" si="7"/>
        <v>443.97935252996405</v>
      </c>
      <c r="O86" s="5">
        <f t="shared" si="7"/>
        <v>-12.968622107336552</v>
      </c>
      <c r="P86" s="5">
        <f t="shared" si="7"/>
        <v>-9.1960909841513558</v>
      </c>
      <c r="Q86" s="5">
        <f t="shared" si="7"/>
        <v>224.29498110953145</v>
      </c>
      <c r="R86" s="5">
        <f>-(SUM(F86:K86,T86,V86)-SUM(L86:Q86,S86,U86,W86)-('[1]APC MAT'!G86-'[1]APC MAT'!J86))</f>
        <v>-2782.6422256666651</v>
      </c>
      <c r="S86" s="5">
        <f>[5]P00280!$AV$67/12-SUM(L86:Q86)</f>
        <v>83.333333333333144</v>
      </c>
      <c r="T86" s="5">
        <f>IFERROR(HLOOKUP(E86,[13]MBR06!$D$2:$AJ$13,7,),)</f>
        <v>-40.328739999999996</v>
      </c>
      <c r="U86" s="5">
        <f t="shared" si="8"/>
        <v>4.083333333333333</v>
      </c>
      <c r="V86" s="5">
        <f>'[1]APC MAT'!F86-'[1]APC MAT'!I86</f>
        <v>-2188.1347228088553</v>
      </c>
      <c r="W86" s="5">
        <v>0</v>
      </c>
      <c r="X86" s="6">
        <f>SUM(F86:K86,T86,R86,V86)-SUM(L86:Q86,S86,U86,W86)-('[1]APC MAT'!G86-'[1]APC MAT'!J86)</f>
        <v>0</v>
      </c>
    </row>
    <row r="87" spans="1:24" x14ac:dyDescent="0.35">
      <c r="A87">
        <f t="shared" si="6"/>
        <v>7</v>
      </c>
      <c r="B87" t="s">
        <v>50</v>
      </c>
      <c r="C87">
        <v>6</v>
      </c>
      <c r="D87" t="s">
        <v>28</v>
      </c>
      <c r="E87" t="s">
        <v>30</v>
      </c>
      <c r="F87" s="5">
        <f>IFERROR(VLOOKUP($E87,'[1]TD Z22K095'!$B$27:$N$38,'[1]Variações por PDCL'!A87,),)/1000</f>
        <v>0</v>
      </c>
      <c r="G87" s="5">
        <f>-IFERROR(VLOOKUP($E87,'[1]TD Z22K260'!$B$25:$N$36,A87,),)/1000</f>
        <v>0</v>
      </c>
      <c r="H87" s="5">
        <f>-IFERROR(VLOOKUP($E87,'[1]TD Z22K260'!$B$43:$N$54,$A87,),)/1000</f>
        <v>0</v>
      </c>
      <c r="I87" s="5">
        <f>-IFERROR(VLOOKUP($E87,'[1]TD Z22K260'!$B$61:$N$72,$A87,),)/1000</f>
        <v>0</v>
      </c>
      <c r="J87" s="5">
        <f>-IFERROR(VLOOKUP($E87,'[1]TD Z22K260'!$B$79:$N$91,$A87,),)/1000+IFERROR(VLOOKUP(E87,[11]II!$B$6:$C$15,2,),)/1000</f>
        <v>0</v>
      </c>
      <c r="K87" s="5">
        <f>-IFERROR(VLOOKUP($E87,'[1]TD Z22K260'!$B$97:$N$109,$A87,),)/1000</f>
        <v>0</v>
      </c>
      <c r="L87" s="5">
        <f t="shared" si="7"/>
        <v>0</v>
      </c>
      <c r="M87" s="5">
        <f t="shared" si="7"/>
        <v>0</v>
      </c>
      <c r="N87" s="5">
        <f t="shared" si="7"/>
        <v>0</v>
      </c>
      <c r="O87" s="5">
        <f t="shared" si="7"/>
        <v>0</v>
      </c>
      <c r="P87" s="5">
        <f t="shared" si="7"/>
        <v>0</v>
      </c>
      <c r="Q87" s="5">
        <f t="shared" si="7"/>
        <v>0</v>
      </c>
      <c r="R87" s="5">
        <f>-(SUM(F87:K87,T87,V87)-SUM(L87:Q87,S87,U87,W87)-('[1]APC MAT'!G87-'[1]APC MAT'!J87))</f>
        <v>0</v>
      </c>
      <c r="S87" s="5">
        <f>[5]P00297!$AV$67/12-SUM(L87:Q87)</f>
        <v>0</v>
      </c>
      <c r="T87" s="5">
        <f>IFERROR(HLOOKUP(E87,[13]MBR06!$D$2:$AJ$13,7,),)</f>
        <v>0</v>
      </c>
      <c r="U87" s="5">
        <f t="shared" si="8"/>
        <v>0</v>
      </c>
      <c r="V87" s="5">
        <f>'[1]APC MAT'!F87-'[1]APC MAT'!I87</f>
        <v>0</v>
      </c>
      <c r="W87" s="5">
        <v>0</v>
      </c>
      <c r="X87" s="6">
        <f>SUM(F87:K87,T87,R87,V87)-SUM(L87:Q87,S87,U87,W87)-('[1]APC MAT'!G87-'[1]APC MAT'!J87)</f>
        <v>0</v>
      </c>
    </row>
    <row r="88" spans="1:24" x14ac:dyDescent="0.35">
      <c r="A88">
        <f t="shared" si="6"/>
        <v>7</v>
      </c>
      <c r="B88" t="s">
        <v>50</v>
      </c>
      <c r="C88">
        <v>6</v>
      </c>
      <c r="D88" t="s">
        <v>28</v>
      </c>
      <c r="E88" t="s">
        <v>31</v>
      </c>
      <c r="F88" s="5">
        <f>IFERROR(VLOOKUP($E88,'[1]TD Z22K095'!$B$27:$N$38,'[1]Variações por PDCL'!A88,),)/1000</f>
        <v>0</v>
      </c>
      <c r="G88" s="5">
        <f>-IFERROR(VLOOKUP($E88,'[1]TD Z22K260'!$B$25:$N$36,A88,),)/1000</f>
        <v>0</v>
      </c>
      <c r="H88" s="5">
        <f>-IFERROR(VLOOKUP($E88,'[1]TD Z22K260'!$B$43:$N$54,$A88,),)/1000</f>
        <v>0</v>
      </c>
      <c r="I88" s="5">
        <f>-IFERROR(VLOOKUP($E88,'[1]TD Z22K260'!$B$61:$N$72,$A88,),)/1000</f>
        <v>0</v>
      </c>
      <c r="J88" s="5">
        <f>-IFERROR(VLOOKUP($E88,'[1]TD Z22K260'!$B$79:$N$91,$A88,),)/1000+IFERROR(VLOOKUP(E88,[11]II!$B$6:$C$15,2,),)/1000</f>
        <v>0</v>
      </c>
      <c r="K88" s="5">
        <f>-IFERROR(VLOOKUP($E88,'[1]TD Z22K260'!$B$97:$N$109,$A88,),)/1000</f>
        <v>0</v>
      </c>
      <c r="L88" s="5">
        <f t="shared" si="7"/>
        <v>0</v>
      </c>
      <c r="M88" s="5">
        <f t="shared" si="7"/>
        <v>116.63085003817066</v>
      </c>
      <c r="N88" s="5">
        <f t="shared" si="7"/>
        <v>-14.383181879777039</v>
      </c>
      <c r="O88" s="5">
        <f t="shared" si="7"/>
        <v>5.7085095003559942</v>
      </c>
      <c r="P88" s="5">
        <f t="shared" si="7"/>
        <v>22.256310435842867</v>
      </c>
      <c r="Q88" s="5">
        <f t="shared" si="7"/>
        <v>5.9264975199276426</v>
      </c>
      <c r="R88" s="5">
        <f>-(SUM(F88:K88,T88,V88)-SUM(L88:Q88,S88,U88,W88)-('[1]APC MAT'!G88-'[1]APC MAT'!J88))</f>
        <v>-9.9653496666667252</v>
      </c>
      <c r="S88" s="5">
        <f>[5]P00433!$AV$67/12-SUM(L88:Q88)</f>
        <v>0</v>
      </c>
      <c r="T88" s="5">
        <f>IFERROR(HLOOKUP(E88,[13]MBR06!$D$2:$AJ$13,7,),)</f>
        <v>21.108160000000002</v>
      </c>
      <c r="U88" s="5">
        <f t="shared" si="8"/>
        <v>-24.666666666666668</v>
      </c>
      <c r="V88" s="5">
        <f>'[1]APC MAT'!F88-'[1]APC MAT'!I88</f>
        <v>1692.3629708333335</v>
      </c>
      <c r="W88" s="5">
        <v>0</v>
      </c>
      <c r="X88" s="6">
        <f>SUM(F88:K88,T88,R88,V88)-SUM(L88:Q88,S88,U88,W88)-('[1]APC MAT'!G88-'[1]APC MAT'!J88)</f>
        <v>0</v>
      </c>
    </row>
    <row r="89" spans="1:24" x14ac:dyDescent="0.35">
      <c r="A89">
        <f t="shared" si="6"/>
        <v>7</v>
      </c>
      <c r="B89" t="s">
        <v>50</v>
      </c>
      <c r="C89">
        <v>6</v>
      </c>
      <c r="D89" t="s">
        <v>28</v>
      </c>
      <c r="E89" t="s">
        <v>32</v>
      </c>
      <c r="F89" s="5">
        <f>IFERROR(VLOOKUP($E89,'[1]TD Z22K095'!$B$27:$N$38,'[1]Variações por PDCL'!A89,),)/1000</f>
        <v>0</v>
      </c>
      <c r="G89" s="5">
        <f>-IFERROR(VLOOKUP($E89,'[1]TD Z22K260'!$B$25:$N$36,A89,),)/1000</f>
        <v>0</v>
      </c>
      <c r="H89" s="5">
        <f>-IFERROR(VLOOKUP($E89,'[1]TD Z22K260'!$B$43:$N$54,$A89,),)/1000</f>
        <v>0</v>
      </c>
      <c r="I89" s="5">
        <f>-IFERROR(VLOOKUP($E89,'[1]TD Z22K260'!$B$61:$N$72,$A89,),)/1000</f>
        <v>0</v>
      </c>
      <c r="J89" s="5">
        <f>-IFERROR(VLOOKUP($E89,'[1]TD Z22K260'!$B$79:$N$91,$A89,),)/1000+IFERROR(VLOOKUP(E89,[11]II!$B$6:$C$15,2,),)/1000</f>
        <v>0</v>
      </c>
      <c r="K89" s="5">
        <f>-IFERROR(VLOOKUP($E89,'[1]TD Z22K260'!$B$97:$N$109,$A89,),)/1000</f>
        <v>0</v>
      </c>
      <c r="L89" s="5">
        <f t="shared" si="7"/>
        <v>0</v>
      </c>
      <c r="M89" s="5">
        <f t="shared" si="7"/>
        <v>0</v>
      </c>
      <c r="N89" s="5">
        <f t="shared" si="7"/>
        <v>0</v>
      </c>
      <c r="O89" s="5">
        <f t="shared" si="7"/>
        <v>0</v>
      </c>
      <c r="P89" s="5">
        <f t="shared" si="7"/>
        <v>0</v>
      </c>
      <c r="Q89" s="5">
        <f t="shared" si="7"/>
        <v>0</v>
      </c>
      <c r="R89" s="5">
        <f>-(SUM(F89:K89,T89,V89)-SUM(L89:Q89,S89,U89,W89)-('[1]APC MAT'!G89-'[1]APC MAT'!J89))</f>
        <v>3.2102499999999998</v>
      </c>
      <c r="S89" s="5">
        <f>[5]P00298!$AV$67/12-SUM(L89:Q89)</f>
        <v>0</v>
      </c>
      <c r="T89" s="5">
        <f>IFERROR(HLOOKUP(E89,[13]MBR06!$D$2:$AJ$13,7,),)</f>
        <v>0</v>
      </c>
      <c r="U89" s="5">
        <f t="shared" si="8"/>
        <v>0</v>
      </c>
      <c r="V89" s="5">
        <f>'[1]APC MAT'!F89-'[1]APC MAT'!I89</f>
        <v>0</v>
      </c>
      <c r="W89" s="5">
        <v>0</v>
      </c>
      <c r="X89" s="6">
        <f>SUM(F89:K89,T89,R89,V89)-SUM(L89:Q89,S89,U89,W89)-('[1]APC MAT'!G89-'[1]APC MAT'!J89)</f>
        <v>0</v>
      </c>
    </row>
    <row r="90" spans="1:24" x14ac:dyDescent="0.35">
      <c r="A90">
        <f t="shared" si="6"/>
        <v>7</v>
      </c>
      <c r="B90" t="s">
        <v>50</v>
      </c>
      <c r="C90">
        <v>6</v>
      </c>
      <c r="D90" t="s">
        <v>33</v>
      </c>
      <c r="E90" t="s">
        <v>34</v>
      </c>
      <c r="F90" s="5">
        <f>IFERROR(VLOOKUP($E90,'[1]TD Z22K095'!$B$27:$N$38,'[1]Variações por PDCL'!A90,),)/1000</f>
        <v>5.8107700000000007</v>
      </c>
      <c r="G90" s="5">
        <f>-IFERROR(VLOOKUP($E90,'[1]TD Z22K260'!$B$25:$N$36,A90,),)/1000</f>
        <v>-250.83585999999997</v>
      </c>
      <c r="H90" s="5">
        <f>-IFERROR(VLOOKUP($E90,'[1]TD Z22K260'!$B$43:$N$54,$A90,),)/1000</f>
        <v>-11.22517</v>
      </c>
      <c r="I90" s="5">
        <f>-IFERROR(VLOOKUP($E90,'[1]TD Z22K260'!$B$61:$N$72,$A90,),)/1000</f>
        <v>-42.780549999999998</v>
      </c>
      <c r="J90" s="5">
        <f>-IFERROR(VLOOKUP($E90,'[1]TD Z22K260'!$B$79:$N$91,$A90,),)/1000+IFERROR(VLOOKUP(E90,[11]II!$B$6:$C$15,2,),)/1000</f>
        <v>-91.332969999999989</v>
      </c>
      <c r="K90" s="5">
        <f>-IFERROR(VLOOKUP($E90,'[1]TD Z22K260'!$B$97:$N$109,$A90,),)/1000</f>
        <v>1718.5046300000001</v>
      </c>
      <c r="L90" s="5">
        <f t="shared" si="7"/>
        <v>38.626375941272421</v>
      </c>
      <c r="M90" s="5">
        <f t="shared" si="7"/>
        <v>-802.41845859502348</v>
      </c>
      <c r="N90" s="5">
        <f t="shared" si="7"/>
        <v>28.91240217067352</v>
      </c>
      <c r="O90" s="5">
        <f t="shared" si="7"/>
        <v>-19.55215453900837</v>
      </c>
      <c r="P90" s="5">
        <f t="shared" si="7"/>
        <v>-23.423743930219374</v>
      </c>
      <c r="Q90" s="5">
        <f t="shared" si="7"/>
        <v>32.735148714646876</v>
      </c>
      <c r="R90" s="5">
        <f>-(SUM(F90:K90,T90,V90)-SUM(L90:Q90,S90,U90,W90)-('[1]APC MAT'!G90-'[1]APC MAT'!J90))</f>
        <v>-3163.6993729333326</v>
      </c>
      <c r="S90" s="5">
        <f>[5]P00091!$AV$67/12-SUM(L90:Q90)</f>
        <v>-392.5817199999999</v>
      </c>
      <c r="T90" s="5">
        <f>IFERROR(HLOOKUP(E90,[13]MBR06!$D$2:$AJ$13,7,),)</f>
        <v>32.653869999999998</v>
      </c>
      <c r="U90" s="5">
        <f t="shared" si="8"/>
        <v>8.9166666666666661</v>
      </c>
      <c r="V90" s="5">
        <f>'[1]APC MAT'!F90-'[1]APC MAT'!I90</f>
        <v>1142.5176694170977</v>
      </c>
      <c r="W90" s="5">
        <v>0</v>
      </c>
      <c r="X90" s="6">
        <f>SUM(F90:K90,T90,R90,V90)-SUM(L90:Q90,S90,U90,W90)-('[1]APC MAT'!G90-'[1]APC MAT'!J90)</f>
        <v>0</v>
      </c>
    </row>
    <row r="91" spans="1:24" x14ac:dyDescent="0.35">
      <c r="A91">
        <f t="shared" si="6"/>
        <v>7</v>
      </c>
      <c r="B91" t="s">
        <v>50</v>
      </c>
      <c r="C91">
        <v>6</v>
      </c>
      <c r="D91" t="s">
        <v>33</v>
      </c>
      <c r="E91" t="s">
        <v>35</v>
      </c>
      <c r="F91" s="5">
        <f>IFERROR(VLOOKUP($E91,'[1]TD Z22K095'!$B$27:$N$38,'[1]Variações por PDCL'!A91,),)/1000</f>
        <v>9.0079699999999985</v>
      </c>
      <c r="G91" s="5">
        <f>-IFERROR(VLOOKUP($E91,'[1]TD Z22K260'!$B$25:$N$36,A91,),)/1000</f>
        <v>102.53519000000006</v>
      </c>
      <c r="H91" s="5">
        <f>-IFERROR(VLOOKUP($E91,'[1]TD Z22K260'!$B$43:$N$54,$A91,),)/1000</f>
        <v>58.205210000000001</v>
      </c>
      <c r="I91" s="5">
        <f>-IFERROR(VLOOKUP($E91,'[1]TD Z22K260'!$B$61:$N$72,$A91,),)/1000</f>
        <v>-8.4729099999999988</v>
      </c>
      <c r="J91" s="5">
        <f>-IFERROR(VLOOKUP($E91,'[1]TD Z22K260'!$B$79:$N$91,$A91,),)/1000+IFERROR(VLOOKUP(E91,[11]II!$B$6:$C$15,2,),)/1000</f>
        <v>-218.37791000000004</v>
      </c>
      <c r="K91" s="5">
        <f>-IFERROR(VLOOKUP($E91,'[1]TD Z22K260'!$B$97:$N$109,$A91,),)/1000</f>
        <v>911.37657999999999</v>
      </c>
      <c r="L91" s="5">
        <f t="shared" si="7"/>
        <v>42.639710652905215</v>
      </c>
      <c r="M91" s="5">
        <f t="shared" si="7"/>
        <v>46.183786623941721</v>
      </c>
      <c r="N91" s="5">
        <f t="shared" si="7"/>
        <v>38.806404564153375</v>
      </c>
      <c r="O91" s="5">
        <f t="shared" si="7"/>
        <v>-10.443047127749796</v>
      </c>
      <c r="P91" s="5">
        <f t="shared" si="7"/>
        <v>-31.463236792672472</v>
      </c>
      <c r="Q91" s="5">
        <f t="shared" si="7"/>
        <v>179.97818115255163</v>
      </c>
      <c r="R91" s="5">
        <f>-(SUM(F91:K91,T91,V91)-SUM(L91:Q91,S91,U91,W91)-('[1]APC MAT'!G91-'[1]APC MAT'!J91))</f>
        <v>-1793.8445305999999</v>
      </c>
      <c r="S91" s="5">
        <f>[5]P00282!$AV$67/12-SUM(L91:Q91)</f>
        <v>0</v>
      </c>
      <c r="T91" s="5">
        <f>IFERROR(HLOOKUP(E91,[13]MBR06!$D$2:$AJ$13,7,),)</f>
        <v>-1454.97477</v>
      </c>
      <c r="U91" s="5">
        <f t="shared" si="8"/>
        <v>-1025.25</v>
      </c>
      <c r="V91" s="5">
        <f>'[1]APC MAT'!F91-'[1]APC MAT'!I91</f>
        <v>1008.669130183333</v>
      </c>
      <c r="W91" s="5">
        <v>0</v>
      </c>
      <c r="X91" s="6">
        <f>SUM(F91:K91,T91,R91,V91)-SUM(L91:Q91,S91,U91,W91)-('[1]APC MAT'!G91-'[1]APC MAT'!J91)</f>
        <v>0</v>
      </c>
    </row>
    <row r="92" spans="1:24" x14ac:dyDescent="0.35">
      <c r="A92">
        <f t="shared" si="6"/>
        <v>7</v>
      </c>
      <c r="B92" t="s">
        <v>50</v>
      </c>
      <c r="C92">
        <v>6</v>
      </c>
      <c r="D92" t="s">
        <v>33</v>
      </c>
      <c r="E92" t="s">
        <v>36</v>
      </c>
      <c r="F92" s="5">
        <f>IFERROR(VLOOKUP($E92,'[1]TD Z22K095'!$B$27:$N$38,'[1]Variações por PDCL'!A92,),)/1000</f>
        <v>0</v>
      </c>
      <c r="G92" s="5">
        <f>-IFERROR(VLOOKUP($E92,'[1]TD Z22K260'!$B$25:$N$36,A92,),)/1000</f>
        <v>0</v>
      </c>
      <c r="H92" s="5">
        <f>-IFERROR(VLOOKUP($E92,'[1]TD Z22K260'!$B$43:$N$54,$A92,),)/1000</f>
        <v>0</v>
      </c>
      <c r="I92" s="5">
        <f>-IFERROR(VLOOKUP($E92,'[1]TD Z22K260'!$B$61:$N$72,$A92,),)/1000</f>
        <v>0</v>
      </c>
      <c r="J92" s="5">
        <f>-IFERROR(VLOOKUP($E92,'[1]TD Z22K260'!$B$79:$N$91,$A92,),)/1000+IFERROR(VLOOKUP(E92,[11]II!$B$6:$C$15,2,),)/1000</f>
        <v>0</v>
      </c>
      <c r="K92" s="5">
        <f>-IFERROR(VLOOKUP($E92,'[1]TD Z22K260'!$B$97:$N$109,$A92,),)/1000</f>
        <v>0</v>
      </c>
      <c r="L92" s="5">
        <f t="shared" si="7"/>
        <v>0</v>
      </c>
      <c r="M92" s="5">
        <f t="shared" si="7"/>
        <v>0</v>
      </c>
      <c r="N92" s="5">
        <f t="shared" si="7"/>
        <v>0</v>
      </c>
      <c r="O92" s="5">
        <f t="shared" si="7"/>
        <v>0</v>
      </c>
      <c r="P92" s="5">
        <f t="shared" si="7"/>
        <v>0</v>
      </c>
      <c r="Q92" s="5">
        <f t="shared" si="7"/>
        <v>0</v>
      </c>
      <c r="R92" s="5">
        <f>-(SUM(F92:K92,T92,V92)-SUM(L92:Q92,S92,U92,W92)-('[1]APC MAT'!G92-'[1]APC MAT'!J92))</f>
        <v>5.102559000000042</v>
      </c>
      <c r="S92" s="5">
        <f>[5]P00090!$AV$67/12-SUM(L92:Q92)</f>
        <v>0</v>
      </c>
      <c r="T92" s="5">
        <f>IFERROR(HLOOKUP(E92,[13]MBR06!$D$2:$AJ$13,7,),)</f>
        <v>0</v>
      </c>
      <c r="U92" s="5">
        <f t="shared" si="8"/>
        <v>0</v>
      </c>
      <c r="V92" s="5">
        <f>'[1]APC MAT'!F92-'[1]APC MAT'!I92</f>
        <v>-184.0124636666668</v>
      </c>
      <c r="W92" s="5">
        <v>0</v>
      </c>
      <c r="X92" s="6">
        <f>SUM(F92:K92,T92,R92,V92)-SUM(L92:Q92,S92,U92,W92)-('[1]APC MAT'!G92-'[1]APC MAT'!J92)</f>
        <v>0</v>
      </c>
    </row>
    <row r="93" spans="1:24" x14ac:dyDescent="0.35">
      <c r="A93">
        <f t="shared" si="6"/>
        <v>7</v>
      </c>
      <c r="B93" t="s">
        <v>50</v>
      </c>
      <c r="C93">
        <v>6</v>
      </c>
      <c r="D93" t="s">
        <v>37</v>
      </c>
      <c r="E93" t="s">
        <v>38</v>
      </c>
      <c r="F93" s="5">
        <f>IFERROR(VLOOKUP($E93,'[1]TD Z22K095'!$B$27:$N$38,'[1]Variações por PDCL'!A93,),)/1000</f>
        <v>59.847209999999976</v>
      </c>
      <c r="G93" s="5">
        <f>-IFERROR(VLOOKUP($E93,'[1]TD Z22K260'!$B$25:$N$36,A93,),)/1000</f>
        <v>297.94809999999995</v>
      </c>
      <c r="H93" s="5">
        <f>-IFERROR(VLOOKUP($E93,'[1]TD Z22K260'!$B$43:$N$54,$A93,),)/1000</f>
        <v>257.86590000000001</v>
      </c>
      <c r="I93" s="5">
        <f>-IFERROR(VLOOKUP($E93,'[1]TD Z22K260'!$B$61:$N$72,$A93,),)/1000</f>
        <v>-94.675180000000012</v>
      </c>
      <c r="J93" s="5">
        <f>-IFERROR(VLOOKUP($E93,'[1]TD Z22K260'!$B$79:$N$91,$A93,),)/1000+IFERROR(VLOOKUP(E93,[11]II!$B$6:$C$15,2,),)/1000</f>
        <v>-740.27940000000024</v>
      </c>
      <c r="K93" s="5">
        <f>-IFERROR(VLOOKUP($E93,'[1]TD Z22K260'!$B$97:$N$109,$A93,),)/1000</f>
        <v>3255.0491600000014</v>
      </c>
      <c r="L93" s="5">
        <f t="shared" si="7"/>
        <v>750.01450511227847</v>
      </c>
      <c r="M93" s="5">
        <f t="shared" si="7"/>
        <v>-17.184912005800697</v>
      </c>
      <c r="N93" s="5">
        <f t="shared" si="7"/>
        <v>128.62383997223711</v>
      </c>
      <c r="O93" s="5">
        <f t="shared" si="7"/>
        <v>-53.042059230663391</v>
      </c>
      <c r="P93" s="5">
        <f t="shared" si="7"/>
        <v>-127.68591902093117</v>
      </c>
      <c r="Q93" s="5">
        <f t="shared" si="7"/>
        <v>548.46172607725327</v>
      </c>
      <c r="R93" s="5">
        <f>-(SUM(F93:K93,T93,V93)-SUM(L93:Q93,S93,U93,W93)-('[1]APC MAT'!G93-'[1]APC MAT'!J93))</f>
        <v>-1777.6441663666697</v>
      </c>
      <c r="S93" s="5">
        <f>[5]P00580!$AV$67/12-SUM(L93:Q93)</f>
        <v>1612.7402101484508</v>
      </c>
      <c r="T93" s="5">
        <f>IFERROR(HLOOKUP(E93,[13]MBR06!$D$2:$AJ$13,7,),)</f>
        <v>-975.48577999999998</v>
      </c>
      <c r="U93" s="5">
        <f t="shared" si="8"/>
        <v>-857.41666666666663</v>
      </c>
      <c r="V93" s="5">
        <f>'[1]APC MAT'!F93-'[1]APC MAT'!I93</f>
        <v>1331.4057009691642</v>
      </c>
      <c r="W93" s="5">
        <v>0</v>
      </c>
      <c r="X93" s="6">
        <f>SUM(F93:K93,T93,R93,V93)-SUM(L93:Q93,S93,U93,W93)-('[1]APC MAT'!G93-'[1]APC MAT'!J93)</f>
        <v>0</v>
      </c>
    </row>
    <row r="94" spans="1:24" x14ac:dyDescent="0.35">
      <c r="A94">
        <f t="shared" si="6"/>
        <v>7</v>
      </c>
      <c r="B94" t="s">
        <v>50</v>
      </c>
      <c r="C94">
        <v>6</v>
      </c>
      <c r="D94" t="s">
        <v>39</v>
      </c>
      <c r="E94" t="s">
        <v>40</v>
      </c>
      <c r="F94" s="5">
        <f>IFERROR(VLOOKUP($E94,'[1]TD Z22K095'!$B$27:$N$38,'[1]Variações por PDCL'!A94,),)/1000</f>
        <v>-1.1578199999999998</v>
      </c>
      <c r="G94" s="5">
        <f>-IFERROR(VLOOKUP($E94,'[1]TD Z22K260'!$B$25:$N$36,A94,),)/1000</f>
        <v>53.987470000000002</v>
      </c>
      <c r="H94" s="5">
        <f>-IFERROR(VLOOKUP($E94,'[1]TD Z22K260'!$B$43:$N$54,$A94,),)/1000</f>
        <v>3.5346199999999999</v>
      </c>
      <c r="I94" s="5">
        <f>-IFERROR(VLOOKUP($E94,'[1]TD Z22K260'!$B$61:$N$72,$A94,),)/1000</f>
        <v>-1.41679</v>
      </c>
      <c r="J94" s="5">
        <f>-IFERROR(VLOOKUP($E94,'[1]TD Z22K260'!$B$79:$N$91,$A94,),)/1000+IFERROR(VLOOKUP(E94,[11]II!$B$6:$C$15,2,),)/1000</f>
        <v>-10.19877</v>
      </c>
      <c r="K94" s="5">
        <f>-IFERROR(VLOOKUP($E94,'[1]TD Z22K260'!$B$97:$N$109,$A94,),)/1000</f>
        <v>306.31602000000004</v>
      </c>
      <c r="L94" s="5">
        <f t="shared" si="7"/>
        <v>51.7519512045263</v>
      </c>
      <c r="M94" s="5">
        <f t="shared" si="7"/>
        <v>-7.3164377606793636</v>
      </c>
      <c r="N94" s="5">
        <f t="shared" si="7"/>
        <v>13.48286357191339</v>
      </c>
      <c r="O94" s="5">
        <f t="shared" si="7"/>
        <v>-0.87681095435011513</v>
      </c>
      <c r="P94" s="5">
        <f t="shared" si="7"/>
        <v>-2.3722719239363306</v>
      </c>
      <c r="Q94" s="5">
        <f t="shared" si="7"/>
        <v>41.139021067022107</v>
      </c>
      <c r="R94" s="5">
        <f>-(SUM(F94:K94,T94,V94)-SUM(L94:Q94,S94,U94,W94)-('[1]APC MAT'!G94-'[1]APC MAT'!J94))</f>
        <v>-557.89122673333327</v>
      </c>
      <c r="S94" s="5">
        <f>[5]P00586!$AV$67/12-SUM(L94:Q94)</f>
        <v>0</v>
      </c>
      <c r="T94" s="5">
        <f>IFERROR(HLOOKUP(E94,[13]MBR06!$D$2:$AJ$13,7,),)</f>
        <v>-129.77441000000002</v>
      </c>
      <c r="U94" s="5">
        <f t="shared" si="8"/>
        <v>-104.83333333333333</v>
      </c>
      <c r="V94" s="5">
        <f>'[1]APC MAT'!F94-'[1]APC MAT'!I94</f>
        <v>-233.98259679166631</v>
      </c>
      <c r="W94" s="5">
        <v>0</v>
      </c>
      <c r="X94" s="6">
        <f>SUM(F94:K94,T94,R94,V94)-SUM(L94:Q94,S94,U94,W94)-('[1]APC MAT'!G94-'[1]APC MAT'!J94)</f>
        <v>0</v>
      </c>
    </row>
    <row r="95" spans="1:24" x14ac:dyDescent="0.35">
      <c r="A95">
        <f t="shared" si="6"/>
        <v>7</v>
      </c>
      <c r="B95" t="s">
        <v>50</v>
      </c>
      <c r="C95">
        <v>6</v>
      </c>
      <c r="D95" t="s">
        <v>39</v>
      </c>
      <c r="E95" t="s">
        <v>41</v>
      </c>
      <c r="F95" s="5">
        <f>IFERROR(VLOOKUP($E95,'[1]TD Z22K095'!$B$27:$N$38,'[1]Variações por PDCL'!A95,),)/1000</f>
        <v>0</v>
      </c>
      <c r="G95" s="5">
        <f>-IFERROR(VLOOKUP($E95,'[1]TD Z22K260'!$B$25:$N$36,A95,),)/1000</f>
        <v>3.2084899999999998</v>
      </c>
      <c r="H95" s="5">
        <f>-IFERROR(VLOOKUP($E95,'[1]TD Z22K260'!$B$43:$N$54,$A95,),)/1000</f>
        <v>1.5925300000000002</v>
      </c>
      <c r="I95" s="5">
        <f>-IFERROR(VLOOKUP($E95,'[1]TD Z22K260'!$B$61:$N$72,$A95,),)/1000</f>
        <v>1.9806700000000004</v>
      </c>
      <c r="J95" s="5">
        <f>-IFERROR(VLOOKUP($E95,'[1]TD Z22K260'!$B$79:$N$91,$A95,),)/1000+IFERROR(VLOOKUP(E95,[11]II!$B$6:$C$15,2,),)/1000</f>
        <v>0.7223099999999999</v>
      </c>
      <c r="K95" s="5">
        <f>-IFERROR(VLOOKUP($E95,'[1]TD Z22K260'!$B$97:$N$109,$A95,),)/1000</f>
        <v>56.682950000000005</v>
      </c>
      <c r="L95" s="5">
        <f t="shared" si="7"/>
        <v>-1.20523468110375E-2</v>
      </c>
      <c r="M95" s="5">
        <f t="shared" si="7"/>
        <v>108.81191950025415</v>
      </c>
      <c r="N95" s="5">
        <f t="shared" si="7"/>
        <v>33.095210711415881</v>
      </c>
      <c r="O95" s="5">
        <f t="shared" si="7"/>
        <v>16.064601444570688</v>
      </c>
      <c r="P95" s="5">
        <f t="shared" si="7"/>
        <v>73.324016296251031</v>
      </c>
      <c r="Q95" s="5">
        <f t="shared" si="7"/>
        <v>4.7782786515874358</v>
      </c>
      <c r="R95" s="5">
        <f>-(SUM(F95:K95,T95,V95)-SUM(L95:Q95,S95,U95,W95)-('[1]APC MAT'!G95-'[1]APC MAT'!J95))</f>
        <v>-87.07484333333349</v>
      </c>
      <c r="S95" s="5">
        <f>[5]P00283!$AV$67/12-SUM(L95:Q95)</f>
        <v>0</v>
      </c>
      <c r="T95" s="5">
        <f>IFERROR(HLOOKUP(E95,[13]MBR06!$D$2:$AJ$13,7,),)</f>
        <v>-106.92153</v>
      </c>
      <c r="U95" s="5">
        <f t="shared" si="8"/>
        <v>-51.333333333333336</v>
      </c>
      <c r="V95" s="5">
        <f>'[1]APC MAT'!F95-'[1]APC MAT'!I95</f>
        <v>264.40489040000011</v>
      </c>
      <c r="W95" s="5">
        <v>0</v>
      </c>
      <c r="X95" s="6">
        <f>SUM(F95:K95,T95,R95,V95)-SUM(L95:Q95,S95,U95,W95)-('[1]APC MAT'!G95-'[1]APC MAT'!J95)</f>
        <v>0</v>
      </c>
    </row>
    <row r="96" spans="1:24" x14ac:dyDescent="0.35">
      <c r="A96">
        <f t="shared" si="6"/>
        <v>7</v>
      </c>
      <c r="B96" t="s">
        <v>50</v>
      </c>
      <c r="C96">
        <v>6</v>
      </c>
      <c r="D96" t="s">
        <v>42</v>
      </c>
      <c r="E96" t="s">
        <v>43</v>
      </c>
      <c r="F96" s="5">
        <f>IFERROR(VLOOKUP($E96,'[1]TD Z22K095'!$B$27:$N$38,'[1]Variações por PDCL'!A96,),)/1000</f>
        <v>9.8464400000000012</v>
      </c>
      <c r="G96" s="5">
        <f>-IFERROR(VLOOKUP($E96,'[1]TD Z22K260'!$B$25:$N$36,A96,),)/1000</f>
        <v>-82.625839999999997</v>
      </c>
      <c r="H96" s="5">
        <f>-IFERROR(VLOOKUP($E96,'[1]TD Z22K260'!$B$43:$N$54,$A96,),)/1000</f>
        <v>8.1174499999999981</v>
      </c>
      <c r="I96" s="5">
        <f>-IFERROR(VLOOKUP($E96,'[1]TD Z22K260'!$B$61:$N$72,$A96,),)/1000</f>
        <v>-2.87582</v>
      </c>
      <c r="J96" s="5">
        <f>-IFERROR(VLOOKUP($E96,'[1]TD Z22K260'!$B$79:$N$91,$A96,),)/1000+IFERROR(VLOOKUP(E96,[11]II!$B$6:$C$15,2,),)/1000</f>
        <v>-61.918490000000013</v>
      </c>
      <c r="K96" s="5">
        <f>-IFERROR(VLOOKUP($E96,'[1]TD Z22K260'!$B$97:$N$109,$A96,),)/1000</f>
        <v>749.17355999999995</v>
      </c>
      <c r="L96" s="5">
        <f t="shared" si="7"/>
        <v>261.74027505970105</v>
      </c>
      <c r="M96" s="5">
        <f t="shared" si="7"/>
        <v>232.50228455045118</v>
      </c>
      <c r="N96" s="5">
        <f t="shared" si="7"/>
        <v>4.2867161779586951</v>
      </c>
      <c r="O96" s="5">
        <f t="shared" si="7"/>
        <v>9.043891795907113</v>
      </c>
      <c r="P96" s="5">
        <f t="shared" si="7"/>
        <v>-42.644870561531427</v>
      </c>
      <c r="Q96" s="5">
        <f t="shared" si="7"/>
        <v>97.249568767748983</v>
      </c>
      <c r="R96" s="5">
        <f>-(SUM(F96:K96,T96,V96)-SUM(L96:Q96,S96,U96,W96)-('[1]APC MAT'!G96-'[1]APC MAT'!J96))</f>
        <v>-439.7847908</v>
      </c>
      <c r="S96" s="5">
        <f>[5]P00258!$AV$67/12-SUM(L96:Q96)</f>
        <v>0</v>
      </c>
      <c r="T96" s="5">
        <f>IFERROR(HLOOKUP(E96,[13]MBR06!$D$2:$AJ$13,7,),)</f>
        <v>-397.4384</v>
      </c>
      <c r="U96" s="5">
        <f t="shared" si="8"/>
        <v>-277.75</v>
      </c>
      <c r="V96" s="5">
        <f>'[1]APC MAT'!F96-'[1]APC MAT'!I96</f>
        <v>137.38030286562707</v>
      </c>
      <c r="W96" s="5">
        <v>0</v>
      </c>
      <c r="X96" s="6">
        <f>SUM(F96:K96,T96,R96,V96)-SUM(L96:Q96,S96,U96,W96)-('[1]APC MAT'!G96-'[1]APC MAT'!J96)</f>
        <v>0</v>
      </c>
    </row>
    <row r="97" spans="1:24" x14ac:dyDescent="0.35">
      <c r="A97">
        <f t="shared" si="6"/>
        <v>7</v>
      </c>
      <c r="B97" t="s">
        <v>50</v>
      </c>
      <c r="C97">
        <v>6</v>
      </c>
      <c r="D97" t="s">
        <v>44</v>
      </c>
      <c r="E97" t="s">
        <v>45</v>
      </c>
      <c r="F97" s="5">
        <f>IFERROR(VLOOKUP($E97,'[1]TD Z22K095'!$B$27:$N$38,'[1]Variações por PDCL'!A97,),)/1000</f>
        <v>3.0249700000000006</v>
      </c>
      <c r="G97" s="5">
        <f>-IFERROR(VLOOKUP($E97,'[1]TD Z22K260'!$B$25:$N$36,A97,),)/1000</f>
        <v>0</v>
      </c>
      <c r="H97" s="5">
        <f>-IFERROR(VLOOKUP($E97,'[1]TD Z22K260'!$B$43:$N$54,$A97,),)/1000</f>
        <v>0</v>
      </c>
      <c r="I97" s="5">
        <f>-IFERROR(VLOOKUP($E97,'[1]TD Z22K260'!$B$61:$N$72,$A97,),)/1000</f>
        <v>1.8213699999999999</v>
      </c>
      <c r="J97" s="5">
        <f>-IFERROR(VLOOKUP($E97,'[1]TD Z22K260'!$B$79:$N$91,$A97,),)/1000+IFERROR(VLOOKUP(E97,[11]II!$B$6:$C$15,2,),)/1000</f>
        <v>0</v>
      </c>
      <c r="K97" s="5">
        <f>-IFERROR(VLOOKUP($E97,'[1]TD Z22K260'!$B$97:$N$109,$A97,),)/1000</f>
        <v>0.76288999999999996</v>
      </c>
      <c r="L97" s="5">
        <f t="shared" si="7"/>
        <v>0</v>
      </c>
      <c r="M97" s="5">
        <f t="shared" si="7"/>
        <v>0</v>
      </c>
      <c r="N97" s="5">
        <f t="shared" si="7"/>
        <v>0</v>
      </c>
      <c r="O97" s="5">
        <f t="shared" si="7"/>
        <v>0</v>
      </c>
      <c r="P97" s="5">
        <f t="shared" si="7"/>
        <v>0</v>
      </c>
      <c r="Q97" s="5">
        <f t="shared" si="7"/>
        <v>0</v>
      </c>
      <c r="R97" s="5">
        <f>-(SUM(F97:K97,T97,V97)-SUM(L97:Q97,S97,U97,W97)-('[1]APC MAT'!G97-'[1]APC MAT'!J97))</f>
        <v>-171.52671000000004</v>
      </c>
      <c r="S97" s="5">
        <f>[5]P00200!$AV$67/12-SUM(L97:Q97)</f>
        <v>0</v>
      </c>
      <c r="T97" s="5">
        <f>IFERROR(HLOOKUP(E97,[13]MBR06!$D$2:$AJ$13,7,),)</f>
        <v>8.0000000000000002E-3</v>
      </c>
      <c r="U97" s="5">
        <f t="shared" si="8"/>
        <v>0</v>
      </c>
      <c r="V97" s="5">
        <f>'[1]APC MAT'!F97-'[1]APC MAT'!I97</f>
        <v>0</v>
      </c>
      <c r="W97" s="5">
        <v>0</v>
      </c>
      <c r="X97" s="6">
        <f>SUM(F97:K97,T97,R97,V97)-SUM(L97:Q97,S97,U97,W97)-('[1]APC MAT'!G97-'[1]APC MAT'!J97)</f>
        <v>0</v>
      </c>
    </row>
    <row r="98" spans="1:24" x14ac:dyDescent="0.35">
      <c r="A98">
        <v>8</v>
      </c>
      <c r="B98" t="s">
        <v>51</v>
      </c>
      <c r="C98">
        <v>7</v>
      </c>
      <c r="D98" t="s">
        <v>23</v>
      </c>
      <c r="E98" t="s">
        <v>24</v>
      </c>
      <c r="F98" s="5">
        <f>IFERROR(VLOOKUP($E98,'[1]TD Z22K095'!$B$27:$N$38,'[1]Variações por PDCL'!A98,),)/1000</f>
        <v>0</v>
      </c>
      <c r="G98" s="5">
        <f>-IFERROR(VLOOKUP($E98,'[1]TD Z22K260'!$B$25:$N$36,A98,),)/1000</f>
        <v>0</v>
      </c>
      <c r="H98" s="5">
        <f>-IFERROR(VLOOKUP($E98,'[1]TD Z22K260'!$B$43:$N$54,$A98,),)/1000</f>
        <v>0</v>
      </c>
      <c r="I98" s="5">
        <f>-IFERROR(VLOOKUP($E98,'[1]TD Z22K260'!$B$61:$N$72,$A98,),)/1000</f>
        <v>0</v>
      </c>
      <c r="J98" s="5">
        <f>-IFERROR(VLOOKUP($E98,'[1]TD Z22K260'!$B$79:$N$91,$A98,),)/1000+IFERROR(VLOOKUP(E98,[11]II!$B$6:$C$15,2,),)/1000</f>
        <v>0</v>
      </c>
      <c r="K98" s="5">
        <f>-IFERROR(VLOOKUP($E98,'[1]TD Z22K260'!$B$97:$N$109,$A98,),)/1000</f>
        <v>0</v>
      </c>
      <c r="L98" s="5">
        <f t="shared" ref="L98:Q113" si="9">L82</f>
        <v>0</v>
      </c>
      <c r="M98" s="5">
        <f t="shared" si="9"/>
        <v>0</v>
      </c>
      <c r="N98" s="5">
        <f t="shared" si="9"/>
        <v>0</v>
      </c>
      <c r="O98" s="5">
        <f t="shared" si="9"/>
        <v>0</v>
      </c>
      <c r="P98" s="5">
        <f t="shared" si="9"/>
        <v>0</v>
      </c>
      <c r="Q98" s="5">
        <f t="shared" si="9"/>
        <v>0</v>
      </c>
      <c r="R98" s="5">
        <f>-(SUM(F98:K98,T98,V98)-SUM(L98:Q98,S98,U98,W98)-('[1]APC MAT'!G98-'[1]APC MAT'!J98))</f>
        <v>-17.559476666666665</v>
      </c>
      <c r="S98" s="5">
        <f>[5]P00068!$AV$67/12-SUM(L98:Q98)</f>
        <v>0</v>
      </c>
      <c r="T98" s="5">
        <f>IFERROR(HLOOKUP(E98,[13]MBR06!$D$2:$AJ$13,7,),)</f>
        <v>-34.245179999999998</v>
      </c>
      <c r="U98" s="5">
        <f t="shared" si="8"/>
        <v>-25.916666666666661</v>
      </c>
      <c r="V98" s="5">
        <f>'[1]APC MAT'!F98-'[1]APC MAT'!I98</f>
        <v>25.916666666666661</v>
      </c>
      <c r="W98" s="5">
        <v>0</v>
      </c>
      <c r="X98" s="6">
        <f>SUM(F98:K98,T98,R98,V98)-SUM(L98:Q98,S98,U98,W98)-('[1]APC MAT'!G98-'[1]APC MAT'!J98)</f>
        <v>3.5527136788005009E-15</v>
      </c>
    </row>
    <row r="99" spans="1:24" x14ac:dyDescent="0.35">
      <c r="A99">
        <v>8</v>
      </c>
      <c r="B99" t="s">
        <v>51</v>
      </c>
      <c r="C99">
        <v>7</v>
      </c>
      <c r="D99" t="s">
        <v>23</v>
      </c>
      <c r="E99" t="s">
        <v>25</v>
      </c>
      <c r="F99" s="5">
        <f>IFERROR(VLOOKUP($E99,'[1]TD Z22K095'!$B$27:$N$38,'[1]Variações por PDCL'!A99,),)/1000</f>
        <v>11.910129999999999</v>
      </c>
      <c r="G99" s="5">
        <f>-IFERROR(VLOOKUP($E99,'[1]TD Z22K260'!$B$25:$N$36,A99,),)/1000</f>
        <v>398.05593999999996</v>
      </c>
      <c r="H99" s="5">
        <f>-IFERROR(VLOOKUP($E99,'[1]TD Z22K260'!$B$43:$N$54,$A99,),)/1000</f>
        <v>46.447960000000002</v>
      </c>
      <c r="I99" s="5">
        <f>-IFERROR(VLOOKUP($E99,'[1]TD Z22K260'!$B$61:$N$72,$A99,),)/1000</f>
        <v>0.44478000000000045</v>
      </c>
      <c r="J99" s="5">
        <f>-IFERROR(VLOOKUP($E99,'[1]TD Z22K260'!$B$79:$N$91,$A99,),)/1000+IFERROR(VLOOKUP(E99,[11]II!$B$6:$C$15,2,),)/1000</f>
        <v>-138.53707</v>
      </c>
      <c r="K99" s="5">
        <f>-IFERROR(VLOOKUP($E99,'[1]TD Z22K260'!$B$97:$N$109,$A99,),)/1000</f>
        <v>447.95386999999994</v>
      </c>
      <c r="L99" s="5">
        <f t="shared" si="9"/>
        <v>321.8689301414318</v>
      </c>
      <c r="M99" s="5">
        <f t="shared" si="9"/>
        <v>345.42844945856888</v>
      </c>
      <c r="N99" s="5">
        <f t="shared" si="9"/>
        <v>86.802433615157739</v>
      </c>
      <c r="O99" s="5">
        <f t="shared" si="9"/>
        <v>11.652451102597537</v>
      </c>
      <c r="P99" s="5">
        <f t="shared" si="9"/>
        <v>14.679002348168519</v>
      </c>
      <c r="Q99" s="5">
        <f t="shared" si="9"/>
        <v>11.510312449038295</v>
      </c>
      <c r="R99" s="5">
        <f>-(SUM(F99:K99,T99,V99)-SUM(L99:Q99,S99,U99,W99)-('[1]APC MAT'!G99-'[1]APC MAT'!J99))</f>
        <v>-59.230954904163355</v>
      </c>
      <c r="S99" s="5">
        <f>[5]P00590!$AV$67/12-SUM(L99:Q99)</f>
        <v>0</v>
      </c>
      <c r="T99" s="5">
        <f>IFERROR(HLOOKUP(E99,[13]MBR06!$D$2:$AJ$13,7,),)</f>
        <v>0.15928999999999999</v>
      </c>
      <c r="U99" s="5">
        <f t="shared" si="8"/>
        <v>0.16666666666666666</v>
      </c>
      <c r="V99" s="5">
        <f>'[1]APC MAT'!F99-'[1]APC MAT'!I99</f>
        <v>-303.26119791750261</v>
      </c>
      <c r="W99" s="5">
        <v>0</v>
      </c>
      <c r="X99" s="6">
        <f>SUM(F99:K99,T99,R99,V99)-SUM(L99:Q99,S99,U99,W99)-('[1]APC MAT'!G99-'[1]APC MAT'!J99)</f>
        <v>0</v>
      </c>
    </row>
    <row r="100" spans="1:24" x14ac:dyDescent="0.35">
      <c r="A100">
        <v>8</v>
      </c>
      <c r="B100" t="s">
        <v>51</v>
      </c>
      <c r="C100">
        <v>7</v>
      </c>
      <c r="D100" t="s">
        <v>23</v>
      </c>
      <c r="E100" t="s">
        <v>26</v>
      </c>
      <c r="F100" s="5">
        <f>IFERROR(VLOOKUP($E100,'[1]TD Z22K095'!$B$27:$N$38,'[1]Variações por PDCL'!A100,),)/1000</f>
        <v>0</v>
      </c>
      <c r="G100" s="5">
        <f>-IFERROR(VLOOKUP($E100,'[1]TD Z22K260'!$B$25:$N$36,A100,),)/1000</f>
        <v>-32.09807</v>
      </c>
      <c r="H100" s="5">
        <f>-IFERROR(VLOOKUP($E100,'[1]TD Z22K260'!$B$43:$N$54,$A100,),)/1000</f>
        <v>20.51005</v>
      </c>
      <c r="I100" s="5">
        <f>-IFERROR(VLOOKUP($E100,'[1]TD Z22K260'!$B$61:$N$72,$A100,),)/1000</f>
        <v>-1.134680000000011</v>
      </c>
      <c r="J100" s="5">
        <f>-IFERROR(VLOOKUP($E100,'[1]TD Z22K260'!$B$79:$N$91,$A100,),)/1000+IFERROR(VLOOKUP(E100,[11]II!$B$6:$C$15,2,),)/1000</f>
        <v>-1.2441799999999974</v>
      </c>
      <c r="K100" s="5">
        <f>-IFERROR(VLOOKUP($E100,'[1]TD Z22K260'!$B$97:$N$109,$A100,),)/1000</f>
        <v>434.88741999999979</v>
      </c>
      <c r="L100" s="5">
        <f t="shared" si="9"/>
        <v>0</v>
      </c>
      <c r="M100" s="5">
        <f t="shared" si="9"/>
        <v>226.6183770435465</v>
      </c>
      <c r="N100" s="5">
        <f t="shared" si="9"/>
        <v>58.039170848074974</v>
      </c>
      <c r="O100" s="5">
        <f t="shared" si="9"/>
        <v>-2.5936869480641369</v>
      </c>
      <c r="P100" s="5">
        <f t="shared" si="9"/>
        <v>45.727254733498206</v>
      </c>
      <c r="Q100" s="5">
        <f t="shared" si="9"/>
        <v>16.19966417734847</v>
      </c>
      <c r="R100" s="5">
        <f>-(SUM(F100:K100,T100,V100)-SUM(L100:Q100,S100,U100,W100)-('[1]APC MAT'!G100-'[1]APC MAT'!J100))</f>
        <v>-325.03997333333245</v>
      </c>
      <c r="S100" s="5">
        <f>[5]P00291!$AV$67/12-SUM(L100:Q100)</f>
        <v>0</v>
      </c>
      <c r="T100" s="5">
        <f>IFERROR(HLOOKUP(E100,[13]MBR06!$D$2:$AJ$13,7,),)</f>
        <v>-6.4572700000000003</v>
      </c>
      <c r="U100" s="5">
        <f t="shared" si="8"/>
        <v>-3.5833333333333335</v>
      </c>
      <c r="V100" s="5">
        <f>'[1]APC MAT'!F100-'[1]APC MAT'!I100</f>
        <v>-667.1582443841985</v>
      </c>
      <c r="W100" s="5">
        <v>0</v>
      </c>
      <c r="X100" s="6">
        <f>SUM(F100:K100,T100,R100,V100)-SUM(L100:Q100,S100,U100,W100)-('[1]APC MAT'!G100-'[1]APC MAT'!J100)</f>
        <v>0</v>
      </c>
    </row>
    <row r="101" spans="1:24" x14ac:dyDescent="0.35">
      <c r="A101">
        <v>8</v>
      </c>
      <c r="B101" t="s">
        <v>51</v>
      </c>
      <c r="C101">
        <v>7</v>
      </c>
      <c r="D101" t="s">
        <v>23</v>
      </c>
      <c r="E101" t="s">
        <v>27</v>
      </c>
      <c r="F101" s="5">
        <f>IFERROR(VLOOKUP($E101,'[1]TD Z22K095'!$B$27:$N$38,'[1]Variações por PDCL'!A101,),)/1000</f>
        <v>204.9226899999999</v>
      </c>
      <c r="G101" s="5">
        <f>-IFERROR(VLOOKUP($E101,'[1]TD Z22K260'!$B$25:$N$36,A101,),)/1000</f>
        <v>199.08292999999998</v>
      </c>
      <c r="H101" s="5">
        <f>-IFERROR(VLOOKUP($E101,'[1]TD Z22K260'!$B$43:$N$54,$A101,),)/1000</f>
        <v>101.69784</v>
      </c>
      <c r="I101" s="5">
        <f>-IFERROR(VLOOKUP($E101,'[1]TD Z22K260'!$B$61:$N$72,$A101,),)/1000</f>
        <v>10.92057999999999</v>
      </c>
      <c r="J101" s="5">
        <f>-IFERROR(VLOOKUP($E101,'[1]TD Z22K260'!$B$79:$N$91,$A101,),)/1000+IFERROR(VLOOKUP(E101,[11]II!$B$6:$C$15,2,),)/1000</f>
        <v>-319.90589999999997</v>
      </c>
      <c r="K101" s="5">
        <f>-IFERROR(VLOOKUP($E101,'[1]TD Z22K260'!$B$97:$N$109,$A101,),)/1000</f>
        <v>1292.1598299999998</v>
      </c>
      <c r="L101" s="5">
        <f t="shared" si="9"/>
        <v>1054.2158054120707</v>
      </c>
      <c r="M101" s="5">
        <f t="shared" si="9"/>
        <v>245.55154051150748</v>
      </c>
      <c r="N101" s="5">
        <f t="shared" si="9"/>
        <v>69.595275677416183</v>
      </c>
      <c r="O101" s="5">
        <f t="shared" si="9"/>
        <v>8.4151548203106952</v>
      </c>
      <c r="P101" s="5">
        <f t="shared" si="9"/>
        <v>-271.75026319136134</v>
      </c>
      <c r="Q101" s="5">
        <f t="shared" si="9"/>
        <v>379.03242588142228</v>
      </c>
      <c r="R101" s="5">
        <f>-(SUM(F101:K101,T101,V101)-SUM(L101:Q101,S101,U101,W101)-('[1]APC MAT'!G101-'[1]APC MAT'!J101))</f>
        <v>3427.3972488660011</v>
      </c>
      <c r="S101" s="5">
        <f>[5]P00220!$AV$67/12-SUM(L101:Q101)</f>
        <v>0</v>
      </c>
      <c r="T101" s="5">
        <f>IFERROR(HLOOKUP(E101,[13]MBR06!$D$2:$AJ$13,7,),)</f>
        <v>129.51754</v>
      </c>
      <c r="U101" s="5">
        <f t="shared" si="8"/>
        <v>-346</v>
      </c>
      <c r="V101" s="5">
        <f>'[1]APC MAT'!F101-'[1]APC MAT'!I101</f>
        <v>-2966.008092880912</v>
      </c>
      <c r="W101" s="5">
        <v>0</v>
      </c>
      <c r="X101" s="6">
        <f>SUM(F101:K101,T101,R101,V101)-SUM(L101:Q101,S101,U101,W101)-('[1]APC MAT'!G101-'[1]APC MAT'!J101)</f>
        <v>0</v>
      </c>
    </row>
    <row r="102" spans="1:24" x14ac:dyDescent="0.35">
      <c r="A102">
        <v>8</v>
      </c>
      <c r="B102" t="s">
        <v>51</v>
      </c>
      <c r="C102">
        <v>7</v>
      </c>
      <c r="D102" t="s">
        <v>28</v>
      </c>
      <c r="E102" t="s">
        <v>29</v>
      </c>
      <c r="F102" s="5">
        <f>IFERROR(VLOOKUP($E102,'[1]TD Z22K095'!$B$27:$N$38,'[1]Variações por PDCL'!A102,),)/1000</f>
        <v>0.36739000000000038</v>
      </c>
      <c r="G102" s="5">
        <f>-IFERROR(VLOOKUP($E102,'[1]TD Z22K260'!$B$25:$N$36,A102,),)/1000</f>
        <v>253.23020999999977</v>
      </c>
      <c r="H102" s="5">
        <f>-IFERROR(VLOOKUP($E102,'[1]TD Z22K260'!$B$43:$N$54,$A102,),)/1000</f>
        <v>423.35230000000035</v>
      </c>
      <c r="I102" s="5">
        <f>-IFERROR(VLOOKUP($E102,'[1]TD Z22K260'!$B$61:$N$72,$A102,),)/1000</f>
        <v>-37.265299999999833</v>
      </c>
      <c r="J102" s="5">
        <f>-IFERROR(VLOOKUP($E102,'[1]TD Z22K260'!$B$79:$N$91,$A102,),)/1000+IFERROR(VLOOKUP(E102,[11]II!$B$6:$C$15,2,),)/1000</f>
        <v>-121.07776000000005</v>
      </c>
      <c r="K102" s="5">
        <f>-IFERROR(VLOOKUP($E102,'[1]TD Z22K260'!$B$97:$N$109,$A102,),)/1000</f>
        <v>2893.9180599999995</v>
      </c>
      <c r="L102" s="5">
        <f t="shared" si="9"/>
        <v>-3.4697612504576987</v>
      </c>
      <c r="M102" s="5">
        <f t="shared" si="9"/>
        <v>176.75477411957729</v>
      </c>
      <c r="N102" s="5">
        <f t="shared" si="9"/>
        <v>443.97935252996405</v>
      </c>
      <c r="O102" s="5">
        <f t="shared" si="9"/>
        <v>-12.968622107336552</v>
      </c>
      <c r="P102" s="5">
        <f t="shared" si="9"/>
        <v>-9.1960909841513558</v>
      </c>
      <c r="Q102" s="5">
        <f t="shared" si="9"/>
        <v>224.29498110953145</v>
      </c>
      <c r="R102" s="5">
        <f>-(SUM(F102:K102,T102,V102)-SUM(L102:Q102,S102,U102,W102)-('[1]APC MAT'!G102-'[1]APC MAT'!J102))</f>
        <v>-138.87570266867579</v>
      </c>
      <c r="S102" s="5">
        <f>[5]P00280!$AV$67/12-SUM(L102:Q102)</f>
        <v>83.333333333333144</v>
      </c>
      <c r="T102" s="5">
        <f>IFERROR(HLOOKUP(E102,[13]MBR06!$D$2:$AJ$13,7,),)</f>
        <v>-40.328739999999996</v>
      </c>
      <c r="U102" s="5">
        <f t="shared" si="8"/>
        <v>4.083333333333333</v>
      </c>
      <c r="V102" s="5">
        <f>'[1]APC MAT'!F102-'[1]APC MAT'!I102</f>
        <v>-5873.7925858068502</v>
      </c>
      <c r="W102" s="5">
        <v>0</v>
      </c>
      <c r="X102" s="6">
        <f>SUM(F102:K102,T102,R102,V102)-SUM(L102:Q102,S102,U102,W102)-('[1]APC MAT'!G102-'[1]APC MAT'!J102)</f>
        <v>0</v>
      </c>
    </row>
    <row r="103" spans="1:24" x14ac:dyDescent="0.35">
      <c r="A103">
        <v>8</v>
      </c>
      <c r="B103" t="s">
        <v>51</v>
      </c>
      <c r="C103">
        <v>7</v>
      </c>
      <c r="D103" t="s">
        <v>28</v>
      </c>
      <c r="E103" t="s">
        <v>30</v>
      </c>
      <c r="F103" s="5">
        <f>IFERROR(VLOOKUP($E103,'[1]TD Z22K095'!$B$27:$N$38,'[1]Variações por PDCL'!A103,),)/1000</f>
        <v>0</v>
      </c>
      <c r="G103" s="5">
        <f>-IFERROR(VLOOKUP($E103,'[1]TD Z22K260'!$B$25:$N$36,A103,),)/1000</f>
        <v>0</v>
      </c>
      <c r="H103" s="5">
        <f>-IFERROR(VLOOKUP($E103,'[1]TD Z22K260'!$B$43:$N$54,$A103,),)/1000</f>
        <v>0</v>
      </c>
      <c r="I103" s="5">
        <f>-IFERROR(VLOOKUP($E103,'[1]TD Z22K260'!$B$61:$N$72,$A103,),)/1000</f>
        <v>0</v>
      </c>
      <c r="J103" s="5">
        <f>-IFERROR(VLOOKUP($E103,'[1]TD Z22K260'!$B$79:$N$91,$A103,),)/1000+IFERROR(VLOOKUP(E103,[11]II!$B$6:$C$15,2,),)/1000</f>
        <v>0</v>
      </c>
      <c r="K103" s="5">
        <f>-IFERROR(VLOOKUP($E103,'[1]TD Z22K260'!$B$97:$N$109,$A103,),)/1000</f>
        <v>0</v>
      </c>
      <c r="L103" s="5">
        <f t="shared" si="9"/>
        <v>0</v>
      </c>
      <c r="M103" s="5">
        <f t="shared" si="9"/>
        <v>0</v>
      </c>
      <c r="N103" s="5">
        <f t="shared" si="9"/>
        <v>0</v>
      </c>
      <c r="O103" s="5">
        <f t="shared" si="9"/>
        <v>0</v>
      </c>
      <c r="P103" s="5">
        <f t="shared" si="9"/>
        <v>0</v>
      </c>
      <c r="Q103" s="5">
        <f t="shared" si="9"/>
        <v>0</v>
      </c>
      <c r="R103" s="5">
        <f>-(SUM(F103:K103,T103,V103)-SUM(L103:Q103,S103,U103,W103)-('[1]APC MAT'!G103-'[1]APC MAT'!J103))</f>
        <v>0</v>
      </c>
      <c r="S103" s="5">
        <f>[5]P00297!$AV$67/12-SUM(L103:Q103)</f>
        <v>0</v>
      </c>
      <c r="T103" s="5">
        <f>IFERROR(HLOOKUP(E103,[13]MBR06!$D$2:$AJ$13,7,),)</f>
        <v>0</v>
      </c>
      <c r="U103" s="5">
        <f t="shared" si="8"/>
        <v>0</v>
      </c>
      <c r="V103" s="5">
        <f>'[1]APC MAT'!F103-'[1]APC MAT'!I103</f>
        <v>0</v>
      </c>
      <c r="W103" s="5">
        <v>0</v>
      </c>
      <c r="X103" s="6">
        <f>SUM(F103:K103,T103,R103,V103)-SUM(L103:Q103,S103,U103,W103)-('[1]APC MAT'!G103-'[1]APC MAT'!J103)</f>
        <v>0</v>
      </c>
    </row>
    <row r="104" spans="1:24" x14ac:dyDescent="0.35">
      <c r="A104">
        <v>8</v>
      </c>
      <c r="B104" t="s">
        <v>51</v>
      </c>
      <c r="C104">
        <v>7</v>
      </c>
      <c r="D104" t="s">
        <v>28</v>
      </c>
      <c r="E104" t="s">
        <v>31</v>
      </c>
      <c r="F104" s="5">
        <f>IFERROR(VLOOKUP($E104,'[1]TD Z22K095'!$B$27:$N$38,'[1]Variações por PDCL'!A104,),)/1000</f>
        <v>0</v>
      </c>
      <c r="G104" s="5">
        <f>-IFERROR(VLOOKUP($E104,'[1]TD Z22K260'!$B$25:$N$36,A104,),)/1000</f>
        <v>0</v>
      </c>
      <c r="H104" s="5">
        <f>-IFERROR(VLOOKUP($E104,'[1]TD Z22K260'!$B$43:$N$54,$A104,),)/1000</f>
        <v>0</v>
      </c>
      <c r="I104" s="5">
        <f>-IFERROR(VLOOKUP($E104,'[1]TD Z22K260'!$B$61:$N$72,$A104,),)/1000</f>
        <v>0</v>
      </c>
      <c r="J104" s="5">
        <f>-IFERROR(VLOOKUP($E104,'[1]TD Z22K260'!$B$79:$N$91,$A104,),)/1000+IFERROR(VLOOKUP(E104,[11]II!$B$6:$C$15,2,),)/1000</f>
        <v>0</v>
      </c>
      <c r="K104" s="5">
        <f>-IFERROR(VLOOKUP($E104,'[1]TD Z22K260'!$B$97:$N$109,$A104,),)/1000</f>
        <v>0</v>
      </c>
      <c r="L104" s="5">
        <f t="shared" si="9"/>
        <v>0</v>
      </c>
      <c r="M104" s="5">
        <f t="shared" si="9"/>
        <v>116.63085003817066</v>
      </c>
      <c r="N104" s="5">
        <f t="shared" si="9"/>
        <v>-14.383181879777039</v>
      </c>
      <c r="O104" s="5">
        <f t="shared" si="9"/>
        <v>5.7085095003559942</v>
      </c>
      <c r="P104" s="5">
        <f t="shared" si="9"/>
        <v>22.256310435842867</v>
      </c>
      <c r="Q104" s="5">
        <f t="shared" si="9"/>
        <v>5.9264975199276426</v>
      </c>
      <c r="R104" s="5">
        <f>-(SUM(F104:K104,T104,V104)-SUM(L104:Q104,S104,U104,W104)-('[1]APC MAT'!G104-'[1]APC MAT'!J104))</f>
        <v>-56.109836666666752</v>
      </c>
      <c r="S104" s="5">
        <f>[5]P00433!$AV$67/12-SUM(L104:Q104)</f>
        <v>0</v>
      </c>
      <c r="T104" s="5">
        <f>IFERROR(HLOOKUP(E104,[13]MBR06!$D$2:$AJ$13,7,),)</f>
        <v>21.108160000000002</v>
      </c>
      <c r="U104" s="5">
        <f t="shared" si="8"/>
        <v>-24.666666666666668</v>
      </c>
      <c r="V104" s="5">
        <f>'[1]APC MAT'!F104-'[1]APC MAT'!I104</f>
        <v>1670.7265078333335</v>
      </c>
      <c r="W104" s="5">
        <v>0</v>
      </c>
      <c r="X104" s="6">
        <f>SUM(F104:K104,T104,R104,V104)-SUM(L104:Q104,S104,U104,W104)-('[1]APC MAT'!G104-'[1]APC MAT'!J104)</f>
        <v>0</v>
      </c>
    </row>
    <row r="105" spans="1:24" x14ac:dyDescent="0.35">
      <c r="A105">
        <v>8</v>
      </c>
      <c r="B105" t="s">
        <v>51</v>
      </c>
      <c r="C105">
        <v>7</v>
      </c>
      <c r="D105" t="s">
        <v>28</v>
      </c>
      <c r="E105" t="s">
        <v>32</v>
      </c>
      <c r="F105" s="5">
        <f>IFERROR(VLOOKUP($E105,'[1]TD Z22K095'!$B$27:$N$38,'[1]Variações por PDCL'!A105,),)/1000</f>
        <v>0</v>
      </c>
      <c r="G105" s="5">
        <f>-IFERROR(VLOOKUP($E105,'[1]TD Z22K260'!$B$25:$N$36,A105,),)/1000</f>
        <v>0</v>
      </c>
      <c r="H105" s="5">
        <f>-IFERROR(VLOOKUP($E105,'[1]TD Z22K260'!$B$43:$N$54,$A105,),)/1000</f>
        <v>0</v>
      </c>
      <c r="I105" s="5">
        <f>-IFERROR(VLOOKUP($E105,'[1]TD Z22K260'!$B$61:$N$72,$A105,),)/1000</f>
        <v>0</v>
      </c>
      <c r="J105" s="5">
        <f>-IFERROR(VLOOKUP($E105,'[1]TD Z22K260'!$B$79:$N$91,$A105,),)/1000+IFERROR(VLOOKUP(E105,[11]II!$B$6:$C$15,2,),)/1000</f>
        <v>0</v>
      </c>
      <c r="K105" s="5">
        <f>-IFERROR(VLOOKUP($E105,'[1]TD Z22K260'!$B$97:$N$109,$A105,),)/1000</f>
        <v>0</v>
      </c>
      <c r="L105" s="5">
        <f t="shared" si="9"/>
        <v>0</v>
      </c>
      <c r="M105" s="5">
        <f t="shared" si="9"/>
        <v>0</v>
      </c>
      <c r="N105" s="5">
        <f t="shared" si="9"/>
        <v>0</v>
      </c>
      <c r="O105" s="5">
        <f t="shared" si="9"/>
        <v>0</v>
      </c>
      <c r="P105" s="5">
        <f t="shared" si="9"/>
        <v>0</v>
      </c>
      <c r="Q105" s="5">
        <f t="shared" si="9"/>
        <v>0</v>
      </c>
      <c r="R105" s="5">
        <f>-(SUM(F105:K105,T105,V105)-SUM(L105:Q105,S105,U105,W105)-('[1]APC MAT'!G105-'[1]APC MAT'!J105))</f>
        <v>5.9409300000000007</v>
      </c>
      <c r="S105" s="5">
        <f>[5]P00298!$AV$67/12-SUM(L105:Q105)</f>
        <v>0</v>
      </c>
      <c r="T105" s="5">
        <f>IFERROR(HLOOKUP(E105,[13]MBR06!$D$2:$AJ$13,7,),)</f>
        <v>0</v>
      </c>
      <c r="U105" s="5">
        <f t="shared" si="8"/>
        <v>0</v>
      </c>
      <c r="V105" s="5">
        <f>'[1]APC MAT'!F105-'[1]APC MAT'!I105</f>
        <v>0</v>
      </c>
      <c r="W105" s="5">
        <v>0</v>
      </c>
      <c r="X105" s="6">
        <f>SUM(F105:K105,T105,R105,V105)-SUM(L105:Q105,S105,U105,W105)-('[1]APC MAT'!G105-'[1]APC MAT'!J105)</f>
        <v>0</v>
      </c>
    </row>
    <row r="106" spans="1:24" x14ac:dyDescent="0.35">
      <c r="A106">
        <v>8</v>
      </c>
      <c r="B106" t="s">
        <v>51</v>
      </c>
      <c r="C106">
        <v>7</v>
      </c>
      <c r="D106" t="s">
        <v>33</v>
      </c>
      <c r="E106" t="s">
        <v>34</v>
      </c>
      <c r="F106" s="5">
        <f>IFERROR(VLOOKUP($E106,'[1]TD Z22K095'!$B$27:$N$38,'[1]Variações por PDCL'!A106,),)/1000</f>
        <v>19.804979999999993</v>
      </c>
      <c r="G106" s="5">
        <f>-IFERROR(VLOOKUP($E106,'[1]TD Z22K260'!$B$25:$N$36,A106,),)/1000</f>
        <v>-87.339540000000014</v>
      </c>
      <c r="H106" s="5">
        <f>-IFERROR(VLOOKUP($E106,'[1]TD Z22K260'!$B$43:$N$54,$A106,),)/1000</f>
        <v>6.8715600000000023</v>
      </c>
      <c r="I106" s="5">
        <f>-IFERROR(VLOOKUP($E106,'[1]TD Z22K260'!$B$61:$N$72,$A106,),)/1000</f>
        <v>-25.383760000000002</v>
      </c>
      <c r="J106" s="5">
        <f>-IFERROR(VLOOKUP($E106,'[1]TD Z22K260'!$B$79:$N$91,$A106,),)/1000+IFERROR(VLOOKUP(E106,[11]II!$B$6:$C$15,2,),)/1000</f>
        <v>-73.160039999999981</v>
      </c>
      <c r="K106" s="5">
        <f>-IFERROR(VLOOKUP($E106,'[1]TD Z22K260'!$B$97:$N$109,$A106,),)/1000</f>
        <v>1069.2522999999999</v>
      </c>
      <c r="L106" s="5">
        <f t="shared" si="9"/>
        <v>38.626375941272421</v>
      </c>
      <c r="M106" s="5">
        <f t="shared" si="9"/>
        <v>-802.41845859502348</v>
      </c>
      <c r="N106" s="5">
        <f t="shared" si="9"/>
        <v>28.91240217067352</v>
      </c>
      <c r="O106" s="5">
        <f t="shared" si="9"/>
        <v>-19.55215453900837</v>
      </c>
      <c r="P106" s="5">
        <f t="shared" si="9"/>
        <v>-23.423743930219374</v>
      </c>
      <c r="Q106" s="5">
        <f t="shared" si="9"/>
        <v>32.735148714646876</v>
      </c>
      <c r="R106" s="5">
        <f>-(SUM(F106:K106,T106,V106)-SUM(L106:Q106,S106,U106,W106)-('[1]APC MAT'!G106-'[1]APC MAT'!J106))</f>
        <v>2568.2666964836217</v>
      </c>
      <c r="S106" s="5">
        <f>[5]P00091!$AV$67/12-SUM(L106:Q106)</f>
        <v>-392.5817199999999</v>
      </c>
      <c r="T106" s="5">
        <f>IFERROR(HLOOKUP(E106,[13]MBR06!$D$2:$AJ$13,7,),)</f>
        <v>32.653869999999998</v>
      </c>
      <c r="U106" s="5">
        <f t="shared" si="8"/>
        <v>8.9166666666666661</v>
      </c>
      <c r="V106" s="5">
        <f>'[1]APC MAT'!F106-'[1]APC MAT'!I106</f>
        <v>-3803.3084699998626</v>
      </c>
      <c r="W106" s="5">
        <v>0</v>
      </c>
      <c r="X106" s="6">
        <f>SUM(F106:K106,T106,R106,V106)-SUM(L106:Q106,S106,U106,W106)-('[1]APC MAT'!G106-'[1]APC MAT'!J106)</f>
        <v>0</v>
      </c>
    </row>
    <row r="107" spans="1:24" x14ac:dyDescent="0.35">
      <c r="A107">
        <v>8</v>
      </c>
      <c r="B107" t="s">
        <v>51</v>
      </c>
      <c r="C107">
        <v>7</v>
      </c>
      <c r="D107" t="s">
        <v>33</v>
      </c>
      <c r="E107" t="s">
        <v>35</v>
      </c>
      <c r="F107" s="5">
        <f>IFERROR(VLOOKUP($E107,'[1]TD Z22K095'!$B$27:$N$38,'[1]Variações por PDCL'!A107,),)/1000</f>
        <v>55.796380000000006</v>
      </c>
      <c r="G107" s="5">
        <f>-IFERROR(VLOOKUP($E107,'[1]TD Z22K260'!$B$25:$N$36,A107,),)/1000</f>
        <v>77.90293000000004</v>
      </c>
      <c r="H107" s="5">
        <f>-IFERROR(VLOOKUP($E107,'[1]TD Z22K260'!$B$43:$N$54,$A107,),)/1000</f>
        <v>80.533630000000002</v>
      </c>
      <c r="I107" s="5">
        <f>-IFERROR(VLOOKUP($E107,'[1]TD Z22K260'!$B$61:$N$72,$A107,),)/1000</f>
        <v>9.2201100000000178</v>
      </c>
      <c r="J107" s="5">
        <f>-IFERROR(VLOOKUP($E107,'[1]TD Z22K260'!$B$79:$N$91,$A107,),)/1000+IFERROR(VLOOKUP(E107,[11]II!$B$6:$C$15,2,),)/1000</f>
        <v>-231.86179999999993</v>
      </c>
      <c r="K107" s="5">
        <f>-IFERROR(VLOOKUP($E107,'[1]TD Z22K260'!$B$97:$N$109,$A107,),)/1000</f>
        <v>814.74827000000005</v>
      </c>
      <c r="L107" s="5">
        <f t="shared" si="9"/>
        <v>42.639710652905215</v>
      </c>
      <c r="M107" s="5">
        <f t="shared" si="9"/>
        <v>46.183786623941721</v>
      </c>
      <c r="N107" s="5">
        <f t="shared" si="9"/>
        <v>38.806404564153375</v>
      </c>
      <c r="O107" s="5">
        <f t="shared" si="9"/>
        <v>-10.443047127749796</v>
      </c>
      <c r="P107" s="5">
        <f t="shared" si="9"/>
        <v>-31.463236792672472</v>
      </c>
      <c r="Q107" s="5">
        <f t="shared" si="9"/>
        <v>179.97818115255163</v>
      </c>
      <c r="R107" s="5">
        <f>-(SUM(F107:K107,T107,V107)-SUM(L107:Q107,S107,U107,W107)-('[1]APC MAT'!G107-'[1]APC MAT'!J107))</f>
        <v>-1291.7092920178768</v>
      </c>
      <c r="S107" s="5">
        <f>[5]P00282!$AV$67/12-SUM(L107:Q107)</f>
        <v>0</v>
      </c>
      <c r="T107" s="5">
        <f>IFERROR(HLOOKUP(E107,[13]MBR06!$D$2:$AJ$13,7,),)</f>
        <v>-1454.97477</v>
      </c>
      <c r="U107" s="5">
        <f t="shared" si="8"/>
        <v>-1025.25</v>
      </c>
      <c r="V107" s="5">
        <f>'[1]APC MAT'!F107-'[1]APC MAT'!I107</f>
        <v>986.34429160120999</v>
      </c>
      <c r="W107" s="5">
        <v>0</v>
      </c>
      <c r="X107" s="6">
        <f>SUM(F107:K107,T107,R107,V107)-SUM(L107:Q107,S107,U107,W107)-('[1]APC MAT'!G107-'[1]APC MAT'!J107)</f>
        <v>0</v>
      </c>
    </row>
    <row r="108" spans="1:24" x14ac:dyDescent="0.35">
      <c r="A108">
        <v>8</v>
      </c>
      <c r="B108" t="s">
        <v>51</v>
      </c>
      <c r="C108">
        <v>7</v>
      </c>
      <c r="D108" t="s">
        <v>33</v>
      </c>
      <c r="E108" t="s">
        <v>36</v>
      </c>
      <c r="F108" s="5">
        <f>IFERROR(VLOOKUP($E108,'[1]TD Z22K095'!$B$27:$N$38,'[1]Variações por PDCL'!A108,),)/1000</f>
        <v>0</v>
      </c>
      <c r="G108" s="5">
        <f>-IFERROR(VLOOKUP($E108,'[1]TD Z22K260'!$B$25:$N$36,A108,),)/1000</f>
        <v>0</v>
      </c>
      <c r="H108" s="5">
        <f>-IFERROR(VLOOKUP($E108,'[1]TD Z22K260'!$B$43:$N$54,$A108,),)/1000</f>
        <v>0</v>
      </c>
      <c r="I108" s="5">
        <f>-IFERROR(VLOOKUP($E108,'[1]TD Z22K260'!$B$61:$N$72,$A108,),)/1000</f>
        <v>0</v>
      </c>
      <c r="J108" s="5">
        <f>-IFERROR(VLOOKUP($E108,'[1]TD Z22K260'!$B$79:$N$91,$A108,),)/1000+IFERROR(VLOOKUP(E108,[11]II!$B$6:$C$15,2,),)/1000</f>
        <v>0</v>
      </c>
      <c r="K108" s="5">
        <f>-IFERROR(VLOOKUP($E108,'[1]TD Z22K260'!$B$97:$N$109,$A108,),)/1000</f>
        <v>0</v>
      </c>
      <c r="L108" s="5">
        <f t="shared" si="9"/>
        <v>0</v>
      </c>
      <c r="M108" s="5">
        <f t="shared" si="9"/>
        <v>0</v>
      </c>
      <c r="N108" s="5">
        <f t="shared" si="9"/>
        <v>0</v>
      </c>
      <c r="O108" s="5">
        <f t="shared" si="9"/>
        <v>0</v>
      </c>
      <c r="P108" s="5">
        <f t="shared" si="9"/>
        <v>0</v>
      </c>
      <c r="Q108" s="5">
        <f t="shared" si="9"/>
        <v>0</v>
      </c>
      <c r="R108" s="5">
        <f>-(SUM(F108:K108,T108,V108)-SUM(L108:Q108,S108,U108,W108)-('[1]APC MAT'!G108-'[1]APC MAT'!J108))</f>
        <v>6.6770549999999957</v>
      </c>
      <c r="S108" s="5">
        <f>[5]P00090!$AV$67/12-SUM(L108:Q108)</f>
        <v>0</v>
      </c>
      <c r="T108" s="5">
        <f>IFERROR(HLOOKUP(E108,[13]MBR06!$D$2:$AJ$13,7,),)</f>
        <v>0</v>
      </c>
      <c r="U108" s="5">
        <f t="shared" si="8"/>
        <v>0</v>
      </c>
      <c r="V108" s="5">
        <f>'[1]APC MAT'!F108-'[1]APC MAT'!I108</f>
        <v>-19.293069666666725</v>
      </c>
      <c r="W108" s="5">
        <v>0</v>
      </c>
      <c r="X108" s="6">
        <f>SUM(F108:K108,T108,R108,V108)-SUM(L108:Q108,S108,U108,W108)-('[1]APC MAT'!G108-'[1]APC MAT'!J108)</f>
        <v>0</v>
      </c>
    </row>
    <row r="109" spans="1:24" x14ac:dyDescent="0.35">
      <c r="A109">
        <v>8</v>
      </c>
      <c r="B109" t="s">
        <v>51</v>
      </c>
      <c r="C109">
        <v>7</v>
      </c>
      <c r="D109" t="s">
        <v>37</v>
      </c>
      <c r="E109" t="s">
        <v>38</v>
      </c>
      <c r="F109" s="5">
        <f>IFERROR(VLOOKUP($E109,'[1]TD Z22K095'!$B$27:$N$38,'[1]Variações por PDCL'!A109,),)/1000</f>
        <v>226.58506</v>
      </c>
      <c r="G109" s="5">
        <f>-IFERROR(VLOOKUP($E109,'[1]TD Z22K260'!$B$25:$N$36,A109,),)/1000</f>
        <v>397.60129000000001</v>
      </c>
      <c r="H109" s="5">
        <f>-IFERROR(VLOOKUP($E109,'[1]TD Z22K260'!$B$43:$N$54,$A109,),)/1000</f>
        <v>272.68605999999994</v>
      </c>
      <c r="I109" s="5">
        <f>-IFERROR(VLOOKUP($E109,'[1]TD Z22K260'!$B$61:$N$72,$A109,),)/1000</f>
        <v>-35.083730000000081</v>
      </c>
      <c r="J109" s="5">
        <f>-IFERROR(VLOOKUP($E109,'[1]TD Z22K260'!$B$79:$N$91,$A109,),)/1000+IFERROR(VLOOKUP(E109,[11]II!$B$6:$C$15,2,),)/1000</f>
        <v>-821.22790999999972</v>
      </c>
      <c r="K109" s="5">
        <f>-IFERROR(VLOOKUP($E109,'[1]TD Z22K260'!$B$97:$N$109,$A109,),)/1000</f>
        <v>2895.3740999999986</v>
      </c>
      <c r="L109" s="5">
        <f t="shared" si="9"/>
        <v>750.01450511227847</v>
      </c>
      <c r="M109" s="5">
        <f t="shared" si="9"/>
        <v>-17.184912005800697</v>
      </c>
      <c r="N109" s="5">
        <f t="shared" si="9"/>
        <v>128.62383997223711</v>
      </c>
      <c r="O109" s="5">
        <f t="shared" si="9"/>
        <v>-53.042059230663391</v>
      </c>
      <c r="P109" s="5">
        <f t="shared" si="9"/>
        <v>-127.68591902093117</v>
      </c>
      <c r="Q109" s="5">
        <f t="shared" si="9"/>
        <v>548.46172607725327</v>
      </c>
      <c r="R109" s="5">
        <f>-(SUM(F109:K109,T109,V109)-SUM(L109:Q109,S109,U109,W109)-('[1]APC MAT'!G109-'[1]APC MAT'!J109))</f>
        <v>7530.7304820682893</v>
      </c>
      <c r="S109" s="5">
        <f>[5]P00580!$AV$67/12-SUM(L109:Q109)</f>
        <v>1612.7402101484508</v>
      </c>
      <c r="T109" s="5">
        <f>IFERROR(HLOOKUP(E109,[13]MBR06!$D$2:$AJ$13,7,),)</f>
        <v>-975.48577999999998</v>
      </c>
      <c r="U109" s="5">
        <f t="shared" si="8"/>
        <v>-857.41666666666663</v>
      </c>
      <c r="V109" s="5">
        <f>'[1]APC MAT'!F109-'[1]APC MAT'!I109</f>
        <v>-12890.949787465768</v>
      </c>
      <c r="W109" s="5">
        <v>0</v>
      </c>
      <c r="X109" s="6">
        <f>SUM(F109:K109,T109,R109,V109)-SUM(L109:Q109,S109,U109,W109)-('[1]APC MAT'!G109-'[1]APC MAT'!J109)</f>
        <v>0</v>
      </c>
    </row>
    <row r="110" spans="1:24" x14ac:dyDescent="0.35">
      <c r="A110">
        <v>8</v>
      </c>
      <c r="B110" t="s">
        <v>51</v>
      </c>
      <c r="C110">
        <v>7</v>
      </c>
      <c r="D110" t="s">
        <v>39</v>
      </c>
      <c r="E110" t="s">
        <v>40</v>
      </c>
      <c r="F110" s="5">
        <f>IFERROR(VLOOKUP($E110,'[1]TD Z22K095'!$B$27:$N$38,'[1]Variações por PDCL'!A110,),)/1000</f>
        <v>4.3087199999999992</v>
      </c>
      <c r="G110" s="5">
        <f>-IFERROR(VLOOKUP($E110,'[1]TD Z22K260'!$B$25:$N$36,A110,),)/1000</f>
        <v>39.362439999999992</v>
      </c>
      <c r="H110" s="5">
        <f>-IFERROR(VLOOKUP($E110,'[1]TD Z22K260'!$B$43:$N$54,$A110,),)/1000</f>
        <v>24.725560000000002</v>
      </c>
      <c r="I110" s="5">
        <f>-IFERROR(VLOOKUP($E110,'[1]TD Z22K260'!$B$61:$N$72,$A110,),)/1000</f>
        <v>6.215799999999998</v>
      </c>
      <c r="J110" s="5">
        <f>-IFERROR(VLOOKUP($E110,'[1]TD Z22K260'!$B$79:$N$91,$A110,),)/1000+IFERROR(VLOOKUP(E110,[11]II!$B$6:$C$15,2,),)/1000</f>
        <v>-7.0681600000000016</v>
      </c>
      <c r="K110" s="5">
        <f>-IFERROR(VLOOKUP($E110,'[1]TD Z22K260'!$B$97:$N$109,$A110,),)/1000</f>
        <v>339.39037000000002</v>
      </c>
      <c r="L110" s="5">
        <f t="shared" si="9"/>
        <v>51.7519512045263</v>
      </c>
      <c r="M110" s="5">
        <f t="shared" si="9"/>
        <v>-7.3164377606793636</v>
      </c>
      <c r="N110" s="5">
        <f t="shared" si="9"/>
        <v>13.48286357191339</v>
      </c>
      <c r="O110" s="5">
        <f t="shared" si="9"/>
        <v>-0.87681095435011513</v>
      </c>
      <c r="P110" s="5">
        <f t="shared" si="9"/>
        <v>-2.3722719239363306</v>
      </c>
      <c r="Q110" s="5">
        <f t="shared" si="9"/>
        <v>41.139021067022107</v>
      </c>
      <c r="R110" s="5">
        <f>-(SUM(F110:K110,T110,V110)-SUM(L110:Q110,S110,U110,W110)-('[1]APC MAT'!G110-'[1]APC MAT'!J110))</f>
        <v>-385.27800045408924</v>
      </c>
      <c r="S110" s="5">
        <f>[5]P00586!$AV$67/12-SUM(L110:Q110)</f>
        <v>0</v>
      </c>
      <c r="T110" s="5">
        <f>IFERROR(HLOOKUP(E110,[13]MBR06!$D$2:$AJ$13,7,),)</f>
        <v>-129.77441000000002</v>
      </c>
      <c r="U110" s="5">
        <f t="shared" si="8"/>
        <v>-104.83333333333333</v>
      </c>
      <c r="V110" s="5">
        <f>'[1]APC MAT'!F110-'[1]APC MAT'!I110</f>
        <v>-698.78695307091027</v>
      </c>
      <c r="W110" s="5">
        <v>0</v>
      </c>
      <c r="X110" s="6">
        <f>SUM(F110:K110,T110,R110,V110)-SUM(L110:Q110,S110,U110,W110)-('[1]APC MAT'!G110-'[1]APC MAT'!J110)</f>
        <v>0</v>
      </c>
    </row>
    <row r="111" spans="1:24" x14ac:dyDescent="0.35">
      <c r="A111">
        <v>8</v>
      </c>
      <c r="B111" t="s">
        <v>51</v>
      </c>
      <c r="C111">
        <v>7</v>
      </c>
      <c r="D111" t="s">
        <v>39</v>
      </c>
      <c r="E111" t="s">
        <v>41</v>
      </c>
      <c r="F111" s="5">
        <f>IFERROR(VLOOKUP($E111,'[1]TD Z22K095'!$B$27:$N$38,'[1]Variações por PDCL'!A111,),)/1000</f>
        <v>0.80558000000000007</v>
      </c>
      <c r="G111" s="5">
        <f>-IFERROR(VLOOKUP($E111,'[1]TD Z22K260'!$B$25:$N$36,A111,),)/1000</f>
        <v>98.210380000000015</v>
      </c>
      <c r="H111" s="5">
        <f>-IFERROR(VLOOKUP($E111,'[1]TD Z22K260'!$B$43:$N$54,$A111,),)/1000</f>
        <v>37.940529999999995</v>
      </c>
      <c r="I111" s="5">
        <f>-IFERROR(VLOOKUP($E111,'[1]TD Z22K260'!$B$61:$N$72,$A111,),)/1000</f>
        <v>2.5048999999999997</v>
      </c>
      <c r="J111" s="5">
        <f>-IFERROR(VLOOKUP($E111,'[1]TD Z22K260'!$B$79:$N$91,$A111,),)/1000+IFERROR(VLOOKUP(E111,[11]II!$B$6:$C$15,2,),)/1000</f>
        <v>19.061150000000001</v>
      </c>
      <c r="K111" s="5">
        <f>-IFERROR(VLOOKUP($E111,'[1]TD Z22K260'!$B$97:$N$109,$A111,),)/1000</f>
        <v>238.52191000000002</v>
      </c>
      <c r="L111" s="5">
        <f t="shared" si="9"/>
        <v>-1.20523468110375E-2</v>
      </c>
      <c r="M111" s="5">
        <f t="shared" si="9"/>
        <v>108.81191950025415</v>
      </c>
      <c r="N111" s="5">
        <f t="shared" si="9"/>
        <v>33.095210711415881</v>
      </c>
      <c r="O111" s="5">
        <f t="shared" si="9"/>
        <v>16.064601444570688</v>
      </c>
      <c r="P111" s="5">
        <f t="shared" si="9"/>
        <v>73.324016296251031</v>
      </c>
      <c r="Q111" s="5">
        <f t="shared" si="9"/>
        <v>4.7782786515874358</v>
      </c>
      <c r="R111" s="5">
        <f>-(SUM(F111:K111,T111,V111)-SUM(L111:Q111,S111,U111,W111)-('[1]APC MAT'!G111-'[1]APC MAT'!J111))</f>
        <v>-267.87558900194767</v>
      </c>
      <c r="S111" s="5">
        <f>[5]P00283!$AV$67/12-SUM(L111:Q111)</f>
        <v>0</v>
      </c>
      <c r="T111" s="5">
        <f>IFERROR(HLOOKUP(E111,[13]MBR06!$D$2:$AJ$13,7,),)</f>
        <v>-106.92153</v>
      </c>
      <c r="U111" s="5">
        <f t="shared" si="8"/>
        <v>-51.333333333333336</v>
      </c>
      <c r="V111" s="5">
        <f>'[1]APC MAT'!F111-'[1]APC MAT'!I111</f>
        <v>-27.18692393138565</v>
      </c>
      <c r="W111" s="5">
        <v>0</v>
      </c>
      <c r="X111" s="6">
        <f>SUM(F111:K111,T111,R111,V111)-SUM(L111:Q111,S111,U111,W111)-('[1]APC MAT'!G111-'[1]APC MAT'!J111)</f>
        <v>0</v>
      </c>
    </row>
    <row r="112" spans="1:24" x14ac:dyDescent="0.35">
      <c r="A112">
        <v>8</v>
      </c>
      <c r="B112" t="s">
        <v>51</v>
      </c>
      <c r="C112">
        <v>7</v>
      </c>
      <c r="D112" t="s">
        <v>42</v>
      </c>
      <c r="E112" t="s">
        <v>43</v>
      </c>
      <c r="F112" s="5">
        <f>IFERROR(VLOOKUP($E112,'[1]TD Z22K095'!$B$27:$N$38,'[1]Variações por PDCL'!A112,),)/1000</f>
        <v>38.827539999999999</v>
      </c>
      <c r="G112" s="5">
        <f>-IFERROR(VLOOKUP($E112,'[1]TD Z22K260'!$B$25:$N$36,A112,),)/1000</f>
        <v>19.140420000000002</v>
      </c>
      <c r="H112" s="5">
        <f>-IFERROR(VLOOKUP($E112,'[1]TD Z22K260'!$B$43:$N$54,$A112,),)/1000</f>
        <v>47.753650000000007</v>
      </c>
      <c r="I112" s="5">
        <f>-IFERROR(VLOOKUP($E112,'[1]TD Z22K260'!$B$61:$N$72,$A112,),)/1000</f>
        <v>7.2980199999999922</v>
      </c>
      <c r="J112" s="5">
        <f>-IFERROR(VLOOKUP($E112,'[1]TD Z22K260'!$B$79:$N$91,$A112,),)/1000+IFERROR(VLOOKUP(E112,[11]II!$B$6:$C$15,2,),)/1000</f>
        <v>-95.481369999999998</v>
      </c>
      <c r="K112" s="5">
        <f>-IFERROR(VLOOKUP($E112,'[1]TD Z22K260'!$B$97:$N$109,$A112,),)/1000</f>
        <v>694.1253200000001</v>
      </c>
      <c r="L112" s="5">
        <f t="shared" si="9"/>
        <v>261.74027505970105</v>
      </c>
      <c r="M112" s="5">
        <f t="shared" si="9"/>
        <v>232.50228455045118</v>
      </c>
      <c r="N112" s="5">
        <f t="shared" si="9"/>
        <v>4.2867161779586951</v>
      </c>
      <c r="O112" s="5">
        <f t="shared" si="9"/>
        <v>9.043891795907113</v>
      </c>
      <c r="P112" s="5">
        <f t="shared" si="9"/>
        <v>-42.644870561531427</v>
      </c>
      <c r="Q112" s="5">
        <f t="shared" si="9"/>
        <v>97.249568767748983</v>
      </c>
      <c r="R112" s="5">
        <f>-(SUM(F112:K112,T112,V112)-SUM(L112:Q112,S112,U112,W112)-('[1]APC MAT'!G112-'[1]APC MAT'!J112))</f>
        <v>2535.3282152858155</v>
      </c>
      <c r="S112" s="5">
        <f>[5]P00258!$AV$67/12-SUM(L112:Q112)</f>
        <v>0</v>
      </c>
      <c r="T112" s="5">
        <f>IFERROR(HLOOKUP(E112,[13]MBR06!$D$2:$AJ$13,7,),)</f>
        <v>-397.4384</v>
      </c>
      <c r="U112" s="5">
        <f t="shared" si="8"/>
        <v>-277.75</v>
      </c>
      <c r="V112" s="5">
        <f>'[1]APC MAT'!F112-'[1]APC MAT'!I112</f>
        <v>18.358266779811402</v>
      </c>
      <c r="W112" s="5">
        <v>0</v>
      </c>
      <c r="X112" s="6">
        <f>SUM(F112:K112,T112,R112,V112)-SUM(L112:Q112,S112,U112,W112)-('[1]APC MAT'!G112-'[1]APC MAT'!J112)</f>
        <v>0</v>
      </c>
    </row>
    <row r="113" spans="1:24" x14ac:dyDescent="0.35">
      <c r="A113">
        <v>8</v>
      </c>
      <c r="B113" t="s">
        <v>51</v>
      </c>
      <c r="C113">
        <v>7</v>
      </c>
      <c r="D113" t="s">
        <v>44</v>
      </c>
      <c r="E113" t="s">
        <v>45</v>
      </c>
      <c r="F113" s="5">
        <f>IFERROR(VLOOKUP($E113,'[1]TD Z22K095'!$B$27:$N$38,'[1]Variações por PDCL'!A113,),)/1000</f>
        <v>0.55701000000000001</v>
      </c>
      <c r="G113" s="5">
        <f>-IFERROR(VLOOKUP($E113,'[1]TD Z22K260'!$B$25:$N$36,A113,),)/1000</f>
        <v>0</v>
      </c>
      <c r="H113" s="5">
        <f>-IFERROR(VLOOKUP($E113,'[1]TD Z22K260'!$B$43:$N$54,$A113,),)/1000</f>
        <v>0</v>
      </c>
      <c r="I113" s="5">
        <f>-IFERROR(VLOOKUP($E113,'[1]TD Z22K260'!$B$61:$N$72,$A113,),)/1000</f>
        <v>0.17269000000000001</v>
      </c>
      <c r="J113" s="5">
        <f>-IFERROR(VLOOKUP($E113,'[1]TD Z22K260'!$B$79:$N$91,$A113,),)/1000+IFERROR(VLOOKUP(E113,[11]II!$B$6:$C$15,2,),)/1000</f>
        <v>0</v>
      </c>
      <c r="K113" s="5">
        <f>-IFERROR(VLOOKUP($E113,'[1]TD Z22K260'!$B$97:$N$109,$A113,),)/1000</f>
        <v>7.2309999999999999E-2</v>
      </c>
      <c r="L113" s="5">
        <f t="shared" si="9"/>
        <v>0</v>
      </c>
      <c r="M113" s="5">
        <f t="shared" si="9"/>
        <v>0</v>
      </c>
      <c r="N113" s="5">
        <f t="shared" si="9"/>
        <v>0</v>
      </c>
      <c r="O113" s="5">
        <f t="shared" si="9"/>
        <v>0</v>
      </c>
      <c r="P113" s="5">
        <f t="shared" si="9"/>
        <v>0</v>
      </c>
      <c r="Q113" s="5">
        <f t="shared" si="9"/>
        <v>0</v>
      </c>
      <c r="R113" s="5">
        <f>-(SUM(F113:K113,T113,V113)-SUM(L113:Q113,S113,U113,W113)-('[1]APC MAT'!G113-'[1]APC MAT'!J113))</f>
        <v>-166.71949000000004</v>
      </c>
      <c r="S113" s="5">
        <f>[5]P00200!$AV$67/12-SUM(L113:Q113)</f>
        <v>0</v>
      </c>
      <c r="T113" s="5">
        <f>IFERROR(HLOOKUP(E113,[13]MBR06!$D$2:$AJ$13,7,),)</f>
        <v>8.0000000000000002E-3</v>
      </c>
      <c r="U113" s="5">
        <f t="shared" si="8"/>
        <v>0</v>
      </c>
      <c r="V113" s="5">
        <f>'[1]APC MAT'!F113-'[1]APC MAT'!I113</f>
        <v>0</v>
      </c>
      <c r="W113" s="5">
        <v>0</v>
      </c>
      <c r="X113" s="6">
        <f>SUM(F113:K113,T113,R113,V113)-SUM(L113:Q113,S113,U113,W113)-('[1]APC MAT'!G113-'[1]APC MAT'!J113)</f>
        <v>0</v>
      </c>
    </row>
    <row r="114" spans="1:24" x14ac:dyDescent="0.35">
      <c r="A114">
        <v>9</v>
      </c>
      <c r="B114" t="s">
        <v>52</v>
      </c>
      <c r="C114">
        <v>8</v>
      </c>
      <c r="D114" t="s">
        <v>23</v>
      </c>
      <c r="E114" t="s">
        <v>24</v>
      </c>
      <c r="F114" s="5">
        <f>IFERROR(VLOOKUP($E114,'[1]TD Z22K095'!$B$27:$N$38,'[1]Variações por PDCL'!A114,),)/1000</f>
        <v>0</v>
      </c>
      <c r="G114" s="5">
        <f>-IFERROR(VLOOKUP($E114,'[1]TD Z22K260'!$B$25:$N$36,A114,),)/1000</f>
        <v>0</v>
      </c>
      <c r="H114" s="5">
        <f>-IFERROR(VLOOKUP($E114,'[1]TD Z22K260'!$B$43:$N$54,$A114,),)/1000</f>
        <v>0</v>
      </c>
      <c r="I114" s="5">
        <f>-IFERROR(VLOOKUP($E114,'[1]TD Z22K260'!$B$61:$N$72,$A114,),)/1000</f>
        <v>0</v>
      </c>
      <c r="J114" s="5">
        <f>-IFERROR(VLOOKUP($E114,'[1]TD Z22K260'!$B$79:$N$91,$A114,),)/1000+IFERROR(VLOOKUP(E114,[11]II!$B$6:$C$15,2,),)/1000</f>
        <v>0</v>
      </c>
      <c r="K114" s="5">
        <f>-IFERROR(VLOOKUP($E114,'[1]TD Z22K260'!$B$97:$N$109,$A114,),)/1000</f>
        <v>0</v>
      </c>
      <c r="L114" s="5">
        <f t="shared" ref="L114:Q129" si="10">L98</f>
        <v>0</v>
      </c>
      <c r="M114" s="5">
        <f t="shared" si="10"/>
        <v>0</v>
      </c>
      <c r="N114" s="5">
        <f t="shared" si="10"/>
        <v>0</v>
      </c>
      <c r="O114" s="5">
        <f t="shared" si="10"/>
        <v>0</v>
      </c>
      <c r="P114" s="5">
        <f t="shared" si="10"/>
        <v>0</v>
      </c>
      <c r="Q114" s="5">
        <f t="shared" si="10"/>
        <v>0</v>
      </c>
      <c r="R114" s="5">
        <f>-(SUM(F114:K114,T114,V114)-SUM(L114:Q114,S114,U114,W114)-('[1]APC MAT'!G114-'[1]APC MAT'!J114))</f>
        <v>-17.559476666666665</v>
      </c>
      <c r="S114" s="5">
        <f>[5]P00068!$AV$67/12-SUM(L114:Q114)</f>
        <v>0</v>
      </c>
      <c r="T114" s="5">
        <f>IFERROR(HLOOKUP(E114,[13]MBR06!$D$2:$AJ$13,7,),)</f>
        <v>-34.245179999999998</v>
      </c>
      <c r="U114" s="5">
        <f t="shared" si="8"/>
        <v>-25.916666666666661</v>
      </c>
      <c r="V114" s="5">
        <f>'[1]APC MAT'!F114-'[1]APC MAT'!I114</f>
        <v>25.916666666666661</v>
      </c>
      <c r="W114" s="5">
        <v>0</v>
      </c>
      <c r="X114" s="6">
        <f>SUM(F114:K114,T114,R114,V114)-SUM(L114:Q114,S114,U114,W114)-('[1]APC MAT'!G114-'[1]APC MAT'!J114)</f>
        <v>3.5527136788005009E-15</v>
      </c>
    </row>
    <row r="115" spans="1:24" x14ac:dyDescent="0.35">
      <c r="A115">
        <v>9</v>
      </c>
      <c r="B115" t="s">
        <v>52</v>
      </c>
      <c r="C115">
        <v>8</v>
      </c>
      <c r="D115" t="s">
        <v>23</v>
      </c>
      <c r="E115" t="s">
        <v>25</v>
      </c>
      <c r="F115" s="5">
        <f>IFERROR(VLOOKUP($E115,'[1]TD Z22K095'!$B$27:$N$38,'[1]Variações por PDCL'!A115,),)/1000</f>
        <v>91.680560000000014</v>
      </c>
      <c r="G115" s="5">
        <f>-IFERROR(VLOOKUP($E115,'[1]TD Z22K260'!$B$25:$N$36,A115,),)/1000</f>
        <v>1360.5573099999999</v>
      </c>
      <c r="H115" s="5">
        <f>-IFERROR(VLOOKUP($E115,'[1]TD Z22K260'!$B$43:$N$54,$A115,),)/1000</f>
        <v>522.25297</v>
      </c>
      <c r="I115" s="5">
        <f>-IFERROR(VLOOKUP($E115,'[1]TD Z22K260'!$B$61:$N$72,$A115,),)/1000</f>
        <v>2.6953200000000024</v>
      </c>
      <c r="J115" s="5">
        <f>-IFERROR(VLOOKUP($E115,'[1]TD Z22K260'!$B$79:$N$91,$A115,),)/1000+IFERROR(VLOOKUP(E115,[11]II!$B$6:$C$15,2,),)/1000</f>
        <v>-1436.64148</v>
      </c>
      <c r="K115" s="5">
        <f>-IFERROR(VLOOKUP($E115,'[1]TD Z22K260'!$B$97:$N$109,$A115,),)/1000</f>
        <v>1598.8692799999999</v>
      </c>
      <c r="L115" s="5">
        <f t="shared" si="10"/>
        <v>321.8689301414318</v>
      </c>
      <c r="M115" s="5">
        <f t="shared" si="10"/>
        <v>345.42844945856888</v>
      </c>
      <c r="N115" s="5">
        <f t="shared" si="10"/>
        <v>86.802433615157739</v>
      </c>
      <c r="O115" s="5">
        <f t="shared" si="10"/>
        <v>11.652451102597537</v>
      </c>
      <c r="P115" s="5">
        <f t="shared" si="10"/>
        <v>14.679002348168519</v>
      </c>
      <c r="Q115" s="5">
        <f t="shared" si="10"/>
        <v>11.510312449038295</v>
      </c>
      <c r="R115" s="5">
        <f>-(SUM(F115:K115,T115,V115)-SUM(L115:Q115,S115,U115,W115)-('[1]APC MAT'!G115-'[1]APC MAT'!J115))</f>
        <v>-1432.3693049041633</v>
      </c>
      <c r="S115" s="5">
        <f>[5]P00590!$AV$67/12-SUM(L115:Q115)</f>
        <v>0</v>
      </c>
      <c r="T115" s="5">
        <f>IFERROR(HLOOKUP(E115,[13]MBR06!$D$2:$AJ$13,7,),)</f>
        <v>0.15928999999999999</v>
      </c>
      <c r="U115" s="5">
        <f t="shared" si="8"/>
        <v>0.16666666666666666</v>
      </c>
      <c r="V115" s="5">
        <f>'[1]APC MAT'!F115-'[1]APC MAT'!I115</f>
        <v>-303.26119791750261</v>
      </c>
      <c r="W115" s="5">
        <v>0</v>
      </c>
      <c r="X115" s="6">
        <f>SUM(F115:K115,T115,R115,V115)-SUM(L115:Q115,S115,U115,W115)-('[1]APC MAT'!G115-'[1]APC MAT'!J115)</f>
        <v>0</v>
      </c>
    </row>
    <row r="116" spans="1:24" x14ac:dyDescent="0.35">
      <c r="A116">
        <v>9</v>
      </c>
      <c r="B116" t="s">
        <v>52</v>
      </c>
      <c r="C116">
        <v>8</v>
      </c>
      <c r="D116" t="s">
        <v>23</v>
      </c>
      <c r="E116" t="s">
        <v>26</v>
      </c>
      <c r="F116" s="5">
        <f>IFERROR(VLOOKUP($E116,'[1]TD Z22K095'!$B$27:$N$38,'[1]Variações por PDCL'!A116,),)/1000</f>
        <v>0</v>
      </c>
      <c r="G116" s="5">
        <f>-IFERROR(VLOOKUP($E116,'[1]TD Z22K260'!$B$25:$N$36,A116,),)/1000</f>
        <v>-1497.3408699999998</v>
      </c>
      <c r="H116" s="5">
        <f>-IFERROR(VLOOKUP($E116,'[1]TD Z22K260'!$B$43:$N$54,$A116,),)/1000</f>
        <v>142.92858999999999</v>
      </c>
      <c r="I116" s="5">
        <f>-IFERROR(VLOOKUP($E116,'[1]TD Z22K260'!$B$61:$N$72,$A116,),)/1000</f>
        <v>42.310689999999987</v>
      </c>
      <c r="J116" s="5">
        <f>-IFERROR(VLOOKUP($E116,'[1]TD Z22K260'!$B$79:$N$91,$A116,),)/1000+IFERROR(VLOOKUP(E116,[11]II!$B$6:$C$15,2,),)/1000</f>
        <v>-160.08397000000005</v>
      </c>
      <c r="K116" s="5">
        <f>-IFERROR(VLOOKUP($E116,'[1]TD Z22K260'!$B$97:$N$109,$A116,),)/1000</f>
        <v>1291.9473599999999</v>
      </c>
      <c r="L116" s="5">
        <f t="shared" si="10"/>
        <v>0</v>
      </c>
      <c r="M116" s="5">
        <f t="shared" si="10"/>
        <v>226.6183770435465</v>
      </c>
      <c r="N116" s="5">
        <f t="shared" si="10"/>
        <v>58.039170848074974</v>
      </c>
      <c r="O116" s="5">
        <f t="shared" si="10"/>
        <v>-2.5936869480641369</v>
      </c>
      <c r="P116" s="5">
        <f t="shared" si="10"/>
        <v>45.727254733498206</v>
      </c>
      <c r="Q116" s="5">
        <f t="shared" si="10"/>
        <v>16.19966417734847</v>
      </c>
      <c r="R116" s="5">
        <f>-(SUM(F116:K116,T116,V116)-SUM(L116:Q116,S116,U116,W116)-('[1]APC MAT'!G116-'[1]APC MAT'!J116))</f>
        <v>276.1187666666674</v>
      </c>
      <c r="S116" s="5">
        <f>[5]P00291!$AV$67/12-SUM(L116:Q116)</f>
        <v>0</v>
      </c>
      <c r="T116" s="5">
        <f>IFERROR(HLOOKUP(E116,[13]MBR06!$D$2:$AJ$13,7,),)</f>
        <v>-6.4572700000000003</v>
      </c>
      <c r="U116" s="5">
        <f t="shared" si="8"/>
        <v>-3.5833333333333335</v>
      </c>
      <c r="V116" s="5">
        <f>'[1]APC MAT'!F116-'[1]APC MAT'!I116</f>
        <v>-667.1582443841985</v>
      </c>
      <c r="W116" s="5">
        <v>0</v>
      </c>
      <c r="X116" s="6">
        <f>SUM(F116:K116,T116,R116,V116)-SUM(L116:Q116,S116,U116,W116)-('[1]APC MAT'!G116-'[1]APC MAT'!J116)</f>
        <v>0</v>
      </c>
    </row>
    <row r="117" spans="1:24" x14ac:dyDescent="0.35">
      <c r="A117">
        <v>9</v>
      </c>
      <c r="B117" t="s">
        <v>52</v>
      </c>
      <c r="C117">
        <v>8</v>
      </c>
      <c r="D117" t="s">
        <v>23</v>
      </c>
      <c r="E117" t="s">
        <v>27</v>
      </c>
      <c r="F117" s="5">
        <f>IFERROR(VLOOKUP($E117,'[1]TD Z22K095'!$B$27:$N$38,'[1]Variações por PDCL'!A117,),)/1000</f>
        <v>420.63061999999985</v>
      </c>
      <c r="G117" s="5">
        <f>-IFERROR(VLOOKUP($E117,'[1]TD Z22K260'!$B$25:$N$36,A117,),)/1000</f>
        <v>553.95285999999976</v>
      </c>
      <c r="H117" s="5">
        <f>-IFERROR(VLOOKUP($E117,'[1]TD Z22K260'!$B$43:$N$54,$A117,),)/1000</f>
        <v>887.09065999999984</v>
      </c>
      <c r="I117" s="5">
        <f>-IFERROR(VLOOKUP($E117,'[1]TD Z22K260'!$B$61:$N$72,$A117,),)/1000</f>
        <v>0.29981000000002134</v>
      </c>
      <c r="J117" s="5">
        <f>-IFERROR(VLOOKUP($E117,'[1]TD Z22K260'!$B$79:$N$91,$A117,),)/1000+IFERROR(VLOOKUP(E117,[11]II!$B$6:$C$15,2,),)/1000</f>
        <v>-2465.8926999999999</v>
      </c>
      <c r="K117" s="5">
        <f>-IFERROR(VLOOKUP($E117,'[1]TD Z22K260'!$B$97:$N$109,$A117,),)/1000</f>
        <v>4879.1310899999999</v>
      </c>
      <c r="L117" s="5">
        <f t="shared" si="10"/>
        <v>1054.2158054120707</v>
      </c>
      <c r="M117" s="5">
        <f t="shared" si="10"/>
        <v>245.55154051150748</v>
      </c>
      <c r="N117" s="5">
        <f t="shared" si="10"/>
        <v>69.595275677416183</v>
      </c>
      <c r="O117" s="5">
        <f t="shared" si="10"/>
        <v>8.4151548203106952</v>
      </c>
      <c r="P117" s="5">
        <f t="shared" si="10"/>
        <v>-271.75026319136134</v>
      </c>
      <c r="Q117" s="5">
        <f t="shared" si="10"/>
        <v>379.03242588142228</v>
      </c>
      <c r="R117" s="5">
        <f>-(SUM(F117:K117,T117,V117)-SUM(L117:Q117,S117,U117,W117)-('[1]APC MAT'!G117-'[1]APC MAT'!J117))</f>
        <v>641.06287886600171</v>
      </c>
      <c r="S117" s="5">
        <f>[5]P00220!$AV$67/12-SUM(L117:Q117)</f>
        <v>0</v>
      </c>
      <c r="T117" s="5">
        <f>IFERROR(HLOOKUP(E117,[13]MBR06!$D$2:$AJ$13,7,),)</f>
        <v>129.51754</v>
      </c>
      <c r="U117" s="5">
        <f t="shared" si="8"/>
        <v>-346</v>
      </c>
      <c r="V117" s="5">
        <f>'[1]APC MAT'!F117-'[1]APC MAT'!I117</f>
        <v>-2966.008092880912</v>
      </c>
      <c r="W117" s="5">
        <v>0</v>
      </c>
      <c r="X117" s="6">
        <f>SUM(F117:K117,T117,R117,V117)-SUM(L117:Q117,S117,U117,W117)-('[1]APC MAT'!G117-'[1]APC MAT'!J117)</f>
        <v>0</v>
      </c>
    </row>
    <row r="118" spans="1:24" x14ac:dyDescent="0.35">
      <c r="A118">
        <v>9</v>
      </c>
      <c r="B118" t="s">
        <v>52</v>
      </c>
      <c r="C118">
        <v>8</v>
      </c>
      <c r="D118" t="s">
        <v>28</v>
      </c>
      <c r="E118" t="s">
        <v>29</v>
      </c>
      <c r="F118" s="5">
        <f>IFERROR(VLOOKUP($E118,'[1]TD Z22K095'!$B$27:$N$38,'[1]Variações por PDCL'!A118,),)/1000</f>
        <v>-6.59992</v>
      </c>
      <c r="G118" s="5">
        <f>-IFERROR(VLOOKUP($E118,'[1]TD Z22K260'!$B$25:$N$36,A118,),)/1000</f>
        <v>867.35460999999907</v>
      </c>
      <c r="H118" s="5">
        <f>-IFERROR(VLOOKUP($E118,'[1]TD Z22K260'!$B$43:$N$54,$A118,),)/1000</f>
        <v>1442.8494699999999</v>
      </c>
      <c r="I118" s="5">
        <f>-IFERROR(VLOOKUP($E118,'[1]TD Z22K260'!$B$61:$N$72,$A118,),)/1000</f>
        <v>-47.912999999999698</v>
      </c>
      <c r="J118" s="5">
        <f>-IFERROR(VLOOKUP($E118,'[1]TD Z22K260'!$B$79:$N$91,$A118,),)/1000+IFERROR(VLOOKUP(E118,[11]II!$B$6:$C$15,2,),)/1000</f>
        <v>-1261.8376200000002</v>
      </c>
      <c r="K118" s="5">
        <f>-IFERROR(VLOOKUP($E118,'[1]TD Z22K260'!$B$97:$N$109,$A118,),)/1000</f>
        <v>8100.2110100000064</v>
      </c>
      <c r="L118" s="5">
        <f t="shared" si="10"/>
        <v>-3.4697612504576987</v>
      </c>
      <c r="M118" s="5">
        <f t="shared" si="10"/>
        <v>176.75477411957729</v>
      </c>
      <c r="N118" s="5">
        <f t="shared" si="10"/>
        <v>443.97935252996405</v>
      </c>
      <c r="O118" s="5">
        <f t="shared" si="10"/>
        <v>-12.968622107336552</v>
      </c>
      <c r="P118" s="5">
        <f t="shared" si="10"/>
        <v>-9.1960909841513558</v>
      </c>
      <c r="Q118" s="5">
        <f t="shared" si="10"/>
        <v>224.29498110953145</v>
      </c>
      <c r="R118" s="5">
        <f>-(SUM(F118:K118,T118,V118)-SUM(L118:Q118,S118,U118,W118)-('[1]APC MAT'!G118-'[1]APC MAT'!J118))</f>
        <v>-5820.4153526686814</v>
      </c>
      <c r="S118" s="5">
        <f>[5]P00280!$AV$67/12-SUM(L118:Q118)</f>
        <v>83.333333333333144</v>
      </c>
      <c r="T118" s="5">
        <f>IFERROR(HLOOKUP(E118,[13]MBR06!$D$2:$AJ$13,7,),)</f>
        <v>-40.328739999999996</v>
      </c>
      <c r="U118" s="5">
        <f t="shared" si="8"/>
        <v>4.083333333333333</v>
      </c>
      <c r="V118" s="5">
        <f>'[1]APC MAT'!F118-'[1]APC MAT'!I118</f>
        <v>-5873.7925858068502</v>
      </c>
      <c r="W118" s="5">
        <v>0</v>
      </c>
      <c r="X118" s="6">
        <f>SUM(F118:K118,T118,R118,V118)-SUM(L118:Q118,S118,U118,W118)-('[1]APC MAT'!G118-'[1]APC MAT'!J118)</f>
        <v>0</v>
      </c>
    </row>
    <row r="119" spans="1:24" x14ac:dyDescent="0.35">
      <c r="A119">
        <v>9</v>
      </c>
      <c r="B119" t="s">
        <v>52</v>
      </c>
      <c r="C119">
        <v>8</v>
      </c>
      <c r="D119" t="s">
        <v>28</v>
      </c>
      <c r="E119" t="s">
        <v>30</v>
      </c>
      <c r="F119" s="5">
        <f>IFERROR(VLOOKUP($E119,'[1]TD Z22K095'!$B$27:$N$38,'[1]Variações por PDCL'!A119,),)/1000</f>
        <v>0</v>
      </c>
      <c r="G119" s="5">
        <f>-IFERROR(VLOOKUP($E119,'[1]TD Z22K260'!$B$25:$N$36,A119,),)/1000</f>
        <v>0</v>
      </c>
      <c r="H119" s="5">
        <f>-IFERROR(VLOOKUP($E119,'[1]TD Z22K260'!$B$43:$N$54,$A119,),)/1000</f>
        <v>0</v>
      </c>
      <c r="I119" s="5">
        <f>-IFERROR(VLOOKUP($E119,'[1]TD Z22K260'!$B$61:$N$72,$A119,),)/1000</f>
        <v>0</v>
      </c>
      <c r="J119" s="5">
        <f>-IFERROR(VLOOKUP($E119,'[1]TD Z22K260'!$B$79:$N$91,$A119,),)/1000+IFERROR(VLOOKUP(E119,[11]II!$B$6:$C$15,2,),)/1000</f>
        <v>0</v>
      </c>
      <c r="K119" s="5">
        <f>-IFERROR(VLOOKUP($E119,'[1]TD Z22K260'!$B$97:$N$109,$A119,),)/1000</f>
        <v>0</v>
      </c>
      <c r="L119" s="5">
        <f t="shared" si="10"/>
        <v>0</v>
      </c>
      <c r="M119" s="5">
        <f t="shared" si="10"/>
        <v>0</v>
      </c>
      <c r="N119" s="5">
        <f t="shared" si="10"/>
        <v>0</v>
      </c>
      <c r="O119" s="5">
        <f t="shared" si="10"/>
        <v>0</v>
      </c>
      <c r="P119" s="5">
        <f t="shared" si="10"/>
        <v>0</v>
      </c>
      <c r="Q119" s="5">
        <f t="shared" si="10"/>
        <v>0</v>
      </c>
      <c r="R119" s="5">
        <f>-(SUM(F119:K119,T119,V119)-SUM(L119:Q119,S119,U119,W119)-('[1]APC MAT'!G119-'[1]APC MAT'!J119))</f>
        <v>0</v>
      </c>
      <c r="S119" s="5">
        <f>[5]P00297!$AV$67/12-SUM(L119:Q119)</f>
        <v>0</v>
      </c>
      <c r="T119" s="5">
        <f>IFERROR(HLOOKUP(E119,[13]MBR06!$D$2:$AJ$13,7,),)</f>
        <v>0</v>
      </c>
      <c r="U119" s="5">
        <f t="shared" si="8"/>
        <v>0</v>
      </c>
      <c r="V119" s="5">
        <f>'[1]APC MAT'!F119-'[1]APC MAT'!I119</f>
        <v>0</v>
      </c>
      <c r="W119" s="5">
        <v>0</v>
      </c>
      <c r="X119" s="6">
        <f>SUM(F119:K119,T119,R119,V119)-SUM(L119:Q119,S119,U119,W119)-('[1]APC MAT'!G119-'[1]APC MAT'!J119)</f>
        <v>0</v>
      </c>
    </row>
    <row r="120" spans="1:24" x14ac:dyDescent="0.35">
      <c r="A120">
        <v>9</v>
      </c>
      <c r="B120" t="s">
        <v>52</v>
      </c>
      <c r="C120">
        <v>8</v>
      </c>
      <c r="D120" t="s">
        <v>28</v>
      </c>
      <c r="E120" t="s">
        <v>31</v>
      </c>
      <c r="F120" s="5">
        <f>IFERROR(VLOOKUP($E120,'[1]TD Z22K095'!$B$27:$N$38,'[1]Variações por PDCL'!A120,),)/1000</f>
        <v>0</v>
      </c>
      <c r="G120" s="5">
        <f>-IFERROR(VLOOKUP($E120,'[1]TD Z22K260'!$B$25:$N$36,A120,),)/1000</f>
        <v>0</v>
      </c>
      <c r="H120" s="5">
        <f>-IFERROR(VLOOKUP($E120,'[1]TD Z22K260'!$B$43:$N$54,$A120,),)/1000</f>
        <v>0</v>
      </c>
      <c r="I120" s="5">
        <f>-IFERROR(VLOOKUP($E120,'[1]TD Z22K260'!$B$61:$N$72,$A120,),)/1000</f>
        <v>0</v>
      </c>
      <c r="J120" s="5">
        <f>-IFERROR(VLOOKUP($E120,'[1]TD Z22K260'!$B$79:$N$91,$A120,),)/1000+IFERROR(VLOOKUP(E120,[11]II!$B$6:$C$15,2,),)/1000</f>
        <v>0</v>
      </c>
      <c r="K120" s="5">
        <f>-IFERROR(VLOOKUP($E120,'[1]TD Z22K260'!$B$97:$N$109,$A120,),)/1000</f>
        <v>0</v>
      </c>
      <c r="L120" s="5">
        <f t="shared" si="10"/>
        <v>0</v>
      </c>
      <c r="M120" s="5">
        <f t="shared" si="10"/>
        <v>116.63085003817066</v>
      </c>
      <c r="N120" s="5">
        <f t="shared" si="10"/>
        <v>-14.383181879777039</v>
      </c>
      <c r="O120" s="5">
        <f t="shared" si="10"/>
        <v>5.7085095003559942</v>
      </c>
      <c r="P120" s="5">
        <f t="shared" si="10"/>
        <v>22.256310435842867</v>
      </c>
      <c r="Q120" s="5">
        <f t="shared" si="10"/>
        <v>5.9264975199276426</v>
      </c>
      <c r="R120" s="5">
        <f>-(SUM(F120:K120,T120,V120)-SUM(L120:Q120,S120,U120,W120)-('[1]APC MAT'!G120-'[1]APC MAT'!J120))</f>
        <v>-56.109836666666752</v>
      </c>
      <c r="S120" s="5">
        <f>[5]P00433!$AV$67/12-SUM(L120:Q120)</f>
        <v>0</v>
      </c>
      <c r="T120" s="5">
        <f>IFERROR(HLOOKUP(E120,[13]MBR06!$D$2:$AJ$13,7,),)</f>
        <v>21.108160000000002</v>
      </c>
      <c r="U120" s="5">
        <f t="shared" si="8"/>
        <v>-24.666666666666668</v>
      </c>
      <c r="V120" s="5">
        <f>'[1]APC MAT'!F120-'[1]APC MAT'!I120</f>
        <v>1670.7265078333335</v>
      </c>
      <c r="W120" s="5">
        <v>0</v>
      </c>
      <c r="X120" s="6">
        <f>SUM(F120:K120,T120,R120,V120)-SUM(L120:Q120,S120,U120,W120)-('[1]APC MAT'!G120-'[1]APC MAT'!J120)</f>
        <v>0</v>
      </c>
    </row>
    <row r="121" spans="1:24" x14ac:dyDescent="0.35">
      <c r="A121">
        <v>9</v>
      </c>
      <c r="B121" t="s">
        <v>52</v>
      </c>
      <c r="C121">
        <v>8</v>
      </c>
      <c r="D121" t="s">
        <v>28</v>
      </c>
      <c r="E121" t="s">
        <v>32</v>
      </c>
      <c r="F121" s="5">
        <f>IFERROR(VLOOKUP($E121,'[1]TD Z22K095'!$B$27:$N$38,'[1]Variações por PDCL'!A121,),)/1000</f>
        <v>0</v>
      </c>
      <c r="G121" s="5">
        <f>-IFERROR(VLOOKUP($E121,'[1]TD Z22K260'!$B$25:$N$36,A121,),)/1000</f>
        <v>0</v>
      </c>
      <c r="H121" s="5">
        <f>-IFERROR(VLOOKUP($E121,'[1]TD Z22K260'!$B$43:$N$54,$A121,),)/1000</f>
        <v>0</v>
      </c>
      <c r="I121" s="5">
        <f>-IFERROR(VLOOKUP($E121,'[1]TD Z22K260'!$B$61:$N$72,$A121,),)/1000</f>
        <v>0</v>
      </c>
      <c r="J121" s="5">
        <f>-IFERROR(VLOOKUP($E121,'[1]TD Z22K260'!$B$79:$N$91,$A121,),)/1000+IFERROR(VLOOKUP(E121,[11]II!$B$6:$C$15,2,),)/1000</f>
        <v>0</v>
      </c>
      <c r="K121" s="5">
        <f>-IFERROR(VLOOKUP($E121,'[1]TD Z22K260'!$B$97:$N$109,$A121,),)/1000</f>
        <v>0</v>
      </c>
      <c r="L121" s="5">
        <f t="shared" si="10"/>
        <v>0</v>
      </c>
      <c r="M121" s="5">
        <f t="shared" si="10"/>
        <v>0</v>
      </c>
      <c r="N121" s="5">
        <f t="shared" si="10"/>
        <v>0</v>
      </c>
      <c r="O121" s="5">
        <f t="shared" si="10"/>
        <v>0</v>
      </c>
      <c r="P121" s="5">
        <f t="shared" si="10"/>
        <v>0</v>
      </c>
      <c r="Q121" s="5">
        <f t="shared" si="10"/>
        <v>0</v>
      </c>
      <c r="R121" s="5">
        <f>-(SUM(F121:K121,T121,V121)-SUM(L121:Q121,S121,U121,W121)-('[1]APC MAT'!G121-'[1]APC MAT'!J121))</f>
        <v>5.9409300000000007</v>
      </c>
      <c r="S121" s="5">
        <f>[5]P00298!$AV$67/12-SUM(L121:Q121)</f>
        <v>0</v>
      </c>
      <c r="T121" s="5">
        <f>IFERROR(HLOOKUP(E121,[13]MBR06!$D$2:$AJ$13,7,),)</f>
        <v>0</v>
      </c>
      <c r="U121" s="5">
        <f t="shared" si="8"/>
        <v>0</v>
      </c>
      <c r="V121" s="5">
        <f>'[1]APC MAT'!F121-'[1]APC MAT'!I121</f>
        <v>0</v>
      </c>
      <c r="W121" s="5">
        <v>0</v>
      </c>
      <c r="X121" s="6">
        <f>SUM(F121:K121,T121,R121,V121)-SUM(L121:Q121,S121,U121,W121)-('[1]APC MAT'!G121-'[1]APC MAT'!J121)</f>
        <v>0</v>
      </c>
    </row>
    <row r="122" spans="1:24" x14ac:dyDescent="0.35">
      <c r="A122">
        <v>9</v>
      </c>
      <c r="B122" t="s">
        <v>52</v>
      </c>
      <c r="C122">
        <v>8</v>
      </c>
      <c r="D122" t="s">
        <v>33</v>
      </c>
      <c r="E122" t="s">
        <v>34</v>
      </c>
      <c r="F122" s="5">
        <f>IFERROR(VLOOKUP($E122,'[1]TD Z22K095'!$B$27:$N$38,'[1]Variações por PDCL'!A122,),)/1000</f>
        <v>145.61793999999992</v>
      </c>
      <c r="G122" s="5">
        <f>-IFERROR(VLOOKUP($E122,'[1]TD Z22K260'!$B$25:$N$36,A122,),)/1000</f>
        <v>-8945.1243399999985</v>
      </c>
      <c r="H122" s="5">
        <f>-IFERROR(VLOOKUP($E122,'[1]TD Z22K260'!$B$43:$N$54,$A122,),)/1000</f>
        <v>220.43274999999997</v>
      </c>
      <c r="I122" s="5">
        <f>-IFERROR(VLOOKUP($E122,'[1]TD Z22K260'!$B$61:$N$72,$A122,),)/1000</f>
        <v>-222.35457</v>
      </c>
      <c r="J122" s="5">
        <f>-IFERROR(VLOOKUP($E122,'[1]TD Z22K260'!$B$79:$N$91,$A122,),)/1000+IFERROR(VLOOKUP(E122,[11]II!$B$6:$C$15,2,),)/1000</f>
        <v>-943.44966999999997</v>
      </c>
      <c r="K122" s="5">
        <f>-IFERROR(VLOOKUP($E122,'[1]TD Z22K260'!$B$97:$N$109,$A122,),)/1000</f>
        <v>3701.9899100000002</v>
      </c>
      <c r="L122" s="5">
        <f t="shared" si="10"/>
        <v>38.626375941272421</v>
      </c>
      <c r="M122" s="5">
        <f t="shared" si="10"/>
        <v>-802.41845859502348</v>
      </c>
      <c r="N122" s="5">
        <f t="shared" si="10"/>
        <v>28.91240217067352</v>
      </c>
      <c r="O122" s="5">
        <f t="shared" si="10"/>
        <v>-19.55215453900837</v>
      </c>
      <c r="P122" s="5">
        <f t="shared" si="10"/>
        <v>-23.423743930219374</v>
      </c>
      <c r="Q122" s="5">
        <f t="shared" si="10"/>
        <v>32.735148714646876</v>
      </c>
      <c r="R122" s="5">
        <f>-(SUM(F122:K122,T122,V122)-SUM(L122:Q122,S122,U122,W122)-('[1]APC MAT'!G122-'[1]APC MAT'!J122))</f>
        <v>9521.2001764836186</v>
      </c>
      <c r="S122" s="5">
        <f>[5]P00091!$AV$67/12-SUM(L122:Q122)</f>
        <v>-392.5817199999999</v>
      </c>
      <c r="T122" s="5">
        <f>IFERROR(HLOOKUP(E122,[13]MBR06!$D$2:$AJ$13,7,),)</f>
        <v>32.653869999999998</v>
      </c>
      <c r="U122" s="5">
        <f t="shared" si="8"/>
        <v>8.9166666666666661</v>
      </c>
      <c r="V122" s="5">
        <f>'[1]APC MAT'!F122-'[1]APC MAT'!I122</f>
        <v>-3803.3084699998626</v>
      </c>
      <c r="W122" s="5">
        <v>0</v>
      </c>
      <c r="X122" s="6">
        <f>SUM(F122:K122,T122,R122,V122)-SUM(L122:Q122,S122,U122,W122)-('[1]APC MAT'!G122-'[1]APC MAT'!J122)</f>
        <v>0</v>
      </c>
    </row>
    <row r="123" spans="1:24" x14ac:dyDescent="0.35">
      <c r="A123">
        <v>9</v>
      </c>
      <c r="B123" t="s">
        <v>52</v>
      </c>
      <c r="C123">
        <v>8</v>
      </c>
      <c r="D123" t="s">
        <v>33</v>
      </c>
      <c r="E123" t="s">
        <v>35</v>
      </c>
      <c r="F123" s="5">
        <f>IFERROR(VLOOKUP($E123,'[1]TD Z22K095'!$B$27:$N$38,'[1]Variações por PDCL'!A123,),)/1000</f>
        <v>130.17773999999997</v>
      </c>
      <c r="G123" s="5">
        <f>-IFERROR(VLOOKUP($E123,'[1]TD Z22K260'!$B$25:$N$36,A123,),)/1000</f>
        <v>-173.72027999999992</v>
      </c>
      <c r="H123" s="5">
        <f>-IFERROR(VLOOKUP($E123,'[1]TD Z22K260'!$B$43:$N$54,$A123,),)/1000</f>
        <v>329.24605000000003</v>
      </c>
      <c r="I123" s="5">
        <f>-IFERROR(VLOOKUP($E123,'[1]TD Z22K260'!$B$61:$N$72,$A123,),)/1000</f>
        <v>-20.503959999999999</v>
      </c>
      <c r="J123" s="5">
        <f>-IFERROR(VLOOKUP($E123,'[1]TD Z22K260'!$B$79:$N$91,$A123,),)/1000+IFERROR(VLOOKUP(E123,[11]II!$B$6:$C$15,2,),)/1000</f>
        <v>-1553.6336899999994</v>
      </c>
      <c r="K123" s="5">
        <f>-IFERROR(VLOOKUP($E123,'[1]TD Z22K260'!$B$97:$N$109,$A123,),)/1000</f>
        <v>2584.76116</v>
      </c>
      <c r="L123" s="5">
        <f t="shared" si="10"/>
        <v>42.639710652905215</v>
      </c>
      <c r="M123" s="5">
        <f t="shared" si="10"/>
        <v>46.183786623941721</v>
      </c>
      <c r="N123" s="5">
        <f t="shared" si="10"/>
        <v>38.806404564153375</v>
      </c>
      <c r="O123" s="5">
        <f t="shared" si="10"/>
        <v>-10.443047127749796</v>
      </c>
      <c r="P123" s="5">
        <f t="shared" si="10"/>
        <v>-31.463236792672472</v>
      </c>
      <c r="Q123" s="5">
        <f t="shared" si="10"/>
        <v>179.97818115255163</v>
      </c>
      <c r="R123" s="5">
        <f>-(SUM(F123:K123,T123,V123)-SUM(L123:Q123,S123,U123,W123)-('[1]APC MAT'!G123-'[1]APC MAT'!J123))</f>
        <v>-1781.6967920178772</v>
      </c>
      <c r="S123" s="5">
        <f>[5]P00282!$AV$67/12-SUM(L123:Q123)</f>
        <v>0</v>
      </c>
      <c r="T123" s="5">
        <f>IFERROR(HLOOKUP(E123,[13]MBR06!$D$2:$AJ$13,7,),)</f>
        <v>-1454.97477</v>
      </c>
      <c r="U123" s="5">
        <f t="shared" si="8"/>
        <v>-1025.25</v>
      </c>
      <c r="V123" s="5">
        <f>'[1]APC MAT'!F123-'[1]APC MAT'!I123</f>
        <v>986.34429160120999</v>
      </c>
      <c r="W123" s="5">
        <v>0</v>
      </c>
      <c r="X123" s="6">
        <f>SUM(F123:K123,T123,R123,V123)-SUM(L123:Q123,S123,U123,W123)-('[1]APC MAT'!G123-'[1]APC MAT'!J123)</f>
        <v>0</v>
      </c>
    </row>
    <row r="124" spans="1:24" x14ac:dyDescent="0.35">
      <c r="A124">
        <v>9</v>
      </c>
      <c r="B124" t="s">
        <v>52</v>
      </c>
      <c r="C124">
        <v>8</v>
      </c>
      <c r="D124" t="s">
        <v>33</v>
      </c>
      <c r="E124" t="s">
        <v>36</v>
      </c>
      <c r="F124" s="5">
        <f>IFERROR(VLOOKUP($E124,'[1]TD Z22K095'!$B$27:$N$38,'[1]Variações por PDCL'!A124,),)/1000</f>
        <v>0</v>
      </c>
      <c r="G124" s="5">
        <f>-IFERROR(VLOOKUP($E124,'[1]TD Z22K260'!$B$25:$N$36,A124,),)/1000</f>
        <v>0</v>
      </c>
      <c r="H124" s="5">
        <f>-IFERROR(VLOOKUP($E124,'[1]TD Z22K260'!$B$43:$N$54,$A124,),)/1000</f>
        <v>0</v>
      </c>
      <c r="I124" s="5">
        <f>-IFERROR(VLOOKUP($E124,'[1]TD Z22K260'!$B$61:$N$72,$A124,),)/1000</f>
        <v>0</v>
      </c>
      <c r="J124" s="5">
        <f>-IFERROR(VLOOKUP($E124,'[1]TD Z22K260'!$B$79:$N$91,$A124,),)/1000+IFERROR(VLOOKUP(E124,[11]II!$B$6:$C$15,2,),)/1000</f>
        <v>0</v>
      </c>
      <c r="K124" s="5">
        <f>-IFERROR(VLOOKUP($E124,'[1]TD Z22K260'!$B$97:$N$109,$A124,),)/1000</f>
        <v>0</v>
      </c>
      <c r="L124" s="5">
        <f t="shared" si="10"/>
        <v>0</v>
      </c>
      <c r="M124" s="5">
        <f t="shared" si="10"/>
        <v>0</v>
      </c>
      <c r="N124" s="5">
        <f t="shared" si="10"/>
        <v>0</v>
      </c>
      <c r="O124" s="5">
        <f t="shared" si="10"/>
        <v>0</v>
      </c>
      <c r="P124" s="5">
        <f t="shared" si="10"/>
        <v>0</v>
      </c>
      <c r="Q124" s="5">
        <f t="shared" si="10"/>
        <v>0</v>
      </c>
      <c r="R124" s="5">
        <f>-(SUM(F124:K124,T124,V124)-SUM(L124:Q124,S124,U124,W124)-('[1]APC MAT'!G124-'[1]APC MAT'!J124))</f>
        <v>6.6770549999999957</v>
      </c>
      <c r="S124" s="5">
        <f>[5]P00090!$AV$67/12-SUM(L124:Q124)</f>
        <v>0</v>
      </c>
      <c r="T124" s="5">
        <f>IFERROR(HLOOKUP(E124,[13]MBR06!$D$2:$AJ$13,7,),)</f>
        <v>0</v>
      </c>
      <c r="U124" s="5">
        <f t="shared" si="8"/>
        <v>0</v>
      </c>
      <c r="V124" s="5">
        <f>'[1]APC MAT'!F124-'[1]APC MAT'!I124</f>
        <v>-19.293069666666725</v>
      </c>
      <c r="W124" s="5">
        <v>0</v>
      </c>
      <c r="X124" s="6">
        <f>SUM(F124:K124,T124,R124,V124)-SUM(L124:Q124,S124,U124,W124)-('[1]APC MAT'!G124-'[1]APC MAT'!J124)</f>
        <v>0</v>
      </c>
    </row>
    <row r="125" spans="1:24" x14ac:dyDescent="0.35">
      <c r="A125">
        <v>9</v>
      </c>
      <c r="B125" t="s">
        <v>52</v>
      </c>
      <c r="C125">
        <v>8</v>
      </c>
      <c r="D125" t="s">
        <v>37</v>
      </c>
      <c r="E125" t="s">
        <v>38</v>
      </c>
      <c r="F125" s="5">
        <f>IFERROR(VLOOKUP($E125,'[1]TD Z22K095'!$B$27:$N$38,'[1]Variações por PDCL'!A125,),)/1000</f>
        <v>875.20251999999994</v>
      </c>
      <c r="G125" s="5">
        <f>-IFERROR(VLOOKUP($E125,'[1]TD Z22K260'!$B$25:$N$36,A125,),)/1000</f>
        <v>-1075.9555800000005</v>
      </c>
      <c r="H125" s="5">
        <f>-IFERROR(VLOOKUP($E125,'[1]TD Z22K260'!$B$43:$N$54,$A125,),)/1000</f>
        <v>1274.2516800000001</v>
      </c>
      <c r="I125" s="5">
        <f>-IFERROR(VLOOKUP($E125,'[1]TD Z22K260'!$B$61:$N$72,$A125,),)/1000</f>
        <v>-283.56704999999994</v>
      </c>
      <c r="J125" s="5">
        <f>-IFERROR(VLOOKUP($E125,'[1]TD Z22K260'!$B$79:$N$91,$A125,),)/1000+IFERROR(VLOOKUP(E125,[11]II!$B$6:$C$15,2,),)/1000</f>
        <v>-6133.6092699999981</v>
      </c>
      <c r="K125" s="5">
        <f>-IFERROR(VLOOKUP($E125,'[1]TD Z22K260'!$B$97:$N$109,$A125,),)/1000</f>
        <v>9641.1067500000008</v>
      </c>
      <c r="L125" s="5">
        <f t="shared" si="10"/>
        <v>750.01450511227847</v>
      </c>
      <c r="M125" s="5">
        <f t="shared" si="10"/>
        <v>-17.184912005800697</v>
      </c>
      <c r="N125" s="5">
        <f t="shared" si="10"/>
        <v>128.62383997223711</v>
      </c>
      <c r="O125" s="5">
        <f t="shared" si="10"/>
        <v>-53.042059230663391</v>
      </c>
      <c r="P125" s="5">
        <f t="shared" si="10"/>
        <v>-127.68591902093117</v>
      </c>
      <c r="Q125" s="5">
        <f t="shared" si="10"/>
        <v>548.46172607725327</v>
      </c>
      <c r="R125" s="5">
        <f>-(SUM(F125:K125,T125,V125)-SUM(L125:Q125,S125,U125,W125)-('[1]APC MAT'!G125-'[1]APC MAT'!J125))</f>
        <v>6169.2363020682842</v>
      </c>
      <c r="S125" s="5">
        <f>[5]P00580!$AV$67/12-SUM(L125:Q125)</f>
        <v>1612.7402101484508</v>
      </c>
      <c r="T125" s="5">
        <f>IFERROR(HLOOKUP(E125,[13]MBR06!$D$2:$AJ$13,7,),)</f>
        <v>-975.48577999999998</v>
      </c>
      <c r="U125" s="5">
        <f t="shared" si="8"/>
        <v>-857.41666666666663</v>
      </c>
      <c r="V125" s="5">
        <f>'[1]APC MAT'!F125-'[1]APC MAT'!I125</f>
        <v>-12890.949787465768</v>
      </c>
      <c r="W125" s="5">
        <v>0</v>
      </c>
      <c r="X125" s="6">
        <f>SUM(F125:K125,T125,R125,V125)-SUM(L125:Q125,S125,U125,W125)-('[1]APC MAT'!G125-'[1]APC MAT'!J125)</f>
        <v>0</v>
      </c>
    </row>
    <row r="126" spans="1:24" x14ac:dyDescent="0.35">
      <c r="A126">
        <v>9</v>
      </c>
      <c r="B126" t="s">
        <v>52</v>
      </c>
      <c r="C126">
        <v>8</v>
      </c>
      <c r="D126" t="s">
        <v>39</v>
      </c>
      <c r="E126" t="s">
        <v>40</v>
      </c>
      <c r="F126" s="5">
        <f>IFERROR(VLOOKUP($E126,'[1]TD Z22K095'!$B$27:$N$38,'[1]Variações por PDCL'!A126,),)/1000</f>
        <v>41.704259999999998</v>
      </c>
      <c r="G126" s="5">
        <f>-IFERROR(VLOOKUP($E126,'[1]TD Z22K260'!$B$25:$N$36,A126,),)/1000</f>
        <v>-7.287200000000019</v>
      </c>
      <c r="H126" s="5">
        <f>-IFERROR(VLOOKUP($E126,'[1]TD Z22K260'!$B$43:$N$54,$A126,),)/1000</f>
        <v>14.614870000000003</v>
      </c>
      <c r="I126" s="5">
        <f>-IFERROR(VLOOKUP($E126,'[1]TD Z22K260'!$B$61:$N$72,$A126,),)/1000</f>
        <v>13.262719999999998</v>
      </c>
      <c r="J126" s="5">
        <f>-IFERROR(VLOOKUP($E126,'[1]TD Z22K260'!$B$79:$N$91,$A126,),)/1000+IFERROR(VLOOKUP(E126,[11]II!$B$6:$C$15,2,),)/1000</f>
        <v>-114.16316999999999</v>
      </c>
      <c r="K126" s="5">
        <f>-IFERROR(VLOOKUP($E126,'[1]TD Z22K260'!$B$97:$N$109,$A126,),)/1000</f>
        <v>714.64485999999988</v>
      </c>
      <c r="L126" s="5">
        <f t="shared" si="10"/>
        <v>51.7519512045263</v>
      </c>
      <c r="M126" s="5">
        <f t="shared" si="10"/>
        <v>-7.3164377606793636</v>
      </c>
      <c r="N126" s="5">
        <f t="shared" si="10"/>
        <v>13.48286357191339</v>
      </c>
      <c r="O126" s="5">
        <f t="shared" si="10"/>
        <v>-0.87681095435011513</v>
      </c>
      <c r="P126" s="5">
        <f t="shared" si="10"/>
        <v>-2.3722719239363306</v>
      </c>
      <c r="Q126" s="5">
        <f t="shared" si="10"/>
        <v>41.139021067022107</v>
      </c>
      <c r="R126" s="5">
        <f>-(SUM(F126:K126,T126,V126)-SUM(L126:Q126,S126,U126,W126)-('[1]APC MAT'!G126-'[1]APC MAT'!J126))</f>
        <v>-641.11961045408918</v>
      </c>
      <c r="S126" s="5">
        <f>[5]P00586!$AV$67/12-SUM(L126:Q126)</f>
        <v>0</v>
      </c>
      <c r="T126" s="5">
        <f>IFERROR(HLOOKUP(E126,[13]MBR06!$D$2:$AJ$13,7,),)</f>
        <v>-129.77441000000002</v>
      </c>
      <c r="U126" s="5">
        <f t="shared" si="8"/>
        <v>-104.83333333333333</v>
      </c>
      <c r="V126" s="5">
        <f>'[1]APC MAT'!F126-'[1]APC MAT'!I126</f>
        <v>-698.78695307091027</v>
      </c>
      <c r="W126" s="5">
        <v>0</v>
      </c>
      <c r="X126" s="6">
        <f>SUM(F126:K126,T126,R126,V126)-SUM(L126:Q126,S126,U126,W126)-('[1]APC MAT'!G126-'[1]APC MAT'!J126)</f>
        <v>0</v>
      </c>
    </row>
    <row r="127" spans="1:24" x14ac:dyDescent="0.35">
      <c r="A127">
        <v>9</v>
      </c>
      <c r="B127" t="s">
        <v>52</v>
      </c>
      <c r="C127">
        <v>8</v>
      </c>
      <c r="D127" t="s">
        <v>39</v>
      </c>
      <c r="E127" t="s">
        <v>41</v>
      </c>
      <c r="F127" s="5">
        <f>IFERROR(VLOOKUP($E127,'[1]TD Z22K095'!$B$27:$N$38,'[1]Variações por PDCL'!A127,),)/1000</f>
        <v>1.06426</v>
      </c>
      <c r="G127" s="5">
        <f>-IFERROR(VLOOKUP($E127,'[1]TD Z22K260'!$B$25:$N$36,A127,),)/1000</f>
        <v>181.23360000000002</v>
      </c>
      <c r="H127" s="5">
        <f>-IFERROR(VLOOKUP($E127,'[1]TD Z22K260'!$B$43:$N$54,$A127,),)/1000</f>
        <v>139.30645000000001</v>
      </c>
      <c r="I127" s="5">
        <f>-IFERROR(VLOOKUP($E127,'[1]TD Z22K260'!$B$61:$N$72,$A127,),)/1000</f>
        <v>19.573070000000001</v>
      </c>
      <c r="J127" s="5">
        <f>-IFERROR(VLOOKUP($E127,'[1]TD Z22K260'!$B$79:$N$91,$A127,),)/1000+IFERROR(VLOOKUP(E127,[11]II!$B$6:$C$15,2,),)/1000</f>
        <v>44.92559</v>
      </c>
      <c r="K127" s="5">
        <f>-IFERROR(VLOOKUP($E127,'[1]TD Z22K260'!$B$97:$N$109,$A127,),)/1000</f>
        <v>468.40902999999997</v>
      </c>
      <c r="L127" s="5">
        <f t="shared" si="10"/>
        <v>-1.20523468110375E-2</v>
      </c>
      <c r="M127" s="5">
        <f t="shared" si="10"/>
        <v>108.81191950025415</v>
      </c>
      <c r="N127" s="5">
        <f t="shared" si="10"/>
        <v>33.095210711415881</v>
      </c>
      <c r="O127" s="5">
        <f t="shared" si="10"/>
        <v>16.064601444570688</v>
      </c>
      <c r="P127" s="5">
        <f t="shared" si="10"/>
        <v>73.324016296251031</v>
      </c>
      <c r="Q127" s="5">
        <f t="shared" si="10"/>
        <v>4.7782786515874358</v>
      </c>
      <c r="R127" s="5">
        <f>-(SUM(F127:K127,T127,V127)-SUM(L127:Q127,S127,U127,W127)-('[1]APC MAT'!G127-'[1]APC MAT'!J127))</f>
        <v>-725.34313900194775</v>
      </c>
      <c r="S127" s="5">
        <f>[5]P00283!$AV$67/12-SUM(L127:Q127)</f>
        <v>0</v>
      </c>
      <c r="T127" s="5">
        <f>IFERROR(HLOOKUP(E127,[13]MBR06!$D$2:$AJ$13,7,),)</f>
        <v>-106.92153</v>
      </c>
      <c r="U127" s="5">
        <f t="shared" si="8"/>
        <v>-51.333333333333336</v>
      </c>
      <c r="V127" s="5">
        <f>'[1]APC MAT'!F127-'[1]APC MAT'!I127</f>
        <v>-27.18692393138565</v>
      </c>
      <c r="W127" s="5">
        <v>0</v>
      </c>
      <c r="X127" s="6">
        <f>SUM(F127:K127,T127,R127,V127)-SUM(L127:Q127,S127,U127,W127)-('[1]APC MAT'!G127-'[1]APC MAT'!J127)</f>
        <v>0</v>
      </c>
    </row>
    <row r="128" spans="1:24" x14ac:dyDescent="0.35">
      <c r="A128">
        <v>9</v>
      </c>
      <c r="B128" t="s">
        <v>52</v>
      </c>
      <c r="C128">
        <v>8</v>
      </c>
      <c r="D128" t="s">
        <v>42</v>
      </c>
      <c r="E128" t="s">
        <v>43</v>
      </c>
      <c r="F128" s="5">
        <f>IFERROR(VLOOKUP($E128,'[1]TD Z22K095'!$B$27:$N$38,'[1]Variações por PDCL'!A128,),)/1000</f>
        <v>96.113880000000009</v>
      </c>
      <c r="G128" s="5">
        <f>-IFERROR(VLOOKUP($E128,'[1]TD Z22K260'!$B$25:$N$36,A128,),)/1000</f>
        <v>-512.22651000000019</v>
      </c>
      <c r="H128" s="5">
        <f>-IFERROR(VLOOKUP($E128,'[1]TD Z22K260'!$B$43:$N$54,$A128,),)/1000</f>
        <v>223.92518000000004</v>
      </c>
      <c r="I128" s="5">
        <f>-IFERROR(VLOOKUP($E128,'[1]TD Z22K260'!$B$61:$N$72,$A128,),)/1000</f>
        <v>-22.086169999999989</v>
      </c>
      <c r="J128" s="5">
        <f>-IFERROR(VLOOKUP($E128,'[1]TD Z22K260'!$B$79:$N$91,$A128,),)/1000+IFERROR(VLOOKUP(E128,[11]II!$B$6:$C$15,2,),)/1000</f>
        <v>-512.4643299999999</v>
      </c>
      <c r="K128" s="5">
        <f>-IFERROR(VLOOKUP($E128,'[1]TD Z22K260'!$B$97:$N$109,$A128,),)/1000</f>
        <v>2201.1856900000002</v>
      </c>
      <c r="L128" s="5">
        <f t="shared" si="10"/>
        <v>261.74027505970105</v>
      </c>
      <c r="M128" s="5">
        <f t="shared" si="10"/>
        <v>232.50228455045118</v>
      </c>
      <c r="N128" s="5">
        <f t="shared" si="10"/>
        <v>4.2867161779586951</v>
      </c>
      <c r="O128" s="5">
        <f t="shared" si="10"/>
        <v>9.043891795907113</v>
      </c>
      <c r="P128" s="5">
        <f t="shared" si="10"/>
        <v>-42.644870561531427</v>
      </c>
      <c r="Q128" s="5">
        <f t="shared" si="10"/>
        <v>97.249568767748983</v>
      </c>
      <c r="R128" s="5">
        <f>-(SUM(F128:K128,T128,V128)-SUM(L128:Q128,S128,U128,W128)-('[1]APC MAT'!G128-'[1]APC MAT'!J128))</f>
        <v>1772.5440552858158</v>
      </c>
      <c r="S128" s="5">
        <f>[5]P00258!$AV$67/12-SUM(L128:Q128)</f>
        <v>0</v>
      </c>
      <c r="T128" s="5">
        <f>IFERROR(HLOOKUP(E128,[13]MBR06!$D$2:$AJ$13,7,),)</f>
        <v>-397.4384</v>
      </c>
      <c r="U128" s="5">
        <f t="shared" si="8"/>
        <v>-277.75</v>
      </c>
      <c r="V128" s="5">
        <f>'[1]APC MAT'!F128-'[1]APC MAT'!I128</f>
        <v>18.358266779811402</v>
      </c>
      <c r="W128" s="5">
        <v>0</v>
      </c>
      <c r="X128" s="6">
        <f>SUM(F128:K128,T128,R128,V128)-SUM(L128:Q128,S128,U128,W128)-('[1]APC MAT'!G128-'[1]APC MAT'!J128)</f>
        <v>0</v>
      </c>
    </row>
    <row r="129" spans="1:24" x14ac:dyDescent="0.35">
      <c r="A129">
        <v>9</v>
      </c>
      <c r="B129" t="s">
        <v>52</v>
      </c>
      <c r="C129">
        <v>8</v>
      </c>
      <c r="D129" t="s">
        <v>44</v>
      </c>
      <c r="E129" t="s">
        <v>45</v>
      </c>
      <c r="F129" s="5">
        <f>IFERROR(VLOOKUP($E129,'[1]TD Z22K095'!$B$27:$N$38,'[1]Variações por PDCL'!A129,),)/1000</f>
        <v>0.49633999999999995</v>
      </c>
      <c r="G129" s="5">
        <f>-IFERROR(VLOOKUP($E129,'[1]TD Z22K260'!$B$25:$N$36,A129,),)/1000</f>
        <v>0</v>
      </c>
      <c r="H129" s="5">
        <f>-IFERROR(VLOOKUP($E129,'[1]TD Z22K260'!$B$43:$N$54,$A129,),)/1000</f>
        <v>105.06160000000001</v>
      </c>
      <c r="I129" s="5">
        <f>-IFERROR(VLOOKUP($E129,'[1]TD Z22K260'!$B$61:$N$72,$A129,),)/1000</f>
        <v>2.1488199999999997</v>
      </c>
      <c r="J129" s="5">
        <f>-IFERROR(VLOOKUP($E129,'[1]TD Z22K260'!$B$79:$N$91,$A129,),)/1000+IFERROR(VLOOKUP(E129,[11]II!$B$6:$C$15,2,),)/1000</f>
        <v>35.993410000000004</v>
      </c>
      <c r="K129" s="5">
        <f>-IFERROR(VLOOKUP($E129,'[1]TD Z22K260'!$B$97:$N$109,$A129,),)/1000</f>
        <v>115.91861</v>
      </c>
      <c r="L129" s="5">
        <f t="shared" si="10"/>
        <v>0</v>
      </c>
      <c r="M129" s="5">
        <f t="shared" si="10"/>
        <v>0</v>
      </c>
      <c r="N129" s="5">
        <f t="shared" si="10"/>
        <v>0</v>
      </c>
      <c r="O129" s="5">
        <f t="shared" si="10"/>
        <v>0</v>
      </c>
      <c r="P129" s="5">
        <f t="shared" si="10"/>
        <v>0</v>
      </c>
      <c r="Q129" s="5">
        <f t="shared" si="10"/>
        <v>0</v>
      </c>
      <c r="R129" s="5">
        <f>-(SUM(F129:K129,T129,V129)-SUM(L129:Q129,S129,U129,W129)-('[1]APC MAT'!G129-'[1]APC MAT'!J129))</f>
        <v>-425.53626000000003</v>
      </c>
      <c r="S129" s="5">
        <f>[5]P00200!$AV$67/12-SUM(L129:Q129)</f>
        <v>0</v>
      </c>
      <c r="T129" s="5">
        <f>IFERROR(HLOOKUP(E129,[13]MBR06!$D$2:$AJ$13,7,),)</f>
        <v>8.0000000000000002E-3</v>
      </c>
      <c r="U129" s="5">
        <f t="shared" si="8"/>
        <v>0</v>
      </c>
      <c r="V129" s="5">
        <f>'[1]APC MAT'!F129-'[1]APC MAT'!I129</f>
        <v>0</v>
      </c>
      <c r="W129" s="5">
        <v>0</v>
      </c>
      <c r="X129" s="6">
        <f>SUM(F129:K129,T129,R129,V129)-SUM(L129:Q129,S129,U129,W129)-('[1]APC MAT'!G129-'[1]APC MAT'!J129)</f>
        <v>0</v>
      </c>
    </row>
    <row r="130" spans="1:24" x14ac:dyDescent="0.35">
      <c r="A130">
        <v>10</v>
      </c>
      <c r="B130" t="s">
        <v>53</v>
      </c>
      <c r="C130">
        <v>9</v>
      </c>
      <c r="D130" t="s">
        <v>23</v>
      </c>
      <c r="E130" t="s">
        <v>24</v>
      </c>
      <c r="F130" s="5">
        <f>IFERROR(VLOOKUP($E130,'[1]TD Z22K095'!$B$27:$N$38,'[1]Variações por PDCL'!A130,),)/1000</f>
        <v>0</v>
      </c>
      <c r="G130" s="5">
        <f>-IFERROR(VLOOKUP($E130,'[1]TD Z22K260'!$B$25:$N$36,A130,),)/1000</f>
        <v>0</v>
      </c>
      <c r="H130" s="5">
        <f>-IFERROR(VLOOKUP($E130,'[1]TD Z22K260'!$B$43:$N$54,$A130,),)/1000</f>
        <v>0</v>
      </c>
      <c r="I130" s="5">
        <f>-IFERROR(VLOOKUP($E130,'[1]TD Z22K260'!$B$61:$N$72,$A130,),)/1000</f>
        <v>0</v>
      </c>
      <c r="J130" s="5">
        <f>-IFERROR(VLOOKUP($E130,'[1]TD Z22K260'!$B$79:$N$91,$A130,),)/1000+IFERROR(VLOOKUP(E130,[11]II!$B$6:$C$15,2,),)/1000</f>
        <v>0</v>
      </c>
      <c r="K130" s="5">
        <f>-IFERROR(VLOOKUP($E130,'[1]TD Z22K260'!$B$97:$N$109,$A130,),)/1000</f>
        <v>0</v>
      </c>
      <c r="L130" s="5">
        <f t="shared" ref="L130:Q145" si="11">L114</f>
        <v>0</v>
      </c>
      <c r="M130" s="5">
        <f t="shared" si="11"/>
        <v>0</v>
      </c>
      <c r="N130" s="5">
        <f t="shared" si="11"/>
        <v>0</v>
      </c>
      <c r="O130" s="5">
        <f t="shared" si="11"/>
        <v>0</v>
      </c>
      <c r="P130" s="5">
        <f t="shared" si="11"/>
        <v>0</v>
      </c>
      <c r="Q130" s="5">
        <f t="shared" si="11"/>
        <v>0</v>
      </c>
      <c r="R130" s="5">
        <f>-(SUM(F130:K130,T130,V130)-SUM(L130:Q130,S130,U130,W130)-('[1]APC MAT'!G130-'[1]APC MAT'!J130))</f>
        <v>-17.559476666666665</v>
      </c>
      <c r="S130" s="5">
        <f>[5]P00068!$AV$67/12-SUM(L130:Q130)</f>
        <v>0</v>
      </c>
      <c r="T130" s="5">
        <f>IFERROR(HLOOKUP(E130,[13]MBR06!$D$2:$AJ$13,7,),)</f>
        <v>-34.245179999999998</v>
      </c>
      <c r="U130" s="5">
        <f t="shared" si="8"/>
        <v>-25.916666666666661</v>
      </c>
      <c r="V130" s="5">
        <f>'[1]APC MAT'!F130-'[1]APC MAT'!I130</f>
        <v>25.916666666666661</v>
      </c>
      <c r="W130" s="5">
        <v>0</v>
      </c>
      <c r="X130" s="6">
        <f>SUM(F130:K130,T130,R130,V130)-SUM(L130:Q130,S130,U130,W130)-('[1]APC MAT'!G130-'[1]APC MAT'!J130)</f>
        <v>3.5527136788005009E-15</v>
      </c>
    </row>
    <row r="131" spans="1:24" x14ac:dyDescent="0.35">
      <c r="A131">
        <v>10</v>
      </c>
      <c r="B131" t="s">
        <v>53</v>
      </c>
      <c r="C131">
        <v>9</v>
      </c>
      <c r="D131" t="s">
        <v>23</v>
      </c>
      <c r="E131" t="s">
        <v>25</v>
      </c>
      <c r="F131" s="5">
        <f>IFERROR(VLOOKUP($E131,'[1]TD Z22K095'!$B$27:$N$38,'[1]Variações por PDCL'!A131,),)/1000</f>
        <v>58.275739999999999</v>
      </c>
      <c r="G131" s="5">
        <f>-IFERROR(VLOOKUP($E131,'[1]TD Z22K260'!$B$25:$N$36,A131,),)/1000</f>
        <v>0</v>
      </c>
      <c r="H131" s="5">
        <f>-IFERROR(VLOOKUP($E131,'[1]TD Z22K260'!$B$43:$N$54,$A131,),)/1000</f>
        <v>0</v>
      </c>
      <c r="I131" s="5">
        <f>-IFERROR(VLOOKUP($E131,'[1]TD Z22K260'!$B$61:$N$72,$A131,),)/1000</f>
        <v>0</v>
      </c>
      <c r="J131" s="5">
        <f>-IFERROR(VLOOKUP($E131,'[1]TD Z22K260'!$B$79:$N$91,$A131,),)/1000+IFERROR(VLOOKUP(E131,[11]II!$B$6:$C$15,2,),)/1000</f>
        <v>0</v>
      </c>
      <c r="K131" s="5">
        <f>-IFERROR(VLOOKUP($E131,'[1]TD Z22K260'!$B$97:$N$109,$A131,),)/1000</f>
        <v>0</v>
      </c>
      <c r="L131" s="5">
        <f t="shared" si="11"/>
        <v>321.8689301414318</v>
      </c>
      <c r="M131" s="5">
        <f t="shared" si="11"/>
        <v>345.42844945856888</v>
      </c>
      <c r="N131" s="5">
        <f t="shared" si="11"/>
        <v>86.802433615157739</v>
      </c>
      <c r="O131" s="5">
        <f t="shared" si="11"/>
        <v>11.652451102597537</v>
      </c>
      <c r="P131" s="5">
        <f t="shared" si="11"/>
        <v>14.679002348168519</v>
      </c>
      <c r="Q131" s="5">
        <f t="shared" si="11"/>
        <v>11.510312449038295</v>
      </c>
      <c r="R131" s="5">
        <f>-(SUM(F131:K131,T131,V131)-SUM(L131:Q131,S131,U131,W131)-('[1]APC MAT'!G131-'[1]APC MAT'!J131))</f>
        <v>648.76891509583675</v>
      </c>
      <c r="S131" s="5">
        <f>[5]P00590!$AV$67/12-SUM(L131:Q131)</f>
        <v>0</v>
      </c>
      <c r="T131" s="5">
        <f>IFERROR(HLOOKUP(E131,[13]MBR06!$D$2:$AJ$13,7,),)</f>
        <v>0.15928999999999999</v>
      </c>
      <c r="U131" s="5">
        <f t="shared" si="8"/>
        <v>0.16666666666666666</v>
      </c>
      <c r="V131" s="5">
        <f>'[1]APC MAT'!F131-'[1]APC MAT'!I131</f>
        <v>-303.26119791750261</v>
      </c>
      <c r="W131" s="5">
        <v>0</v>
      </c>
      <c r="X131" s="6">
        <f>SUM(F131:K131,T131,R131,V131)-SUM(L131:Q131,S131,U131,W131)-('[1]APC MAT'!G131-'[1]APC MAT'!J131)</f>
        <v>0</v>
      </c>
    </row>
    <row r="132" spans="1:24" x14ac:dyDescent="0.35">
      <c r="A132">
        <v>10</v>
      </c>
      <c r="B132" t="s">
        <v>53</v>
      </c>
      <c r="C132">
        <v>9</v>
      </c>
      <c r="D132" t="s">
        <v>23</v>
      </c>
      <c r="E132" t="s">
        <v>26</v>
      </c>
      <c r="F132" s="5">
        <f>IFERROR(VLOOKUP($E132,'[1]TD Z22K095'!$B$27:$N$38,'[1]Variações por PDCL'!A132,),)/1000</f>
        <v>0</v>
      </c>
      <c r="G132" s="5">
        <f>-IFERROR(VLOOKUP($E132,'[1]TD Z22K260'!$B$25:$N$36,A132,),)/1000</f>
        <v>0</v>
      </c>
      <c r="H132" s="5">
        <f>-IFERROR(VLOOKUP($E132,'[1]TD Z22K260'!$B$43:$N$54,$A132,),)/1000</f>
        <v>0</v>
      </c>
      <c r="I132" s="5">
        <f>-IFERROR(VLOOKUP($E132,'[1]TD Z22K260'!$B$61:$N$72,$A132,),)/1000</f>
        <v>0</v>
      </c>
      <c r="J132" s="5">
        <f>-IFERROR(VLOOKUP($E132,'[1]TD Z22K260'!$B$79:$N$91,$A132,),)/1000+IFERROR(VLOOKUP(E132,[11]II!$B$6:$C$15,2,),)/1000</f>
        <v>0</v>
      </c>
      <c r="K132" s="5">
        <f>-IFERROR(VLOOKUP($E132,'[1]TD Z22K260'!$B$97:$N$109,$A132,),)/1000</f>
        <v>0</v>
      </c>
      <c r="L132" s="5">
        <f t="shared" si="11"/>
        <v>0</v>
      </c>
      <c r="M132" s="5">
        <f t="shared" si="11"/>
        <v>226.6183770435465</v>
      </c>
      <c r="N132" s="5">
        <f t="shared" si="11"/>
        <v>58.039170848074974</v>
      </c>
      <c r="O132" s="5">
        <f t="shared" si="11"/>
        <v>-2.5936869480641369</v>
      </c>
      <c r="P132" s="5">
        <f t="shared" si="11"/>
        <v>45.727254733498206</v>
      </c>
      <c r="Q132" s="5">
        <f t="shared" si="11"/>
        <v>16.19966417734847</v>
      </c>
      <c r="R132" s="5">
        <f>-(SUM(F132:K132,T132,V132)-SUM(L132:Q132,S132,U132,W132)-('[1]APC MAT'!G132-'[1]APC MAT'!J132))</f>
        <v>95.880566666667391</v>
      </c>
      <c r="S132" s="5">
        <f>[5]P00291!$AV$67/12-SUM(L132:Q132)</f>
        <v>0</v>
      </c>
      <c r="T132" s="5">
        <f>IFERROR(HLOOKUP(E132,[13]MBR06!$D$2:$AJ$13,7,),)</f>
        <v>-6.4572700000000003</v>
      </c>
      <c r="U132" s="5">
        <f t="shared" si="8"/>
        <v>-3.5833333333333335</v>
      </c>
      <c r="V132" s="5">
        <f>'[1]APC MAT'!F132-'[1]APC MAT'!I132</f>
        <v>-667.1582443841985</v>
      </c>
      <c r="W132" s="5">
        <v>0</v>
      </c>
      <c r="X132" s="6">
        <f>SUM(F132:K132,T132,R132,V132)-SUM(L132:Q132,S132,U132,W132)-('[1]APC MAT'!G132-'[1]APC MAT'!J132)</f>
        <v>0</v>
      </c>
    </row>
    <row r="133" spans="1:24" x14ac:dyDescent="0.35">
      <c r="A133">
        <v>10</v>
      </c>
      <c r="B133" t="s">
        <v>53</v>
      </c>
      <c r="C133">
        <v>9</v>
      </c>
      <c r="D133" t="s">
        <v>23</v>
      </c>
      <c r="E133" t="s">
        <v>27</v>
      </c>
      <c r="F133" s="5">
        <f>IFERROR(VLOOKUP($E133,'[1]TD Z22K095'!$B$27:$N$38,'[1]Variações por PDCL'!A133,),)/1000</f>
        <v>395.51563000000004</v>
      </c>
      <c r="G133" s="5">
        <f>-IFERROR(VLOOKUP($E133,'[1]TD Z22K260'!$B$25:$N$36,A133,),)/1000</f>
        <v>0</v>
      </c>
      <c r="H133" s="5">
        <f>-IFERROR(VLOOKUP($E133,'[1]TD Z22K260'!$B$43:$N$54,$A133,),)/1000</f>
        <v>0</v>
      </c>
      <c r="I133" s="5">
        <f>-IFERROR(VLOOKUP($E133,'[1]TD Z22K260'!$B$61:$N$72,$A133,),)/1000</f>
        <v>0</v>
      </c>
      <c r="J133" s="5">
        <f>-IFERROR(VLOOKUP($E133,'[1]TD Z22K260'!$B$79:$N$91,$A133,),)/1000+IFERROR(VLOOKUP(E133,[11]II!$B$6:$C$15,2,),)/1000</f>
        <v>0</v>
      </c>
      <c r="K133" s="5">
        <f>-IFERROR(VLOOKUP($E133,'[1]TD Z22K260'!$B$97:$N$109,$A133,),)/1000</f>
        <v>0</v>
      </c>
      <c r="L133" s="5">
        <f t="shared" si="11"/>
        <v>1054.2158054120707</v>
      </c>
      <c r="M133" s="5">
        <f t="shared" si="11"/>
        <v>245.55154051150748</v>
      </c>
      <c r="N133" s="5">
        <f t="shared" si="11"/>
        <v>69.595275677416183</v>
      </c>
      <c r="O133" s="5">
        <f t="shared" si="11"/>
        <v>8.4151548203106952</v>
      </c>
      <c r="P133" s="5">
        <f t="shared" si="11"/>
        <v>-271.75026319136134</v>
      </c>
      <c r="Q133" s="5">
        <f t="shared" si="11"/>
        <v>379.03242588142228</v>
      </c>
      <c r="R133" s="5">
        <f>-(SUM(F133:K133,T133,V133)-SUM(L133:Q133,S133,U133,W133)-('[1]APC MAT'!G133-'[1]APC MAT'!J133))</f>
        <v>4520.7595888660007</v>
      </c>
      <c r="S133" s="5">
        <f>[5]P00220!$AV$67/12-SUM(L133:Q133)</f>
        <v>0</v>
      </c>
      <c r="T133" s="5">
        <f>IFERROR(HLOOKUP(E133,[13]MBR06!$D$2:$AJ$13,7,),)</f>
        <v>129.51754</v>
      </c>
      <c r="U133" s="5">
        <f t="shared" si="8"/>
        <v>-346</v>
      </c>
      <c r="V133" s="5">
        <f>'[1]APC MAT'!F133-'[1]APC MAT'!I133</f>
        <v>-2966.008092880912</v>
      </c>
      <c r="W133" s="5">
        <v>0</v>
      </c>
      <c r="X133" s="6">
        <f>SUM(F133:K133,T133,R133,V133)-SUM(L133:Q133,S133,U133,W133)-('[1]APC MAT'!G133-'[1]APC MAT'!J133)</f>
        <v>0</v>
      </c>
    </row>
    <row r="134" spans="1:24" x14ac:dyDescent="0.35">
      <c r="A134">
        <v>10</v>
      </c>
      <c r="B134" t="s">
        <v>53</v>
      </c>
      <c r="C134">
        <v>9</v>
      </c>
      <c r="D134" t="s">
        <v>28</v>
      </c>
      <c r="E134" t="s">
        <v>29</v>
      </c>
      <c r="F134" s="5">
        <f>IFERROR(VLOOKUP($E134,'[1]TD Z22K095'!$B$27:$N$38,'[1]Variações por PDCL'!A134,),)/1000</f>
        <v>-6.9733600000000004</v>
      </c>
      <c r="G134" s="5">
        <f>-IFERROR(VLOOKUP($E134,'[1]TD Z22K260'!$B$25:$N$36,A134,),)/1000</f>
        <v>0</v>
      </c>
      <c r="H134" s="5">
        <f>-IFERROR(VLOOKUP($E134,'[1]TD Z22K260'!$B$43:$N$54,$A134,),)/1000</f>
        <v>0</v>
      </c>
      <c r="I134" s="5">
        <f>-IFERROR(VLOOKUP($E134,'[1]TD Z22K260'!$B$61:$N$72,$A134,),)/1000</f>
        <v>0</v>
      </c>
      <c r="J134" s="5">
        <f>-IFERROR(VLOOKUP($E134,'[1]TD Z22K260'!$B$79:$N$91,$A134,),)/1000+IFERROR(VLOOKUP(E134,[11]II!$B$6:$C$15,2,),)/1000</f>
        <v>0</v>
      </c>
      <c r="K134" s="5">
        <f>-IFERROR(VLOOKUP($E134,'[1]TD Z22K260'!$B$97:$N$109,$A134,),)/1000</f>
        <v>0</v>
      </c>
      <c r="L134" s="5">
        <f t="shared" si="11"/>
        <v>-3.4697612504576987</v>
      </c>
      <c r="M134" s="5">
        <f t="shared" si="11"/>
        <v>176.75477411957729</v>
      </c>
      <c r="N134" s="5">
        <f t="shared" si="11"/>
        <v>443.97935252996405</v>
      </c>
      <c r="O134" s="5">
        <f t="shared" si="11"/>
        <v>-12.968622107336552</v>
      </c>
      <c r="P134" s="5">
        <f t="shared" si="11"/>
        <v>-9.1960909841513558</v>
      </c>
      <c r="Q134" s="5">
        <f t="shared" si="11"/>
        <v>224.29498110953145</v>
      </c>
      <c r="R134" s="5">
        <f>-(SUM(F134:K134,T134,V134)-SUM(L134:Q134,S134,U134,W134)-('[1]APC MAT'!G134-'[1]APC MAT'!J134))</f>
        <v>3280.6225573313241</v>
      </c>
      <c r="S134" s="5">
        <f>[5]P00280!$AV$67/12-SUM(L134:Q134)</f>
        <v>83.333333333333144</v>
      </c>
      <c r="T134" s="5">
        <f>IFERROR(HLOOKUP(E134,[13]MBR06!$D$2:$AJ$13,7,),)</f>
        <v>-40.328739999999996</v>
      </c>
      <c r="U134" s="5">
        <f t="shared" si="8"/>
        <v>4.083333333333333</v>
      </c>
      <c r="V134" s="5">
        <f>'[1]APC MAT'!F134-'[1]APC MAT'!I134</f>
        <v>-5873.7925858068502</v>
      </c>
      <c r="W134" s="5">
        <v>0</v>
      </c>
      <c r="X134" s="6">
        <f>SUM(F134:K134,T134,R134,V134)-SUM(L134:Q134,S134,U134,W134)-('[1]APC MAT'!G134-'[1]APC MAT'!J134)</f>
        <v>0</v>
      </c>
    </row>
    <row r="135" spans="1:24" x14ac:dyDescent="0.35">
      <c r="A135">
        <v>10</v>
      </c>
      <c r="B135" t="s">
        <v>53</v>
      </c>
      <c r="C135">
        <v>9</v>
      </c>
      <c r="D135" t="s">
        <v>28</v>
      </c>
      <c r="E135" t="s">
        <v>30</v>
      </c>
      <c r="F135" s="5">
        <f>IFERROR(VLOOKUP($E135,'[1]TD Z22K095'!$B$27:$N$38,'[1]Variações por PDCL'!A135,),)/1000</f>
        <v>0</v>
      </c>
      <c r="G135" s="5">
        <f>-IFERROR(VLOOKUP($E135,'[1]TD Z22K260'!$B$25:$N$36,A135,),)/1000</f>
        <v>0</v>
      </c>
      <c r="H135" s="5">
        <f>-IFERROR(VLOOKUP($E135,'[1]TD Z22K260'!$B$43:$N$54,$A135,),)/1000</f>
        <v>0</v>
      </c>
      <c r="I135" s="5">
        <f>-IFERROR(VLOOKUP($E135,'[1]TD Z22K260'!$B$61:$N$72,$A135,),)/1000</f>
        <v>0</v>
      </c>
      <c r="J135" s="5">
        <f>-IFERROR(VLOOKUP($E135,'[1]TD Z22K260'!$B$79:$N$91,$A135,),)/1000+IFERROR(VLOOKUP(E135,[11]II!$B$6:$C$15,2,),)/1000</f>
        <v>0</v>
      </c>
      <c r="K135" s="5">
        <f>-IFERROR(VLOOKUP($E135,'[1]TD Z22K260'!$B$97:$N$109,$A135,),)/1000</f>
        <v>0</v>
      </c>
      <c r="L135" s="5">
        <f t="shared" si="11"/>
        <v>0</v>
      </c>
      <c r="M135" s="5">
        <f t="shared" si="11"/>
        <v>0</v>
      </c>
      <c r="N135" s="5">
        <f t="shared" si="11"/>
        <v>0</v>
      </c>
      <c r="O135" s="5">
        <f t="shared" si="11"/>
        <v>0</v>
      </c>
      <c r="P135" s="5">
        <f t="shared" si="11"/>
        <v>0</v>
      </c>
      <c r="Q135" s="5">
        <f t="shared" si="11"/>
        <v>0</v>
      </c>
      <c r="R135" s="5">
        <f>-(SUM(F135:K135,T135,V135)-SUM(L135:Q135,S135,U135,W135)-('[1]APC MAT'!G135-'[1]APC MAT'!J135))</f>
        <v>0</v>
      </c>
      <c r="S135" s="5">
        <f>[5]P00297!$AV$67/12-SUM(L135:Q135)</f>
        <v>0</v>
      </c>
      <c r="T135" s="5">
        <f>IFERROR(HLOOKUP(E135,[13]MBR06!$D$2:$AJ$13,7,),)</f>
        <v>0</v>
      </c>
      <c r="U135" s="5">
        <f t="shared" si="8"/>
        <v>0</v>
      </c>
      <c r="V135" s="5">
        <f>'[1]APC MAT'!F135-'[1]APC MAT'!I135</f>
        <v>0</v>
      </c>
      <c r="W135" s="5">
        <v>0</v>
      </c>
      <c r="X135" s="6">
        <f>SUM(F135:K135,T135,R135,V135)-SUM(L135:Q135,S135,U135,W135)-('[1]APC MAT'!G135-'[1]APC MAT'!J135)</f>
        <v>0</v>
      </c>
    </row>
    <row r="136" spans="1:24" x14ac:dyDescent="0.35">
      <c r="A136">
        <v>10</v>
      </c>
      <c r="B136" t="s">
        <v>53</v>
      </c>
      <c r="C136">
        <v>9</v>
      </c>
      <c r="D136" t="s">
        <v>28</v>
      </c>
      <c r="E136" t="s">
        <v>31</v>
      </c>
      <c r="F136" s="5">
        <f>IFERROR(VLOOKUP($E136,'[1]TD Z22K095'!$B$27:$N$38,'[1]Variações por PDCL'!A136,),)/1000</f>
        <v>0</v>
      </c>
      <c r="G136" s="5">
        <f>-IFERROR(VLOOKUP($E136,'[1]TD Z22K260'!$B$25:$N$36,A136,),)/1000</f>
        <v>0</v>
      </c>
      <c r="H136" s="5">
        <f>-IFERROR(VLOOKUP($E136,'[1]TD Z22K260'!$B$43:$N$54,$A136,),)/1000</f>
        <v>0</v>
      </c>
      <c r="I136" s="5">
        <f>-IFERROR(VLOOKUP($E136,'[1]TD Z22K260'!$B$61:$N$72,$A136,),)/1000</f>
        <v>0</v>
      </c>
      <c r="J136" s="5">
        <f>-IFERROR(VLOOKUP($E136,'[1]TD Z22K260'!$B$79:$N$91,$A136,),)/1000+IFERROR(VLOOKUP(E136,[11]II!$B$6:$C$15,2,),)/1000</f>
        <v>0</v>
      </c>
      <c r="K136" s="5">
        <f>-IFERROR(VLOOKUP($E136,'[1]TD Z22K260'!$B$97:$N$109,$A136,),)/1000</f>
        <v>0</v>
      </c>
      <c r="L136" s="5">
        <f t="shared" si="11"/>
        <v>0</v>
      </c>
      <c r="M136" s="5">
        <f t="shared" si="11"/>
        <v>116.63085003817066</v>
      </c>
      <c r="N136" s="5">
        <f t="shared" si="11"/>
        <v>-14.383181879777039</v>
      </c>
      <c r="O136" s="5">
        <f t="shared" si="11"/>
        <v>5.7085095003559942</v>
      </c>
      <c r="P136" s="5">
        <f t="shared" si="11"/>
        <v>22.256310435842867</v>
      </c>
      <c r="Q136" s="5">
        <f t="shared" si="11"/>
        <v>5.9264975199276426</v>
      </c>
      <c r="R136" s="5">
        <f>-(SUM(F136:K136,T136,V136)-SUM(L136:Q136,S136,U136,W136)-('[1]APC MAT'!G136-'[1]APC MAT'!J136))</f>
        <v>-56.109836666666752</v>
      </c>
      <c r="S136" s="5">
        <f>[5]P00433!$AV$67/12-SUM(L136:Q136)</f>
        <v>0</v>
      </c>
      <c r="T136" s="5">
        <f>IFERROR(HLOOKUP(E136,[13]MBR06!$D$2:$AJ$13,7,),)</f>
        <v>21.108160000000002</v>
      </c>
      <c r="U136" s="5">
        <f t="shared" si="8"/>
        <v>-24.666666666666668</v>
      </c>
      <c r="V136" s="5">
        <f>'[1]APC MAT'!F136-'[1]APC MAT'!I136</f>
        <v>1670.7265078333335</v>
      </c>
      <c r="W136" s="5">
        <v>0</v>
      </c>
      <c r="X136" s="6">
        <f>SUM(F136:K136,T136,R136,V136)-SUM(L136:Q136,S136,U136,W136)-('[1]APC MAT'!G136-'[1]APC MAT'!J136)</f>
        <v>0</v>
      </c>
    </row>
    <row r="137" spans="1:24" x14ac:dyDescent="0.35">
      <c r="A137">
        <v>10</v>
      </c>
      <c r="B137" t="s">
        <v>53</v>
      </c>
      <c r="C137">
        <v>9</v>
      </c>
      <c r="D137" t="s">
        <v>28</v>
      </c>
      <c r="E137" t="s">
        <v>32</v>
      </c>
      <c r="F137" s="5">
        <f>IFERROR(VLOOKUP($E137,'[1]TD Z22K095'!$B$27:$N$38,'[1]Variações por PDCL'!A137,),)/1000</f>
        <v>0</v>
      </c>
      <c r="G137" s="5">
        <f>-IFERROR(VLOOKUP($E137,'[1]TD Z22K260'!$B$25:$N$36,A137,),)/1000</f>
        <v>0</v>
      </c>
      <c r="H137" s="5">
        <f>-IFERROR(VLOOKUP($E137,'[1]TD Z22K260'!$B$43:$N$54,$A137,),)/1000</f>
        <v>0</v>
      </c>
      <c r="I137" s="5">
        <f>-IFERROR(VLOOKUP($E137,'[1]TD Z22K260'!$B$61:$N$72,$A137,),)/1000</f>
        <v>0</v>
      </c>
      <c r="J137" s="5">
        <f>-IFERROR(VLOOKUP($E137,'[1]TD Z22K260'!$B$79:$N$91,$A137,),)/1000+IFERROR(VLOOKUP(E137,[11]II!$B$6:$C$15,2,),)/1000</f>
        <v>0</v>
      </c>
      <c r="K137" s="5">
        <f>-IFERROR(VLOOKUP($E137,'[1]TD Z22K260'!$B$97:$N$109,$A137,),)/1000</f>
        <v>0</v>
      </c>
      <c r="L137" s="5">
        <f t="shared" si="11"/>
        <v>0</v>
      </c>
      <c r="M137" s="5">
        <f t="shared" si="11"/>
        <v>0</v>
      </c>
      <c r="N137" s="5">
        <f t="shared" si="11"/>
        <v>0</v>
      </c>
      <c r="O137" s="5">
        <f t="shared" si="11"/>
        <v>0</v>
      </c>
      <c r="P137" s="5">
        <f t="shared" si="11"/>
        <v>0</v>
      </c>
      <c r="Q137" s="5">
        <f t="shared" si="11"/>
        <v>0</v>
      </c>
      <c r="R137" s="5">
        <f>-(SUM(F137:K137,T137,V137)-SUM(L137:Q137,S137,U137,W137)-('[1]APC MAT'!G137-'[1]APC MAT'!J137))</f>
        <v>5.9409300000000007</v>
      </c>
      <c r="S137" s="5">
        <f>[5]P00298!$AV$67/12-SUM(L137:Q137)</f>
        <v>0</v>
      </c>
      <c r="T137" s="5">
        <f>IFERROR(HLOOKUP(E137,[13]MBR06!$D$2:$AJ$13,7,),)</f>
        <v>0</v>
      </c>
      <c r="U137" s="5">
        <f t="shared" si="8"/>
        <v>0</v>
      </c>
      <c r="V137" s="5">
        <f>'[1]APC MAT'!F137-'[1]APC MAT'!I137</f>
        <v>0</v>
      </c>
      <c r="W137" s="5">
        <v>0</v>
      </c>
      <c r="X137" s="6">
        <f>SUM(F137:K137,T137,R137,V137)-SUM(L137:Q137,S137,U137,W137)-('[1]APC MAT'!G137-'[1]APC MAT'!J137)</f>
        <v>0</v>
      </c>
    </row>
    <row r="138" spans="1:24" x14ac:dyDescent="0.35">
      <c r="A138">
        <v>10</v>
      </c>
      <c r="B138" t="s">
        <v>53</v>
      </c>
      <c r="C138">
        <v>9</v>
      </c>
      <c r="D138" t="s">
        <v>33</v>
      </c>
      <c r="E138" t="s">
        <v>34</v>
      </c>
      <c r="F138" s="5">
        <f>IFERROR(VLOOKUP($E138,'[1]TD Z22K095'!$B$27:$N$38,'[1]Variações por PDCL'!A138,),)/1000</f>
        <v>75.028999999999968</v>
      </c>
      <c r="G138" s="5">
        <f>-IFERROR(VLOOKUP($E138,'[1]TD Z22K260'!$B$25:$N$36,A138,),)/1000</f>
        <v>0</v>
      </c>
      <c r="H138" s="5">
        <f>-IFERROR(VLOOKUP($E138,'[1]TD Z22K260'!$B$43:$N$54,$A138,),)/1000</f>
        <v>0</v>
      </c>
      <c r="I138" s="5">
        <f>-IFERROR(VLOOKUP($E138,'[1]TD Z22K260'!$B$61:$N$72,$A138,),)/1000</f>
        <v>0</v>
      </c>
      <c r="J138" s="5">
        <f>-IFERROR(VLOOKUP($E138,'[1]TD Z22K260'!$B$79:$N$91,$A138,),)/1000+IFERROR(VLOOKUP(E138,[11]II!$B$6:$C$15,2,),)/1000</f>
        <v>0</v>
      </c>
      <c r="K138" s="5">
        <f>-IFERROR(VLOOKUP($E138,'[1]TD Z22K260'!$B$97:$N$109,$A138,),)/1000</f>
        <v>0</v>
      </c>
      <c r="L138" s="5">
        <f t="shared" si="11"/>
        <v>38.626375941272421</v>
      </c>
      <c r="M138" s="5">
        <f t="shared" si="11"/>
        <v>-802.41845859502348</v>
      </c>
      <c r="N138" s="5">
        <f t="shared" si="11"/>
        <v>28.91240217067352</v>
      </c>
      <c r="O138" s="5">
        <f t="shared" si="11"/>
        <v>-19.55215453900837</v>
      </c>
      <c r="P138" s="5">
        <f t="shared" si="11"/>
        <v>-23.423743930219374</v>
      </c>
      <c r="Q138" s="5">
        <f t="shared" si="11"/>
        <v>32.735148714646876</v>
      </c>
      <c r="R138" s="5">
        <f>-(SUM(F138:K138,T138,V138)-SUM(L138:Q138,S138,U138,W138)-('[1]APC MAT'!G138-'[1]APC MAT'!J138))</f>
        <v>3403.2831964836214</v>
      </c>
      <c r="S138" s="5">
        <f>[5]P00091!$AV$67/12-SUM(L138:Q138)</f>
        <v>-392.5817199999999</v>
      </c>
      <c r="T138" s="5">
        <f>IFERROR(HLOOKUP(E138,[13]MBR06!$D$2:$AJ$13,7,),)</f>
        <v>32.653869999999998</v>
      </c>
      <c r="U138" s="5">
        <f t="shared" si="8"/>
        <v>8.9166666666666661</v>
      </c>
      <c r="V138" s="5">
        <f>'[1]APC MAT'!F138-'[1]APC MAT'!I138</f>
        <v>-3803.3084699998626</v>
      </c>
      <c r="W138" s="5">
        <v>0</v>
      </c>
      <c r="X138" s="6">
        <f>SUM(F138:K138,T138,R138,V138)-SUM(L138:Q138,S138,U138,W138)-('[1]APC MAT'!G138-'[1]APC MAT'!J138)</f>
        <v>0</v>
      </c>
    </row>
    <row r="139" spans="1:24" x14ac:dyDescent="0.35">
      <c r="A139">
        <v>10</v>
      </c>
      <c r="B139" t="s">
        <v>53</v>
      </c>
      <c r="C139">
        <v>9</v>
      </c>
      <c r="D139" t="s">
        <v>33</v>
      </c>
      <c r="E139" t="s">
        <v>35</v>
      </c>
      <c r="F139" s="5">
        <f>IFERROR(VLOOKUP($E139,'[1]TD Z22K095'!$B$27:$N$38,'[1]Variações por PDCL'!A139,),)/1000</f>
        <v>57.083100000000002</v>
      </c>
      <c r="G139" s="5">
        <f>-IFERROR(VLOOKUP($E139,'[1]TD Z22K260'!$B$25:$N$36,A139,),)/1000</f>
        <v>0</v>
      </c>
      <c r="H139" s="5">
        <f>-IFERROR(VLOOKUP($E139,'[1]TD Z22K260'!$B$43:$N$54,$A139,),)/1000</f>
        <v>0</v>
      </c>
      <c r="I139" s="5">
        <f>-IFERROR(VLOOKUP($E139,'[1]TD Z22K260'!$B$61:$N$72,$A139,),)/1000</f>
        <v>0</v>
      </c>
      <c r="J139" s="5">
        <f>-IFERROR(VLOOKUP($E139,'[1]TD Z22K260'!$B$79:$N$91,$A139,),)/1000+IFERROR(VLOOKUP(E139,[11]II!$B$6:$C$15,2,),)/1000</f>
        <v>0</v>
      </c>
      <c r="K139" s="5">
        <f>-IFERROR(VLOOKUP($E139,'[1]TD Z22K260'!$B$97:$N$109,$A139,),)/1000</f>
        <v>0</v>
      </c>
      <c r="L139" s="5">
        <f t="shared" si="11"/>
        <v>42.639710652905215</v>
      </c>
      <c r="M139" s="5">
        <f t="shared" si="11"/>
        <v>46.183786623941721</v>
      </c>
      <c r="N139" s="5">
        <f t="shared" si="11"/>
        <v>38.806404564153375</v>
      </c>
      <c r="O139" s="5">
        <f t="shared" si="11"/>
        <v>-10.443047127749796</v>
      </c>
      <c r="P139" s="5">
        <f t="shared" si="11"/>
        <v>-31.463236792672472</v>
      </c>
      <c r="Q139" s="5">
        <f t="shared" si="11"/>
        <v>179.97818115255163</v>
      </c>
      <c r="R139" s="5">
        <f>-(SUM(F139:K139,T139,V139)-SUM(L139:Q139,S139,U139,W139)-('[1]APC MAT'!G139-'[1]APC MAT'!J139))</f>
        <v>-542.45287201787653</v>
      </c>
      <c r="S139" s="5">
        <f>[5]P00282!$AV$67/12-SUM(L139:Q139)</f>
        <v>0</v>
      </c>
      <c r="T139" s="5">
        <f>IFERROR(HLOOKUP(E139,[13]MBR06!$D$2:$AJ$13,7,),)</f>
        <v>-1454.97477</v>
      </c>
      <c r="U139" s="5">
        <f t="shared" si="8"/>
        <v>-1025.25</v>
      </c>
      <c r="V139" s="5">
        <f>'[1]APC MAT'!F139-'[1]APC MAT'!I139</f>
        <v>986.34429160120999</v>
      </c>
      <c r="W139" s="5">
        <v>0</v>
      </c>
      <c r="X139" s="6">
        <f>SUM(F139:K139,T139,R139,V139)-SUM(L139:Q139,S139,U139,W139)-('[1]APC MAT'!G139-'[1]APC MAT'!J139)</f>
        <v>0</v>
      </c>
    </row>
    <row r="140" spans="1:24" x14ac:dyDescent="0.35">
      <c r="A140">
        <v>10</v>
      </c>
      <c r="B140" t="s">
        <v>53</v>
      </c>
      <c r="C140">
        <v>9</v>
      </c>
      <c r="D140" t="s">
        <v>33</v>
      </c>
      <c r="E140" t="s">
        <v>36</v>
      </c>
      <c r="F140" s="5">
        <f>IFERROR(VLOOKUP($E140,'[1]TD Z22K095'!$B$27:$N$38,'[1]Variações por PDCL'!A140,),)/1000</f>
        <v>0</v>
      </c>
      <c r="G140" s="5">
        <f>-IFERROR(VLOOKUP($E140,'[1]TD Z22K260'!$B$25:$N$36,A140,),)/1000</f>
        <v>0</v>
      </c>
      <c r="H140" s="5">
        <f>-IFERROR(VLOOKUP($E140,'[1]TD Z22K260'!$B$43:$N$54,$A140,),)/1000</f>
        <v>0</v>
      </c>
      <c r="I140" s="5">
        <f>-IFERROR(VLOOKUP($E140,'[1]TD Z22K260'!$B$61:$N$72,$A140,),)/1000</f>
        <v>0</v>
      </c>
      <c r="J140" s="5">
        <f>-IFERROR(VLOOKUP($E140,'[1]TD Z22K260'!$B$79:$N$91,$A140,),)/1000+IFERROR(VLOOKUP(E140,[11]II!$B$6:$C$15,2,),)/1000</f>
        <v>0</v>
      </c>
      <c r="K140" s="5">
        <f>-IFERROR(VLOOKUP($E140,'[1]TD Z22K260'!$B$97:$N$109,$A140,),)/1000</f>
        <v>0</v>
      </c>
      <c r="L140" s="5">
        <f t="shared" si="11"/>
        <v>0</v>
      </c>
      <c r="M140" s="5">
        <f t="shared" si="11"/>
        <v>0</v>
      </c>
      <c r="N140" s="5">
        <f t="shared" si="11"/>
        <v>0</v>
      </c>
      <c r="O140" s="5">
        <f t="shared" si="11"/>
        <v>0</v>
      </c>
      <c r="P140" s="5">
        <f t="shared" si="11"/>
        <v>0</v>
      </c>
      <c r="Q140" s="5">
        <f t="shared" si="11"/>
        <v>0</v>
      </c>
      <c r="R140" s="5">
        <f>-(SUM(F140:K140,T140,V140)-SUM(L140:Q140,S140,U140,W140)-('[1]APC MAT'!G140-'[1]APC MAT'!J140))</f>
        <v>6.6770549999999957</v>
      </c>
      <c r="S140" s="5">
        <f>[5]P00090!$AV$67/12-SUM(L140:Q140)</f>
        <v>0</v>
      </c>
      <c r="T140" s="5">
        <f>IFERROR(HLOOKUP(E140,[13]MBR06!$D$2:$AJ$13,7,),)</f>
        <v>0</v>
      </c>
      <c r="U140" s="5">
        <f t="shared" si="8"/>
        <v>0</v>
      </c>
      <c r="V140" s="5">
        <f>'[1]APC MAT'!F140-'[1]APC MAT'!I140</f>
        <v>-19.293069666666725</v>
      </c>
      <c r="W140" s="5">
        <v>0</v>
      </c>
      <c r="X140" s="6">
        <f>SUM(F140:K140,T140,R140,V140)-SUM(L140:Q140,S140,U140,W140)-('[1]APC MAT'!G140-'[1]APC MAT'!J140)</f>
        <v>0</v>
      </c>
    </row>
    <row r="141" spans="1:24" x14ac:dyDescent="0.35">
      <c r="A141">
        <v>10</v>
      </c>
      <c r="B141" t="s">
        <v>53</v>
      </c>
      <c r="C141">
        <v>9</v>
      </c>
      <c r="D141" t="s">
        <v>37</v>
      </c>
      <c r="E141" t="s">
        <v>38</v>
      </c>
      <c r="F141" s="5">
        <f>IFERROR(VLOOKUP($E141,'[1]TD Z22K095'!$B$27:$N$38,'[1]Variações por PDCL'!A141,),)/1000</f>
        <v>694.50034000000142</v>
      </c>
      <c r="G141" s="5">
        <f>-IFERROR(VLOOKUP($E141,'[1]TD Z22K260'!$B$25:$N$36,A141,),)/1000</f>
        <v>0</v>
      </c>
      <c r="H141" s="5">
        <f>-IFERROR(VLOOKUP($E141,'[1]TD Z22K260'!$B$43:$N$54,$A141,),)/1000</f>
        <v>0</v>
      </c>
      <c r="I141" s="5">
        <f>-IFERROR(VLOOKUP($E141,'[1]TD Z22K260'!$B$61:$N$72,$A141,),)/1000</f>
        <v>0</v>
      </c>
      <c r="J141" s="5">
        <f>-IFERROR(VLOOKUP($E141,'[1]TD Z22K260'!$B$79:$N$91,$A141,),)/1000+IFERROR(VLOOKUP(E141,[11]II!$B$6:$C$15,2,),)/1000</f>
        <v>0</v>
      </c>
      <c r="K141" s="5">
        <f>-IFERROR(VLOOKUP($E141,'[1]TD Z22K260'!$B$97:$N$109,$A141,),)/1000</f>
        <v>0</v>
      </c>
      <c r="L141" s="5">
        <f t="shared" si="11"/>
        <v>750.01450511227847</v>
      </c>
      <c r="M141" s="5">
        <f t="shared" si="11"/>
        <v>-17.184912005800697</v>
      </c>
      <c r="N141" s="5">
        <f t="shared" si="11"/>
        <v>128.62383997223711</v>
      </c>
      <c r="O141" s="5">
        <f t="shared" si="11"/>
        <v>-53.042059230663391</v>
      </c>
      <c r="P141" s="5">
        <f t="shared" si="11"/>
        <v>-127.68591902093117</v>
      </c>
      <c r="Q141" s="5">
        <f t="shared" si="11"/>
        <v>548.46172607725327</v>
      </c>
      <c r="R141" s="5">
        <f>-(SUM(F141:K141,T141,V141)-SUM(L141:Q141,S141,U141,W141)-('[1]APC MAT'!G141-'[1]APC MAT'!J141))</f>
        <v>9772.1650120682862</v>
      </c>
      <c r="S141" s="5">
        <f>[5]P00580!$AV$67/12-SUM(L141:Q141)</f>
        <v>1612.7402101484508</v>
      </c>
      <c r="T141" s="5">
        <f>IFERROR(HLOOKUP(E141,[13]MBR06!$D$2:$AJ$13,7,),)</f>
        <v>-975.48577999999998</v>
      </c>
      <c r="U141" s="5">
        <f t="shared" si="8"/>
        <v>-857.41666666666663</v>
      </c>
      <c r="V141" s="5">
        <f>'[1]APC MAT'!F141-'[1]APC MAT'!I141</f>
        <v>-12890.949787465768</v>
      </c>
      <c r="W141" s="5">
        <v>0</v>
      </c>
      <c r="X141" s="6">
        <f>SUM(F141:K141,T141,R141,V141)-SUM(L141:Q141,S141,U141,W141)-('[1]APC MAT'!G141-'[1]APC MAT'!J141)</f>
        <v>0</v>
      </c>
    </row>
    <row r="142" spans="1:24" x14ac:dyDescent="0.35">
      <c r="A142">
        <v>10</v>
      </c>
      <c r="B142" t="s">
        <v>53</v>
      </c>
      <c r="C142">
        <v>9</v>
      </c>
      <c r="D142" t="s">
        <v>39</v>
      </c>
      <c r="E142" t="s">
        <v>40</v>
      </c>
      <c r="F142" s="5">
        <f>IFERROR(VLOOKUP($E142,'[1]TD Z22K095'!$B$27:$N$38,'[1]Variações por PDCL'!A142,),)/1000</f>
        <v>38.724289999999996</v>
      </c>
      <c r="G142" s="5">
        <f>-IFERROR(VLOOKUP($E142,'[1]TD Z22K260'!$B$25:$N$36,A142,),)/1000</f>
        <v>0</v>
      </c>
      <c r="H142" s="5">
        <f>-IFERROR(VLOOKUP($E142,'[1]TD Z22K260'!$B$43:$N$54,$A142,),)/1000</f>
        <v>0</v>
      </c>
      <c r="I142" s="5">
        <f>-IFERROR(VLOOKUP($E142,'[1]TD Z22K260'!$B$61:$N$72,$A142,),)/1000</f>
        <v>0</v>
      </c>
      <c r="J142" s="5">
        <f>-IFERROR(VLOOKUP($E142,'[1]TD Z22K260'!$B$79:$N$91,$A142,),)/1000+IFERROR(VLOOKUP(E142,[11]II!$B$6:$C$15,2,),)/1000</f>
        <v>0</v>
      </c>
      <c r="K142" s="5">
        <f>-IFERROR(VLOOKUP($E142,'[1]TD Z22K260'!$B$97:$N$109,$A142,),)/1000</f>
        <v>0</v>
      </c>
      <c r="L142" s="5">
        <f t="shared" si="11"/>
        <v>51.7519512045263</v>
      </c>
      <c r="M142" s="5">
        <f t="shared" si="11"/>
        <v>-7.3164377606793636</v>
      </c>
      <c r="N142" s="5">
        <f t="shared" si="11"/>
        <v>13.48286357191339</v>
      </c>
      <c r="O142" s="5">
        <f t="shared" si="11"/>
        <v>-0.87681095435011513</v>
      </c>
      <c r="P142" s="5">
        <f t="shared" si="11"/>
        <v>-2.3722719239363306</v>
      </c>
      <c r="Q142" s="5">
        <f t="shared" si="11"/>
        <v>41.139021067022107</v>
      </c>
      <c r="R142" s="5">
        <f>-(SUM(F142:K142,T142,V142)-SUM(L142:Q142,S142,U142,W142)-('[1]APC MAT'!G142-'[1]APC MAT'!J142))</f>
        <v>-17.067560454089289</v>
      </c>
      <c r="S142" s="5">
        <f>[5]P00586!$AV$67/12-SUM(L142:Q142)</f>
        <v>0</v>
      </c>
      <c r="T142" s="5">
        <f>IFERROR(HLOOKUP(E142,[13]MBR06!$D$2:$AJ$13,7,),)</f>
        <v>-129.77441000000002</v>
      </c>
      <c r="U142" s="5">
        <f t="shared" si="8"/>
        <v>-104.83333333333333</v>
      </c>
      <c r="V142" s="5">
        <f>'[1]APC MAT'!F142-'[1]APC MAT'!I142</f>
        <v>-698.78695307091027</v>
      </c>
      <c r="W142" s="5">
        <v>0</v>
      </c>
      <c r="X142" s="6">
        <f>SUM(F142:K142,T142,R142,V142)-SUM(L142:Q142,S142,U142,W142)-('[1]APC MAT'!G142-'[1]APC MAT'!J142)</f>
        <v>0</v>
      </c>
    </row>
    <row r="143" spans="1:24" x14ac:dyDescent="0.35">
      <c r="A143">
        <v>10</v>
      </c>
      <c r="B143" t="s">
        <v>53</v>
      </c>
      <c r="C143">
        <v>9</v>
      </c>
      <c r="D143" t="s">
        <v>39</v>
      </c>
      <c r="E143" t="s">
        <v>41</v>
      </c>
      <c r="F143" s="5">
        <f>IFERROR(VLOOKUP($E143,'[1]TD Z22K095'!$B$27:$N$38,'[1]Variações por PDCL'!A143,),)/1000</f>
        <v>0.57982</v>
      </c>
      <c r="G143" s="5">
        <f>-IFERROR(VLOOKUP($E143,'[1]TD Z22K260'!$B$25:$N$36,A143,),)/1000</f>
        <v>0</v>
      </c>
      <c r="H143" s="5">
        <f>-IFERROR(VLOOKUP($E143,'[1]TD Z22K260'!$B$43:$N$54,$A143,),)/1000</f>
        <v>0</v>
      </c>
      <c r="I143" s="5">
        <f>-IFERROR(VLOOKUP($E143,'[1]TD Z22K260'!$B$61:$N$72,$A143,),)/1000</f>
        <v>0</v>
      </c>
      <c r="J143" s="5">
        <f>-IFERROR(VLOOKUP($E143,'[1]TD Z22K260'!$B$79:$N$91,$A143,),)/1000+IFERROR(VLOOKUP(E143,[11]II!$B$6:$C$15,2,),)/1000</f>
        <v>0</v>
      </c>
      <c r="K143" s="5">
        <f>-IFERROR(VLOOKUP($E143,'[1]TD Z22K260'!$B$97:$N$109,$A143,),)/1000</f>
        <v>0</v>
      </c>
      <c r="L143" s="5">
        <f t="shared" si="11"/>
        <v>-1.20523468110375E-2</v>
      </c>
      <c r="M143" s="5">
        <f t="shared" si="11"/>
        <v>108.81191950025415</v>
      </c>
      <c r="N143" s="5">
        <f t="shared" si="11"/>
        <v>33.095210711415881</v>
      </c>
      <c r="O143" s="5">
        <f t="shared" si="11"/>
        <v>16.064601444570688</v>
      </c>
      <c r="P143" s="5">
        <f t="shared" si="11"/>
        <v>73.324016296251031</v>
      </c>
      <c r="Q143" s="5">
        <f t="shared" si="11"/>
        <v>4.7782786515874358</v>
      </c>
      <c r="R143" s="5">
        <f>-(SUM(F143:K143,T143,V143)-SUM(L143:Q143,S143,U143,W143)-('[1]APC MAT'!G143-'[1]APC MAT'!J143))</f>
        <v>128.58904099805238</v>
      </c>
      <c r="S143" s="5">
        <f>[5]P00283!$AV$67/12-SUM(L143:Q143)</f>
        <v>0</v>
      </c>
      <c r="T143" s="5">
        <f>IFERROR(HLOOKUP(E143,[13]MBR06!$D$2:$AJ$13,7,),)</f>
        <v>-106.92153</v>
      </c>
      <c r="U143" s="5">
        <f t="shared" si="8"/>
        <v>-51.333333333333336</v>
      </c>
      <c r="V143" s="5">
        <f>'[1]APC MAT'!F143-'[1]APC MAT'!I143</f>
        <v>-27.18692393138565</v>
      </c>
      <c r="W143" s="5">
        <v>0</v>
      </c>
      <c r="X143" s="6">
        <f>SUM(F143:K143,T143,R143,V143)-SUM(L143:Q143,S143,U143,W143)-('[1]APC MAT'!G143-'[1]APC MAT'!J143)</f>
        <v>0</v>
      </c>
    </row>
    <row r="144" spans="1:24" x14ac:dyDescent="0.35">
      <c r="A144">
        <v>10</v>
      </c>
      <c r="B144" t="s">
        <v>53</v>
      </c>
      <c r="C144">
        <v>9</v>
      </c>
      <c r="D144" t="s">
        <v>42</v>
      </c>
      <c r="E144" t="s">
        <v>43</v>
      </c>
      <c r="F144" s="5">
        <f>IFERROR(VLOOKUP($E144,'[1]TD Z22K095'!$B$27:$N$38,'[1]Variações por PDCL'!A144,),)/1000</f>
        <v>54.387200000000007</v>
      </c>
      <c r="G144" s="5">
        <f>-IFERROR(VLOOKUP($E144,'[1]TD Z22K260'!$B$25:$N$36,A144,),)/1000</f>
        <v>0</v>
      </c>
      <c r="H144" s="5">
        <f>-IFERROR(VLOOKUP($E144,'[1]TD Z22K260'!$B$43:$N$54,$A144,),)/1000</f>
        <v>0</v>
      </c>
      <c r="I144" s="5">
        <f>-IFERROR(VLOOKUP($E144,'[1]TD Z22K260'!$B$61:$N$72,$A144,),)/1000</f>
        <v>0</v>
      </c>
      <c r="J144" s="5">
        <f>-IFERROR(VLOOKUP($E144,'[1]TD Z22K260'!$B$79:$N$91,$A144,),)/1000+IFERROR(VLOOKUP(E144,[11]II!$B$6:$C$15,2,),)/1000</f>
        <v>0</v>
      </c>
      <c r="K144" s="5">
        <f>-IFERROR(VLOOKUP($E144,'[1]TD Z22K260'!$B$97:$N$109,$A144,),)/1000</f>
        <v>0</v>
      </c>
      <c r="L144" s="5">
        <f t="shared" si="11"/>
        <v>261.74027505970105</v>
      </c>
      <c r="M144" s="5">
        <f t="shared" si="11"/>
        <v>232.50228455045118</v>
      </c>
      <c r="N144" s="5">
        <f t="shared" si="11"/>
        <v>4.2867161779586951</v>
      </c>
      <c r="O144" s="5">
        <f t="shared" si="11"/>
        <v>9.043891795907113</v>
      </c>
      <c r="P144" s="5">
        <f t="shared" si="11"/>
        <v>-42.644870561531427</v>
      </c>
      <c r="Q144" s="5">
        <f t="shared" si="11"/>
        <v>97.249568767748983</v>
      </c>
      <c r="R144" s="5">
        <f>-(SUM(F144:K144,T144,V144)-SUM(L144:Q144,S144,U144,W144)-('[1]APC MAT'!G144-'[1]APC MAT'!J144))</f>
        <v>3192.6045952858158</v>
      </c>
      <c r="S144" s="5">
        <f>[5]P00258!$AV$67/12-SUM(L144:Q144)</f>
        <v>0</v>
      </c>
      <c r="T144" s="5">
        <f>IFERROR(HLOOKUP(E144,[13]MBR06!$D$2:$AJ$13,7,),)</f>
        <v>-397.4384</v>
      </c>
      <c r="U144" s="5">
        <f t="shared" si="8"/>
        <v>-277.75</v>
      </c>
      <c r="V144" s="5">
        <f>'[1]APC MAT'!F144-'[1]APC MAT'!I144</f>
        <v>18.358266779811402</v>
      </c>
      <c r="W144" s="5">
        <v>0</v>
      </c>
      <c r="X144" s="6">
        <f>SUM(F144:K144,T144,R144,V144)-SUM(L144:Q144,S144,U144,W144)-('[1]APC MAT'!G144-'[1]APC MAT'!J144)</f>
        <v>0</v>
      </c>
    </row>
    <row r="145" spans="1:24" x14ac:dyDescent="0.35">
      <c r="A145">
        <v>10</v>
      </c>
      <c r="B145" t="s">
        <v>53</v>
      </c>
      <c r="C145">
        <v>9</v>
      </c>
      <c r="D145" t="s">
        <v>44</v>
      </c>
      <c r="E145" t="s">
        <v>45</v>
      </c>
      <c r="F145" s="5">
        <f>IFERROR(VLOOKUP($E145,'[1]TD Z22K095'!$B$27:$N$38,'[1]Variações por PDCL'!A145,),)/1000</f>
        <v>0.43481999999999998</v>
      </c>
      <c r="G145" s="5">
        <f>-IFERROR(VLOOKUP($E145,'[1]TD Z22K260'!$B$25:$N$36,A145,),)/1000</f>
        <v>0</v>
      </c>
      <c r="H145" s="5">
        <f>-IFERROR(VLOOKUP($E145,'[1]TD Z22K260'!$B$43:$N$54,$A145,),)/1000</f>
        <v>0</v>
      </c>
      <c r="I145" s="5">
        <f>-IFERROR(VLOOKUP($E145,'[1]TD Z22K260'!$B$61:$N$72,$A145,),)/1000</f>
        <v>0</v>
      </c>
      <c r="J145" s="5">
        <f>-IFERROR(VLOOKUP($E145,'[1]TD Z22K260'!$B$79:$N$91,$A145,),)/1000+IFERROR(VLOOKUP(E145,[11]II!$B$6:$C$15,2,),)/1000</f>
        <v>0</v>
      </c>
      <c r="K145" s="5">
        <f>-IFERROR(VLOOKUP($E145,'[1]TD Z22K260'!$B$97:$N$109,$A145,),)/1000</f>
        <v>0</v>
      </c>
      <c r="L145" s="5">
        <f t="shared" si="11"/>
        <v>0</v>
      </c>
      <c r="M145" s="5">
        <f t="shared" si="11"/>
        <v>0</v>
      </c>
      <c r="N145" s="5">
        <f t="shared" si="11"/>
        <v>0</v>
      </c>
      <c r="O145" s="5">
        <f t="shared" si="11"/>
        <v>0</v>
      </c>
      <c r="P145" s="5">
        <f t="shared" si="11"/>
        <v>0</v>
      </c>
      <c r="Q145" s="5">
        <f t="shared" si="11"/>
        <v>0</v>
      </c>
      <c r="R145" s="5">
        <f>-(SUM(F145:K145,T145,V145)-SUM(L145:Q145,S145,U145,W145)-('[1]APC MAT'!G145-'[1]APC MAT'!J145))</f>
        <v>-166.35230000000004</v>
      </c>
      <c r="S145" s="5">
        <f>[5]P00200!$AV$67/12-SUM(L145:Q145)</f>
        <v>0</v>
      </c>
      <c r="T145" s="5">
        <f>IFERROR(HLOOKUP(E145,[13]MBR06!$D$2:$AJ$13,7,),)</f>
        <v>8.0000000000000002E-3</v>
      </c>
      <c r="U145" s="5">
        <f t="shared" si="8"/>
        <v>0</v>
      </c>
      <c r="V145" s="5">
        <f>'[1]APC MAT'!F145-'[1]APC MAT'!I145</f>
        <v>0</v>
      </c>
      <c r="W145" s="5">
        <v>0</v>
      </c>
      <c r="X145" s="6">
        <f>SUM(F145:K145,T145,R145,V145)-SUM(L145:Q145,S145,U145,W145)-('[1]APC MAT'!G145-'[1]APC MAT'!J145)</f>
        <v>0</v>
      </c>
    </row>
    <row r="146" spans="1:24" x14ac:dyDescent="0.35">
      <c r="A146">
        <v>11</v>
      </c>
      <c r="B146" t="s">
        <v>54</v>
      </c>
      <c r="C146">
        <v>10</v>
      </c>
      <c r="D146" t="s">
        <v>23</v>
      </c>
      <c r="E146" t="s">
        <v>24</v>
      </c>
      <c r="F146" s="5">
        <f>IFERROR(VLOOKUP($E146,'[1]TD Z22K095'!$B$27:$N$38,'[1]Variações por PDCL'!A146,),)/1000</f>
        <v>0.78642000000000012</v>
      </c>
      <c r="G146" s="5">
        <f>-IFERROR(VLOOKUP($E146,'[1]TD Z22K260'!$B$25:$N$36,A146,),)/1000</f>
        <v>0</v>
      </c>
      <c r="H146" s="5">
        <f>-IFERROR(VLOOKUP($E146,'[1]TD Z22K260'!$B$43:$N$54,$A146,),)/1000</f>
        <v>0</v>
      </c>
      <c r="I146" s="5">
        <f>-IFERROR(VLOOKUP($E146,'[1]TD Z22K260'!$B$61:$N$72,$A146,),)/1000</f>
        <v>0</v>
      </c>
      <c r="J146" s="5">
        <f>-IFERROR(VLOOKUP($E146,'[1]TD Z22K260'!$B$79:$N$91,$A146,),)/1000+IFERROR(VLOOKUP(E146,[11]II!$B$6:$C$15,2,),)/1000</f>
        <v>0</v>
      </c>
      <c r="K146" s="5">
        <f>-IFERROR(VLOOKUP($E146,'[1]TD Z22K260'!$B$97:$N$109,$A146,),)/1000</f>
        <v>0</v>
      </c>
      <c r="L146" s="5">
        <f t="shared" ref="L146:Q161" si="12">L130</f>
        <v>0</v>
      </c>
      <c r="M146" s="5">
        <f t="shared" si="12"/>
        <v>0</v>
      </c>
      <c r="N146" s="5">
        <f t="shared" si="12"/>
        <v>0</v>
      </c>
      <c r="O146" s="5">
        <f t="shared" si="12"/>
        <v>0</v>
      </c>
      <c r="P146" s="5">
        <f t="shared" si="12"/>
        <v>0</v>
      </c>
      <c r="Q146" s="5">
        <f t="shared" si="12"/>
        <v>0</v>
      </c>
      <c r="R146" s="5">
        <f>-(SUM(F146:K146,T146,V146)-SUM(L146:Q146,S146,U146,W146)-('[1]APC MAT'!G146-'[1]APC MAT'!J146))</f>
        <v>-18.345896666666665</v>
      </c>
      <c r="S146" s="5">
        <f>[5]P00068!$AV$67/12-SUM(L146:Q146)</f>
        <v>0</v>
      </c>
      <c r="T146" s="5">
        <f>IFERROR(HLOOKUP(E146,[13]MBR06!$D$2:$AJ$13,7,),)</f>
        <v>-34.245179999999998</v>
      </c>
      <c r="U146" s="5">
        <f t="shared" si="8"/>
        <v>-25.916666666666661</v>
      </c>
      <c r="V146" s="5">
        <f>'[1]APC MAT'!F146-'[1]APC MAT'!I146</f>
        <v>25.916666666666661</v>
      </c>
      <c r="W146" s="5">
        <v>0</v>
      </c>
      <c r="X146" s="6">
        <f>SUM(F146:K146,T146,R146,V146)-SUM(L146:Q146,S146,U146,W146)-('[1]APC MAT'!G146-'[1]APC MAT'!J146)</f>
        <v>3.5527136788005009E-15</v>
      </c>
    </row>
    <row r="147" spans="1:24" x14ac:dyDescent="0.35">
      <c r="A147">
        <v>11</v>
      </c>
      <c r="B147" t="s">
        <v>54</v>
      </c>
      <c r="C147">
        <v>10</v>
      </c>
      <c r="D147" t="s">
        <v>23</v>
      </c>
      <c r="E147" t="s">
        <v>25</v>
      </c>
      <c r="F147" s="5">
        <f>IFERROR(VLOOKUP($E147,'[1]TD Z22K095'!$B$27:$N$38,'[1]Variações por PDCL'!A147,),)/1000</f>
        <v>6.1641599999999963</v>
      </c>
      <c r="G147" s="5">
        <f>-IFERROR(VLOOKUP($E147,'[1]TD Z22K260'!$B$25:$N$36,A147,),)/1000</f>
        <v>0</v>
      </c>
      <c r="H147" s="5">
        <f>-IFERROR(VLOOKUP($E147,'[1]TD Z22K260'!$B$43:$N$54,$A147,),)/1000</f>
        <v>0</v>
      </c>
      <c r="I147" s="5">
        <f>-IFERROR(VLOOKUP($E147,'[1]TD Z22K260'!$B$61:$N$72,$A147,),)/1000</f>
        <v>0</v>
      </c>
      <c r="J147" s="5">
        <f>-IFERROR(VLOOKUP($E147,'[1]TD Z22K260'!$B$79:$N$91,$A147,),)/1000+IFERROR(VLOOKUP(E147,[11]II!$B$6:$C$15,2,),)/1000</f>
        <v>0</v>
      </c>
      <c r="K147" s="5">
        <f>-IFERROR(VLOOKUP($E147,'[1]TD Z22K260'!$B$97:$N$109,$A147,),)/1000</f>
        <v>0</v>
      </c>
      <c r="L147" s="5">
        <f t="shared" si="12"/>
        <v>321.8689301414318</v>
      </c>
      <c r="M147" s="5">
        <f t="shared" si="12"/>
        <v>345.42844945856888</v>
      </c>
      <c r="N147" s="5">
        <f t="shared" si="12"/>
        <v>86.802433615157739</v>
      </c>
      <c r="O147" s="5">
        <f t="shared" si="12"/>
        <v>11.652451102597537</v>
      </c>
      <c r="P147" s="5">
        <f t="shared" si="12"/>
        <v>14.679002348168519</v>
      </c>
      <c r="Q147" s="5">
        <f t="shared" si="12"/>
        <v>11.510312449038295</v>
      </c>
      <c r="R147" s="5">
        <f>-(SUM(F147:K147,T147,V147)-SUM(L147:Q147,S147,U147,W147)-('[1]APC MAT'!G147-'[1]APC MAT'!J147))</f>
        <v>700.88049509583652</v>
      </c>
      <c r="S147" s="5">
        <f>[5]P00590!$AV$67/12-SUM(L147:Q147)</f>
        <v>0</v>
      </c>
      <c r="T147" s="5">
        <f>IFERROR(HLOOKUP(E147,[13]MBR06!$D$2:$AJ$13,7,),)</f>
        <v>0.15928999999999999</v>
      </c>
      <c r="U147" s="5">
        <f t="shared" ref="U147:U177" si="13">U131</f>
        <v>0.16666666666666666</v>
      </c>
      <c r="V147" s="5">
        <f>'[1]APC MAT'!F147-'[1]APC MAT'!I147</f>
        <v>-303.26119791750261</v>
      </c>
      <c r="W147" s="5">
        <v>0</v>
      </c>
      <c r="X147" s="6">
        <f>SUM(F147:K147,T147,R147,V147)-SUM(L147:Q147,S147,U147,W147)-('[1]APC MAT'!G147-'[1]APC MAT'!J147)</f>
        <v>0</v>
      </c>
    </row>
    <row r="148" spans="1:24" x14ac:dyDescent="0.35">
      <c r="A148">
        <v>11</v>
      </c>
      <c r="B148" t="s">
        <v>54</v>
      </c>
      <c r="C148">
        <v>10</v>
      </c>
      <c r="D148" t="s">
        <v>23</v>
      </c>
      <c r="E148" t="s">
        <v>26</v>
      </c>
      <c r="F148" s="5">
        <f>IFERROR(VLOOKUP($E148,'[1]TD Z22K095'!$B$27:$N$38,'[1]Variações por PDCL'!A148,),)/1000</f>
        <v>0</v>
      </c>
      <c r="G148" s="5">
        <f>-IFERROR(VLOOKUP($E148,'[1]TD Z22K260'!$B$25:$N$36,A148,),)/1000</f>
        <v>0</v>
      </c>
      <c r="H148" s="5">
        <f>-IFERROR(VLOOKUP($E148,'[1]TD Z22K260'!$B$43:$N$54,$A148,),)/1000</f>
        <v>0</v>
      </c>
      <c r="I148" s="5">
        <f>-IFERROR(VLOOKUP($E148,'[1]TD Z22K260'!$B$61:$N$72,$A148,),)/1000</f>
        <v>0</v>
      </c>
      <c r="J148" s="5">
        <f>-IFERROR(VLOOKUP($E148,'[1]TD Z22K260'!$B$79:$N$91,$A148,),)/1000+IFERROR(VLOOKUP(E148,[11]II!$B$6:$C$15,2,),)/1000</f>
        <v>0</v>
      </c>
      <c r="K148" s="5">
        <f>-IFERROR(VLOOKUP($E148,'[1]TD Z22K260'!$B$97:$N$109,$A148,),)/1000</f>
        <v>0</v>
      </c>
      <c r="L148" s="5">
        <f t="shared" si="12"/>
        <v>0</v>
      </c>
      <c r="M148" s="5">
        <f t="shared" si="12"/>
        <v>226.6183770435465</v>
      </c>
      <c r="N148" s="5">
        <f t="shared" si="12"/>
        <v>58.039170848074974</v>
      </c>
      <c r="O148" s="5">
        <f t="shared" si="12"/>
        <v>-2.5936869480641369</v>
      </c>
      <c r="P148" s="5">
        <f t="shared" si="12"/>
        <v>45.727254733498206</v>
      </c>
      <c r="Q148" s="5">
        <f t="shared" si="12"/>
        <v>16.19966417734847</v>
      </c>
      <c r="R148" s="5">
        <f>-(SUM(F148:K148,T148,V148)-SUM(L148:Q148,S148,U148,W148)-('[1]APC MAT'!G148-'[1]APC MAT'!J148))</f>
        <v>95.880566666667391</v>
      </c>
      <c r="S148" s="5">
        <f>[5]P00291!$AV$67/12-SUM(L148:Q148)</f>
        <v>0</v>
      </c>
      <c r="T148" s="5">
        <f>IFERROR(HLOOKUP(E148,[13]MBR06!$D$2:$AJ$13,7,),)</f>
        <v>-6.4572700000000003</v>
      </c>
      <c r="U148" s="5">
        <f t="shared" si="13"/>
        <v>-3.5833333333333335</v>
      </c>
      <c r="V148" s="5">
        <f>'[1]APC MAT'!F148-'[1]APC MAT'!I148</f>
        <v>-667.1582443841985</v>
      </c>
      <c r="W148" s="5">
        <v>0</v>
      </c>
      <c r="X148" s="6">
        <f>SUM(F148:K148,T148,R148,V148)-SUM(L148:Q148,S148,U148,W148)-('[1]APC MAT'!G148-'[1]APC MAT'!J148)</f>
        <v>0</v>
      </c>
    </row>
    <row r="149" spans="1:24" x14ac:dyDescent="0.35">
      <c r="A149">
        <v>11</v>
      </c>
      <c r="B149" t="s">
        <v>54</v>
      </c>
      <c r="C149">
        <v>10</v>
      </c>
      <c r="D149" t="s">
        <v>23</v>
      </c>
      <c r="E149" t="s">
        <v>27</v>
      </c>
      <c r="F149" s="5">
        <f>IFERROR(VLOOKUP($E149,'[1]TD Z22K095'!$B$27:$N$38,'[1]Variações por PDCL'!A149,),)/1000</f>
        <v>1463.17668</v>
      </c>
      <c r="G149" s="5">
        <f>-IFERROR(VLOOKUP($E149,'[1]TD Z22K260'!$B$25:$N$36,A149,),)/1000</f>
        <v>0</v>
      </c>
      <c r="H149" s="5">
        <f>-IFERROR(VLOOKUP($E149,'[1]TD Z22K260'!$B$43:$N$54,$A149,),)/1000</f>
        <v>0</v>
      </c>
      <c r="I149" s="5">
        <f>-IFERROR(VLOOKUP($E149,'[1]TD Z22K260'!$B$61:$N$72,$A149,),)/1000</f>
        <v>0</v>
      </c>
      <c r="J149" s="5">
        <f>-IFERROR(VLOOKUP($E149,'[1]TD Z22K260'!$B$79:$N$91,$A149,),)/1000+IFERROR(VLOOKUP(E149,[11]II!$B$6:$C$15,2,),)/1000</f>
        <v>0</v>
      </c>
      <c r="K149" s="5">
        <f>-IFERROR(VLOOKUP($E149,'[1]TD Z22K260'!$B$97:$N$109,$A149,),)/1000</f>
        <v>0</v>
      </c>
      <c r="L149" s="5">
        <f t="shared" si="12"/>
        <v>1054.2158054120707</v>
      </c>
      <c r="M149" s="5">
        <f t="shared" si="12"/>
        <v>245.55154051150748</v>
      </c>
      <c r="N149" s="5">
        <f t="shared" si="12"/>
        <v>69.595275677416183</v>
      </c>
      <c r="O149" s="5">
        <f t="shared" si="12"/>
        <v>8.4151548203106952</v>
      </c>
      <c r="P149" s="5">
        <f t="shared" si="12"/>
        <v>-271.75026319136134</v>
      </c>
      <c r="Q149" s="5">
        <f t="shared" si="12"/>
        <v>379.03242588142228</v>
      </c>
      <c r="R149" s="5">
        <f>-(SUM(F149:K149,T149,V149)-SUM(L149:Q149,S149,U149,W149)-('[1]APC MAT'!G149-'[1]APC MAT'!J149))</f>
        <v>3453.0985388660006</v>
      </c>
      <c r="S149" s="5">
        <f>[5]P00220!$AV$67/12-SUM(L149:Q149)</f>
        <v>0</v>
      </c>
      <c r="T149" s="5">
        <f>IFERROR(HLOOKUP(E149,[13]MBR06!$D$2:$AJ$13,7,),)</f>
        <v>129.51754</v>
      </c>
      <c r="U149" s="5">
        <f t="shared" si="13"/>
        <v>-346</v>
      </c>
      <c r="V149" s="5">
        <f>'[1]APC MAT'!F149-'[1]APC MAT'!I149</f>
        <v>-2966.008092880912</v>
      </c>
      <c r="W149" s="5">
        <v>0</v>
      </c>
      <c r="X149" s="6">
        <f>SUM(F149:K149,T149,R149,V149)-SUM(L149:Q149,S149,U149,W149)-('[1]APC MAT'!G149-'[1]APC MAT'!J149)</f>
        <v>0</v>
      </c>
    </row>
    <row r="150" spans="1:24" x14ac:dyDescent="0.35">
      <c r="A150">
        <v>11</v>
      </c>
      <c r="B150" t="s">
        <v>54</v>
      </c>
      <c r="C150">
        <v>10</v>
      </c>
      <c r="D150" t="s">
        <v>28</v>
      </c>
      <c r="E150" t="s">
        <v>29</v>
      </c>
      <c r="F150" s="5">
        <f>IFERROR(VLOOKUP($E150,'[1]TD Z22K095'!$B$27:$N$38,'[1]Variações por PDCL'!A150,),)/1000</f>
        <v>-20.666870000000003</v>
      </c>
      <c r="G150" s="5">
        <f>-IFERROR(VLOOKUP($E150,'[1]TD Z22K260'!$B$25:$N$36,A150,),)/1000</f>
        <v>0</v>
      </c>
      <c r="H150" s="5">
        <f>-IFERROR(VLOOKUP($E150,'[1]TD Z22K260'!$B$43:$N$54,$A150,),)/1000</f>
        <v>0</v>
      </c>
      <c r="I150" s="5">
        <f>-IFERROR(VLOOKUP($E150,'[1]TD Z22K260'!$B$61:$N$72,$A150,),)/1000</f>
        <v>0</v>
      </c>
      <c r="J150" s="5">
        <f>-IFERROR(VLOOKUP($E150,'[1]TD Z22K260'!$B$79:$N$91,$A150,),)/1000+IFERROR(VLOOKUP(E150,[11]II!$B$6:$C$15,2,),)/1000</f>
        <v>0</v>
      </c>
      <c r="K150" s="5">
        <f>-IFERROR(VLOOKUP($E150,'[1]TD Z22K260'!$B$97:$N$109,$A150,),)/1000</f>
        <v>0</v>
      </c>
      <c r="L150" s="5">
        <f t="shared" si="12"/>
        <v>-3.4697612504576987</v>
      </c>
      <c r="M150" s="5">
        <f t="shared" si="12"/>
        <v>176.75477411957729</v>
      </c>
      <c r="N150" s="5">
        <f t="shared" si="12"/>
        <v>443.97935252996405</v>
      </c>
      <c r="O150" s="5">
        <f t="shared" si="12"/>
        <v>-12.968622107336552</v>
      </c>
      <c r="P150" s="5">
        <f t="shared" si="12"/>
        <v>-9.1960909841513558</v>
      </c>
      <c r="Q150" s="5">
        <f t="shared" si="12"/>
        <v>224.29498110953145</v>
      </c>
      <c r="R150" s="5">
        <f>-(SUM(F150:K150,T150,V150)-SUM(L150:Q150,S150,U150,W150)-('[1]APC MAT'!G150-'[1]APC MAT'!J150))</f>
        <v>3294.3160673313241</v>
      </c>
      <c r="S150" s="5">
        <f>[5]P00280!$AV$67/12-SUM(L150:Q150)</f>
        <v>83.333333333333144</v>
      </c>
      <c r="T150" s="5">
        <f>IFERROR(HLOOKUP(E150,[13]MBR06!$D$2:$AJ$13,7,),)</f>
        <v>-40.328739999999996</v>
      </c>
      <c r="U150" s="5">
        <f t="shared" si="13"/>
        <v>4.083333333333333</v>
      </c>
      <c r="V150" s="5">
        <f>'[1]APC MAT'!F150-'[1]APC MAT'!I150</f>
        <v>-5873.7925858068502</v>
      </c>
      <c r="W150" s="5">
        <v>0</v>
      </c>
      <c r="X150" s="6">
        <f>SUM(F150:K150,T150,R150,V150)-SUM(L150:Q150,S150,U150,W150)-('[1]APC MAT'!G150-'[1]APC MAT'!J150)</f>
        <v>0</v>
      </c>
    </row>
    <row r="151" spans="1:24" x14ac:dyDescent="0.35">
      <c r="A151">
        <v>11</v>
      </c>
      <c r="B151" t="s">
        <v>54</v>
      </c>
      <c r="C151">
        <v>10</v>
      </c>
      <c r="D151" t="s">
        <v>28</v>
      </c>
      <c r="E151" t="s">
        <v>30</v>
      </c>
      <c r="F151" s="5">
        <f>IFERROR(VLOOKUP($E151,'[1]TD Z22K095'!$B$27:$N$38,'[1]Variações por PDCL'!A151,),)/1000</f>
        <v>0</v>
      </c>
      <c r="G151" s="5">
        <f>-IFERROR(VLOOKUP($E151,'[1]TD Z22K260'!$B$25:$N$36,A151,),)/1000</f>
        <v>0</v>
      </c>
      <c r="H151" s="5">
        <f>-IFERROR(VLOOKUP($E151,'[1]TD Z22K260'!$B$43:$N$54,$A151,),)/1000</f>
        <v>0</v>
      </c>
      <c r="I151" s="5">
        <f>-IFERROR(VLOOKUP($E151,'[1]TD Z22K260'!$B$61:$N$72,$A151,),)/1000</f>
        <v>0</v>
      </c>
      <c r="J151" s="5">
        <f>-IFERROR(VLOOKUP($E151,'[1]TD Z22K260'!$B$79:$N$91,$A151,),)/1000+IFERROR(VLOOKUP(E151,[11]II!$B$6:$C$15,2,),)/1000</f>
        <v>0</v>
      </c>
      <c r="K151" s="5">
        <f>-IFERROR(VLOOKUP($E151,'[1]TD Z22K260'!$B$97:$N$109,$A151,),)/1000</f>
        <v>0</v>
      </c>
      <c r="L151" s="5">
        <f t="shared" si="12"/>
        <v>0</v>
      </c>
      <c r="M151" s="5">
        <f t="shared" si="12"/>
        <v>0</v>
      </c>
      <c r="N151" s="5">
        <f t="shared" si="12"/>
        <v>0</v>
      </c>
      <c r="O151" s="5">
        <f t="shared" si="12"/>
        <v>0</v>
      </c>
      <c r="P151" s="5">
        <f t="shared" si="12"/>
        <v>0</v>
      </c>
      <c r="Q151" s="5">
        <f t="shared" si="12"/>
        <v>0</v>
      </c>
      <c r="R151" s="5">
        <f>-(SUM(F151:K151,T151,V151)-SUM(L151:Q151,S151,U151,W151)-('[1]APC MAT'!G151-'[1]APC MAT'!J151))</f>
        <v>0</v>
      </c>
      <c r="S151" s="5">
        <f>[5]P00297!$AV$67/12-SUM(L151:Q151)</f>
        <v>0</v>
      </c>
      <c r="T151" s="5">
        <f>IFERROR(HLOOKUP(E151,[13]MBR06!$D$2:$AJ$13,7,),)</f>
        <v>0</v>
      </c>
      <c r="U151" s="5">
        <f t="shared" si="13"/>
        <v>0</v>
      </c>
      <c r="V151" s="5">
        <f>'[1]APC MAT'!F151-'[1]APC MAT'!I151</f>
        <v>0</v>
      </c>
      <c r="W151" s="5">
        <v>0</v>
      </c>
      <c r="X151" s="6">
        <f>SUM(F151:K151,T151,R151,V151)-SUM(L151:Q151,S151,U151,W151)-('[1]APC MAT'!G151-'[1]APC MAT'!J151)</f>
        <v>0</v>
      </c>
    </row>
    <row r="152" spans="1:24" x14ac:dyDescent="0.35">
      <c r="A152">
        <v>11</v>
      </c>
      <c r="B152" t="s">
        <v>54</v>
      </c>
      <c r="C152">
        <v>10</v>
      </c>
      <c r="D152" t="s">
        <v>28</v>
      </c>
      <c r="E152" t="s">
        <v>31</v>
      </c>
      <c r="F152" s="5">
        <f>IFERROR(VLOOKUP($E152,'[1]TD Z22K095'!$B$27:$N$38,'[1]Variações por PDCL'!A152,),)/1000</f>
        <v>0</v>
      </c>
      <c r="G152" s="5">
        <f>-IFERROR(VLOOKUP($E152,'[1]TD Z22K260'!$B$25:$N$36,A152,),)/1000</f>
        <v>0</v>
      </c>
      <c r="H152" s="5">
        <f>-IFERROR(VLOOKUP($E152,'[1]TD Z22K260'!$B$43:$N$54,$A152,),)/1000</f>
        <v>0</v>
      </c>
      <c r="I152" s="5">
        <f>-IFERROR(VLOOKUP($E152,'[1]TD Z22K260'!$B$61:$N$72,$A152,),)/1000</f>
        <v>0</v>
      </c>
      <c r="J152" s="5">
        <f>-IFERROR(VLOOKUP($E152,'[1]TD Z22K260'!$B$79:$N$91,$A152,),)/1000+IFERROR(VLOOKUP(E152,[11]II!$B$6:$C$15,2,),)/1000</f>
        <v>0</v>
      </c>
      <c r="K152" s="5">
        <f>-IFERROR(VLOOKUP($E152,'[1]TD Z22K260'!$B$97:$N$109,$A152,),)/1000</f>
        <v>0</v>
      </c>
      <c r="L152" s="5">
        <f t="shared" si="12"/>
        <v>0</v>
      </c>
      <c r="M152" s="5">
        <f t="shared" si="12"/>
        <v>116.63085003817066</v>
      </c>
      <c r="N152" s="5">
        <f t="shared" si="12"/>
        <v>-14.383181879777039</v>
      </c>
      <c r="O152" s="5">
        <f t="shared" si="12"/>
        <v>5.7085095003559942</v>
      </c>
      <c r="P152" s="5">
        <f t="shared" si="12"/>
        <v>22.256310435842867</v>
      </c>
      <c r="Q152" s="5">
        <f t="shared" si="12"/>
        <v>5.9264975199276426</v>
      </c>
      <c r="R152" s="5">
        <f>-(SUM(F152:K152,T152,V152)-SUM(L152:Q152,S152,U152,W152)-('[1]APC MAT'!G152-'[1]APC MAT'!J152))</f>
        <v>-56.109836666666752</v>
      </c>
      <c r="S152" s="5">
        <f>[5]P00433!$AV$67/12-SUM(L152:Q152)</f>
        <v>0</v>
      </c>
      <c r="T152" s="5">
        <f>IFERROR(HLOOKUP(E152,[13]MBR06!$D$2:$AJ$13,7,),)</f>
        <v>21.108160000000002</v>
      </c>
      <c r="U152" s="5">
        <f t="shared" si="13"/>
        <v>-24.666666666666668</v>
      </c>
      <c r="V152" s="5">
        <f>'[1]APC MAT'!F152-'[1]APC MAT'!I152</f>
        <v>1670.7265078333335</v>
      </c>
      <c r="W152" s="5">
        <v>0</v>
      </c>
      <c r="X152" s="6">
        <f>SUM(F152:K152,T152,R152,V152)-SUM(L152:Q152,S152,U152,W152)-('[1]APC MAT'!G152-'[1]APC MAT'!J152)</f>
        <v>0</v>
      </c>
    </row>
    <row r="153" spans="1:24" x14ac:dyDescent="0.35">
      <c r="A153">
        <v>11</v>
      </c>
      <c r="B153" t="s">
        <v>54</v>
      </c>
      <c r="C153">
        <v>10</v>
      </c>
      <c r="D153" t="s">
        <v>28</v>
      </c>
      <c r="E153" t="s">
        <v>32</v>
      </c>
      <c r="F153" s="5">
        <f>IFERROR(VLOOKUP($E153,'[1]TD Z22K095'!$B$27:$N$38,'[1]Variações por PDCL'!A153,),)/1000</f>
        <v>0</v>
      </c>
      <c r="G153" s="5">
        <f>-IFERROR(VLOOKUP($E153,'[1]TD Z22K260'!$B$25:$N$36,A153,),)/1000</f>
        <v>0</v>
      </c>
      <c r="H153" s="5">
        <f>-IFERROR(VLOOKUP($E153,'[1]TD Z22K260'!$B$43:$N$54,$A153,),)/1000</f>
        <v>0</v>
      </c>
      <c r="I153" s="5">
        <f>-IFERROR(VLOOKUP($E153,'[1]TD Z22K260'!$B$61:$N$72,$A153,),)/1000</f>
        <v>0</v>
      </c>
      <c r="J153" s="5">
        <f>-IFERROR(VLOOKUP($E153,'[1]TD Z22K260'!$B$79:$N$91,$A153,),)/1000+IFERROR(VLOOKUP(E153,[11]II!$B$6:$C$15,2,),)/1000</f>
        <v>0</v>
      </c>
      <c r="K153" s="5">
        <f>-IFERROR(VLOOKUP($E153,'[1]TD Z22K260'!$B$97:$N$109,$A153,),)/1000</f>
        <v>0</v>
      </c>
      <c r="L153" s="5">
        <f t="shared" si="12"/>
        <v>0</v>
      </c>
      <c r="M153" s="5">
        <f t="shared" si="12"/>
        <v>0</v>
      </c>
      <c r="N153" s="5">
        <f t="shared" si="12"/>
        <v>0</v>
      </c>
      <c r="O153" s="5">
        <f t="shared" si="12"/>
        <v>0</v>
      </c>
      <c r="P153" s="5">
        <f t="shared" si="12"/>
        <v>0</v>
      </c>
      <c r="Q153" s="5">
        <f t="shared" si="12"/>
        <v>0</v>
      </c>
      <c r="R153" s="5">
        <f>-(SUM(F153:K153,T153,V153)-SUM(L153:Q153,S153,U153,W153)-('[1]APC MAT'!G153-'[1]APC MAT'!J153))</f>
        <v>5.9409300000000007</v>
      </c>
      <c r="S153" s="5">
        <f>[5]P00298!$AV$67/12-SUM(L153:Q153)</f>
        <v>0</v>
      </c>
      <c r="T153" s="5">
        <f>IFERROR(HLOOKUP(E153,[13]MBR06!$D$2:$AJ$13,7,),)</f>
        <v>0</v>
      </c>
      <c r="U153" s="5">
        <f t="shared" si="13"/>
        <v>0</v>
      </c>
      <c r="V153" s="5">
        <f>'[1]APC MAT'!F153-'[1]APC MAT'!I153</f>
        <v>0</v>
      </c>
      <c r="W153" s="5">
        <v>0</v>
      </c>
      <c r="X153" s="6">
        <f>SUM(F153:K153,T153,R153,V153)-SUM(L153:Q153,S153,U153,W153)-('[1]APC MAT'!G153-'[1]APC MAT'!J153)</f>
        <v>0</v>
      </c>
    </row>
    <row r="154" spans="1:24" x14ac:dyDescent="0.35">
      <c r="A154">
        <v>11</v>
      </c>
      <c r="B154" t="s">
        <v>54</v>
      </c>
      <c r="C154">
        <v>10</v>
      </c>
      <c r="D154" t="s">
        <v>33</v>
      </c>
      <c r="E154" t="s">
        <v>34</v>
      </c>
      <c r="F154" s="5">
        <f>IFERROR(VLOOKUP($E154,'[1]TD Z22K095'!$B$27:$N$38,'[1]Variações por PDCL'!A154,),)/1000</f>
        <v>230.05444999999989</v>
      </c>
      <c r="G154" s="5">
        <f>-IFERROR(VLOOKUP($E154,'[1]TD Z22K260'!$B$25:$N$36,A154,),)/1000</f>
        <v>0</v>
      </c>
      <c r="H154" s="5">
        <f>-IFERROR(VLOOKUP($E154,'[1]TD Z22K260'!$B$43:$N$54,$A154,),)/1000</f>
        <v>0</v>
      </c>
      <c r="I154" s="5">
        <f>-IFERROR(VLOOKUP($E154,'[1]TD Z22K260'!$B$61:$N$72,$A154,),)/1000</f>
        <v>0</v>
      </c>
      <c r="J154" s="5">
        <f>-IFERROR(VLOOKUP($E154,'[1]TD Z22K260'!$B$79:$N$91,$A154,),)/1000+IFERROR(VLOOKUP(E154,[11]II!$B$6:$C$15,2,),)/1000</f>
        <v>0</v>
      </c>
      <c r="K154" s="5">
        <f>-IFERROR(VLOOKUP($E154,'[1]TD Z22K260'!$B$97:$N$109,$A154,),)/1000</f>
        <v>0</v>
      </c>
      <c r="L154" s="5">
        <f t="shared" si="12"/>
        <v>38.626375941272421</v>
      </c>
      <c r="M154" s="5">
        <f t="shared" si="12"/>
        <v>-802.41845859502348</v>
      </c>
      <c r="N154" s="5">
        <f t="shared" si="12"/>
        <v>28.91240217067352</v>
      </c>
      <c r="O154" s="5">
        <f t="shared" si="12"/>
        <v>-19.55215453900837</v>
      </c>
      <c r="P154" s="5">
        <f t="shared" si="12"/>
        <v>-23.423743930219374</v>
      </c>
      <c r="Q154" s="5">
        <f t="shared" si="12"/>
        <v>32.735148714646876</v>
      </c>
      <c r="R154" s="5">
        <f>-(SUM(F154:K154,T154,V154)-SUM(L154:Q154,S154,U154,W154)-('[1]APC MAT'!G154-'[1]APC MAT'!J154))</f>
        <v>3248.2577464836222</v>
      </c>
      <c r="S154" s="5">
        <f>[5]P00091!$AV$67/12-SUM(L154:Q154)</f>
        <v>-392.5817199999999</v>
      </c>
      <c r="T154" s="5">
        <f>IFERROR(HLOOKUP(E154,[13]MBR06!$D$2:$AJ$13,7,),)</f>
        <v>32.653869999999998</v>
      </c>
      <c r="U154" s="5">
        <f t="shared" si="13"/>
        <v>8.9166666666666661</v>
      </c>
      <c r="V154" s="5">
        <f>'[1]APC MAT'!F154-'[1]APC MAT'!I154</f>
        <v>-3803.3084699998626</v>
      </c>
      <c r="W154" s="5">
        <v>0</v>
      </c>
      <c r="X154" s="6">
        <f>SUM(F154:K154,T154,R154,V154)-SUM(L154:Q154,S154,U154,W154)-('[1]APC MAT'!G154-'[1]APC MAT'!J154)</f>
        <v>0</v>
      </c>
    </row>
    <row r="155" spans="1:24" x14ac:dyDescent="0.35">
      <c r="A155">
        <v>11</v>
      </c>
      <c r="B155" t="s">
        <v>54</v>
      </c>
      <c r="C155">
        <v>10</v>
      </c>
      <c r="D155" t="s">
        <v>33</v>
      </c>
      <c r="E155" t="s">
        <v>35</v>
      </c>
      <c r="F155" s="5">
        <f>IFERROR(VLOOKUP($E155,'[1]TD Z22K095'!$B$27:$N$38,'[1]Variações por PDCL'!A155,),)/1000</f>
        <v>343.72519</v>
      </c>
      <c r="G155" s="5">
        <f>-IFERROR(VLOOKUP($E155,'[1]TD Z22K260'!$B$25:$N$36,A155,),)/1000</f>
        <v>0</v>
      </c>
      <c r="H155" s="5">
        <f>-IFERROR(VLOOKUP($E155,'[1]TD Z22K260'!$B$43:$N$54,$A155,),)/1000</f>
        <v>0</v>
      </c>
      <c r="I155" s="5">
        <f>-IFERROR(VLOOKUP($E155,'[1]TD Z22K260'!$B$61:$N$72,$A155,),)/1000</f>
        <v>0</v>
      </c>
      <c r="J155" s="5">
        <f>-IFERROR(VLOOKUP($E155,'[1]TD Z22K260'!$B$79:$N$91,$A155,),)/1000+IFERROR(VLOOKUP(E155,[11]II!$B$6:$C$15,2,),)/1000</f>
        <v>0</v>
      </c>
      <c r="K155" s="5">
        <f>-IFERROR(VLOOKUP($E155,'[1]TD Z22K260'!$B$97:$N$109,$A155,),)/1000</f>
        <v>0</v>
      </c>
      <c r="L155" s="5">
        <f t="shared" si="12"/>
        <v>42.639710652905215</v>
      </c>
      <c r="M155" s="5">
        <f t="shared" si="12"/>
        <v>46.183786623941721</v>
      </c>
      <c r="N155" s="5">
        <f t="shared" si="12"/>
        <v>38.806404564153375</v>
      </c>
      <c r="O155" s="5">
        <f t="shared" si="12"/>
        <v>-10.443047127749796</v>
      </c>
      <c r="P155" s="5">
        <f t="shared" si="12"/>
        <v>-31.463236792672472</v>
      </c>
      <c r="Q155" s="5">
        <f t="shared" si="12"/>
        <v>179.97818115255163</v>
      </c>
      <c r="R155" s="5">
        <f>-(SUM(F155:K155,T155,V155)-SUM(L155:Q155,S155,U155,W155)-('[1]APC MAT'!G155-'[1]APC MAT'!J155))</f>
        <v>-829.09496201787636</v>
      </c>
      <c r="S155" s="5">
        <f>[5]P00282!$AV$67/12-SUM(L155:Q155)</f>
        <v>0</v>
      </c>
      <c r="T155" s="5">
        <f>IFERROR(HLOOKUP(E155,[13]MBR06!$D$2:$AJ$13,7,),)</f>
        <v>-1454.97477</v>
      </c>
      <c r="U155" s="5">
        <f t="shared" si="13"/>
        <v>-1025.25</v>
      </c>
      <c r="V155" s="5">
        <f>'[1]APC MAT'!F155-'[1]APC MAT'!I155</f>
        <v>986.34429160120999</v>
      </c>
      <c r="W155" s="5">
        <v>0</v>
      </c>
      <c r="X155" s="6">
        <f>SUM(F155:K155,T155,R155,V155)-SUM(L155:Q155,S155,U155,W155)-('[1]APC MAT'!G155-'[1]APC MAT'!J155)</f>
        <v>0</v>
      </c>
    </row>
    <row r="156" spans="1:24" x14ac:dyDescent="0.35">
      <c r="A156">
        <v>11</v>
      </c>
      <c r="B156" t="s">
        <v>54</v>
      </c>
      <c r="C156">
        <v>10</v>
      </c>
      <c r="D156" t="s">
        <v>33</v>
      </c>
      <c r="E156" t="s">
        <v>36</v>
      </c>
      <c r="F156" s="5">
        <f>IFERROR(VLOOKUP($E156,'[1]TD Z22K095'!$B$27:$N$38,'[1]Variações por PDCL'!A156,),)/1000</f>
        <v>0</v>
      </c>
      <c r="G156" s="5">
        <f>-IFERROR(VLOOKUP($E156,'[1]TD Z22K260'!$B$25:$N$36,A156,),)/1000</f>
        <v>0</v>
      </c>
      <c r="H156" s="5">
        <f>-IFERROR(VLOOKUP($E156,'[1]TD Z22K260'!$B$43:$N$54,$A156,),)/1000</f>
        <v>0</v>
      </c>
      <c r="I156" s="5">
        <f>-IFERROR(VLOOKUP($E156,'[1]TD Z22K260'!$B$61:$N$72,$A156,),)/1000</f>
        <v>0</v>
      </c>
      <c r="J156" s="5">
        <f>-IFERROR(VLOOKUP($E156,'[1]TD Z22K260'!$B$79:$N$91,$A156,),)/1000+IFERROR(VLOOKUP(E156,[11]II!$B$6:$C$15,2,),)/1000</f>
        <v>0</v>
      </c>
      <c r="K156" s="5">
        <f>-IFERROR(VLOOKUP($E156,'[1]TD Z22K260'!$B$97:$N$109,$A156,),)/1000</f>
        <v>0</v>
      </c>
      <c r="L156" s="5">
        <f t="shared" si="12"/>
        <v>0</v>
      </c>
      <c r="M156" s="5">
        <f t="shared" si="12"/>
        <v>0</v>
      </c>
      <c r="N156" s="5">
        <f t="shared" si="12"/>
        <v>0</v>
      </c>
      <c r="O156" s="5">
        <f t="shared" si="12"/>
        <v>0</v>
      </c>
      <c r="P156" s="5">
        <f t="shared" si="12"/>
        <v>0</v>
      </c>
      <c r="Q156" s="5">
        <f t="shared" si="12"/>
        <v>0</v>
      </c>
      <c r="R156" s="5">
        <f>-(SUM(F156:K156,T156,V156)-SUM(L156:Q156,S156,U156,W156)-('[1]APC MAT'!G156-'[1]APC MAT'!J156))</f>
        <v>6.6770549999999957</v>
      </c>
      <c r="S156" s="5">
        <f>[5]P00090!$AV$67/12-SUM(L156:Q156)</f>
        <v>0</v>
      </c>
      <c r="T156" s="5">
        <f>IFERROR(HLOOKUP(E156,[13]MBR06!$D$2:$AJ$13,7,),)</f>
        <v>0</v>
      </c>
      <c r="U156" s="5">
        <f t="shared" si="13"/>
        <v>0</v>
      </c>
      <c r="V156" s="5">
        <f>'[1]APC MAT'!F156-'[1]APC MAT'!I156</f>
        <v>-19.293069666666725</v>
      </c>
      <c r="W156" s="5">
        <v>0</v>
      </c>
      <c r="X156" s="6">
        <f>SUM(F156:K156,T156,R156,V156)-SUM(L156:Q156,S156,U156,W156)-('[1]APC MAT'!G156-'[1]APC MAT'!J156)</f>
        <v>0</v>
      </c>
    </row>
    <row r="157" spans="1:24" x14ac:dyDescent="0.35">
      <c r="A157">
        <v>11</v>
      </c>
      <c r="B157" t="s">
        <v>54</v>
      </c>
      <c r="C157">
        <v>10</v>
      </c>
      <c r="D157" t="s">
        <v>37</v>
      </c>
      <c r="E157" t="s">
        <v>38</v>
      </c>
      <c r="F157" s="5">
        <f>IFERROR(VLOOKUP($E157,'[1]TD Z22K095'!$B$27:$N$38,'[1]Variações por PDCL'!A157,),)/1000</f>
        <v>2105.9680700000013</v>
      </c>
      <c r="G157" s="5">
        <f>-IFERROR(VLOOKUP($E157,'[1]TD Z22K260'!$B$25:$N$36,A157,),)/1000</f>
        <v>0</v>
      </c>
      <c r="H157" s="5">
        <f>-IFERROR(VLOOKUP($E157,'[1]TD Z22K260'!$B$43:$N$54,$A157,),)/1000</f>
        <v>0</v>
      </c>
      <c r="I157" s="5">
        <f>-IFERROR(VLOOKUP($E157,'[1]TD Z22K260'!$B$61:$N$72,$A157,),)/1000</f>
        <v>0</v>
      </c>
      <c r="J157" s="5">
        <f>-IFERROR(VLOOKUP($E157,'[1]TD Z22K260'!$B$79:$N$91,$A157,),)/1000+IFERROR(VLOOKUP(E157,[11]II!$B$6:$C$15,2,),)/1000</f>
        <v>0</v>
      </c>
      <c r="K157" s="5">
        <f>-IFERROR(VLOOKUP($E157,'[1]TD Z22K260'!$B$97:$N$109,$A157,),)/1000</f>
        <v>0</v>
      </c>
      <c r="L157" s="5">
        <f t="shared" si="12"/>
        <v>750.01450511227847</v>
      </c>
      <c r="M157" s="5">
        <f t="shared" si="12"/>
        <v>-17.184912005800697</v>
      </c>
      <c r="N157" s="5">
        <f t="shared" si="12"/>
        <v>128.62383997223711</v>
      </c>
      <c r="O157" s="5">
        <f t="shared" si="12"/>
        <v>-53.042059230663391</v>
      </c>
      <c r="P157" s="5">
        <f t="shared" si="12"/>
        <v>-127.68591902093117</v>
      </c>
      <c r="Q157" s="5">
        <f t="shared" si="12"/>
        <v>548.46172607725327</v>
      </c>
      <c r="R157" s="5">
        <f>-(SUM(F157:K157,T157,V157)-SUM(L157:Q157,S157,U157,W157)-('[1]APC MAT'!G157-'[1]APC MAT'!J157))</f>
        <v>8360.6972820682859</v>
      </c>
      <c r="S157" s="5">
        <f>[5]P00580!$AV$67/12-SUM(L157:Q157)</f>
        <v>1612.7402101484508</v>
      </c>
      <c r="T157" s="5">
        <f>IFERROR(HLOOKUP(E157,[13]MBR06!$D$2:$AJ$13,7,),)</f>
        <v>-975.48577999999998</v>
      </c>
      <c r="U157" s="5">
        <f t="shared" si="13"/>
        <v>-857.41666666666663</v>
      </c>
      <c r="V157" s="5">
        <f>'[1]APC MAT'!F157-'[1]APC MAT'!I157</f>
        <v>-12890.949787465768</v>
      </c>
      <c r="W157" s="5">
        <v>0</v>
      </c>
      <c r="X157" s="6">
        <f>SUM(F157:K157,T157,R157,V157)-SUM(L157:Q157,S157,U157,W157)-('[1]APC MAT'!G157-'[1]APC MAT'!J157)</f>
        <v>0</v>
      </c>
    </row>
    <row r="158" spans="1:24" x14ac:dyDescent="0.35">
      <c r="A158">
        <v>11</v>
      </c>
      <c r="B158" t="s">
        <v>54</v>
      </c>
      <c r="C158">
        <v>10</v>
      </c>
      <c r="D158" t="s">
        <v>39</v>
      </c>
      <c r="E158" t="s">
        <v>40</v>
      </c>
      <c r="F158" s="5">
        <f>IFERROR(VLOOKUP($E158,'[1]TD Z22K095'!$B$27:$N$38,'[1]Variações por PDCL'!A158,),)/1000</f>
        <v>80.107540000000014</v>
      </c>
      <c r="G158" s="5">
        <f>-IFERROR(VLOOKUP($E158,'[1]TD Z22K260'!$B$25:$N$36,A158,),)/1000</f>
        <v>0</v>
      </c>
      <c r="H158" s="5">
        <f>-IFERROR(VLOOKUP($E158,'[1]TD Z22K260'!$B$43:$N$54,$A158,),)/1000</f>
        <v>0</v>
      </c>
      <c r="I158" s="5">
        <f>-IFERROR(VLOOKUP($E158,'[1]TD Z22K260'!$B$61:$N$72,$A158,),)/1000</f>
        <v>0</v>
      </c>
      <c r="J158" s="5">
        <f>-IFERROR(VLOOKUP($E158,'[1]TD Z22K260'!$B$79:$N$91,$A158,),)/1000+IFERROR(VLOOKUP(E158,[11]II!$B$6:$C$15,2,),)/1000</f>
        <v>0</v>
      </c>
      <c r="K158" s="5">
        <f>-IFERROR(VLOOKUP($E158,'[1]TD Z22K260'!$B$97:$N$109,$A158,),)/1000</f>
        <v>0</v>
      </c>
      <c r="L158" s="5">
        <f t="shared" si="12"/>
        <v>51.7519512045263</v>
      </c>
      <c r="M158" s="5">
        <f t="shared" si="12"/>
        <v>-7.3164377606793636</v>
      </c>
      <c r="N158" s="5">
        <f t="shared" si="12"/>
        <v>13.48286357191339</v>
      </c>
      <c r="O158" s="5">
        <f t="shared" si="12"/>
        <v>-0.87681095435011513</v>
      </c>
      <c r="P158" s="5">
        <f t="shared" si="12"/>
        <v>-2.3722719239363306</v>
      </c>
      <c r="Q158" s="5">
        <f t="shared" si="12"/>
        <v>41.139021067022107</v>
      </c>
      <c r="R158" s="5">
        <f>-(SUM(F158:K158,T158,V158)-SUM(L158:Q158,S158,U158,W158)-('[1]APC MAT'!G158-'[1]APC MAT'!J158))</f>
        <v>-58.450810454089265</v>
      </c>
      <c r="S158" s="5">
        <f>[5]P00586!$AV$67/12-SUM(L158:Q158)</f>
        <v>0</v>
      </c>
      <c r="T158" s="5">
        <f>IFERROR(HLOOKUP(E158,[13]MBR06!$D$2:$AJ$13,7,),)</f>
        <v>-129.77441000000002</v>
      </c>
      <c r="U158" s="5">
        <f t="shared" si="13"/>
        <v>-104.83333333333333</v>
      </c>
      <c r="V158" s="5">
        <f>'[1]APC MAT'!F158-'[1]APC MAT'!I158</f>
        <v>-698.78695307091027</v>
      </c>
      <c r="W158" s="5">
        <v>0</v>
      </c>
      <c r="X158" s="6">
        <f>SUM(F158:K158,T158,R158,V158)-SUM(L158:Q158,S158,U158,W158)-('[1]APC MAT'!G158-'[1]APC MAT'!J158)</f>
        <v>0</v>
      </c>
    </row>
    <row r="159" spans="1:24" x14ac:dyDescent="0.35">
      <c r="A159">
        <v>11</v>
      </c>
      <c r="B159" t="s">
        <v>54</v>
      </c>
      <c r="C159">
        <v>10</v>
      </c>
      <c r="D159" t="s">
        <v>39</v>
      </c>
      <c r="E159" t="s">
        <v>41</v>
      </c>
      <c r="F159" s="5">
        <f>IFERROR(VLOOKUP($E159,'[1]TD Z22K095'!$B$27:$N$38,'[1]Variações por PDCL'!A159,),)/1000</f>
        <v>4.6416899999999996</v>
      </c>
      <c r="G159" s="5">
        <f>-IFERROR(VLOOKUP($E159,'[1]TD Z22K260'!$B$25:$N$36,A159,),)/1000</f>
        <v>0</v>
      </c>
      <c r="H159" s="5">
        <f>-IFERROR(VLOOKUP($E159,'[1]TD Z22K260'!$B$43:$N$54,$A159,),)/1000</f>
        <v>0</v>
      </c>
      <c r="I159" s="5">
        <f>-IFERROR(VLOOKUP($E159,'[1]TD Z22K260'!$B$61:$N$72,$A159,),)/1000</f>
        <v>0</v>
      </c>
      <c r="J159" s="5">
        <f>-IFERROR(VLOOKUP($E159,'[1]TD Z22K260'!$B$79:$N$91,$A159,),)/1000+IFERROR(VLOOKUP(E159,[11]II!$B$6:$C$15,2,),)/1000</f>
        <v>0</v>
      </c>
      <c r="K159" s="5">
        <f>-IFERROR(VLOOKUP($E159,'[1]TD Z22K260'!$B$97:$N$109,$A159,),)/1000</f>
        <v>0</v>
      </c>
      <c r="L159" s="5">
        <f t="shared" si="12"/>
        <v>-1.20523468110375E-2</v>
      </c>
      <c r="M159" s="5">
        <f t="shared" si="12"/>
        <v>108.81191950025415</v>
      </c>
      <c r="N159" s="5">
        <f t="shared" si="12"/>
        <v>33.095210711415881</v>
      </c>
      <c r="O159" s="5">
        <f t="shared" si="12"/>
        <v>16.064601444570688</v>
      </c>
      <c r="P159" s="5">
        <f t="shared" si="12"/>
        <v>73.324016296251031</v>
      </c>
      <c r="Q159" s="5">
        <f t="shared" si="12"/>
        <v>4.7782786515874358</v>
      </c>
      <c r="R159" s="5">
        <f>-(SUM(F159:K159,T159,V159)-SUM(L159:Q159,S159,U159,W159)-('[1]APC MAT'!G159-'[1]APC MAT'!J159))</f>
        <v>124.52717099805238</v>
      </c>
      <c r="S159" s="5">
        <f>[5]P00283!$AV$67/12-SUM(L159:Q159)</f>
        <v>0</v>
      </c>
      <c r="T159" s="5">
        <f>IFERROR(HLOOKUP(E159,[13]MBR06!$D$2:$AJ$13,7,),)</f>
        <v>-106.92153</v>
      </c>
      <c r="U159" s="5">
        <f t="shared" si="13"/>
        <v>-51.333333333333336</v>
      </c>
      <c r="V159" s="5">
        <f>'[1]APC MAT'!F159-'[1]APC MAT'!I159</f>
        <v>-27.18692393138565</v>
      </c>
      <c r="W159" s="5">
        <v>0</v>
      </c>
      <c r="X159" s="6">
        <f>SUM(F159:K159,T159,R159,V159)-SUM(L159:Q159,S159,U159,W159)-('[1]APC MAT'!G159-'[1]APC MAT'!J159)</f>
        <v>0</v>
      </c>
    </row>
    <row r="160" spans="1:24" x14ac:dyDescent="0.35">
      <c r="A160">
        <v>11</v>
      </c>
      <c r="B160" t="s">
        <v>54</v>
      </c>
      <c r="C160">
        <v>10</v>
      </c>
      <c r="D160" t="s">
        <v>42</v>
      </c>
      <c r="E160" t="s">
        <v>43</v>
      </c>
      <c r="F160" s="5">
        <f>IFERROR(VLOOKUP($E160,'[1]TD Z22K095'!$B$27:$N$38,'[1]Variações por PDCL'!A160,),)/1000</f>
        <v>385.64002999999997</v>
      </c>
      <c r="G160" s="5">
        <f>-IFERROR(VLOOKUP($E160,'[1]TD Z22K260'!$B$25:$N$36,A160,),)/1000</f>
        <v>0</v>
      </c>
      <c r="H160" s="5">
        <f>-IFERROR(VLOOKUP($E160,'[1]TD Z22K260'!$B$43:$N$54,$A160,),)/1000</f>
        <v>0</v>
      </c>
      <c r="I160" s="5">
        <f>-IFERROR(VLOOKUP($E160,'[1]TD Z22K260'!$B$61:$N$72,$A160,),)/1000</f>
        <v>0</v>
      </c>
      <c r="J160" s="5">
        <f>-IFERROR(VLOOKUP($E160,'[1]TD Z22K260'!$B$79:$N$91,$A160,),)/1000+IFERROR(VLOOKUP(E160,[11]II!$B$6:$C$15,2,),)/1000</f>
        <v>0</v>
      </c>
      <c r="K160" s="5">
        <f>-IFERROR(VLOOKUP($E160,'[1]TD Z22K260'!$B$97:$N$109,$A160,),)/1000</f>
        <v>0</v>
      </c>
      <c r="L160" s="5">
        <f t="shared" si="12"/>
        <v>261.74027505970105</v>
      </c>
      <c r="M160" s="5">
        <f t="shared" si="12"/>
        <v>232.50228455045118</v>
      </c>
      <c r="N160" s="5">
        <f t="shared" si="12"/>
        <v>4.2867161779586951</v>
      </c>
      <c r="O160" s="5">
        <f t="shared" si="12"/>
        <v>9.043891795907113</v>
      </c>
      <c r="P160" s="5">
        <f t="shared" si="12"/>
        <v>-42.644870561531427</v>
      </c>
      <c r="Q160" s="5">
        <f t="shared" si="12"/>
        <v>97.249568767748983</v>
      </c>
      <c r="R160" s="5">
        <f>-(SUM(F160:K160,T160,V160)-SUM(L160:Q160,S160,U160,W160)-('[1]APC MAT'!G160-'[1]APC MAT'!J160))</f>
        <v>2861.3517652858159</v>
      </c>
      <c r="S160" s="5">
        <f>[5]P00258!$AV$67/12-SUM(L160:Q160)</f>
        <v>0</v>
      </c>
      <c r="T160" s="5">
        <f>IFERROR(HLOOKUP(E160,[13]MBR06!$D$2:$AJ$13,7,),)</f>
        <v>-397.4384</v>
      </c>
      <c r="U160" s="5">
        <f t="shared" si="13"/>
        <v>-277.75</v>
      </c>
      <c r="V160" s="5">
        <f>'[1]APC MAT'!F160-'[1]APC MAT'!I160</f>
        <v>18.358266779811402</v>
      </c>
      <c r="W160" s="5">
        <v>0</v>
      </c>
      <c r="X160" s="6">
        <f>SUM(F160:K160,T160,R160,V160)-SUM(L160:Q160,S160,U160,W160)-('[1]APC MAT'!G160-'[1]APC MAT'!J160)</f>
        <v>0</v>
      </c>
    </row>
    <row r="161" spans="1:24" x14ac:dyDescent="0.35">
      <c r="A161">
        <v>11</v>
      </c>
      <c r="B161" t="s">
        <v>54</v>
      </c>
      <c r="C161">
        <v>10</v>
      </c>
      <c r="D161" t="s">
        <v>44</v>
      </c>
      <c r="E161" t="s">
        <v>45</v>
      </c>
      <c r="F161" s="5">
        <f>IFERROR(VLOOKUP($E161,'[1]TD Z22K095'!$B$27:$N$38,'[1]Variações por PDCL'!A161,),)/1000</f>
        <v>6.2876600000000007</v>
      </c>
      <c r="G161" s="5">
        <f>-IFERROR(VLOOKUP($E161,'[1]TD Z22K260'!$B$25:$N$36,A161,),)/1000</f>
        <v>0</v>
      </c>
      <c r="H161" s="5">
        <f>-IFERROR(VLOOKUP($E161,'[1]TD Z22K260'!$B$43:$N$54,$A161,),)/1000</f>
        <v>0</v>
      </c>
      <c r="I161" s="5">
        <f>-IFERROR(VLOOKUP($E161,'[1]TD Z22K260'!$B$61:$N$72,$A161,),)/1000</f>
        <v>0</v>
      </c>
      <c r="J161" s="5">
        <f>-IFERROR(VLOOKUP($E161,'[1]TD Z22K260'!$B$79:$N$91,$A161,),)/1000+IFERROR(VLOOKUP(E161,[11]II!$B$6:$C$15,2,),)/1000</f>
        <v>0</v>
      </c>
      <c r="K161" s="5">
        <f>-IFERROR(VLOOKUP($E161,'[1]TD Z22K260'!$B$97:$N$109,$A161,),)/1000</f>
        <v>0</v>
      </c>
      <c r="L161" s="5">
        <f t="shared" si="12"/>
        <v>0</v>
      </c>
      <c r="M161" s="5">
        <f t="shared" si="12"/>
        <v>0</v>
      </c>
      <c r="N161" s="5">
        <f t="shared" si="12"/>
        <v>0</v>
      </c>
      <c r="O161" s="5">
        <f t="shared" si="12"/>
        <v>0</v>
      </c>
      <c r="P161" s="5">
        <f t="shared" si="12"/>
        <v>0</v>
      </c>
      <c r="Q161" s="5">
        <f t="shared" si="12"/>
        <v>0</v>
      </c>
      <c r="R161" s="5">
        <f>-(SUM(F161:K161,T161,V161)-SUM(L161:Q161,S161,U161,W161)-('[1]APC MAT'!G161-'[1]APC MAT'!J161))</f>
        <v>-172.20514000000003</v>
      </c>
      <c r="S161" s="5">
        <f>[5]P00200!$AV$67/12-SUM(L161:Q161)</f>
        <v>0</v>
      </c>
      <c r="T161" s="5">
        <f>IFERROR(HLOOKUP(E161,[13]MBR06!$D$2:$AJ$13,7,),)</f>
        <v>8.0000000000000002E-3</v>
      </c>
      <c r="U161" s="5">
        <f t="shared" si="13"/>
        <v>0</v>
      </c>
      <c r="V161" s="5">
        <f>'[1]APC MAT'!F161-'[1]APC MAT'!I161</f>
        <v>0</v>
      </c>
      <c r="W161" s="5">
        <v>0</v>
      </c>
      <c r="X161" s="6">
        <f>SUM(F161:K161,T161,R161,V161)-SUM(L161:Q161,S161,U161,W161)-('[1]APC MAT'!G161-'[1]APC MAT'!J161)</f>
        <v>0</v>
      </c>
    </row>
    <row r="162" spans="1:24" x14ac:dyDescent="0.35">
      <c r="A162">
        <v>12</v>
      </c>
      <c r="B162" t="s">
        <v>55</v>
      </c>
      <c r="C162">
        <v>11</v>
      </c>
      <c r="D162" t="s">
        <v>23</v>
      </c>
      <c r="E162" t="s">
        <v>24</v>
      </c>
      <c r="F162" s="5">
        <f>IFERROR(VLOOKUP($E162,'[1]TD Z22K095'!$B$27:$N$38,'[1]Variações por PDCL'!A162,),)/1000</f>
        <v>0</v>
      </c>
      <c r="G162" s="5">
        <f>-IFERROR(VLOOKUP($E162,'[1]TD Z22K260'!$B$25:$N$36,A162,),)/1000</f>
        <v>0</v>
      </c>
      <c r="H162" s="5">
        <f>-IFERROR(VLOOKUP($E162,'[1]TD Z22K260'!$B$43:$N$54,$A162,),)/1000</f>
        <v>0</v>
      </c>
      <c r="I162" s="5">
        <f>-IFERROR(VLOOKUP($E162,'[1]TD Z22K260'!$B$61:$N$72,$A162,),)/1000</f>
        <v>0</v>
      </c>
      <c r="J162" s="5">
        <f>-IFERROR(VLOOKUP($E162,'[1]TD Z22K260'!$B$79:$N$91,$A162,),)/1000+IFERROR(VLOOKUP(E162,[11]II!$B$6:$C$15,2,),)/1000</f>
        <v>0</v>
      </c>
      <c r="K162" s="5">
        <f>-IFERROR(VLOOKUP($E162,'[1]TD Z22K260'!$B$97:$N$109,$A162,),)/1000</f>
        <v>0</v>
      </c>
      <c r="L162" s="5">
        <f t="shared" ref="L162:Q177" si="14">L146</f>
        <v>0</v>
      </c>
      <c r="M162" s="5">
        <f t="shared" si="14"/>
        <v>0</v>
      </c>
      <c r="N162" s="5">
        <f t="shared" si="14"/>
        <v>0</v>
      </c>
      <c r="O162" s="5">
        <f t="shared" si="14"/>
        <v>0</v>
      </c>
      <c r="P162" s="5">
        <f t="shared" si="14"/>
        <v>0</v>
      </c>
      <c r="Q162" s="5">
        <f t="shared" si="14"/>
        <v>0</v>
      </c>
      <c r="R162" s="5">
        <f>-(SUM(F162:K162,T162,V162)-SUM(L162:Q162,S162,U162,W162)-('[1]APC MAT'!G162-'[1]APC MAT'!J162))</f>
        <v>-25.975493839580086</v>
      </c>
      <c r="S162" s="5">
        <f>[5]P00068!$AV$67/12-SUM(L162:Q162)</f>
        <v>0</v>
      </c>
      <c r="T162" s="7">
        <f>+IFERROR(HLOOKUP($E162,[14]MBRs!$F$12:$DD$20,9,0),0)/1000</f>
        <v>-51.276980000000037</v>
      </c>
      <c r="U162" s="5">
        <f t="shared" si="13"/>
        <v>-25.916666666666661</v>
      </c>
      <c r="V162" s="5">
        <f>'[1]APC MAT'!F162-'[1]APC MAT'!I162</f>
        <v>25.916666666666661</v>
      </c>
      <c r="W162" s="5">
        <v>0</v>
      </c>
      <c r="X162" s="6">
        <f>SUM(F162:K162,T162,R162,V162)-SUM(L162:Q162,S162,U162,W162)-('[1]APC MAT'!G162-'[1]APC MAT'!J162)</f>
        <v>0</v>
      </c>
    </row>
    <row r="163" spans="1:24" x14ac:dyDescent="0.35">
      <c r="A163">
        <v>12</v>
      </c>
      <c r="B163" t="s">
        <v>55</v>
      </c>
      <c r="C163">
        <v>11</v>
      </c>
      <c r="D163" t="s">
        <v>23</v>
      </c>
      <c r="E163" t="s">
        <v>25</v>
      </c>
      <c r="F163" s="5">
        <f>IFERROR(VLOOKUP($E163,'[1]TD Z22K095'!$B$27:$N$38,'[1]Variações por PDCL'!A163,),)/1000</f>
        <v>0</v>
      </c>
      <c r="G163" s="5">
        <f>-IFERROR(VLOOKUP($E163,'[1]TD Z22K260'!$B$25:$N$36,A163,),)/1000</f>
        <v>0</v>
      </c>
      <c r="H163" s="5">
        <f>-IFERROR(VLOOKUP($E163,'[1]TD Z22K260'!$B$43:$N$54,$A163,),)/1000</f>
        <v>0</v>
      </c>
      <c r="I163" s="5">
        <f>-IFERROR(VLOOKUP($E163,'[1]TD Z22K260'!$B$61:$N$72,$A163,),)/1000</f>
        <v>0</v>
      </c>
      <c r="J163" s="5">
        <f>-IFERROR(VLOOKUP($E163,'[1]TD Z22K260'!$B$79:$N$91,$A163,),)/1000+IFERROR(VLOOKUP(E163,[11]II!$B$6:$C$15,2,),)/1000</f>
        <v>0</v>
      </c>
      <c r="K163" s="5">
        <f>-IFERROR(VLOOKUP($E163,'[1]TD Z22K260'!$B$97:$N$109,$A163,),)/1000</f>
        <v>0</v>
      </c>
      <c r="L163" s="5">
        <f t="shared" si="14"/>
        <v>321.8689301414318</v>
      </c>
      <c r="M163" s="5">
        <f t="shared" si="14"/>
        <v>345.42844945856888</v>
      </c>
      <c r="N163" s="5">
        <f t="shared" si="14"/>
        <v>86.802433615157739</v>
      </c>
      <c r="O163" s="5">
        <f t="shared" si="14"/>
        <v>11.652451102597537</v>
      </c>
      <c r="P163" s="5">
        <f t="shared" si="14"/>
        <v>14.679002348168519</v>
      </c>
      <c r="Q163" s="5">
        <f t="shared" si="14"/>
        <v>11.510312449038295</v>
      </c>
      <c r="R163" s="5">
        <f>-(SUM(F163:K163,T163,V163)-SUM(L163:Q163,S163,U163,W163)-('[1]APC MAT'!G163-'[1]APC MAT'!J163))</f>
        <v>-2642.2983814118752</v>
      </c>
      <c r="S163" s="5">
        <f>[5]P00590!$AV$67/12-SUM(L163:Q163)</f>
        <v>0</v>
      </c>
      <c r="T163" s="5">
        <f>+IFERROR(HLOOKUP($E163,[14]MBRs!$F$12:$DD$20,9,0),0)/1000</f>
        <v>-0.33840000000000009</v>
      </c>
      <c r="U163" s="5">
        <f t="shared" si="13"/>
        <v>0.16666666666666666</v>
      </c>
      <c r="V163" s="5">
        <f>'[1]APC MAT'!F163-'[1]APC MAT'!I163</f>
        <v>-303.26119791750261</v>
      </c>
      <c r="W163" s="5">
        <v>0</v>
      </c>
      <c r="X163" s="6">
        <f>SUM(F163:K163,T163,R163,V163)-SUM(L163:Q163,S163,U163,W163)-('[1]APC MAT'!G163-'[1]APC MAT'!J163)</f>
        <v>0</v>
      </c>
    </row>
    <row r="164" spans="1:24" x14ac:dyDescent="0.35">
      <c r="A164">
        <v>12</v>
      </c>
      <c r="B164" t="s">
        <v>55</v>
      </c>
      <c r="C164">
        <v>11</v>
      </c>
      <c r="D164" t="s">
        <v>23</v>
      </c>
      <c r="E164" t="s">
        <v>26</v>
      </c>
      <c r="F164" s="5">
        <f>IFERROR(VLOOKUP($E164,'[1]TD Z22K095'!$B$27:$N$38,'[1]Variações por PDCL'!A164,),)/1000</f>
        <v>0</v>
      </c>
      <c r="G164" s="5">
        <f>-IFERROR(VLOOKUP($E164,'[1]TD Z22K260'!$B$25:$N$36,A164,),)/1000</f>
        <v>0</v>
      </c>
      <c r="H164" s="5">
        <f>-IFERROR(VLOOKUP($E164,'[1]TD Z22K260'!$B$43:$N$54,$A164,),)/1000</f>
        <v>0</v>
      </c>
      <c r="I164" s="5">
        <f>-IFERROR(VLOOKUP($E164,'[1]TD Z22K260'!$B$61:$N$72,$A164,),)/1000</f>
        <v>0</v>
      </c>
      <c r="J164" s="5">
        <f>-IFERROR(VLOOKUP($E164,'[1]TD Z22K260'!$B$79:$N$91,$A164,),)/1000+IFERROR(VLOOKUP(E164,[11]II!$B$6:$C$15,2,),)/1000</f>
        <v>0</v>
      </c>
      <c r="K164" s="5">
        <f>-IFERROR(VLOOKUP($E164,'[1]TD Z22K260'!$B$97:$N$109,$A164,),)/1000</f>
        <v>0</v>
      </c>
      <c r="L164" s="5">
        <f t="shared" si="14"/>
        <v>0</v>
      </c>
      <c r="M164" s="5">
        <f t="shared" si="14"/>
        <v>226.6183770435465</v>
      </c>
      <c r="N164" s="5">
        <f t="shared" si="14"/>
        <v>58.039170848074974</v>
      </c>
      <c r="O164" s="5">
        <f t="shared" si="14"/>
        <v>-2.5936869480641369</v>
      </c>
      <c r="P164" s="5">
        <f t="shared" si="14"/>
        <v>45.727254733498206</v>
      </c>
      <c r="Q164" s="5">
        <f t="shared" si="14"/>
        <v>16.19966417734847</v>
      </c>
      <c r="R164" s="5">
        <f>-(SUM(F164:K164,T164,V164)-SUM(L164:Q164,S164,U164,W164)-('[1]APC MAT'!G164-'[1]APC MAT'!J164))</f>
        <v>394.87061931246001</v>
      </c>
      <c r="S164" s="5">
        <f>[5]P00291!$AV$67/12-SUM(L164:Q164)</f>
        <v>0</v>
      </c>
      <c r="T164" s="5">
        <f>+IFERROR(HLOOKUP($E164,[14]MBRs!$F$12:$DD$20,9,0),0)/1000</f>
        <v>2.8071000000000059</v>
      </c>
      <c r="U164" s="5">
        <f t="shared" si="13"/>
        <v>-3.5833333333333335</v>
      </c>
      <c r="V164" s="5">
        <f>'[1]APC MAT'!F164-'[1]APC MAT'!I164</f>
        <v>-667.1582443841985</v>
      </c>
      <c r="W164" s="5">
        <v>0</v>
      </c>
      <c r="X164" s="6">
        <f>SUM(F164:K164,T164,R164,V164)-SUM(L164:Q164,S164,U164,W164)-('[1]APC MAT'!G164-'[1]APC MAT'!J164)</f>
        <v>0</v>
      </c>
    </row>
    <row r="165" spans="1:24" x14ac:dyDescent="0.35">
      <c r="A165">
        <v>12</v>
      </c>
      <c r="B165" t="s">
        <v>55</v>
      </c>
      <c r="C165">
        <v>11</v>
      </c>
      <c r="D165" t="s">
        <v>23</v>
      </c>
      <c r="E165" t="s">
        <v>27</v>
      </c>
      <c r="F165" s="5">
        <f>IFERROR(VLOOKUP($E165,'[1]TD Z22K095'!$B$27:$N$38,'[1]Variações por PDCL'!A165,),)/1000</f>
        <v>0</v>
      </c>
      <c r="G165" s="5">
        <f>-IFERROR(VLOOKUP($E165,'[1]TD Z22K260'!$B$25:$N$36,A165,),)/1000</f>
        <v>0</v>
      </c>
      <c r="H165" s="5">
        <f>-IFERROR(VLOOKUP($E165,'[1]TD Z22K260'!$B$43:$N$54,$A165,),)/1000</f>
        <v>0</v>
      </c>
      <c r="I165" s="5">
        <f>-IFERROR(VLOOKUP($E165,'[1]TD Z22K260'!$B$61:$N$72,$A165,),)/1000</f>
        <v>0</v>
      </c>
      <c r="J165" s="5">
        <f>-IFERROR(VLOOKUP($E165,'[1]TD Z22K260'!$B$79:$N$91,$A165,),)/1000+IFERROR(VLOOKUP(E165,[11]II!$B$6:$C$15,2,),)/1000</f>
        <v>0</v>
      </c>
      <c r="K165" s="5">
        <f>-IFERROR(VLOOKUP($E165,'[1]TD Z22K260'!$B$97:$N$109,$A165,),)/1000</f>
        <v>0</v>
      </c>
      <c r="L165" s="5">
        <f t="shared" si="14"/>
        <v>1054.2158054120707</v>
      </c>
      <c r="M165" s="5">
        <f t="shared" si="14"/>
        <v>245.55154051150748</v>
      </c>
      <c r="N165" s="5">
        <f t="shared" si="14"/>
        <v>69.595275677416183</v>
      </c>
      <c r="O165" s="5">
        <f t="shared" si="14"/>
        <v>8.4151548203106952</v>
      </c>
      <c r="P165" s="5">
        <f t="shared" si="14"/>
        <v>-271.75026319136134</v>
      </c>
      <c r="Q165" s="5">
        <f t="shared" si="14"/>
        <v>379.03242588142228</v>
      </c>
      <c r="R165" s="5">
        <f>-(SUM(F165:K165,T165,V165)-SUM(L165:Q165,S165,U165,W165)-('[1]APC MAT'!G165-'[1]APC MAT'!J165))</f>
        <v>3286.7661968883895</v>
      </c>
      <c r="S165" s="5">
        <f>[5]P00220!$AV$67/12-SUM(L165:Q165)</f>
        <v>0</v>
      </c>
      <c r="T165" s="5">
        <f>+IFERROR(HLOOKUP($E165,[14]MBRs!$F$12:$DD$20,9,0),0)/1000</f>
        <v>30.618339999999851</v>
      </c>
      <c r="U165" s="5">
        <f t="shared" si="13"/>
        <v>-346</v>
      </c>
      <c r="V165" s="5">
        <f>'[1]APC MAT'!F165-'[1]APC MAT'!I165</f>
        <v>-2966.008092880912</v>
      </c>
      <c r="W165" s="5">
        <v>0</v>
      </c>
      <c r="X165" s="6">
        <f>SUM(F165:K165,T165,R165,V165)-SUM(L165:Q165,S165,U165,W165)-('[1]APC MAT'!G165-'[1]APC MAT'!J165)</f>
        <v>0</v>
      </c>
    </row>
    <row r="166" spans="1:24" x14ac:dyDescent="0.35">
      <c r="A166">
        <v>12</v>
      </c>
      <c r="B166" t="s">
        <v>55</v>
      </c>
      <c r="C166">
        <v>11</v>
      </c>
      <c r="D166" t="s">
        <v>28</v>
      </c>
      <c r="E166" t="s">
        <v>29</v>
      </c>
      <c r="F166" s="5">
        <f>IFERROR(VLOOKUP($E166,'[1]TD Z22K095'!$B$27:$N$38,'[1]Variações por PDCL'!A166,),)/1000</f>
        <v>0</v>
      </c>
      <c r="G166" s="5">
        <f>-IFERROR(VLOOKUP($E166,'[1]TD Z22K260'!$B$25:$N$36,A166,),)/1000</f>
        <v>0</v>
      </c>
      <c r="H166" s="5">
        <f>-IFERROR(VLOOKUP($E166,'[1]TD Z22K260'!$B$43:$N$54,$A166,),)/1000</f>
        <v>0</v>
      </c>
      <c r="I166" s="5">
        <f>-IFERROR(VLOOKUP($E166,'[1]TD Z22K260'!$B$61:$N$72,$A166,),)/1000</f>
        <v>0</v>
      </c>
      <c r="J166" s="5">
        <f>-IFERROR(VLOOKUP($E166,'[1]TD Z22K260'!$B$79:$N$91,$A166,),)/1000+IFERROR(VLOOKUP(E166,[11]II!$B$6:$C$15,2,),)/1000</f>
        <v>0</v>
      </c>
      <c r="K166" s="5">
        <f>-IFERROR(VLOOKUP($E166,'[1]TD Z22K260'!$B$97:$N$109,$A166,),)/1000</f>
        <v>0</v>
      </c>
      <c r="L166" s="5">
        <f t="shared" si="14"/>
        <v>-3.4697612504576987</v>
      </c>
      <c r="M166" s="5">
        <f t="shared" si="14"/>
        <v>176.75477411957729</v>
      </c>
      <c r="N166" s="5">
        <f t="shared" si="14"/>
        <v>443.97935252996405</v>
      </c>
      <c r="O166" s="5">
        <f t="shared" si="14"/>
        <v>-12.968622107336552</v>
      </c>
      <c r="P166" s="5">
        <f t="shared" si="14"/>
        <v>-9.1960909841513558</v>
      </c>
      <c r="Q166" s="5">
        <f t="shared" si="14"/>
        <v>224.29498110953145</v>
      </c>
      <c r="R166" s="5">
        <f>-(SUM(F166:K166,T166,V166)-SUM(L166:Q166,S166,U166,W166)-('[1]APC MAT'!G166-'[1]APC MAT'!J166))</f>
        <v>5769.9823990691793</v>
      </c>
      <c r="S166" s="5">
        <f>[5]P00280!$AV$67/12-SUM(L166:Q166)</f>
        <v>83.333333333333144</v>
      </c>
      <c r="T166" s="5">
        <f>+IFERROR(HLOOKUP($E166,[14]MBRs!$F$12:$DD$20,9,0),0)/1000</f>
        <v>3.1804999999999999</v>
      </c>
      <c r="U166" s="5">
        <f t="shared" si="13"/>
        <v>4.083333333333333</v>
      </c>
      <c r="V166" s="5">
        <f>'[1]APC MAT'!F166-'[1]APC MAT'!I166</f>
        <v>-5873.7925858068502</v>
      </c>
      <c r="W166" s="5">
        <v>0</v>
      </c>
      <c r="X166" s="6">
        <f>SUM(F166:K166,T166,R166,V166)-SUM(L166:Q166,S166,U166,W166)-('[1]APC MAT'!G166-'[1]APC MAT'!J166)</f>
        <v>0</v>
      </c>
    </row>
    <row r="167" spans="1:24" x14ac:dyDescent="0.35">
      <c r="A167">
        <v>12</v>
      </c>
      <c r="B167" t="s">
        <v>55</v>
      </c>
      <c r="C167">
        <v>11</v>
      </c>
      <c r="D167" t="s">
        <v>28</v>
      </c>
      <c r="E167" t="s">
        <v>30</v>
      </c>
      <c r="F167" s="5">
        <f>IFERROR(VLOOKUP($E167,'[1]TD Z22K095'!$B$27:$N$38,'[1]Variações por PDCL'!A167,),)/1000</f>
        <v>0</v>
      </c>
      <c r="G167" s="5">
        <f>-IFERROR(VLOOKUP($E167,'[1]TD Z22K260'!$B$25:$N$36,A167,),)/1000</f>
        <v>0</v>
      </c>
      <c r="H167" s="5">
        <f>-IFERROR(VLOOKUP($E167,'[1]TD Z22K260'!$B$43:$N$54,$A167,),)/1000</f>
        <v>0</v>
      </c>
      <c r="I167" s="5">
        <f>-IFERROR(VLOOKUP($E167,'[1]TD Z22K260'!$B$61:$N$72,$A167,),)/1000</f>
        <v>0</v>
      </c>
      <c r="J167" s="5">
        <f>-IFERROR(VLOOKUP($E167,'[1]TD Z22K260'!$B$79:$N$91,$A167,),)/1000+IFERROR(VLOOKUP(E167,[11]II!$B$6:$C$15,2,),)/1000</f>
        <v>0</v>
      </c>
      <c r="K167" s="5">
        <f>-IFERROR(VLOOKUP($E167,'[1]TD Z22K260'!$B$97:$N$109,$A167,),)/1000</f>
        <v>0</v>
      </c>
      <c r="L167" s="5">
        <f t="shared" si="14"/>
        <v>0</v>
      </c>
      <c r="M167" s="5">
        <f t="shared" si="14"/>
        <v>0</v>
      </c>
      <c r="N167" s="5">
        <f t="shared" si="14"/>
        <v>0</v>
      </c>
      <c r="O167" s="5">
        <f t="shared" si="14"/>
        <v>0</v>
      </c>
      <c r="P167" s="5">
        <f t="shared" si="14"/>
        <v>0</v>
      </c>
      <c r="Q167" s="5">
        <f t="shared" si="14"/>
        <v>0</v>
      </c>
      <c r="R167" s="5">
        <f>-(SUM(F167:K167,T167,V167)-SUM(L167:Q167,S167,U167,W167)-('[1]APC MAT'!G167-'[1]APC MAT'!J167))</f>
        <v>0</v>
      </c>
      <c r="S167" s="5">
        <f>[5]P00297!$AV$67/12-SUM(L167:Q167)</f>
        <v>0</v>
      </c>
      <c r="T167" s="5">
        <f>+IFERROR(HLOOKUP($E167,[14]MBRs!$F$12:$DD$20,9,0),0)/1000</f>
        <v>0</v>
      </c>
      <c r="U167" s="5">
        <f t="shared" si="13"/>
        <v>0</v>
      </c>
      <c r="V167" s="5">
        <f>'[1]APC MAT'!F167-'[1]APC MAT'!I167</f>
        <v>0</v>
      </c>
      <c r="W167" s="5">
        <v>0</v>
      </c>
      <c r="X167" s="6">
        <f>SUM(F167:K167,T167,R167,V167)-SUM(L167:Q167,S167,U167,W167)-('[1]APC MAT'!G167-'[1]APC MAT'!J167)</f>
        <v>0</v>
      </c>
    </row>
    <row r="168" spans="1:24" x14ac:dyDescent="0.35">
      <c r="A168">
        <v>12</v>
      </c>
      <c r="B168" t="s">
        <v>55</v>
      </c>
      <c r="C168">
        <v>11</v>
      </c>
      <c r="D168" t="s">
        <v>28</v>
      </c>
      <c r="E168" t="s">
        <v>31</v>
      </c>
      <c r="F168" s="5">
        <f>IFERROR(VLOOKUP($E168,'[1]TD Z22K095'!$B$27:$N$38,'[1]Variações por PDCL'!A168,),)/1000</f>
        <v>0</v>
      </c>
      <c r="G168" s="5">
        <f>-IFERROR(VLOOKUP($E168,'[1]TD Z22K260'!$B$25:$N$36,A168,),)/1000</f>
        <v>0</v>
      </c>
      <c r="H168" s="5">
        <f>-IFERROR(VLOOKUP($E168,'[1]TD Z22K260'!$B$43:$N$54,$A168,),)/1000</f>
        <v>0</v>
      </c>
      <c r="I168" s="5">
        <f>-IFERROR(VLOOKUP($E168,'[1]TD Z22K260'!$B$61:$N$72,$A168,),)/1000</f>
        <v>0</v>
      </c>
      <c r="J168" s="5">
        <f>-IFERROR(VLOOKUP($E168,'[1]TD Z22K260'!$B$79:$N$91,$A168,),)/1000+IFERROR(VLOOKUP(E168,[11]II!$B$6:$C$15,2,),)/1000</f>
        <v>0</v>
      </c>
      <c r="K168" s="5">
        <f>-IFERROR(VLOOKUP($E168,'[1]TD Z22K260'!$B$97:$N$109,$A168,),)/1000</f>
        <v>0</v>
      </c>
      <c r="L168" s="5">
        <f t="shared" si="14"/>
        <v>0</v>
      </c>
      <c r="M168" s="5">
        <f t="shared" si="14"/>
        <v>116.63085003817066</v>
      </c>
      <c r="N168" s="5">
        <f t="shared" si="14"/>
        <v>-14.383181879777039</v>
      </c>
      <c r="O168" s="5">
        <f t="shared" si="14"/>
        <v>5.7085095003559942</v>
      </c>
      <c r="P168" s="5">
        <f t="shared" si="14"/>
        <v>22.256310435842867</v>
      </c>
      <c r="Q168" s="5">
        <f t="shared" si="14"/>
        <v>5.9264975199276426</v>
      </c>
      <c r="R168" s="5">
        <f>-(SUM(F168:K168,T168,V168)-SUM(L168:Q168,S168,U168,W168)-('[1]APC MAT'!G168-'[1]APC MAT'!J168))</f>
        <v>510.65942333332555</v>
      </c>
      <c r="S168" s="5">
        <f>[5]P00433!$AV$67/12-SUM(L168:Q168)</f>
        <v>0</v>
      </c>
      <c r="T168" s="5">
        <f>+IFERROR(HLOOKUP($E168,[14]MBRs!$F$12:$DD$20,9,0),0)/1000</f>
        <v>-279.74725999999998</v>
      </c>
      <c r="U168" s="5">
        <f t="shared" si="13"/>
        <v>-24.666666666666668</v>
      </c>
      <c r="V168" s="5">
        <f>'[1]APC MAT'!F168-'[1]APC MAT'!I168</f>
        <v>1670.7265078333335</v>
      </c>
      <c r="W168" s="5">
        <v>0</v>
      </c>
      <c r="X168" s="6">
        <f>SUM(F168:K168,T168,R168,V168)-SUM(L168:Q168,S168,U168,W168)-('[1]APC MAT'!G168-'[1]APC MAT'!J168)</f>
        <v>0</v>
      </c>
    </row>
    <row r="169" spans="1:24" x14ac:dyDescent="0.35">
      <c r="A169">
        <v>12</v>
      </c>
      <c r="B169" t="s">
        <v>55</v>
      </c>
      <c r="C169">
        <v>11</v>
      </c>
      <c r="D169" t="s">
        <v>28</v>
      </c>
      <c r="E169" t="s">
        <v>32</v>
      </c>
      <c r="F169" s="5">
        <f>IFERROR(VLOOKUP($E169,'[1]TD Z22K095'!$B$27:$N$38,'[1]Variações por PDCL'!A169,),)/1000</f>
        <v>0</v>
      </c>
      <c r="G169" s="5">
        <f>-IFERROR(VLOOKUP($E169,'[1]TD Z22K260'!$B$25:$N$36,A169,),)/1000</f>
        <v>0</v>
      </c>
      <c r="H169" s="5">
        <f>-IFERROR(VLOOKUP($E169,'[1]TD Z22K260'!$B$43:$N$54,$A169,),)/1000</f>
        <v>0</v>
      </c>
      <c r="I169" s="5">
        <f>-IFERROR(VLOOKUP($E169,'[1]TD Z22K260'!$B$61:$N$72,$A169,),)/1000</f>
        <v>0</v>
      </c>
      <c r="J169" s="5">
        <f>-IFERROR(VLOOKUP($E169,'[1]TD Z22K260'!$B$79:$N$91,$A169,),)/1000+IFERROR(VLOOKUP(E169,[11]II!$B$6:$C$15,2,),)/1000</f>
        <v>0</v>
      </c>
      <c r="K169" s="5">
        <f>-IFERROR(VLOOKUP($E169,'[1]TD Z22K260'!$B$97:$N$109,$A169,),)/1000</f>
        <v>0</v>
      </c>
      <c r="L169" s="5">
        <f t="shared" si="14"/>
        <v>0</v>
      </c>
      <c r="M169" s="5">
        <f t="shared" si="14"/>
        <v>0</v>
      </c>
      <c r="N169" s="5">
        <f t="shared" si="14"/>
        <v>0</v>
      </c>
      <c r="O169" s="5">
        <f t="shared" si="14"/>
        <v>0</v>
      </c>
      <c r="P169" s="5">
        <f t="shared" si="14"/>
        <v>0</v>
      </c>
      <c r="Q169" s="5">
        <f t="shared" si="14"/>
        <v>0</v>
      </c>
      <c r="R169" s="5">
        <f>-(SUM(F169:K169,T169,V169)-SUM(L169:Q169,S169,U169,W169)-('[1]APC MAT'!G169-'[1]APC MAT'!J169))</f>
        <v>7.4290299999999991</v>
      </c>
      <c r="S169" s="5">
        <f>[5]P00298!$AV$67/12-SUM(L169:Q169)</f>
        <v>0</v>
      </c>
      <c r="T169" s="5">
        <f>+IFERROR(HLOOKUP($E169,[14]MBRs!$F$12:$DD$20,9,0),0)/1000</f>
        <v>0</v>
      </c>
      <c r="U169" s="5">
        <f t="shared" si="13"/>
        <v>0</v>
      </c>
      <c r="V169" s="5">
        <f>'[1]APC MAT'!F169-'[1]APC MAT'!I169</f>
        <v>0</v>
      </c>
      <c r="W169" s="5">
        <v>0</v>
      </c>
      <c r="X169" s="6">
        <f>SUM(F169:K169,T169,R169,V169)-SUM(L169:Q169,S169,U169,W169)-('[1]APC MAT'!G169-'[1]APC MAT'!J169)</f>
        <v>0</v>
      </c>
    </row>
    <row r="170" spans="1:24" x14ac:dyDescent="0.35">
      <c r="A170">
        <v>12</v>
      </c>
      <c r="B170" t="s">
        <v>55</v>
      </c>
      <c r="C170">
        <v>11</v>
      </c>
      <c r="D170" t="s">
        <v>33</v>
      </c>
      <c r="E170" t="s">
        <v>34</v>
      </c>
      <c r="F170" s="5">
        <f>IFERROR(VLOOKUP($E170,'[1]TD Z22K095'!$B$27:$N$38,'[1]Variações por PDCL'!A170,),)/1000</f>
        <v>0</v>
      </c>
      <c r="G170" s="5">
        <f>-IFERROR(VLOOKUP($E170,'[1]TD Z22K260'!$B$25:$N$36,A170,),)/1000</f>
        <v>0</v>
      </c>
      <c r="H170" s="5">
        <f>-IFERROR(VLOOKUP($E170,'[1]TD Z22K260'!$B$43:$N$54,$A170,),)/1000</f>
        <v>0</v>
      </c>
      <c r="I170" s="5">
        <f>-IFERROR(VLOOKUP($E170,'[1]TD Z22K260'!$B$61:$N$72,$A170,),)/1000</f>
        <v>0</v>
      </c>
      <c r="J170" s="5">
        <f>-IFERROR(VLOOKUP($E170,'[1]TD Z22K260'!$B$79:$N$91,$A170,),)/1000+IFERROR(VLOOKUP(E170,[11]II!$B$6:$C$15,2,),)/1000</f>
        <v>0</v>
      </c>
      <c r="K170" s="5">
        <f>-IFERROR(VLOOKUP($E170,'[1]TD Z22K260'!$B$97:$N$109,$A170,),)/1000</f>
        <v>0</v>
      </c>
      <c r="L170" s="5">
        <f t="shared" si="14"/>
        <v>38.626375941272421</v>
      </c>
      <c r="M170" s="5">
        <f t="shared" si="14"/>
        <v>-802.41845859502348</v>
      </c>
      <c r="N170" s="5">
        <f t="shared" si="14"/>
        <v>28.91240217067352</v>
      </c>
      <c r="O170" s="5">
        <f t="shared" si="14"/>
        <v>-19.55215453900837</v>
      </c>
      <c r="P170" s="5">
        <f t="shared" si="14"/>
        <v>-23.423743930219374</v>
      </c>
      <c r="Q170" s="5">
        <f t="shared" si="14"/>
        <v>32.735148714646876</v>
      </c>
      <c r="R170" s="5">
        <f>-(SUM(F170:K170,T170,V170)-SUM(L170:Q170,S170,U170,W170)-('[1]APC MAT'!G170-'[1]APC MAT'!J170))</f>
        <v>1438.4569855124873</v>
      </c>
      <c r="S170" s="5">
        <f>[5]P00091!$AV$67/12-SUM(L170:Q170)</f>
        <v>-392.5817199999999</v>
      </c>
      <c r="T170" s="5">
        <f>+IFERROR(HLOOKUP($E170,[14]MBRs!$F$12:$DD$20,9,0),0)/1000</f>
        <v>4.1770099999999983</v>
      </c>
      <c r="U170" s="5">
        <f t="shared" si="13"/>
        <v>8.9166666666666661</v>
      </c>
      <c r="V170" s="5">
        <f>'[1]APC MAT'!F170-'[1]APC MAT'!I170</f>
        <v>-3803.3084699998626</v>
      </c>
      <c r="W170" s="5">
        <v>0</v>
      </c>
      <c r="X170" s="6">
        <f>SUM(F170:K170,T170,R170,V170)-SUM(L170:Q170,S170,U170,W170)-('[1]APC MAT'!G170-'[1]APC MAT'!J170)</f>
        <v>0</v>
      </c>
    </row>
    <row r="171" spans="1:24" x14ac:dyDescent="0.35">
      <c r="A171">
        <v>12</v>
      </c>
      <c r="B171" t="s">
        <v>55</v>
      </c>
      <c r="C171">
        <v>11</v>
      </c>
      <c r="D171" t="s">
        <v>33</v>
      </c>
      <c r="E171" t="s">
        <v>35</v>
      </c>
      <c r="F171" s="5">
        <f>IFERROR(VLOOKUP($E171,'[1]TD Z22K095'!$B$27:$N$38,'[1]Variações por PDCL'!A171,),)/1000</f>
        <v>0</v>
      </c>
      <c r="G171" s="5">
        <f>-IFERROR(VLOOKUP($E171,'[1]TD Z22K260'!$B$25:$N$36,A171,),)/1000</f>
        <v>0</v>
      </c>
      <c r="H171" s="5">
        <f>-IFERROR(VLOOKUP($E171,'[1]TD Z22K260'!$B$43:$N$54,$A171,),)/1000</f>
        <v>0</v>
      </c>
      <c r="I171" s="5">
        <f>-IFERROR(VLOOKUP($E171,'[1]TD Z22K260'!$B$61:$N$72,$A171,),)/1000</f>
        <v>0</v>
      </c>
      <c r="J171" s="5">
        <f>-IFERROR(VLOOKUP($E171,'[1]TD Z22K260'!$B$79:$N$91,$A171,),)/1000+IFERROR(VLOOKUP(E171,[11]II!$B$6:$C$15,2,),)/1000</f>
        <v>0</v>
      </c>
      <c r="K171" s="5">
        <f>-IFERROR(VLOOKUP($E171,'[1]TD Z22K260'!$B$97:$N$109,$A171,),)/1000</f>
        <v>0</v>
      </c>
      <c r="L171" s="5">
        <f t="shared" si="14"/>
        <v>42.639710652905215</v>
      </c>
      <c r="M171" s="5">
        <f t="shared" si="14"/>
        <v>46.183786623941721</v>
      </c>
      <c r="N171" s="5">
        <f t="shared" si="14"/>
        <v>38.806404564153375</v>
      </c>
      <c r="O171" s="5">
        <f t="shared" si="14"/>
        <v>-10.443047127749796</v>
      </c>
      <c r="P171" s="5">
        <f t="shared" si="14"/>
        <v>-31.463236792672472</v>
      </c>
      <c r="Q171" s="5">
        <f t="shared" si="14"/>
        <v>179.97818115255163</v>
      </c>
      <c r="R171" s="5">
        <f>-(SUM(F171:K171,T171,V171)-SUM(L171:Q171,S171,U171,W171)-('[1]APC MAT'!G171-'[1]APC MAT'!J171))</f>
        <v>-313.99347344168757</v>
      </c>
      <c r="S171" s="5">
        <f>[5]P00282!$AV$67/12-SUM(L171:Q171)</f>
        <v>0</v>
      </c>
      <c r="T171" s="5">
        <f>+IFERROR(HLOOKUP($E171,[14]MBRs!$F$12:$DD$20,9,0),0)/1000</f>
        <v>-2007.792539999999</v>
      </c>
      <c r="U171" s="5">
        <f t="shared" si="13"/>
        <v>-1025.25</v>
      </c>
      <c r="V171" s="5">
        <f>'[1]APC MAT'!F171-'[1]APC MAT'!I171</f>
        <v>986.34429160120999</v>
      </c>
      <c r="W171" s="5">
        <v>0</v>
      </c>
      <c r="X171" s="6">
        <f>SUM(F171:K171,T171,R171,V171)-SUM(L171:Q171,S171,U171,W171)-('[1]APC MAT'!G171-'[1]APC MAT'!J171)</f>
        <v>0</v>
      </c>
    </row>
    <row r="172" spans="1:24" x14ac:dyDescent="0.35">
      <c r="A172">
        <v>12</v>
      </c>
      <c r="B172" t="s">
        <v>55</v>
      </c>
      <c r="C172">
        <v>11</v>
      </c>
      <c r="D172" t="s">
        <v>33</v>
      </c>
      <c r="E172" t="s">
        <v>36</v>
      </c>
      <c r="F172" s="5">
        <f>IFERROR(VLOOKUP($E172,'[1]TD Z22K095'!$B$27:$N$38,'[1]Variações por PDCL'!A172,),)/1000</f>
        <v>0</v>
      </c>
      <c r="G172" s="5">
        <f>-IFERROR(VLOOKUP($E172,'[1]TD Z22K260'!$B$25:$N$36,A172,),)/1000</f>
        <v>0</v>
      </c>
      <c r="H172" s="5">
        <f>-IFERROR(VLOOKUP($E172,'[1]TD Z22K260'!$B$43:$N$54,$A172,),)/1000</f>
        <v>0</v>
      </c>
      <c r="I172" s="5">
        <f>-IFERROR(VLOOKUP($E172,'[1]TD Z22K260'!$B$61:$N$72,$A172,),)/1000</f>
        <v>0</v>
      </c>
      <c r="J172" s="5">
        <f>-IFERROR(VLOOKUP($E172,'[1]TD Z22K260'!$B$79:$N$91,$A172,),)/1000+IFERROR(VLOOKUP(E172,[11]II!$B$6:$C$15,2,),)/1000</f>
        <v>0</v>
      </c>
      <c r="K172" s="5">
        <f>-IFERROR(VLOOKUP($E172,'[1]TD Z22K260'!$B$97:$N$109,$A172,),)/1000</f>
        <v>0</v>
      </c>
      <c r="L172" s="5">
        <f t="shared" si="14"/>
        <v>0</v>
      </c>
      <c r="M172" s="5">
        <f t="shared" si="14"/>
        <v>0</v>
      </c>
      <c r="N172" s="5">
        <f t="shared" si="14"/>
        <v>0</v>
      </c>
      <c r="O172" s="5">
        <f t="shared" si="14"/>
        <v>0</v>
      </c>
      <c r="P172" s="5">
        <f t="shared" si="14"/>
        <v>0</v>
      </c>
      <c r="Q172" s="5">
        <f t="shared" si="14"/>
        <v>0</v>
      </c>
      <c r="R172" s="5">
        <f>-(SUM(F172:K172,T172,V172)-SUM(L172:Q172,S172,U172,W172)-('[1]APC MAT'!G172-'[1]APC MAT'!J172))</f>
        <v>-205.50963499999961</v>
      </c>
      <c r="S172" s="5">
        <f>[5]P00090!$AV$67/12-SUM(L172:Q172)</f>
        <v>0</v>
      </c>
      <c r="T172" s="5">
        <f>+IFERROR(HLOOKUP($E172,[14]MBRs!$F$12:$DD$20,9,0),0)/1000</f>
        <v>0</v>
      </c>
      <c r="U172" s="5">
        <f t="shared" si="13"/>
        <v>0</v>
      </c>
      <c r="V172" s="5">
        <f>'[1]APC MAT'!F172-'[1]APC MAT'!I172</f>
        <v>-19.293069666666725</v>
      </c>
      <c r="W172" s="5">
        <v>0</v>
      </c>
      <c r="X172" s="6">
        <f>SUM(F172:K172,T172,R172,V172)-SUM(L172:Q172,S172,U172,W172)-('[1]APC MAT'!G172-'[1]APC MAT'!J172)</f>
        <v>0</v>
      </c>
    </row>
    <row r="173" spans="1:24" x14ac:dyDescent="0.35">
      <c r="A173">
        <v>12</v>
      </c>
      <c r="B173" t="s">
        <v>55</v>
      </c>
      <c r="C173">
        <v>11</v>
      </c>
      <c r="D173" t="s">
        <v>37</v>
      </c>
      <c r="E173" t="s">
        <v>38</v>
      </c>
      <c r="F173" s="5">
        <f>IFERROR(VLOOKUP($E173,'[1]TD Z22K095'!$B$27:$N$38,'[1]Variações por PDCL'!A173,),)/1000</f>
        <v>0</v>
      </c>
      <c r="G173" s="5">
        <f>-IFERROR(VLOOKUP($E173,'[1]TD Z22K260'!$B$25:$N$36,A173,),)/1000</f>
        <v>0</v>
      </c>
      <c r="H173" s="5">
        <f>-IFERROR(VLOOKUP($E173,'[1]TD Z22K260'!$B$43:$N$54,$A173,),)/1000</f>
        <v>0</v>
      </c>
      <c r="I173" s="5">
        <f>-IFERROR(VLOOKUP($E173,'[1]TD Z22K260'!$B$61:$N$72,$A173,),)/1000</f>
        <v>0</v>
      </c>
      <c r="J173" s="5">
        <f>-IFERROR(VLOOKUP($E173,'[1]TD Z22K260'!$B$79:$N$91,$A173,),)/1000+IFERROR(VLOOKUP(E173,[11]II!$B$6:$C$15,2,),)/1000</f>
        <v>0</v>
      </c>
      <c r="K173" s="5">
        <f>-IFERROR(VLOOKUP($E173,'[1]TD Z22K260'!$B$97:$N$109,$A173,),)/1000</f>
        <v>0</v>
      </c>
      <c r="L173" s="5">
        <f t="shared" si="14"/>
        <v>750.01450511227847</v>
      </c>
      <c r="M173" s="5">
        <f t="shared" si="14"/>
        <v>-17.184912005800697</v>
      </c>
      <c r="N173" s="5">
        <f t="shared" si="14"/>
        <v>128.62383997223711</v>
      </c>
      <c r="O173" s="5">
        <f t="shared" si="14"/>
        <v>-53.042059230663391</v>
      </c>
      <c r="P173" s="5">
        <f t="shared" si="14"/>
        <v>-127.68591902093117</v>
      </c>
      <c r="Q173" s="5">
        <f t="shared" si="14"/>
        <v>548.46172607725327</v>
      </c>
      <c r="R173" s="5">
        <f>-(SUM(F173:K173,T173,V173)-SUM(L173:Q173,S173,U173,W173)-('[1]APC MAT'!G173-'[1]APC MAT'!J173))</f>
        <v>12365.886295417702</v>
      </c>
      <c r="S173" s="5">
        <f>[5]P00580!$AV$67/12-SUM(L173:Q173)</f>
        <v>1612.7402101484508</v>
      </c>
      <c r="T173" s="5">
        <f>+IFERROR(HLOOKUP($E173,[14]MBRs!$F$12:$DD$20,9,0),0)/1000</f>
        <v>-1772.9522200000006</v>
      </c>
      <c r="U173" s="5">
        <f t="shared" si="13"/>
        <v>-857.41666666666663</v>
      </c>
      <c r="V173" s="5">
        <f>'[1]APC MAT'!F173-'[1]APC MAT'!I173</f>
        <v>-12890.949787465768</v>
      </c>
      <c r="W173" s="5">
        <v>0</v>
      </c>
      <c r="X173" s="6">
        <f>SUM(F173:K173,T173,R173,V173)-SUM(L173:Q173,S173,U173,W173)-('[1]APC MAT'!G173-'[1]APC MAT'!J173)</f>
        <v>0</v>
      </c>
    </row>
    <row r="174" spans="1:24" x14ac:dyDescent="0.35">
      <c r="A174">
        <v>12</v>
      </c>
      <c r="B174" t="s">
        <v>55</v>
      </c>
      <c r="C174">
        <v>11</v>
      </c>
      <c r="D174" t="s">
        <v>39</v>
      </c>
      <c r="E174" t="s">
        <v>40</v>
      </c>
      <c r="F174" s="5">
        <f>IFERROR(VLOOKUP($E174,'[1]TD Z22K095'!$B$27:$N$38,'[1]Variações por PDCL'!A174,),)/1000</f>
        <v>0</v>
      </c>
      <c r="G174" s="5">
        <f>-IFERROR(VLOOKUP($E174,'[1]TD Z22K260'!$B$25:$N$36,A174,),)/1000</f>
        <v>0</v>
      </c>
      <c r="H174" s="5">
        <f>-IFERROR(VLOOKUP($E174,'[1]TD Z22K260'!$B$43:$N$54,$A174,),)/1000</f>
        <v>0</v>
      </c>
      <c r="I174" s="5">
        <f>-IFERROR(VLOOKUP($E174,'[1]TD Z22K260'!$B$61:$N$72,$A174,),)/1000</f>
        <v>0</v>
      </c>
      <c r="J174" s="5">
        <f>-IFERROR(VLOOKUP($E174,'[1]TD Z22K260'!$B$79:$N$91,$A174,),)/1000+IFERROR(VLOOKUP(E174,[11]II!$B$6:$C$15,2,),)/1000</f>
        <v>0</v>
      </c>
      <c r="K174" s="5">
        <f>-IFERROR(VLOOKUP($E174,'[1]TD Z22K260'!$B$97:$N$109,$A174,),)/1000</f>
        <v>0</v>
      </c>
      <c r="L174" s="5">
        <f t="shared" si="14"/>
        <v>51.7519512045263</v>
      </c>
      <c r="M174" s="5">
        <f t="shared" si="14"/>
        <v>-7.3164377606793636</v>
      </c>
      <c r="N174" s="5">
        <f t="shared" si="14"/>
        <v>13.48286357191339</v>
      </c>
      <c r="O174" s="5">
        <f t="shared" si="14"/>
        <v>-0.87681095435011513</v>
      </c>
      <c r="P174" s="5">
        <f t="shared" si="14"/>
        <v>-2.3722719239363306</v>
      </c>
      <c r="Q174" s="5">
        <f t="shared" si="14"/>
        <v>41.139021067022107</v>
      </c>
      <c r="R174" s="5">
        <f>-(SUM(F174:K174,T174,V174)-SUM(L174:Q174,S174,U174,W174)-('[1]APC MAT'!G174-'[1]APC MAT'!J174))</f>
        <v>533.30340640462202</v>
      </c>
      <c r="S174" s="5">
        <f>[5]P00586!$AV$67/12-SUM(L174:Q174)</f>
        <v>0</v>
      </c>
      <c r="T174" s="5">
        <f>+IFERROR(HLOOKUP($E174,[14]MBRs!$F$12:$DD$20,9,0),0)/1000</f>
        <v>-149.98117999999994</v>
      </c>
      <c r="U174" s="5">
        <f t="shared" si="13"/>
        <v>-104.83333333333333</v>
      </c>
      <c r="V174" s="5">
        <f>'[1]APC MAT'!F174-'[1]APC MAT'!I174</f>
        <v>-698.78695307091027</v>
      </c>
      <c r="W174" s="5">
        <v>0</v>
      </c>
      <c r="X174" s="6">
        <f>SUM(F174:K174,T174,R174,V174)-SUM(L174:Q174,S174,U174,W174)-('[1]APC MAT'!G174-'[1]APC MAT'!J174)</f>
        <v>0</v>
      </c>
    </row>
    <row r="175" spans="1:24" x14ac:dyDescent="0.35">
      <c r="A175">
        <v>12</v>
      </c>
      <c r="B175" t="s">
        <v>55</v>
      </c>
      <c r="C175">
        <v>11</v>
      </c>
      <c r="D175" t="s">
        <v>39</v>
      </c>
      <c r="E175" t="s">
        <v>41</v>
      </c>
      <c r="F175" s="5">
        <f>IFERROR(VLOOKUP($E175,'[1]TD Z22K095'!$B$27:$N$38,'[1]Variações por PDCL'!A175,),)/1000</f>
        <v>0</v>
      </c>
      <c r="G175" s="5">
        <f>-IFERROR(VLOOKUP($E175,'[1]TD Z22K260'!$B$25:$N$36,A175,),)/1000</f>
        <v>0</v>
      </c>
      <c r="H175" s="5">
        <f>-IFERROR(VLOOKUP($E175,'[1]TD Z22K260'!$B$43:$N$54,$A175,),)/1000</f>
        <v>0</v>
      </c>
      <c r="I175" s="5">
        <f>-IFERROR(VLOOKUP($E175,'[1]TD Z22K260'!$B$61:$N$72,$A175,),)/1000</f>
        <v>0</v>
      </c>
      <c r="J175" s="5">
        <f>-IFERROR(VLOOKUP($E175,'[1]TD Z22K260'!$B$79:$N$91,$A175,),)/1000+IFERROR(VLOOKUP(E175,[11]II!$B$6:$C$15,2,),)/1000</f>
        <v>0</v>
      </c>
      <c r="K175" s="5">
        <f>-IFERROR(VLOOKUP($E175,'[1]TD Z22K260'!$B$97:$N$109,$A175,),)/1000</f>
        <v>0</v>
      </c>
      <c r="L175" s="5">
        <f t="shared" si="14"/>
        <v>-1.20523468110375E-2</v>
      </c>
      <c r="M175" s="5">
        <f t="shared" si="14"/>
        <v>108.81191950025415</v>
      </c>
      <c r="N175" s="5">
        <f t="shared" si="14"/>
        <v>33.095210711415881</v>
      </c>
      <c r="O175" s="5">
        <f t="shared" si="14"/>
        <v>16.064601444570688</v>
      </c>
      <c r="P175" s="5">
        <f t="shared" si="14"/>
        <v>73.324016296251031</v>
      </c>
      <c r="Q175" s="5">
        <f t="shared" si="14"/>
        <v>4.7782786515874358</v>
      </c>
      <c r="R175" s="5">
        <f>-(SUM(F175:K175,T175,V175)-SUM(L175:Q175,S175,U175,W175)-('[1]APC MAT'!G175-'[1]APC MAT'!J175))</f>
        <v>-528.86388527347606</v>
      </c>
      <c r="S175" s="5">
        <f>[5]P00283!$AV$67/12-SUM(L175:Q175)</f>
        <v>0</v>
      </c>
      <c r="T175" s="5">
        <f>+IFERROR(HLOOKUP($E175,[14]MBRs!$F$12:$DD$20,9,0),0)/1000</f>
        <v>-6.8805200000000184</v>
      </c>
      <c r="U175" s="5">
        <f t="shared" si="13"/>
        <v>-51.333333333333336</v>
      </c>
      <c r="V175" s="5">
        <f>'[1]APC MAT'!F175-'[1]APC MAT'!I175</f>
        <v>-27.18692393138565</v>
      </c>
      <c r="W175" s="5">
        <v>0</v>
      </c>
      <c r="X175" s="6">
        <f>SUM(F175:K175,T175,R175,V175)-SUM(L175:Q175,S175,U175,W175)-('[1]APC MAT'!G175-'[1]APC MAT'!J175)</f>
        <v>0</v>
      </c>
    </row>
    <row r="176" spans="1:24" x14ac:dyDescent="0.35">
      <c r="A176">
        <v>12</v>
      </c>
      <c r="B176" t="s">
        <v>55</v>
      </c>
      <c r="C176">
        <v>11</v>
      </c>
      <c r="D176" t="s">
        <v>42</v>
      </c>
      <c r="E176" t="s">
        <v>43</v>
      </c>
      <c r="F176" s="5">
        <f>IFERROR(VLOOKUP($E176,'[1]TD Z22K095'!$B$27:$N$38,'[1]Variações por PDCL'!A176,),)/1000</f>
        <v>0</v>
      </c>
      <c r="G176" s="5">
        <f>-IFERROR(VLOOKUP($E176,'[1]TD Z22K260'!$B$25:$N$36,A176,),)/1000</f>
        <v>0</v>
      </c>
      <c r="H176" s="5">
        <f>-IFERROR(VLOOKUP($E176,'[1]TD Z22K260'!$B$43:$N$54,$A176,),)/1000</f>
        <v>0</v>
      </c>
      <c r="I176" s="5">
        <f>-IFERROR(VLOOKUP($E176,'[1]TD Z22K260'!$B$61:$N$72,$A176,),)/1000</f>
        <v>0</v>
      </c>
      <c r="J176" s="5">
        <f>-IFERROR(VLOOKUP($E176,'[1]TD Z22K260'!$B$79:$N$91,$A176,),)/1000+IFERROR(VLOOKUP(E176,[11]II!$B$6:$C$15,2,),)/1000</f>
        <v>0</v>
      </c>
      <c r="K176" s="5">
        <f>-IFERROR(VLOOKUP($E176,'[1]TD Z22K260'!$B$97:$N$109,$A176,),)/1000</f>
        <v>0</v>
      </c>
      <c r="L176" s="5">
        <f t="shared" si="14"/>
        <v>261.74027505970105</v>
      </c>
      <c r="M176" s="5">
        <f t="shared" si="14"/>
        <v>232.50228455045118</v>
      </c>
      <c r="N176" s="5">
        <f t="shared" si="14"/>
        <v>4.2867161779586951</v>
      </c>
      <c r="O176" s="5">
        <f t="shared" si="14"/>
        <v>9.043891795907113</v>
      </c>
      <c r="P176" s="5">
        <f t="shared" si="14"/>
        <v>-42.644870561531427</v>
      </c>
      <c r="Q176" s="5">
        <f t="shared" si="14"/>
        <v>97.249568767748983</v>
      </c>
      <c r="R176" s="5">
        <f>-(SUM(F176:K176,T176,V176)-SUM(L176:Q176,S176,U176,W176)-('[1]APC MAT'!G176-'[1]APC MAT'!J176))</f>
        <v>-839.74896721276195</v>
      </c>
      <c r="S176" s="5">
        <f>[5]P00258!$AV$67/12-SUM(L176:Q176)</f>
        <v>0</v>
      </c>
      <c r="T176" s="5">
        <f>+IFERROR(HLOOKUP($E176,[14]MBRs!$F$12:$DD$20,9,0),0)/1000</f>
        <v>-254.72741999999994</v>
      </c>
      <c r="U176" s="5">
        <f t="shared" si="13"/>
        <v>-277.75</v>
      </c>
      <c r="V176" s="5">
        <f>'[1]APC MAT'!F176-'[1]APC MAT'!I176</f>
        <v>18.358266779811402</v>
      </c>
      <c r="W176" s="5">
        <v>0</v>
      </c>
      <c r="X176" s="6">
        <f>SUM(F176:K176,T176,R176,V176)-SUM(L176:Q176,S176,U176,W176)-('[1]APC MAT'!G176-'[1]APC MAT'!J176)</f>
        <v>0</v>
      </c>
    </row>
    <row r="177" spans="1:24" x14ac:dyDescent="0.35">
      <c r="A177">
        <v>12</v>
      </c>
      <c r="B177" t="s">
        <v>55</v>
      </c>
      <c r="C177">
        <v>11</v>
      </c>
      <c r="D177" t="s">
        <v>44</v>
      </c>
      <c r="E177" t="s">
        <v>45</v>
      </c>
      <c r="F177" s="5">
        <f>IFERROR(VLOOKUP($E177,'[1]TD Z22K095'!$B$27:$N$38,'[1]Variações por PDCL'!A177,),)/1000</f>
        <v>0</v>
      </c>
      <c r="G177" s="5">
        <f>-IFERROR(VLOOKUP($E177,'[1]TD Z22K260'!$B$25:$N$36,A177,),)/1000</f>
        <v>0</v>
      </c>
      <c r="H177" s="5">
        <f>-IFERROR(VLOOKUP($E177,'[1]TD Z22K260'!$B$43:$N$54,$A177,),)/1000</f>
        <v>0</v>
      </c>
      <c r="I177" s="5">
        <f>-IFERROR(VLOOKUP($E177,'[1]TD Z22K260'!$B$61:$N$72,$A177,),)/1000</f>
        <v>0</v>
      </c>
      <c r="J177" s="5">
        <f>-IFERROR(VLOOKUP($E177,'[1]TD Z22K260'!$B$79:$N$91,$A177,),)/1000+IFERROR(VLOOKUP(E177,[11]II!$B$6:$C$15,2,),)/1000</f>
        <v>0</v>
      </c>
      <c r="K177" s="5">
        <f>-IFERROR(VLOOKUP($E177,'[1]TD Z22K260'!$B$97:$N$109,$A177,),)/1000</f>
        <v>0</v>
      </c>
      <c r="L177" s="5">
        <f t="shared" si="14"/>
        <v>0</v>
      </c>
      <c r="M177" s="5">
        <f t="shared" si="14"/>
        <v>0</v>
      </c>
      <c r="N177" s="5">
        <f t="shared" si="14"/>
        <v>0</v>
      </c>
      <c r="O177" s="5">
        <f t="shared" si="14"/>
        <v>0</v>
      </c>
      <c r="P177" s="5">
        <f t="shared" si="14"/>
        <v>0</v>
      </c>
      <c r="Q177" s="5">
        <f t="shared" si="14"/>
        <v>0</v>
      </c>
      <c r="R177" s="5">
        <f>-(SUM(F177:K177,T177,V177)-SUM(L177:Q177,S177,U177,W177)-('[1]APC MAT'!G177-'[1]APC MAT'!J177))</f>
        <v>-134.10115612502727</v>
      </c>
      <c r="S177" s="5">
        <f>[5]P00200!$AV$67/12-SUM(L177:Q177)</f>
        <v>0</v>
      </c>
      <c r="T177" s="5">
        <f>+IFERROR(HLOOKUP($E177,[14]MBRs!$F$12:$DD$20,9,0),0)/1000</f>
        <v>1.1870000000000004E-2</v>
      </c>
      <c r="U177" s="5">
        <f t="shared" si="13"/>
        <v>0</v>
      </c>
      <c r="V177" s="5">
        <f>'[1]APC MAT'!F177-'[1]APC MAT'!I177</f>
        <v>0</v>
      </c>
      <c r="W177" s="5">
        <v>0</v>
      </c>
      <c r="X177" s="6">
        <f>SUM(F177:K177,T177,R177,V177)-SUM(L177:Q177,S177,U177,W177)-('[1]APC MAT'!G177-'[1]APC MAT'!J177)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Variações por PDCL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Pedro (CaP/ETS)</dc:creator>
  <cp:lastModifiedBy>Collin Pedro (CaP/ETS)</cp:lastModifiedBy>
  <dcterms:created xsi:type="dcterms:W3CDTF">2022-02-22T14:06:58Z</dcterms:created>
  <dcterms:modified xsi:type="dcterms:W3CDTF">2022-02-22T14:09:04Z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