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p4ca\Documents\jupiterCollin\"/>
    </mc:Choice>
  </mc:AlternateContent>
  <xr:revisionPtr revIDLastSave="0" documentId="13_ncr:1_{B2618A2A-BF8A-47CD-BE86-C0B20F9CE5C0}" xr6:coauthVersionLast="46" xr6:coauthVersionMax="46" xr10:uidLastSave="{00000000-0000-0000-0000-000000000000}"/>
  <bookViews>
    <workbookView xWindow="-110" yWindow="-110" windowWidth="19420" windowHeight="10420" xr2:uid="{DB703814-C63B-47D7-90E8-E60A2AAA7AAF}"/>
  </bookViews>
  <sheets>
    <sheet name="APC MA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7" i="1" l="1"/>
  <c r="H177" i="1" s="1"/>
  <c r="F177" i="1"/>
  <c r="H176" i="1"/>
  <c r="G176" i="1"/>
  <c r="F176" i="1"/>
  <c r="G175" i="1"/>
  <c r="H175" i="1" s="1"/>
  <c r="F175" i="1"/>
  <c r="G174" i="1"/>
  <c r="F174" i="1"/>
  <c r="H173" i="1"/>
  <c r="G173" i="1"/>
  <c r="F173" i="1"/>
  <c r="G172" i="1"/>
  <c r="H172" i="1" s="1"/>
  <c r="F172" i="1"/>
  <c r="G171" i="1"/>
  <c r="H171" i="1" s="1"/>
  <c r="F171" i="1"/>
  <c r="G170" i="1"/>
  <c r="F170" i="1"/>
  <c r="G169" i="1"/>
  <c r="F169" i="1"/>
  <c r="H169" i="1" s="1"/>
  <c r="G168" i="1"/>
  <c r="H168" i="1" s="1"/>
  <c r="F168" i="1"/>
  <c r="G167" i="1"/>
  <c r="H167" i="1" s="1"/>
  <c r="F167" i="1"/>
  <c r="G166" i="1"/>
  <c r="F166" i="1"/>
  <c r="H165" i="1"/>
  <c r="G165" i="1"/>
  <c r="F165" i="1"/>
  <c r="G164" i="1"/>
  <c r="H164" i="1" s="1"/>
  <c r="F164" i="1"/>
  <c r="G163" i="1"/>
  <c r="H163" i="1" s="1"/>
  <c r="F163" i="1"/>
  <c r="G162" i="1"/>
  <c r="F162" i="1"/>
  <c r="G161" i="1"/>
  <c r="F161" i="1"/>
  <c r="H161" i="1" s="1"/>
  <c r="G160" i="1"/>
  <c r="H160" i="1" s="1"/>
  <c r="F160" i="1"/>
  <c r="G159" i="1"/>
  <c r="H159" i="1" s="1"/>
  <c r="F159" i="1"/>
  <c r="G158" i="1"/>
  <c r="F158" i="1"/>
  <c r="H157" i="1"/>
  <c r="G157" i="1"/>
  <c r="F157" i="1"/>
  <c r="G156" i="1"/>
  <c r="H156" i="1" s="1"/>
  <c r="F156" i="1"/>
  <c r="G155" i="1"/>
  <c r="H155" i="1" s="1"/>
  <c r="F155" i="1"/>
  <c r="G154" i="1"/>
  <c r="F154" i="1"/>
  <c r="G153" i="1"/>
  <c r="F153" i="1"/>
  <c r="H153" i="1" s="1"/>
  <c r="G152" i="1"/>
  <c r="H152" i="1" s="1"/>
  <c r="F152" i="1"/>
  <c r="G151" i="1"/>
  <c r="H151" i="1" s="1"/>
  <c r="F151" i="1"/>
  <c r="G150" i="1"/>
  <c r="F150" i="1"/>
  <c r="H149" i="1"/>
  <c r="G149" i="1"/>
  <c r="F149" i="1"/>
  <c r="G148" i="1"/>
  <c r="H148" i="1" s="1"/>
  <c r="F148" i="1"/>
  <c r="G147" i="1"/>
  <c r="H147" i="1" s="1"/>
  <c r="F147" i="1"/>
  <c r="G146" i="1"/>
  <c r="F146" i="1"/>
  <c r="G145" i="1"/>
  <c r="F145" i="1"/>
  <c r="H145" i="1" s="1"/>
  <c r="G144" i="1"/>
  <c r="H144" i="1" s="1"/>
  <c r="F144" i="1"/>
  <c r="G143" i="1"/>
  <c r="H143" i="1" s="1"/>
  <c r="F143" i="1"/>
  <c r="G142" i="1"/>
  <c r="F142" i="1"/>
  <c r="H141" i="1"/>
  <c r="G141" i="1"/>
  <c r="F141" i="1"/>
  <c r="G140" i="1"/>
  <c r="H140" i="1" s="1"/>
  <c r="F140" i="1"/>
  <c r="G139" i="1"/>
  <c r="H139" i="1" s="1"/>
  <c r="F139" i="1"/>
  <c r="G138" i="1"/>
  <c r="F138" i="1"/>
  <c r="G137" i="1"/>
  <c r="F137" i="1"/>
  <c r="H137" i="1" s="1"/>
  <c r="G136" i="1"/>
  <c r="H136" i="1" s="1"/>
  <c r="F136" i="1"/>
  <c r="G135" i="1"/>
  <c r="H135" i="1" s="1"/>
  <c r="F135" i="1"/>
  <c r="G134" i="1"/>
  <c r="F134" i="1"/>
  <c r="H133" i="1"/>
  <c r="G133" i="1"/>
  <c r="F133" i="1"/>
  <c r="G132" i="1"/>
  <c r="H132" i="1" s="1"/>
  <c r="F132" i="1"/>
  <c r="G131" i="1"/>
  <c r="H131" i="1" s="1"/>
  <c r="F131" i="1"/>
  <c r="G130" i="1"/>
  <c r="F130" i="1"/>
  <c r="G129" i="1"/>
  <c r="F129" i="1"/>
  <c r="H129" i="1" s="1"/>
  <c r="G128" i="1"/>
  <c r="H128" i="1" s="1"/>
  <c r="F128" i="1"/>
  <c r="G127" i="1"/>
  <c r="H127" i="1" s="1"/>
  <c r="F127" i="1"/>
  <c r="G126" i="1"/>
  <c r="F126" i="1"/>
  <c r="H125" i="1"/>
  <c r="G125" i="1"/>
  <c r="F125" i="1"/>
  <c r="G124" i="1"/>
  <c r="H124" i="1" s="1"/>
  <c r="F124" i="1"/>
  <c r="G123" i="1"/>
  <c r="H123" i="1" s="1"/>
  <c r="F123" i="1"/>
  <c r="G122" i="1"/>
  <c r="F122" i="1"/>
  <c r="G121" i="1"/>
  <c r="F121" i="1"/>
  <c r="H121" i="1" s="1"/>
  <c r="G120" i="1"/>
  <c r="H120" i="1" s="1"/>
  <c r="F120" i="1"/>
  <c r="G119" i="1"/>
  <c r="H119" i="1" s="1"/>
  <c r="F119" i="1"/>
  <c r="G118" i="1"/>
  <c r="F118" i="1"/>
  <c r="H117" i="1"/>
  <c r="G117" i="1"/>
  <c r="F117" i="1"/>
  <c r="G116" i="1"/>
  <c r="H116" i="1" s="1"/>
  <c r="F116" i="1"/>
  <c r="G115" i="1"/>
  <c r="H115" i="1" s="1"/>
  <c r="F115" i="1"/>
  <c r="G114" i="1"/>
  <c r="F114" i="1"/>
  <c r="G113" i="1"/>
  <c r="F113" i="1"/>
  <c r="H112" i="1"/>
  <c r="G112" i="1"/>
  <c r="F112" i="1"/>
  <c r="G111" i="1"/>
  <c r="F111" i="1"/>
  <c r="G110" i="1"/>
  <c r="F110" i="1"/>
  <c r="G109" i="1"/>
  <c r="F109" i="1"/>
  <c r="G108" i="1"/>
  <c r="H108" i="1" s="1"/>
  <c r="F108" i="1"/>
  <c r="H107" i="1"/>
  <c r="G107" i="1"/>
  <c r="F107" i="1"/>
  <c r="G106" i="1"/>
  <c r="F106" i="1"/>
  <c r="G105" i="1"/>
  <c r="F105" i="1"/>
  <c r="G104" i="1"/>
  <c r="H104" i="1" s="1"/>
  <c r="F104" i="1"/>
  <c r="G103" i="1"/>
  <c r="F103" i="1"/>
  <c r="H103" i="1" s="1"/>
  <c r="G102" i="1"/>
  <c r="F102" i="1"/>
  <c r="G101" i="1"/>
  <c r="F101" i="1"/>
  <c r="G100" i="1"/>
  <c r="H100" i="1" s="1"/>
  <c r="F100" i="1"/>
  <c r="H99" i="1"/>
  <c r="G99" i="1"/>
  <c r="F99" i="1"/>
  <c r="G98" i="1"/>
  <c r="F98" i="1"/>
  <c r="G97" i="1"/>
  <c r="F97" i="1"/>
  <c r="G96" i="1"/>
  <c r="H96" i="1" s="1"/>
  <c r="F96" i="1"/>
  <c r="G95" i="1"/>
  <c r="F95" i="1"/>
  <c r="H95" i="1" s="1"/>
  <c r="G94" i="1"/>
  <c r="F94" i="1"/>
  <c r="G93" i="1"/>
  <c r="F93" i="1"/>
  <c r="G92" i="1"/>
  <c r="H92" i="1" s="1"/>
  <c r="F92" i="1"/>
  <c r="H91" i="1"/>
  <c r="G91" i="1"/>
  <c r="F91" i="1"/>
  <c r="G90" i="1"/>
  <c r="F90" i="1"/>
  <c r="G89" i="1"/>
  <c r="F89" i="1"/>
  <c r="G88" i="1"/>
  <c r="H88" i="1" s="1"/>
  <c r="F88" i="1"/>
  <c r="G87" i="1"/>
  <c r="F87" i="1"/>
  <c r="H87" i="1" s="1"/>
  <c r="G86" i="1"/>
  <c r="F86" i="1"/>
  <c r="G85" i="1"/>
  <c r="F85" i="1"/>
  <c r="G84" i="1"/>
  <c r="F84" i="1"/>
  <c r="H84" i="1" s="1"/>
  <c r="G83" i="1"/>
  <c r="H83" i="1" s="1"/>
  <c r="F83" i="1"/>
  <c r="G82" i="1"/>
  <c r="H82" i="1" s="1"/>
  <c r="F82" i="1"/>
  <c r="G81" i="1"/>
  <c r="F81" i="1"/>
  <c r="G80" i="1"/>
  <c r="F80" i="1"/>
  <c r="H79" i="1"/>
  <c r="G79" i="1"/>
  <c r="F79" i="1"/>
  <c r="G78" i="1"/>
  <c r="F78" i="1"/>
  <c r="G77" i="1"/>
  <c r="F77" i="1"/>
  <c r="G76" i="1"/>
  <c r="F76" i="1"/>
  <c r="H76" i="1" s="1"/>
  <c r="G75" i="1"/>
  <c r="F75" i="1"/>
  <c r="G74" i="1"/>
  <c r="F74" i="1"/>
  <c r="G73" i="1"/>
  <c r="F73" i="1"/>
  <c r="G72" i="1"/>
  <c r="F72" i="1"/>
  <c r="H72" i="1" s="1"/>
  <c r="G71" i="1"/>
  <c r="F71" i="1"/>
  <c r="G70" i="1"/>
  <c r="F70" i="1"/>
  <c r="H70" i="1" s="1"/>
  <c r="G69" i="1"/>
  <c r="F69" i="1"/>
  <c r="G68" i="1"/>
  <c r="H68" i="1" s="1"/>
  <c r="F68" i="1"/>
  <c r="G67" i="1"/>
  <c r="H67" i="1" s="1"/>
  <c r="F67" i="1"/>
  <c r="G66" i="1"/>
  <c r="H66" i="1" s="1"/>
  <c r="F66" i="1"/>
  <c r="I65" i="1"/>
  <c r="I81" i="1" s="1"/>
  <c r="I97" i="1" s="1"/>
  <c r="I113" i="1" s="1"/>
  <c r="I129" i="1" s="1"/>
  <c r="I145" i="1" s="1"/>
  <c r="I161" i="1" s="1"/>
  <c r="I177" i="1" s="1"/>
  <c r="G65" i="1"/>
  <c r="F65" i="1"/>
  <c r="G64" i="1"/>
  <c r="F64" i="1"/>
  <c r="H64" i="1" s="1"/>
  <c r="G63" i="1"/>
  <c r="H63" i="1" s="1"/>
  <c r="F63" i="1"/>
  <c r="G62" i="1"/>
  <c r="H62" i="1" s="1"/>
  <c r="F62" i="1"/>
  <c r="G61" i="1"/>
  <c r="F61" i="1"/>
  <c r="H61" i="1" s="1"/>
  <c r="G60" i="1"/>
  <c r="F60" i="1"/>
  <c r="G59" i="1"/>
  <c r="H59" i="1" s="1"/>
  <c r="F59" i="1"/>
  <c r="G58" i="1"/>
  <c r="F58" i="1"/>
  <c r="G57" i="1"/>
  <c r="F57" i="1"/>
  <c r="G56" i="1"/>
  <c r="F56" i="1"/>
  <c r="G55" i="1"/>
  <c r="F55" i="1"/>
  <c r="H55" i="1" s="1"/>
  <c r="G54" i="1"/>
  <c r="H54" i="1" s="1"/>
  <c r="F54" i="1"/>
  <c r="G53" i="1"/>
  <c r="F53" i="1"/>
  <c r="G52" i="1"/>
  <c r="H52" i="1" s="1"/>
  <c r="F52" i="1"/>
  <c r="G51" i="1"/>
  <c r="F51" i="1"/>
  <c r="G50" i="1"/>
  <c r="H50" i="1" s="1"/>
  <c r="F50" i="1"/>
  <c r="G49" i="1"/>
  <c r="F49" i="1"/>
  <c r="I48" i="1"/>
  <c r="G48" i="1"/>
  <c r="F48" i="1"/>
  <c r="G47" i="1"/>
  <c r="F47" i="1"/>
  <c r="H46" i="1"/>
  <c r="G46" i="1"/>
  <c r="F46" i="1"/>
  <c r="G45" i="1"/>
  <c r="F45" i="1"/>
  <c r="G44" i="1"/>
  <c r="F44" i="1"/>
  <c r="H44" i="1" s="1"/>
  <c r="G43" i="1"/>
  <c r="F43" i="1"/>
  <c r="G42" i="1"/>
  <c r="F42" i="1"/>
  <c r="G41" i="1"/>
  <c r="H41" i="1" s="1"/>
  <c r="F41" i="1"/>
  <c r="G40" i="1"/>
  <c r="F40" i="1"/>
  <c r="G39" i="1"/>
  <c r="H39" i="1" s="1"/>
  <c r="F39" i="1"/>
  <c r="J38" i="1"/>
  <c r="G38" i="1"/>
  <c r="F38" i="1"/>
  <c r="H38" i="1" s="1"/>
  <c r="G37" i="1"/>
  <c r="F37" i="1"/>
  <c r="G36" i="1"/>
  <c r="F36" i="1"/>
  <c r="G35" i="1"/>
  <c r="F35" i="1"/>
  <c r="H34" i="1"/>
  <c r="G34" i="1"/>
  <c r="F34" i="1"/>
  <c r="G33" i="1"/>
  <c r="F33" i="1"/>
  <c r="G32" i="1"/>
  <c r="H32" i="1" s="1"/>
  <c r="F32" i="1"/>
  <c r="J31" i="1"/>
  <c r="G31" i="1"/>
  <c r="H31" i="1" s="1"/>
  <c r="F31" i="1"/>
  <c r="G30" i="1"/>
  <c r="H30" i="1" s="1"/>
  <c r="F30" i="1"/>
  <c r="G29" i="1"/>
  <c r="F29" i="1"/>
  <c r="H29" i="1" s="1"/>
  <c r="G28" i="1"/>
  <c r="H28" i="1" s="1"/>
  <c r="F28" i="1"/>
  <c r="G27" i="1"/>
  <c r="F27" i="1"/>
  <c r="G26" i="1"/>
  <c r="H26" i="1" s="1"/>
  <c r="F26" i="1"/>
  <c r="G25" i="1"/>
  <c r="F25" i="1"/>
  <c r="I24" i="1"/>
  <c r="I40" i="1" s="1"/>
  <c r="I56" i="1" s="1"/>
  <c r="I72" i="1" s="1"/>
  <c r="I88" i="1" s="1"/>
  <c r="I104" i="1" s="1"/>
  <c r="I120" i="1" s="1"/>
  <c r="I136" i="1" s="1"/>
  <c r="I152" i="1" s="1"/>
  <c r="I168" i="1" s="1"/>
  <c r="G24" i="1"/>
  <c r="F24" i="1"/>
  <c r="G23" i="1"/>
  <c r="F23" i="1"/>
  <c r="G22" i="1"/>
  <c r="F22" i="1"/>
  <c r="G21" i="1"/>
  <c r="F21" i="1"/>
  <c r="H21" i="1" s="1"/>
  <c r="G20" i="1"/>
  <c r="H20" i="1" s="1"/>
  <c r="F20" i="1"/>
  <c r="G19" i="1"/>
  <c r="H19" i="1" s="1"/>
  <c r="F19" i="1"/>
  <c r="G18" i="1"/>
  <c r="F18" i="1"/>
  <c r="J17" i="1"/>
  <c r="I17" i="1"/>
  <c r="I33" i="1" s="1"/>
  <c r="I49" i="1" s="1"/>
  <c r="G17" i="1"/>
  <c r="F17" i="1"/>
  <c r="H17" i="1" s="1"/>
  <c r="J16" i="1"/>
  <c r="K16" i="1" s="1"/>
  <c r="I16" i="1"/>
  <c r="I32" i="1" s="1"/>
  <c r="G16" i="1"/>
  <c r="H16" i="1" s="1"/>
  <c r="F16" i="1"/>
  <c r="J15" i="1"/>
  <c r="I15" i="1"/>
  <c r="K15" i="1" s="1"/>
  <c r="G15" i="1"/>
  <c r="F15" i="1"/>
  <c r="J14" i="1"/>
  <c r="J30" i="1" s="1"/>
  <c r="I14" i="1"/>
  <c r="I30" i="1" s="1"/>
  <c r="I46" i="1" s="1"/>
  <c r="I62" i="1" s="1"/>
  <c r="I78" i="1" s="1"/>
  <c r="I94" i="1" s="1"/>
  <c r="I110" i="1" s="1"/>
  <c r="I126" i="1" s="1"/>
  <c r="I142" i="1" s="1"/>
  <c r="I158" i="1" s="1"/>
  <c r="I174" i="1" s="1"/>
  <c r="G14" i="1"/>
  <c r="F14" i="1"/>
  <c r="J13" i="1"/>
  <c r="J29" i="1" s="1"/>
  <c r="M29" i="1" s="1"/>
  <c r="I13" i="1"/>
  <c r="I29" i="1" s="1"/>
  <c r="I45" i="1" s="1"/>
  <c r="I61" i="1" s="1"/>
  <c r="I77" i="1" s="1"/>
  <c r="I93" i="1" s="1"/>
  <c r="I109" i="1" s="1"/>
  <c r="I125" i="1" s="1"/>
  <c r="I141" i="1" s="1"/>
  <c r="I157" i="1" s="1"/>
  <c r="I173" i="1" s="1"/>
  <c r="G13" i="1"/>
  <c r="F13" i="1"/>
  <c r="J12" i="1"/>
  <c r="I12" i="1"/>
  <c r="I28" i="1" s="1"/>
  <c r="I44" i="1" s="1"/>
  <c r="I60" i="1" s="1"/>
  <c r="I76" i="1" s="1"/>
  <c r="I92" i="1" s="1"/>
  <c r="I108" i="1" s="1"/>
  <c r="I124" i="1" s="1"/>
  <c r="I140" i="1" s="1"/>
  <c r="I156" i="1" s="1"/>
  <c r="I172" i="1" s="1"/>
  <c r="G12" i="1"/>
  <c r="F12" i="1"/>
  <c r="J11" i="1"/>
  <c r="J27" i="1" s="1"/>
  <c r="J43" i="1" s="1"/>
  <c r="J59" i="1" s="1"/>
  <c r="I11" i="1"/>
  <c r="G11" i="1"/>
  <c r="H11" i="1" s="1"/>
  <c r="F11" i="1"/>
  <c r="J10" i="1"/>
  <c r="K10" i="1" s="1"/>
  <c r="I10" i="1"/>
  <c r="I26" i="1" s="1"/>
  <c r="I42" i="1" s="1"/>
  <c r="I58" i="1" s="1"/>
  <c r="I74" i="1" s="1"/>
  <c r="I90" i="1" s="1"/>
  <c r="I106" i="1" s="1"/>
  <c r="I122" i="1" s="1"/>
  <c r="I138" i="1" s="1"/>
  <c r="I154" i="1" s="1"/>
  <c r="I170" i="1" s="1"/>
  <c r="G10" i="1"/>
  <c r="F10" i="1"/>
  <c r="H10" i="1" s="1"/>
  <c r="J9" i="1"/>
  <c r="I9" i="1"/>
  <c r="I25" i="1" s="1"/>
  <c r="I41" i="1" s="1"/>
  <c r="I57" i="1" s="1"/>
  <c r="I73" i="1" s="1"/>
  <c r="I89" i="1" s="1"/>
  <c r="I105" i="1" s="1"/>
  <c r="I121" i="1" s="1"/>
  <c r="I137" i="1" s="1"/>
  <c r="I153" i="1" s="1"/>
  <c r="I169" i="1" s="1"/>
  <c r="G9" i="1"/>
  <c r="F9" i="1"/>
  <c r="J8" i="1"/>
  <c r="I8" i="1"/>
  <c r="G8" i="1"/>
  <c r="F8" i="1"/>
  <c r="H8" i="1" s="1"/>
  <c r="J7" i="1"/>
  <c r="J23" i="1" s="1"/>
  <c r="I7" i="1"/>
  <c r="G7" i="1"/>
  <c r="H7" i="1" s="1"/>
  <c r="F7" i="1"/>
  <c r="J6" i="1"/>
  <c r="J22" i="1" s="1"/>
  <c r="I6" i="1"/>
  <c r="I22" i="1" s="1"/>
  <c r="G6" i="1"/>
  <c r="F6" i="1"/>
  <c r="J5" i="1"/>
  <c r="I5" i="1"/>
  <c r="I21" i="1" s="1"/>
  <c r="I37" i="1" s="1"/>
  <c r="I53" i="1" s="1"/>
  <c r="I69" i="1" s="1"/>
  <c r="I85" i="1" s="1"/>
  <c r="I101" i="1" s="1"/>
  <c r="I117" i="1" s="1"/>
  <c r="I133" i="1" s="1"/>
  <c r="I149" i="1" s="1"/>
  <c r="I165" i="1" s="1"/>
  <c r="G5" i="1"/>
  <c r="F5" i="1"/>
  <c r="J4" i="1"/>
  <c r="I4" i="1"/>
  <c r="I20" i="1" s="1"/>
  <c r="I36" i="1" s="1"/>
  <c r="I52" i="1" s="1"/>
  <c r="I68" i="1" s="1"/>
  <c r="I84" i="1" s="1"/>
  <c r="I100" i="1" s="1"/>
  <c r="I116" i="1" s="1"/>
  <c r="I132" i="1" s="1"/>
  <c r="I148" i="1" s="1"/>
  <c r="I164" i="1" s="1"/>
  <c r="G4" i="1"/>
  <c r="F4" i="1"/>
  <c r="H4" i="1" s="1"/>
  <c r="J3" i="1"/>
  <c r="K3" i="1" s="1"/>
  <c r="I3" i="1"/>
  <c r="I19" i="1" s="1"/>
  <c r="I35" i="1" s="1"/>
  <c r="I51" i="1" s="1"/>
  <c r="I67" i="1" s="1"/>
  <c r="I83" i="1" s="1"/>
  <c r="I99" i="1" s="1"/>
  <c r="I115" i="1" s="1"/>
  <c r="I131" i="1" s="1"/>
  <c r="I147" i="1" s="1"/>
  <c r="I163" i="1" s="1"/>
  <c r="G3" i="1"/>
  <c r="H3" i="1" s="1"/>
  <c r="F3" i="1"/>
  <c r="J2" i="1"/>
  <c r="K2" i="1" s="1"/>
  <c r="I2" i="1"/>
  <c r="I18" i="1" s="1"/>
  <c r="I34" i="1" s="1"/>
  <c r="I50" i="1" s="1"/>
  <c r="I66" i="1" s="1"/>
  <c r="I82" i="1" s="1"/>
  <c r="I98" i="1" s="1"/>
  <c r="I114" i="1" s="1"/>
  <c r="I130" i="1" s="1"/>
  <c r="I146" i="1" s="1"/>
  <c r="I162" i="1" s="1"/>
  <c r="G2" i="1"/>
  <c r="F2" i="1"/>
  <c r="H2" i="1" s="1"/>
  <c r="L2" i="1" s="1"/>
  <c r="J18" i="1" l="1"/>
  <c r="J19" i="1"/>
  <c r="K19" i="1" s="1"/>
  <c r="L19" i="1" s="1"/>
  <c r="K5" i="1"/>
  <c r="H9" i="1"/>
  <c r="H12" i="1"/>
  <c r="K13" i="1"/>
  <c r="H25" i="1"/>
  <c r="I31" i="1"/>
  <c r="I47" i="1" s="1"/>
  <c r="I63" i="1" s="1"/>
  <c r="I79" i="1" s="1"/>
  <c r="I95" i="1" s="1"/>
  <c r="I111" i="1" s="1"/>
  <c r="I127" i="1" s="1"/>
  <c r="I143" i="1" s="1"/>
  <c r="I159" i="1" s="1"/>
  <c r="I175" i="1" s="1"/>
  <c r="H33" i="1"/>
  <c r="H36" i="1"/>
  <c r="H40" i="1"/>
  <c r="H47" i="1"/>
  <c r="H58" i="1"/>
  <c r="H74" i="1"/>
  <c r="H78" i="1"/>
  <c r="H80" i="1"/>
  <c r="H85" i="1"/>
  <c r="H90" i="1"/>
  <c r="H98" i="1"/>
  <c r="H106" i="1"/>
  <c r="H111" i="1"/>
  <c r="H113" i="1"/>
  <c r="H118" i="1"/>
  <c r="H126" i="1"/>
  <c r="H134" i="1"/>
  <c r="H142" i="1"/>
  <c r="H150" i="1"/>
  <c r="H158" i="1"/>
  <c r="H166" i="1"/>
  <c r="H174" i="1"/>
  <c r="L10" i="1"/>
  <c r="K6" i="1"/>
  <c r="K31" i="1"/>
  <c r="J32" i="1"/>
  <c r="H6" i="1"/>
  <c r="L6" i="1" s="1"/>
  <c r="H15" i="1"/>
  <c r="L15" i="1" s="1"/>
  <c r="J21" i="1"/>
  <c r="H24" i="1"/>
  <c r="H27" i="1"/>
  <c r="H35" i="1"/>
  <c r="H37" i="1"/>
  <c r="H42" i="1"/>
  <c r="H51" i="1"/>
  <c r="H57" i="1"/>
  <c r="H71" i="1"/>
  <c r="H73" i="1"/>
  <c r="H75" i="1"/>
  <c r="H86" i="1"/>
  <c r="H89" i="1"/>
  <c r="H94" i="1"/>
  <c r="H97" i="1"/>
  <c r="H102" i="1"/>
  <c r="H105" i="1"/>
  <c r="H110" i="1"/>
  <c r="H114" i="1"/>
  <c r="H122" i="1"/>
  <c r="H130" i="1"/>
  <c r="H138" i="1"/>
  <c r="H146" i="1"/>
  <c r="H154" i="1"/>
  <c r="H162" i="1"/>
  <c r="H170" i="1"/>
  <c r="I38" i="1"/>
  <c r="I54" i="1" s="1"/>
  <c r="I70" i="1" s="1"/>
  <c r="I86" i="1" s="1"/>
  <c r="I102" i="1" s="1"/>
  <c r="I118" i="1" s="1"/>
  <c r="I134" i="1" s="1"/>
  <c r="I150" i="1" s="1"/>
  <c r="I166" i="1" s="1"/>
  <c r="K22" i="1"/>
  <c r="I64" i="1"/>
  <c r="I80" i="1" s="1"/>
  <c r="I96" i="1" s="1"/>
  <c r="I112" i="1" s="1"/>
  <c r="I128" i="1" s="1"/>
  <c r="I144" i="1" s="1"/>
  <c r="I160" i="1" s="1"/>
  <c r="I176" i="1" s="1"/>
  <c r="J28" i="1"/>
  <c r="K12" i="1"/>
  <c r="J45" i="1"/>
  <c r="K29" i="1"/>
  <c r="L29" i="1" s="1"/>
  <c r="L12" i="1"/>
  <c r="J34" i="1"/>
  <c r="K18" i="1"/>
  <c r="I27" i="1"/>
  <c r="K11" i="1"/>
  <c r="L11" i="1" s="1"/>
  <c r="J24" i="1"/>
  <c r="K8" i="1"/>
  <c r="L8" i="1" s="1"/>
  <c r="J39" i="1"/>
  <c r="L3" i="1"/>
  <c r="J20" i="1"/>
  <c r="K4" i="1"/>
  <c r="L4" i="1" s="1"/>
  <c r="J25" i="1"/>
  <c r="K9" i="1"/>
  <c r="J35" i="1"/>
  <c r="J37" i="1"/>
  <c r="K21" i="1"/>
  <c r="L21" i="1" s="1"/>
  <c r="J47" i="1"/>
  <c r="H60" i="1"/>
  <c r="H101" i="1"/>
  <c r="H109" i="1"/>
  <c r="I23" i="1"/>
  <c r="I39" i="1" s="1"/>
  <c r="I55" i="1" s="1"/>
  <c r="I71" i="1" s="1"/>
  <c r="I87" i="1" s="1"/>
  <c r="I103" i="1" s="1"/>
  <c r="I119" i="1" s="1"/>
  <c r="I135" i="1" s="1"/>
  <c r="I151" i="1" s="1"/>
  <c r="I167" i="1" s="1"/>
  <c r="K7" i="1"/>
  <c r="L7" i="1" s="1"/>
  <c r="H13" i="1"/>
  <c r="M13" i="1"/>
  <c r="J46" i="1"/>
  <c r="K30" i="1"/>
  <c r="L30" i="1" s="1"/>
  <c r="J26" i="1"/>
  <c r="J54" i="1"/>
  <c r="H69" i="1"/>
  <c r="L9" i="1"/>
  <c r="K14" i="1"/>
  <c r="L16" i="1"/>
  <c r="L31" i="1"/>
  <c r="J75" i="1"/>
  <c r="M45" i="1"/>
  <c r="H45" i="1"/>
  <c r="H53" i="1"/>
  <c r="H5" i="1"/>
  <c r="L5" i="1" s="1"/>
  <c r="H14" i="1"/>
  <c r="H18" i="1"/>
  <c r="L18" i="1" s="1"/>
  <c r="H22" i="1"/>
  <c r="L22" i="1" s="1"/>
  <c r="H23" i="1"/>
  <c r="H48" i="1"/>
  <c r="H49" i="1"/>
  <c r="H81" i="1"/>
  <c r="H93" i="1"/>
  <c r="J33" i="1"/>
  <c r="K17" i="1"/>
  <c r="L17" i="1" s="1"/>
  <c r="H43" i="1"/>
  <c r="H56" i="1"/>
  <c r="H65" i="1"/>
  <c r="H77" i="1"/>
  <c r="L13" i="1" l="1"/>
  <c r="J48" i="1"/>
  <c r="K32" i="1"/>
  <c r="L32" i="1" s="1"/>
  <c r="L14" i="1"/>
  <c r="K38" i="1"/>
  <c r="L38" i="1" s="1"/>
  <c r="K33" i="1"/>
  <c r="L33" i="1" s="1"/>
  <c r="J49" i="1"/>
  <c r="J70" i="1"/>
  <c r="K54" i="1"/>
  <c r="L54" i="1" s="1"/>
  <c r="J51" i="1"/>
  <c r="K35" i="1"/>
  <c r="L35" i="1" s="1"/>
  <c r="J62" i="1"/>
  <c r="K46" i="1"/>
  <c r="L46" i="1" s="1"/>
  <c r="J63" i="1"/>
  <c r="K47" i="1"/>
  <c r="L47" i="1" s="1"/>
  <c r="L45" i="1"/>
  <c r="K39" i="1"/>
  <c r="L39" i="1" s="1"/>
  <c r="J55" i="1"/>
  <c r="K20" i="1"/>
  <c r="L20" i="1" s="1"/>
  <c r="J36" i="1"/>
  <c r="K28" i="1"/>
  <c r="L28" i="1" s="1"/>
  <c r="J44" i="1"/>
  <c r="J91" i="1"/>
  <c r="K26" i="1"/>
  <c r="L26" i="1" s="1"/>
  <c r="J42" i="1"/>
  <c r="J53" i="1"/>
  <c r="K37" i="1"/>
  <c r="L37" i="1" s="1"/>
  <c r="J41" i="1"/>
  <c r="K25" i="1"/>
  <c r="L25" i="1" s="1"/>
  <c r="K23" i="1"/>
  <c r="L23" i="1" s="1"/>
  <c r="J40" i="1"/>
  <c r="K24" i="1"/>
  <c r="L24" i="1" s="1"/>
  <c r="I43" i="1"/>
  <c r="K27" i="1"/>
  <c r="L27" i="1" s="1"/>
  <c r="J50" i="1"/>
  <c r="K34" i="1"/>
  <c r="L34" i="1" s="1"/>
  <c r="J61" i="1"/>
  <c r="K45" i="1"/>
  <c r="J64" i="1" l="1"/>
  <c r="K48" i="1"/>
  <c r="L48" i="1" s="1"/>
  <c r="K50" i="1"/>
  <c r="L50" i="1" s="1"/>
  <c r="J66" i="1"/>
  <c r="J56" i="1"/>
  <c r="K40" i="1"/>
  <c r="L40" i="1" s="1"/>
  <c r="K36" i="1"/>
  <c r="L36" i="1" s="1"/>
  <c r="J52" i="1"/>
  <c r="J71" i="1"/>
  <c r="K55" i="1"/>
  <c r="L55" i="1" s="1"/>
  <c r="J69" i="1"/>
  <c r="K53" i="1"/>
  <c r="L53" i="1" s="1"/>
  <c r="J78" i="1"/>
  <c r="K62" i="1"/>
  <c r="L62" i="1" s="1"/>
  <c r="J86" i="1"/>
  <c r="K70" i="1"/>
  <c r="L70" i="1" s="1"/>
  <c r="J77" i="1"/>
  <c r="K61" i="1"/>
  <c r="L61" i="1" s="1"/>
  <c r="M61" i="1"/>
  <c r="I59" i="1"/>
  <c r="K43" i="1"/>
  <c r="L43" i="1" s="1"/>
  <c r="J107" i="1"/>
  <c r="K44" i="1"/>
  <c r="L44" i="1" s="1"/>
  <c r="J60" i="1"/>
  <c r="J65" i="1"/>
  <c r="K49" i="1"/>
  <c r="L49" i="1" s="1"/>
  <c r="K41" i="1"/>
  <c r="L41" i="1" s="1"/>
  <c r="J57" i="1"/>
  <c r="J58" i="1"/>
  <c r="K42" i="1"/>
  <c r="L42" i="1" s="1"/>
  <c r="J79" i="1"/>
  <c r="K63" i="1"/>
  <c r="L63" i="1" s="1"/>
  <c r="J67" i="1"/>
  <c r="K51" i="1"/>
  <c r="L51" i="1" s="1"/>
  <c r="J80" i="1" l="1"/>
  <c r="K64" i="1"/>
  <c r="L64" i="1" s="1"/>
  <c r="K79" i="1"/>
  <c r="L79" i="1" s="1"/>
  <c r="J95" i="1"/>
  <c r="J76" i="1"/>
  <c r="K60" i="1"/>
  <c r="L60" i="1" s="1"/>
  <c r="K77" i="1"/>
  <c r="L77" i="1" s="1"/>
  <c r="J93" i="1"/>
  <c r="J94" i="1"/>
  <c r="K78" i="1"/>
  <c r="L78" i="1" s="1"/>
  <c r="J87" i="1"/>
  <c r="K71" i="1"/>
  <c r="L71" i="1" s="1"/>
  <c r="K56" i="1"/>
  <c r="L56" i="1" s="1"/>
  <c r="J72" i="1"/>
  <c r="J83" i="1"/>
  <c r="K67" i="1"/>
  <c r="L67" i="1" s="1"/>
  <c r="J74" i="1"/>
  <c r="K58" i="1"/>
  <c r="L58" i="1" s="1"/>
  <c r="K65" i="1"/>
  <c r="L65" i="1" s="1"/>
  <c r="J81" i="1"/>
  <c r="I75" i="1"/>
  <c r="K59" i="1"/>
  <c r="L59" i="1" s="1"/>
  <c r="J68" i="1"/>
  <c r="K52" i="1"/>
  <c r="L52" i="1" s="1"/>
  <c r="J82" i="1"/>
  <c r="K66" i="1"/>
  <c r="L66" i="1" s="1"/>
  <c r="J73" i="1"/>
  <c r="K57" i="1"/>
  <c r="L57" i="1" s="1"/>
  <c r="J123" i="1"/>
  <c r="J102" i="1"/>
  <c r="K86" i="1"/>
  <c r="L86" i="1" s="1"/>
  <c r="J85" i="1"/>
  <c r="K69" i="1"/>
  <c r="L69" i="1" s="1"/>
  <c r="J96" i="1" l="1"/>
  <c r="K80" i="1"/>
  <c r="L80" i="1" s="1"/>
  <c r="K81" i="1"/>
  <c r="L81" i="1" s="1"/>
  <c r="J97" i="1"/>
  <c r="K93" i="1"/>
  <c r="L93" i="1" s="1"/>
  <c r="J109" i="1"/>
  <c r="J118" i="1"/>
  <c r="K102" i="1"/>
  <c r="L102" i="1" s="1"/>
  <c r="J89" i="1"/>
  <c r="K73" i="1"/>
  <c r="L73" i="1" s="1"/>
  <c r="K68" i="1"/>
  <c r="L68" i="1" s="1"/>
  <c r="J84" i="1"/>
  <c r="K83" i="1"/>
  <c r="L83" i="1" s="1"/>
  <c r="J99" i="1"/>
  <c r="K87" i="1"/>
  <c r="L87" i="1" s="1"/>
  <c r="J103" i="1"/>
  <c r="K72" i="1"/>
  <c r="L72" i="1" s="1"/>
  <c r="J88" i="1"/>
  <c r="J111" i="1"/>
  <c r="K95" i="1"/>
  <c r="L95" i="1" s="1"/>
  <c r="K85" i="1"/>
  <c r="L85" i="1" s="1"/>
  <c r="J101" i="1"/>
  <c r="J139" i="1"/>
  <c r="J98" i="1"/>
  <c r="K82" i="1"/>
  <c r="L82" i="1" s="1"/>
  <c r="I91" i="1"/>
  <c r="K75" i="1"/>
  <c r="L75" i="1" s="1"/>
  <c r="J90" i="1"/>
  <c r="K74" i="1"/>
  <c r="L74" i="1" s="1"/>
  <c r="J110" i="1"/>
  <c r="K94" i="1"/>
  <c r="L94" i="1" s="1"/>
  <c r="K76" i="1"/>
  <c r="L76" i="1" s="1"/>
  <c r="J92" i="1"/>
  <c r="J112" i="1" l="1"/>
  <c r="K96" i="1"/>
  <c r="L96" i="1" s="1"/>
  <c r="K99" i="1"/>
  <c r="L99" i="1" s="1"/>
  <c r="J115" i="1"/>
  <c r="J125" i="1"/>
  <c r="K109" i="1"/>
  <c r="L109" i="1" s="1"/>
  <c r="J126" i="1"/>
  <c r="K110" i="1"/>
  <c r="L110" i="1" s="1"/>
  <c r="I107" i="1"/>
  <c r="K91" i="1"/>
  <c r="L91" i="1" s="1"/>
  <c r="J155" i="1"/>
  <c r="J127" i="1"/>
  <c r="K111" i="1"/>
  <c r="L111" i="1" s="1"/>
  <c r="K89" i="1"/>
  <c r="L89" i="1" s="1"/>
  <c r="J105" i="1"/>
  <c r="K92" i="1"/>
  <c r="L92" i="1" s="1"/>
  <c r="J108" i="1"/>
  <c r="J117" i="1"/>
  <c r="K101" i="1"/>
  <c r="L101" i="1" s="1"/>
  <c r="K88" i="1"/>
  <c r="L88" i="1" s="1"/>
  <c r="J104" i="1"/>
  <c r="K103" i="1"/>
  <c r="L103" i="1" s="1"/>
  <c r="J119" i="1"/>
  <c r="K84" i="1"/>
  <c r="L84" i="1" s="1"/>
  <c r="J100" i="1"/>
  <c r="K97" i="1"/>
  <c r="L97" i="1" s="1"/>
  <c r="J113" i="1"/>
  <c r="J106" i="1"/>
  <c r="K90" i="1"/>
  <c r="L90" i="1" s="1"/>
  <c r="J114" i="1"/>
  <c r="K98" i="1"/>
  <c r="L98" i="1" s="1"/>
  <c r="J134" i="1"/>
  <c r="K118" i="1"/>
  <c r="L118" i="1" s="1"/>
  <c r="J128" i="1" l="1"/>
  <c r="K112" i="1"/>
  <c r="L112" i="1" s="1"/>
  <c r="J121" i="1"/>
  <c r="K105" i="1"/>
  <c r="L105" i="1" s="1"/>
  <c r="J131" i="1"/>
  <c r="K115" i="1"/>
  <c r="L115" i="1" s="1"/>
  <c r="K114" i="1"/>
  <c r="L114" i="1" s="1"/>
  <c r="J130" i="1"/>
  <c r="K117" i="1"/>
  <c r="L117" i="1" s="1"/>
  <c r="J133" i="1"/>
  <c r="J171" i="1"/>
  <c r="K126" i="1"/>
  <c r="L126" i="1" s="1"/>
  <c r="J142" i="1"/>
  <c r="J116" i="1"/>
  <c r="K100" i="1"/>
  <c r="L100" i="1" s="1"/>
  <c r="J120" i="1"/>
  <c r="K104" i="1"/>
  <c r="L104" i="1" s="1"/>
  <c r="J124" i="1"/>
  <c r="K108" i="1"/>
  <c r="L108" i="1" s="1"/>
  <c r="K113" i="1"/>
  <c r="L113" i="1" s="1"/>
  <c r="J129" i="1"/>
  <c r="J135" i="1"/>
  <c r="K119" i="1"/>
  <c r="L119" i="1" s="1"/>
  <c r="K134" i="1"/>
  <c r="L134" i="1" s="1"/>
  <c r="J150" i="1"/>
  <c r="J122" i="1"/>
  <c r="K106" i="1"/>
  <c r="L106" i="1" s="1"/>
  <c r="J143" i="1"/>
  <c r="K127" i="1"/>
  <c r="L127" i="1" s="1"/>
  <c r="I123" i="1"/>
  <c r="K107" i="1"/>
  <c r="L107" i="1" s="1"/>
  <c r="K125" i="1"/>
  <c r="L125" i="1" s="1"/>
  <c r="J141" i="1"/>
  <c r="K128" i="1" l="1"/>
  <c r="L128" i="1" s="1"/>
  <c r="J144" i="1"/>
  <c r="K142" i="1"/>
  <c r="L142" i="1" s="1"/>
  <c r="J158" i="1"/>
  <c r="K133" i="1"/>
  <c r="L133" i="1" s="1"/>
  <c r="J149" i="1"/>
  <c r="I139" i="1"/>
  <c r="K123" i="1"/>
  <c r="L123" i="1" s="1"/>
  <c r="K122" i="1"/>
  <c r="L122" i="1" s="1"/>
  <c r="J138" i="1"/>
  <c r="J151" i="1"/>
  <c r="K135" i="1"/>
  <c r="L135" i="1" s="1"/>
  <c r="J136" i="1"/>
  <c r="K120" i="1"/>
  <c r="L120" i="1" s="1"/>
  <c r="J147" i="1"/>
  <c r="K131" i="1"/>
  <c r="L131" i="1" s="1"/>
  <c r="K141" i="1"/>
  <c r="L141" i="1" s="1"/>
  <c r="J157" i="1"/>
  <c r="K150" i="1"/>
  <c r="L150" i="1" s="1"/>
  <c r="J166" i="1"/>
  <c r="K166" i="1" s="1"/>
  <c r="L166" i="1" s="1"/>
  <c r="K129" i="1"/>
  <c r="L129" i="1" s="1"/>
  <c r="J145" i="1"/>
  <c r="K130" i="1"/>
  <c r="L130" i="1" s="1"/>
  <c r="J146" i="1"/>
  <c r="J159" i="1"/>
  <c r="K143" i="1"/>
  <c r="L143" i="1" s="1"/>
  <c r="K124" i="1"/>
  <c r="L124" i="1" s="1"/>
  <c r="J140" i="1"/>
  <c r="J132" i="1"/>
  <c r="K116" i="1"/>
  <c r="L116" i="1" s="1"/>
  <c r="K121" i="1"/>
  <c r="L121" i="1" s="1"/>
  <c r="J137" i="1"/>
  <c r="K144" i="1" l="1"/>
  <c r="L144" i="1" s="1"/>
  <c r="J160" i="1"/>
  <c r="K145" i="1"/>
  <c r="L145" i="1" s="1"/>
  <c r="J161" i="1"/>
  <c r="K157" i="1"/>
  <c r="L157" i="1" s="1"/>
  <c r="J173" i="1"/>
  <c r="K173" i="1" s="1"/>
  <c r="L173" i="1" s="1"/>
  <c r="K138" i="1"/>
  <c r="L138" i="1" s="1"/>
  <c r="J154" i="1"/>
  <c r="K149" i="1"/>
  <c r="L149" i="1" s="1"/>
  <c r="J165" i="1"/>
  <c r="K165" i="1" s="1"/>
  <c r="L165" i="1" s="1"/>
  <c r="K137" i="1"/>
  <c r="L137" i="1" s="1"/>
  <c r="J153" i="1"/>
  <c r="K132" i="1"/>
  <c r="L132" i="1" s="1"/>
  <c r="J148" i="1"/>
  <c r="J175" i="1"/>
  <c r="K175" i="1" s="1"/>
  <c r="L175" i="1" s="1"/>
  <c r="K159" i="1"/>
  <c r="L159" i="1" s="1"/>
  <c r="K136" i="1"/>
  <c r="L136" i="1" s="1"/>
  <c r="J152" i="1"/>
  <c r="K140" i="1"/>
  <c r="L140" i="1" s="1"/>
  <c r="J156" i="1"/>
  <c r="K146" i="1"/>
  <c r="L146" i="1" s="1"/>
  <c r="J162" i="1"/>
  <c r="K162" i="1" s="1"/>
  <c r="L162" i="1" s="1"/>
  <c r="K158" i="1"/>
  <c r="L158" i="1" s="1"/>
  <c r="J174" i="1"/>
  <c r="K174" i="1" s="1"/>
  <c r="L174" i="1" s="1"/>
  <c r="J163" i="1"/>
  <c r="K163" i="1" s="1"/>
  <c r="L163" i="1" s="1"/>
  <c r="K147" i="1"/>
  <c r="L147" i="1" s="1"/>
  <c r="J167" i="1"/>
  <c r="K167" i="1" s="1"/>
  <c r="L167" i="1" s="1"/>
  <c r="K151" i="1"/>
  <c r="L151" i="1" s="1"/>
  <c r="I155" i="1"/>
  <c r="K139" i="1"/>
  <c r="L139" i="1" s="1"/>
  <c r="J176" i="1" l="1"/>
  <c r="K176" i="1" s="1"/>
  <c r="L176" i="1" s="1"/>
  <c r="K160" i="1"/>
  <c r="L160" i="1" s="1"/>
  <c r="K152" i="1"/>
  <c r="L152" i="1" s="1"/>
  <c r="J168" i="1"/>
  <c r="K168" i="1" s="1"/>
  <c r="L168" i="1" s="1"/>
  <c r="K148" i="1"/>
  <c r="L148" i="1" s="1"/>
  <c r="J164" i="1"/>
  <c r="K164" i="1" s="1"/>
  <c r="L164" i="1" s="1"/>
  <c r="I171" i="1"/>
  <c r="K171" i="1" s="1"/>
  <c r="L171" i="1" s="1"/>
  <c r="K155" i="1"/>
  <c r="L155" i="1" s="1"/>
  <c r="K156" i="1"/>
  <c r="L156" i="1" s="1"/>
  <c r="J172" i="1"/>
  <c r="K172" i="1" s="1"/>
  <c r="L172" i="1" s="1"/>
  <c r="K153" i="1"/>
  <c r="L153" i="1" s="1"/>
  <c r="J169" i="1"/>
  <c r="K169" i="1" s="1"/>
  <c r="L169" i="1" s="1"/>
  <c r="K154" i="1"/>
  <c r="L154" i="1" s="1"/>
  <c r="J170" i="1"/>
  <c r="K170" i="1" s="1"/>
  <c r="L170" i="1" s="1"/>
  <c r="K161" i="1"/>
  <c r="L161" i="1" s="1"/>
  <c r="J177" i="1"/>
  <c r="K177" i="1" s="1"/>
  <c r="L177" i="1" s="1"/>
</calcChain>
</file>

<file path=xl/sharedStrings.xml><?xml version="1.0" encoding="utf-8"?>
<sst xmlns="http://schemas.openxmlformats.org/spreadsheetml/2006/main" count="540" uniqueCount="46">
  <si>
    <t>Month</t>
  </si>
  <si>
    <t>BU</t>
  </si>
  <si>
    <t>PDCL</t>
  </si>
  <si>
    <t>MBR PPC MAT</t>
  </si>
  <si>
    <t>MBR % A:P</t>
  </si>
  <si>
    <t>CF PPC MAT</t>
  </si>
  <si>
    <t>CF APC</t>
  </si>
  <si>
    <t>CF % A:P</t>
  </si>
  <si>
    <t>Gap</t>
  </si>
  <si>
    <t>JAN</t>
  </si>
  <si>
    <t>CC-AM</t>
  </si>
  <si>
    <t>P00068</t>
  </si>
  <si>
    <t>P00590</t>
  </si>
  <si>
    <t>P00291</t>
  </si>
  <si>
    <t>P00220</t>
  </si>
  <si>
    <t>EC</t>
  </si>
  <si>
    <t>P00280</t>
  </si>
  <si>
    <t>P00297</t>
  </si>
  <si>
    <t>P00433</t>
  </si>
  <si>
    <t>P00298</t>
  </si>
  <si>
    <t>GI</t>
  </si>
  <si>
    <t>P00091</t>
  </si>
  <si>
    <t>P00282</t>
  </si>
  <si>
    <t>P00090</t>
  </si>
  <si>
    <t>CC-FS</t>
  </si>
  <si>
    <t>P00580</t>
  </si>
  <si>
    <t>SD</t>
  </si>
  <si>
    <t>P00586</t>
  </si>
  <si>
    <t>P00283</t>
  </si>
  <si>
    <t>XS</t>
  </si>
  <si>
    <t>P00258</t>
  </si>
  <si>
    <t>OT</t>
  </si>
  <si>
    <t>P00200</t>
  </si>
  <si>
    <t>FEB</t>
  </si>
  <si>
    <t>MAR</t>
  </si>
  <si>
    <t>APR</t>
  </si>
  <si>
    <t>MAY</t>
  </si>
  <si>
    <t>JUN</t>
  </si>
  <si>
    <t>JUL</t>
  </si>
  <si>
    <t>AGO</t>
  </si>
  <si>
    <t>SET</t>
  </si>
  <si>
    <t>OUT</t>
  </si>
  <si>
    <t>NOV</t>
  </si>
  <si>
    <t>Month2</t>
  </si>
  <si>
    <t>0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</si>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</sst>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Bosch Office Sans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3" fontId="2" fillId="2" borderId="1" xfId="0" applyNumberFormat="1" applyFont="1" applyFill="1" applyBorder="1" applyAlignment="1">
      <alignment vertical="center" wrapText="1"/>
    </xf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osch Office Sans"/>
        <scheme val="none"/>
      </font>
      <numFmt numFmtId="3" formatCode="#,##0"/>
      <fill>
        <patternFill patternType="solid">
          <fgColor indexed="64"/>
          <bgColor theme="3" tint="-0.249977111117893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att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1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amp;%20caminho%20&amp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MBR\2021\P&amp;L\PS\MBR05\MBR_2021_P&amp;L_PS_MBR05_P&amp;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APC MAT"/>
      <sheetName val="Evolução FOB"/>
      <sheetName val="Variações por PDCL"/>
      <sheetName val="Variações por PN"/>
      <sheetName val="Variações II por PN"/>
      <sheetName val="Variações Cambio por moeda"/>
      <sheetName val="PDCL"/>
      <sheetName val="TD Z22K260 grupo de origem"/>
      <sheetName val="TD Z22K260"/>
      <sheetName val="TD Z22K260 preço por PN"/>
      <sheetName val="TD Z22K260 frete por PN"/>
      <sheetName val="TD Z22K260 despesa por PN"/>
      <sheetName val="TD Z22K260 II por PN"/>
      <sheetName val="TD Z22K095"/>
      <sheetName val="TD Z22K095 por PN"/>
    </sheetNames>
    <sheetDataSet>
      <sheetData sheetId="0"/>
      <sheetData sheetId="1"/>
      <sheetData sheetId="2">
        <row r="2">
          <cell r="G2">
            <v>0</v>
          </cell>
        </row>
        <row r="3">
          <cell r="G3">
            <v>3630.6487316000002</v>
          </cell>
        </row>
        <row r="4">
          <cell r="G4">
            <v>3381.7492599999996</v>
          </cell>
        </row>
        <row r="5">
          <cell r="G5">
            <v>8330.6286932999938</v>
          </cell>
        </row>
        <row r="6">
          <cell r="G6">
            <v>7729.1764590999946</v>
          </cell>
        </row>
        <row r="7">
          <cell r="G7">
            <v>0</v>
          </cell>
        </row>
        <row r="8">
          <cell r="G8">
            <v>3806.6259920000002</v>
          </cell>
        </row>
        <row r="9">
          <cell r="G9">
            <v>0</v>
          </cell>
        </row>
        <row r="10">
          <cell r="G10">
            <v>8667.0972608999946</v>
          </cell>
        </row>
        <row r="11">
          <cell r="G11">
            <v>644.25918030000003</v>
          </cell>
        </row>
        <row r="12">
          <cell r="G12">
            <v>618.20357899999999</v>
          </cell>
        </row>
        <row r="13">
          <cell r="G13">
            <v>17405.417739900004</v>
          </cell>
        </row>
        <row r="14">
          <cell r="G14">
            <v>1710.0913509999998</v>
          </cell>
        </row>
        <row r="15">
          <cell r="G15">
            <v>661.64951999999994</v>
          </cell>
        </row>
        <row r="16">
          <cell r="G16">
            <v>3814.5892276999989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3530.8167352000014</v>
          </cell>
        </row>
        <row r="20">
          <cell r="G20">
            <v>2533.5359600000002</v>
          </cell>
        </row>
        <row r="21">
          <cell r="G21">
            <v>7085.5247451999958</v>
          </cell>
        </row>
        <row r="22">
          <cell r="G22">
            <v>6957.7231599999996</v>
          </cell>
        </row>
        <row r="23">
          <cell r="G23">
            <v>0</v>
          </cell>
        </row>
        <row r="24">
          <cell r="G24">
            <v>3195.9527600000001</v>
          </cell>
        </row>
        <row r="25">
          <cell r="G25">
            <v>0</v>
          </cell>
        </row>
        <row r="26">
          <cell r="G26">
            <v>7268.704800399998</v>
          </cell>
        </row>
        <row r="27">
          <cell r="G27">
            <v>585.50080549999939</v>
          </cell>
        </row>
        <row r="28">
          <cell r="G28">
            <v>600.63766899999996</v>
          </cell>
        </row>
        <row r="29">
          <cell r="G29">
            <v>17233.439011300004</v>
          </cell>
        </row>
        <row r="30">
          <cell r="G30">
            <v>1109.6906073999999</v>
          </cell>
        </row>
        <row r="31">
          <cell r="G31">
            <v>697.65900000000011</v>
          </cell>
        </row>
        <row r="32">
          <cell r="G32">
            <v>2475.8024833999998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3887.763099499999</v>
          </cell>
        </row>
        <row r="36">
          <cell r="G36">
            <v>3399.2500599999994</v>
          </cell>
        </row>
        <row r="37">
          <cell r="G37">
            <v>10317.807211500001</v>
          </cell>
        </row>
        <row r="38">
          <cell r="G38">
            <v>7487.6441983999994</v>
          </cell>
        </row>
        <row r="39">
          <cell r="G39">
            <v>0</v>
          </cell>
        </row>
        <row r="40">
          <cell r="G40">
            <v>3105.1634319999994</v>
          </cell>
        </row>
        <row r="41">
          <cell r="G41">
            <v>0</v>
          </cell>
        </row>
        <row r="42">
          <cell r="G42">
            <v>7229.7576653000042</v>
          </cell>
        </row>
        <row r="43">
          <cell r="G43">
            <v>450.14096710000001</v>
          </cell>
        </row>
        <row r="44">
          <cell r="G44">
            <v>594.65845899999988</v>
          </cell>
        </row>
        <row r="45">
          <cell r="G45">
            <v>17593.923127200011</v>
          </cell>
        </row>
        <row r="46">
          <cell r="G46">
            <v>1610.6719780000001</v>
          </cell>
        </row>
        <row r="47">
          <cell r="G47">
            <v>748.96450000000004</v>
          </cell>
        </row>
        <row r="48">
          <cell r="G48">
            <v>4237.4216939999997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2874.1010053</v>
          </cell>
        </row>
        <row r="52">
          <cell r="G52">
            <v>2401.4765000000007</v>
          </cell>
        </row>
        <row r="53">
          <cell r="G53">
            <v>8203.0144738000054</v>
          </cell>
        </row>
        <row r="54">
          <cell r="G54">
            <v>7507.7261915000017</v>
          </cell>
        </row>
        <row r="55">
          <cell r="G55">
            <v>0</v>
          </cell>
        </row>
        <row r="56">
          <cell r="G56">
            <v>4142.7133110000004</v>
          </cell>
        </row>
        <row r="57">
          <cell r="G57">
            <v>0</v>
          </cell>
        </row>
        <row r="58">
          <cell r="G58">
            <v>7522.0750400000079</v>
          </cell>
        </row>
        <row r="59">
          <cell r="G59">
            <v>878.67966630000001</v>
          </cell>
        </row>
        <row r="60">
          <cell r="G60">
            <v>680.69280299999991</v>
          </cell>
        </row>
        <row r="61">
          <cell r="G61">
            <v>22938.963293900011</v>
          </cell>
        </row>
        <row r="62">
          <cell r="G62">
            <v>1192.1837631999999</v>
          </cell>
        </row>
        <row r="63">
          <cell r="G63">
            <v>562.27783999999997</v>
          </cell>
        </row>
        <row r="64">
          <cell r="G64">
            <v>2635.0803523999994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4124.9240143999996</v>
          </cell>
        </row>
        <row r="68">
          <cell r="G68">
            <v>2873.7773799999995</v>
          </cell>
        </row>
        <row r="69">
          <cell r="G69">
            <v>6812.9275457000076</v>
          </cell>
        </row>
        <row r="70">
          <cell r="G70">
            <v>8180.6944334000036</v>
          </cell>
        </row>
        <row r="71">
          <cell r="G71">
            <v>0</v>
          </cell>
        </row>
        <row r="72">
          <cell r="G72">
            <v>1170.7638379999999</v>
          </cell>
        </row>
        <row r="73">
          <cell r="G73">
            <v>0</v>
          </cell>
        </row>
        <row r="74">
          <cell r="G74">
            <v>6031.1209168000059</v>
          </cell>
        </row>
        <row r="75">
          <cell r="G75">
            <v>817.35421739999981</v>
          </cell>
        </row>
        <row r="76">
          <cell r="G76">
            <v>498.18083199999995</v>
          </cell>
        </row>
        <row r="77">
          <cell r="G77">
            <v>22760.489484199992</v>
          </cell>
        </row>
        <row r="78">
          <cell r="G78">
            <v>1475.2008032999997</v>
          </cell>
        </row>
        <row r="79">
          <cell r="G79">
            <v>867.01919999999996</v>
          </cell>
        </row>
        <row r="80">
          <cell r="G80">
            <v>3279.3455980999997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4544.2644232000011</v>
          </cell>
        </row>
        <row r="84">
          <cell r="G84">
            <v>2427.1981999999975</v>
          </cell>
        </row>
        <row r="85">
          <cell r="G85">
            <v>7135.1352143000058</v>
          </cell>
        </row>
        <row r="86">
          <cell r="G86">
            <v>7255.5736490000027</v>
          </cell>
        </row>
        <row r="87">
          <cell r="G87">
            <v>0</v>
          </cell>
        </row>
        <row r="88">
          <cell r="G88">
            <v>1669.1605430000002</v>
          </cell>
        </row>
        <row r="89">
          <cell r="G89">
            <v>0</v>
          </cell>
        </row>
        <row r="90">
          <cell r="G90">
            <v>8137.9140696000159</v>
          </cell>
        </row>
        <row r="91">
          <cell r="G91">
            <v>540.42214059999992</v>
          </cell>
        </row>
        <row r="92">
          <cell r="G92">
            <v>542.19675099999995</v>
          </cell>
        </row>
        <row r="93">
          <cell r="G93">
            <v>21643.964169699982</v>
          </cell>
        </row>
        <row r="94">
          <cell r="G94">
            <v>1231.0745634</v>
          </cell>
        </row>
        <row r="95">
          <cell r="G95">
            <v>988.99773999999991</v>
          </cell>
        </row>
        <row r="96">
          <cell r="G96">
            <v>3033.7823607999999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3430.4737715708297</v>
          </cell>
        </row>
        <row r="100">
          <cell r="G100">
            <v>2253.3018600000023</v>
          </cell>
        </row>
        <row r="101">
          <cell r="G101">
            <v>4376.0485611339991</v>
          </cell>
        </row>
        <row r="102">
          <cell r="G102">
            <v>3569.9157860020082</v>
          </cell>
        </row>
        <row r="103">
          <cell r="G103">
            <v>0</v>
          </cell>
        </row>
        <row r="104">
          <cell r="G104">
            <v>1647.5240800000001</v>
          </cell>
        </row>
        <row r="105">
          <cell r="G105">
            <v>0</v>
          </cell>
        </row>
        <row r="106">
          <cell r="G106">
            <v>3192.0879301830555</v>
          </cell>
        </row>
        <row r="107">
          <cell r="G107">
            <v>518.09730201787681</v>
          </cell>
        </row>
        <row r="108">
          <cell r="G108">
            <v>706.91614500000003</v>
          </cell>
        </row>
        <row r="109">
          <cell r="G109">
            <v>7421.6086812650492</v>
          </cell>
        </row>
        <row r="110">
          <cell r="G110">
            <v>766.27020712075603</v>
          </cell>
        </row>
        <row r="111">
          <cell r="G111">
            <v>697.40592566861415</v>
          </cell>
        </row>
        <row r="112">
          <cell r="G112">
            <v>2914.7603247141842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3430.4737715708297</v>
          </cell>
        </row>
        <row r="116">
          <cell r="G116">
            <v>2253.3018600000023</v>
          </cell>
        </row>
        <row r="117">
          <cell r="G117">
            <v>4376.0485611339991</v>
          </cell>
        </row>
        <row r="118">
          <cell r="G118">
            <v>3569.9157860020082</v>
          </cell>
        </row>
        <row r="119">
          <cell r="G119">
            <v>0</v>
          </cell>
        </row>
        <row r="120">
          <cell r="G120">
            <v>1647.5240800000001</v>
          </cell>
        </row>
        <row r="121">
          <cell r="G121">
            <v>0</v>
          </cell>
        </row>
        <row r="122">
          <cell r="G122">
            <v>3192.0879301830555</v>
          </cell>
        </row>
        <row r="123">
          <cell r="G123">
            <v>518.09730201787681</v>
          </cell>
        </row>
        <row r="124">
          <cell r="G124">
            <v>706.91614500000003</v>
          </cell>
        </row>
        <row r="125">
          <cell r="G125">
            <v>7421.6086812650492</v>
          </cell>
        </row>
        <row r="126">
          <cell r="G126">
            <v>766.27020712075603</v>
          </cell>
        </row>
        <row r="127">
          <cell r="G127">
            <v>697.40592566861415</v>
          </cell>
        </row>
        <row r="128">
          <cell r="G128">
            <v>2914.7603247141842</v>
          </cell>
        </row>
        <row r="129">
          <cell r="G129">
            <v>0</v>
          </cell>
        </row>
        <row r="130">
          <cell r="G130">
            <v>0</v>
          </cell>
        </row>
        <row r="131">
          <cell r="G131">
            <v>3430.4737715708297</v>
          </cell>
        </row>
        <row r="132">
          <cell r="G132">
            <v>2253.3018600000023</v>
          </cell>
        </row>
        <row r="133">
          <cell r="G133">
            <v>4376.0485611339991</v>
          </cell>
        </row>
        <row r="134">
          <cell r="G134">
            <v>3569.9157860020082</v>
          </cell>
        </row>
        <row r="135">
          <cell r="G135">
            <v>0</v>
          </cell>
        </row>
        <row r="136">
          <cell r="G136">
            <v>1647.5240800000001</v>
          </cell>
        </row>
        <row r="137">
          <cell r="G137">
            <v>0</v>
          </cell>
        </row>
        <row r="138">
          <cell r="G138">
            <v>3192.0879301830555</v>
          </cell>
        </row>
        <row r="139">
          <cell r="G139">
            <v>518.09730201787681</v>
          </cell>
        </row>
        <row r="140">
          <cell r="G140">
            <v>706.91614500000003</v>
          </cell>
        </row>
        <row r="141">
          <cell r="G141">
            <v>7421.6086812650492</v>
          </cell>
        </row>
        <row r="142">
          <cell r="G142">
            <v>766.27020712075603</v>
          </cell>
        </row>
        <row r="143">
          <cell r="G143">
            <v>697.40592566861415</v>
          </cell>
        </row>
        <row r="144">
          <cell r="G144">
            <v>2914.7603247141842</v>
          </cell>
        </row>
        <row r="145">
          <cell r="G145">
            <v>0</v>
          </cell>
        </row>
        <row r="146">
          <cell r="G146">
            <v>0</v>
          </cell>
        </row>
        <row r="147">
          <cell r="G147">
            <v>3430.4737715708297</v>
          </cell>
        </row>
        <row r="148">
          <cell r="G148">
            <v>2253.3018600000023</v>
          </cell>
        </row>
        <row r="149">
          <cell r="G149">
            <v>4376.0485611339991</v>
          </cell>
        </row>
        <row r="150">
          <cell r="G150">
            <v>3569.9157860020082</v>
          </cell>
        </row>
        <row r="151">
          <cell r="G151">
            <v>0</v>
          </cell>
        </row>
        <row r="152">
          <cell r="G152">
            <v>1647.5240800000001</v>
          </cell>
        </row>
        <row r="153">
          <cell r="G153">
            <v>0</v>
          </cell>
        </row>
        <row r="154">
          <cell r="G154">
            <v>3192.0879301830555</v>
          </cell>
        </row>
        <row r="155">
          <cell r="G155">
            <v>518.09730201787681</v>
          </cell>
        </row>
        <row r="156">
          <cell r="G156">
            <v>706.91614500000003</v>
          </cell>
        </row>
        <row r="157">
          <cell r="G157">
            <v>7421.6086812650492</v>
          </cell>
        </row>
        <row r="158">
          <cell r="G158">
            <v>766.27020712075603</v>
          </cell>
        </row>
        <row r="159">
          <cell r="G159">
            <v>697.40592566861415</v>
          </cell>
        </row>
        <row r="160">
          <cell r="G160">
            <v>2914.7603247141842</v>
          </cell>
        </row>
        <row r="161">
          <cell r="G161">
            <v>0</v>
          </cell>
        </row>
        <row r="162">
          <cell r="G162">
            <v>0</v>
          </cell>
        </row>
        <row r="163">
          <cell r="G163">
            <v>3430.4737715708297</v>
          </cell>
        </row>
        <row r="164">
          <cell r="G164">
            <v>2253.3018600000023</v>
          </cell>
        </row>
        <row r="165">
          <cell r="G165">
            <v>4376.0485611339991</v>
          </cell>
        </row>
        <row r="166">
          <cell r="G166">
            <v>3569.9157860020082</v>
          </cell>
        </row>
        <row r="167">
          <cell r="G167">
            <v>0</v>
          </cell>
        </row>
        <row r="168">
          <cell r="G168">
            <v>1647.5240800000001</v>
          </cell>
        </row>
        <row r="169">
          <cell r="G169">
            <v>0</v>
          </cell>
        </row>
        <row r="170">
          <cell r="G170">
            <v>3192.0879301830555</v>
          </cell>
        </row>
        <row r="171">
          <cell r="G171">
            <v>518.09730201787681</v>
          </cell>
        </row>
        <row r="172">
          <cell r="G172">
            <v>706.91614500000003</v>
          </cell>
        </row>
        <row r="173">
          <cell r="G173">
            <v>7421.6086812650492</v>
          </cell>
        </row>
        <row r="174">
          <cell r="G174">
            <v>766.27020712075603</v>
          </cell>
        </row>
        <row r="175">
          <cell r="G175">
            <v>697.40592566861415</v>
          </cell>
        </row>
        <row r="176">
          <cell r="G176">
            <v>2914.7603247141842</v>
          </cell>
        </row>
        <row r="177">
          <cell r="G17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  <sheetName val="CF02"/>
      <sheetName val="CF05"/>
      <sheetName val="CF09"/>
    </sheetNames>
    <sheetDataSet>
      <sheetData sheetId="0" refreshError="1">
        <row r="12">
          <cell r="F12" t="str">
            <v>P00085</v>
          </cell>
          <cell r="G12" t="str">
            <v>P00086</v>
          </cell>
          <cell r="H12" t="str">
            <v>P03023</v>
          </cell>
          <cell r="I12" t="str">
            <v>P00932</v>
          </cell>
          <cell r="J12" t="str">
            <v>P00937</v>
          </cell>
          <cell r="K12" t="str">
            <v>P00532</v>
          </cell>
          <cell r="L12" t="str">
            <v>P00537</v>
          </cell>
          <cell r="M12" t="str">
            <v>P00010</v>
          </cell>
          <cell r="N12" t="str">
            <v>P00933</v>
          </cell>
          <cell r="O12" t="str">
            <v>P00011</v>
          </cell>
          <cell r="P12" t="str">
            <v>P00510</v>
          </cell>
          <cell r="Q12" t="str">
            <v>P00511</v>
          </cell>
          <cell r="R12" t="str">
            <v>P00456</v>
          </cell>
          <cell r="S12" t="str">
            <v>P00472</v>
          </cell>
          <cell r="T12" t="str">
            <v>P00451</v>
          </cell>
          <cell r="U12" t="str">
            <v>P00280</v>
          </cell>
          <cell r="V12" t="str">
            <v>P00297</v>
          </cell>
          <cell r="W12" t="str">
            <v>P00298</v>
          </cell>
          <cell r="X12" t="str">
            <v>P00433</v>
          </cell>
          <cell r="Y12" t="str">
            <v>P00435</v>
          </cell>
          <cell r="Z12" t="str">
            <v>P00541</v>
          </cell>
          <cell r="AA12" t="str">
            <v>P00540</v>
          </cell>
          <cell r="AB12" t="str">
            <v>P00457</v>
          </cell>
          <cell r="AC12" t="str">
            <v>P03022</v>
          </cell>
          <cell r="AD12" t="str">
            <v>P00054</v>
          </cell>
          <cell r="AE12" t="str">
            <v>P00055</v>
          </cell>
          <cell r="AF12" t="str">
            <v>P00070</v>
          </cell>
          <cell r="AG12" t="str">
            <v>P00260</v>
          </cell>
          <cell r="AH12" t="str">
            <v>P00585</v>
          </cell>
          <cell r="AI12" t="str">
            <v>P00060</v>
          </cell>
          <cell r="AJ12" t="str">
            <v>P00444</v>
          </cell>
          <cell r="AK12" t="str">
            <v>P00446</v>
          </cell>
          <cell r="AL12" t="str">
            <v>P00449</v>
          </cell>
          <cell r="AM12" t="str">
            <v>P00290</v>
          </cell>
          <cell r="AN12" t="str">
            <v>P00440</v>
          </cell>
          <cell r="AO12" t="str">
            <v>P00474</v>
          </cell>
          <cell r="AP12" t="str">
            <v>P00471</v>
          </cell>
          <cell r="AQ12" t="str">
            <v>P00427</v>
          </cell>
          <cell r="AR12" t="str">
            <v>P00021</v>
          </cell>
          <cell r="AS12" t="str">
            <v>P00088</v>
          </cell>
          <cell r="AT12" t="str">
            <v>P00284</v>
          </cell>
          <cell r="AU12" t="str">
            <v>P00295</v>
          </cell>
          <cell r="AV12" t="str">
            <v>P00020</v>
          </cell>
          <cell r="AW12" t="str">
            <v>P00281</v>
          </cell>
          <cell r="AX12" t="str">
            <v>P00294</v>
          </cell>
          <cell r="AY12" t="str">
            <v>P00089</v>
          </cell>
          <cell r="AZ12" t="str">
            <v>P00090</v>
          </cell>
          <cell r="BA12" t="str">
            <v>P00091</v>
          </cell>
          <cell r="BB12" t="str">
            <v>P00099</v>
          </cell>
          <cell r="BC12" t="str">
            <v>P00282</v>
          </cell>
          <cell r="BD12" t="str">
            <v>P00304</v>
          </cell>
          <cell r="BE12" t="str">
            <v>P00068</v>
          </cell>
          <cell r="BF12" t="str">
            <v>P00291</v>
          </cell>
          <cell r="BG12" t="str">
            <v>P00581</v>
          </cell>
          <cell r="BH12" t="str">
            <v>P00590</v>
          </cell>
          <cell r="BI12" t="str">
            <v>P00594</v>
          </cell>
          <cell r="BJ12" t="str">
            <v>P00220</v>
          </cell>
          <cell r="BK12" t="str">
            <v>P00580</v>
          </cell>
          <cell r="BL12" t="str">
            <v>P00579</v>
          </cell>
          <cell r="BM12" t="str">
            <v>P00400</v>
          </cell>
          <cell r="BN12" t="str">
            <v>P00416</v>
          </cell>
          <cell r="BO12" t="str">
            <v>P00417</v>
          </cell>
          <cell r="BP12" t="str">
            <v>P00432</v>
          </cell>
          <cell r="BQ12" t="str">
            <v>P00447</v>
          </cell>
          <cell r="BR12" t="str">
            <v>P00448</v>
          </cell>
          <cell r="BS12" t="str">
            <v>P00455</v>
          </cell>
          <cell r="BT12" t="str">
            <v>P00465</v>
          </cell>
          <cell r="BU12" t="str">
            <v>P00441</v>
          </cell>
          <cell r="BV12" t="str">
            <v>P00987</v>
          </cell>
          <cell r="BW12" t="str">
            <v>P00409</v>
          </cell>
          <cell r="BX12" t="str">
            <v>P00403</v>
          </cell>
          <cell r="BY12" t="str">
            <v>P00479</v>
          </cell>
          <cell r="BZ12" t="str">
            <v>P00986</v>
          </cell>
          <cell r="CA12" t="str">
            <v>P00258</v>
          </cell>
          <cell r="CB12" t="str">
            <v>P00587</v>
          </cell>
          <cell r="CC12" t="str">
            <v>P00588</v>
          </cell>
          <cell r="CD12" t="str">
            <v>P00460</v>
          </cell>
          <cell r="CE12" t="str">
            <v>P00026</v>
          </cell>
          <cell r="CF12" t="str">
            <v>P00283</v>
          </cell>
          <cell r="CG12" t="str">
            <v>P00586</v>
          </cell>
          <cell r="CH12" t="str">
            <v>P00310</v>
          </cell>
          <cell r="CI12" t="str">
            <v>P00311</v>
          </cell>
          <cell r="CJ12" t="str">
            <v>P00425</v>
          </cell>
          <cell r="CK12" t="str">
            <v>P00426</v>
          </cell>
          <cell r="CL12" t="str">
            <v>P00402</v>
          </cell>
          <cell r="CM12" t="str">
            <v>P00450</v>
          </cell>
          <cell r="CN12" t="str">
            <v>P00415</v>
          </cell>
          <cell r="CO12" t="str">
            <v>P00470</v>
          </cell>
          <cell r="CP12" t="str">
            <v>P00401</v>
          </cell>
          <cell r="CQ12" t="str">
            <v>P00940</v>
          </cell>
          <cell r="CR12" t="str">
            <v>P00942</v>
          </cell>
          <cell r="CS12" t="str">
            <v>P00943</v>
          </cell>
          <cell r="CT12" t="str">
            <v>P00950</v>
          </cell>
          <cell r="CU12" t="str">
            <v>P00951</v>
          </cell>
          <cell r="CV12" t="str">
            <v>P00945</v>
          </cell>
          <cell r="CW12" t="str">
            <v>P00200</v>
          </cell>
          <cell r="CX12" t="str">
            <v>P00292</v>
          </cell>
          <cell r="CY12" t="str">
            <v>P00988</v>
          </cell>
          <cell r="CZ12" t="str">
            <v>P00442</v>
          </cell>
          <cell r="DA12" t="str">
            <v>S01010</v>
          </cell>
          <cell r="DB12" t="str">
            <v>S01020</v>
          </cell>
          <cell r="DC12" t="str">
            <v>S01030</v>
          </cell>
          <cell r="DD12" t="str">
            <v>S01040</v>
          </cell>
        </row>
        <row r="13">
          <cell r="F13" t="str">
            <v>BU_P00085</v>
          </cell>
          <cell r="G13" t="str">
            <v>BU_P00086</v>
          </cell>
          <cell r="H13" t="str">
            <v>BU_P03023</v>
          </cell>
          <cell r="I13" t="str">
            <v>BU_P00932</v>
          </cell>
          <cell r="J13" t="str">
            <v>BU_P00937</v>
          </cell>
          <cell r="K13" t="str">
            <v>BU_P00532</v>
          </cell>
          <cell r="L13" t="str">
            <v>BU_P00537</v>
          </cell>
          <cell r="M13" t="str">
            <v>BU_P00010</v>
          </cell>
          <cell r="N13" t="str">
            <v>BU_P00933</v>
          </cell>
          <cell r="O13" t="str">
            <v>BU_P00011</v>
          </cell>
          <cell r="P13" t="str">
            <v>BU_P00510</v>
          </cell>
          <cell r="Q13" t="str">
            <v>BU_P00511</v>
          </cell>
          <cell r="R13" t="str">
            <v>BU_P00456</v>
          </cell>
          <cell r="S13" t="str">
            <v>BU_P00472</v>
          </cell>
          <cell r="T13" t="str">
            <v>BU_P00451</v>
          </cell>
          <cell r="U13" t="str">
            <v>BU_P00280</v>
          </cell>
          <cell r="V13" t="str">
            <v>BU_P00297</v>
          </cell>
          <cell r="W13" t="str">
            <v>BU_P00298</v>
          </cell>
          <cell r="X13" t="str">
            <v>BU_P00433</v>
          </cell>
          <cell r="Y13" t="str">
            <v>BU_P00435</v>
          </cell>
          <cell r="Z13" t="str">
            <v>BU_P00541</v>
          </cell>
          <cell r="AA13" t="str">
            <v>BU_P00540</v>
          </cell>
          <cell r="AB13" t="str">
            <v>BU_P00457</v>
          </cell>
          <cell r="AC13" t="str">
            <v>BU_P03022</v>
          </cell>
          <cell r="AD13" t="str">
            <v>BU_P00054</v>
          </cell>
          <cell r="AE13" t="str">
            <v>BU_P00055</v>
          </cell>
          <cell r="AF13" t="str">
            <v>BU_P00070</v>
          </cell>
          <cell r="AG13" t="str">
            <v>BU_P00260</v>
          </cell>
          <cell r="AH13" t="str">
            <v>BU_P00585</v>
          </cell>
          <cell r="AI13" t="str">
            <v>BU_P00060</v>
          </cell>
          <cell r="AJ13" t="str">
            <v>BU_P00444</v>
          </cell>
          <cell r="AK13" t="str">
            <v>BU_P00446</v>
          </cell>
          <cell r="AL13" t="str">
            <v>BU_P00449</v>
          </cell>
          <cell r="AM13" t="str">
            <v>BU_P00290</v>
          </cell>
          <cell r="AN13" t="str">
            <v>BU_P00440</v>
          </cell>
          <cell r="AO13" t="str">
            <v>BU_P00474</v>
          </cell>
          <cell r="AP13" t="str">
            <v>BU_P00471</v>
          </cell>
          <cell r="AQ13" t="str">
            <v>BU_P00427</v>
          </cell>
          <cell r="AR13" t="str">
            <v>BU_P00021</v>
          </cell>
          <cell r="AS13" t="str">
            <v>BU_P00088</v>
          </cell>
          <cell r="AT13" t="str">
            <v>BU_P00284</v>
          </cell>
          <cell r="AU13" t="str">
            <v>BU_P00295</v>
          </cell>
          <cell r="AV13" t="str">
            <v>BU_P00020</v>
          </cell>
          <cell r="AW13" t="str">
            <v>BU_P00281</v>
          </cell>
          <cell r="AX13" t="str">
            <v>BU_P00294</v>
          </cell>
          <cell r="AY13" t="str">
            <v>BU_P00089</v>
          </cell>
          <cell r="AZ13" t="str">
            <v>BU_P00090</v>
          </cell>
          <cell r="BA13" t="str">
            <v>BU_P00091</v>
          </cell>
          <cell r="BB13" t="str">
            <v>BU_P00099</v>
          </cell>
          <cell r="BC13" t="str">
            <v>BU_P00282</v>
          </cell>
          <cell r="BD13" t="str">
            <v>BU_P00304</v>
          </cell>
          <cell r="BE13" t="str">
            <v>BU_P00068</v>
          </cell>
          <cell r="BF13" t="str">
            <v>BU_P00291</v>
          </cell>
          <cell r="BG13" t="str">
            <v>BU_P00581</v>
          </cell>
          <cell r="BH13" t="str">
            <v>BU_P00590</v>
          </cell>
          <cell r="BI13" t="str">
            <v>BU_P00594</v>
          </cell>
          <cell r="BJ13" t="str">
            <v>BU_P00220</v>
          </cell>
          <cell r="BK13" t="str">
            <v>BU_P00580</v>
          </cell>
          <cell r="BL13" t="str">
            <v>BU_P00579</v>
          </cell>
          <cell r="BM13" t="str">
            <v>BU_P00400</v>
          </cell>
          <cell r="BN13" t="str">
            <v>BU_P00416</v>
          </cell>
          <cell r="BO13" t="str">
            <v>BU_P00417</v>
          </cell>
          <cell r="BP13" t="str">
            <v>BU_P00432</v>
          </cell>
          <cell r="BQ13" t="str">
            <v>BU_P00447</v>
          </cell>
          <cell r="BR13" t="str">
            <v>BU_P00448</v>
          </cell>
          <cell r="BS13" t="str">
            <v>BU_P00455</v>
          </cell>
          <cell r="BT13" t="str">
            <v>BU_P00465</v>
          </cell>
          <cell r="BU13" t="str">
            <v>BU_P00441</v>
          </cell>
          <cell r="BV13" t="str">
            <v>BU_P00987</v>
          </cell>
          <cell r="BW13" t="str">
            <v>BU_P00409</v>
          </cell>
          <cell r="BX13" t="str">
            <v>BU_P00403</v>
          </cell>
          <cell r="BY13" t="str">
            <v>BU_P00479</v>
          </cell>
          <cell r="BZ13" t="str">
            <v>BU_P00986</v>
          </cell>
          <cell r="CA13" t="str">
            <v>BU_P00258</v>
          </cell>
          <cell r="CB13" t="str">
            <v>BU_P00587</v>
          </cell>
          <cell r="CC13" t="str">
            <v>BU_P00588</v>
          </cell>
          <cell r="CD13" t="str">
            <v>BU_P00460</v>
          </cell>
          <cell r="CE13" t="str">
            <v>BU_P00026</v>
          </cell>
          <cell r="CF13" t="str">
            <v>BU_P00283</v>
          </cell>
          <cell r="CG13" t="str">
            <v>BU_P00586</v>
          </cell>
          <cell r="CH13" t="str">
            <v>BU_P00310</v>
          </cell>
          <cell r="CI13" t="str">
            <v>BU_P00311</v>
          </cell>
          <cell r="CJ13" t="str">
            <v>BU_P00425</v>
          </cell>
          <cell r="CK13" t="str">
            <v>BU_P00426</v>
          </cell>
          <cell r="CL13" t="str">
            <v>BU_P00402</v>
          </cell>
          <cell r="CM13" t="str">
            <v>BU_P00450</v>
          </cell>
          <cell r="CN13" t="str">
            <v>BU_P00415</v>
          </cell>
          <cell r="CO13" t="str">
            <v>BU_P00470</v>
          </cell>
          <cell r="CP13" t="str">
            <v>BU_P00401</v>
          </cell>
          <cell r="CQ13" t="str">
            <v>BU_P00940</v>
          </cell>
          <cell r="CR13" t="str">
            <v>BU_P00942</v>
          </cell>
          <cell r="CS13" t="str">
            <v>BU_P00943</v>
          </cell>
          <cell r="CT13" t="str">
            <v>BU_P00950</v>
          </cell>
          <cell r="CU13" t="str">
            <v>BU_P00951</v>
          </cell>
          <cell r="CV13" t="str">
            <v>BU_P00945</v>
          </cell>
          <cell r="CW13" t="str">
            <v>BU_P00200</v>
          </cell>
          <cell r="CX13" t="str">
            <v>BU_P00292</v>
          </cell>
          <cell r="CY13" t="str">
            <v>BU_P00988</v>
          </cell>
          <cell r="CZ13" t="str">
            <v>BU_P00442</v>
          </cell>
          <cell r="DA13" t="str">
            <v>BU_S01010</v>
          </cell>
          <cell r="DB13" t="str">
            <v>BU_S01020</v>
          </cell>
          <cell r="DC13" t="str">
            <v>BU_S01030</v>
          </cell>
          <cell r="DD13" t="str">
            <v>BU_S01040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7916878.4799998486</v>
          </cell>
          <cell r="V15">
            <v>0</v>
          </cell>
          <cell r="W15">
            <v>0</v>
          </cell>
          <cell r="X15">
            <v>1903102.9100000004</v>
          </cell>
          <cell r="Y15">
            <v>28195.449999999953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9180.4400000000023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29.300000000000011</v>
          </cell>
          <cell r="AS15">
            <v>-5423.12</v>
          </cell>
          <cell r="AT15">
            <v>47025.23000000001</v>
          </cell>
          <cell r="AU15">
            <v>-35646.039999999921</v>
          </cell>
          <cell r="AV15">
            <v>0</v>
          </cell>
          <cell r="AW15">
            <v>0</v>
          </cell>
          <cell r="AX15">
            <v>0</v>
          </cell>
          <cell r="AY15">
            <v>2086.869999999999</v>
          </cell>
          <cell r="AZ15">
            <v>501406.51000000042</v>
          </cell>
          <cell r="BA15">
            <v>5300819.9999996787</v>
          </cell>
          <cell r="BB15">
            <v>0</v>
          </cell>
          <cell r="BC15">
            <v>-1023564.0899999993</v>
          </cell>
          <cell r="BD15">
            <v>0</v>
          </cell>
          <cell r="BE15">
            <v>-51276.98000000004</v>
          </cell>
          <cell r="BF15">
            <v>3009164.1600000774</v>
          </cell>
          <cell r="BG15">
            <v>-13849.940000000002</v>
          </cell>
          <cell r="BH15">
            <v>151655.23999999851</v>
          </cell>
          <cell r="BI15">
            <v>0</v>
          </cell>
          <cell r="BJ15">
            <v>4705475.7499999972</v>
          </cell>
          <cell r="BK15">
            <v>17878711.480000399</v>
          </cell>
          <cell r="BL15">
            <v>0</v>
          </cell>
          <cell r="BM15">
            <v>1712.87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1090.1500000000001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2072672.3900000136</v>
          </cell>
          <cell r="CB15">
            <v>0</v>
          </cell>
          <cell r="CC15">
            <v>0</v>
          </cell>
          <cell r="CD15">
            <v>0</v>
          </cell>
          <cell r="CE15">
            <v>3955.7200000000012</v>
          </cell>
          <cell r="CF15">
            <v>311684.08000000165</v>
          </cell>
          <cell r="CG15">
            <v>1114267.1099999954</v>
          </cell>
          <cell r="CH15">
            <v>903.84000000000015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11.870000000000005</v>
          </cell>
          <cell r="CX15">
            <v>8.990000000000002</v>
          </cell>
          <cell r="CY15">
            <v>193.67999999999998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1.5658113919199469E-16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1422116.871738005</v>
          </cell>
          <cell r="V16">
            <v>0</v>
          </cell>
          <cell r="W16">
            <v>7429.0299999999988</v>
          </cell>
          <cell r="X16">
            <v>-8.0387634884610198E-9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-1222218.3812383099</v>
          </cell>
          <cell r="AH16">
            <v>0</v>
          </cell>
          <cell r="AI16">
            <v>0</v>
          </cell>
          <cell r="AJ16">
            <v>0</v>
          </cell>
          <cell r="AK16">
            <v>-12203.24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1035693.02551753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-675014.74097080249</v>
          </cell>
          <cell r="BB16">
            <v>0</v>
          </cell>
          <cell r="BC16">
            <v>245125.37857618951</v>
          </cell>
          <cell r="BD16">
            <v>0</v>
          </cell>
          <cell r="BE16">
            <v>-58.827172913419837</v>
          </cell>
          <cell r="BF16">
            <v>-354601.24735428207</v>
          </cell>
          <cell r="BG16">
            <v>0</v>
          </cell>
          <cell r="BH16">
            <v>636015.08349228976</v>
          </cell>
          <cell r="BI16">
            <v>0</v>
          </cell>
          <cell r="BJ16">
            <v>3333957.3480223911</v>
          </cell>
          <cell r="BK16">
            <v>993247.94334901997</v>
          </cell>
          <cell r="BL16">
            <v>0</v>
          </cell>
          <cell r="BM16">
            <v>0</v>
          </cell>
          <cell r="BN16">
            <v>21473.200000000001</v>
          </cell>
          <cell r="BO16">
            <v>2501.46</v>
          </cell>
          <cell r="BP16">
            <v>133887.47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25361.547501408728</v>
          </cell>
          <cell r="CB16">
            <v>0</v>
          </cell>
          <cell r="CC16">
            <v>0</v>
          </cell>
          <cell r="CD16">
            <v>0</v>
          </cell>
          <cell r="CE16">
            <v>1</v>
          </cell>
          <cell r="CF16">
            <v>-98689.226271530148</v>
          </cell>
          <cell r="CG16">
            <v>140158.65685871604</v>
          </cell>
          <cell r="CH16">
            <v>-0.9999999999834589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43997.61</v>
          </cell>
          <cell r="CU16">
            <v>192.79</v>
          </cell>
          <cell r="CV16">
            <v>0</v>
          </cell>
          <cell r="CW16">
            <v>-134101.15612502728</v>
          </cell>
          <cell r="CX16">
            <v>-120839.47537205</v>
          </cell>
          <cell r="CY16">
            <v>7145.420000000001</v>
          </cell>
          <cell r="CZ16">
            <v>0</v>
          </cell>
          <cell r="DA16">
            <v>-1.1400000000000001</v>
          </cell>
          <cell r="DB16">
            <v>0</v>
          </cell>
          <cell r="DC16">
            <v>113412.21</v>
          </cell>
          <cell r="DD16">
            <v>3.4694469519536142E-18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9338995.3517378531</v>
          </cell>
          <cell r="V17">
            <v>0</v>
          </cell>
          <cell r="W17">
            <v>7429.0299999999988</v>
          </cell>
          <cell r="X17">
            <v>1903102.9099999922</v>
          </cell>
          <cell r="Y17">
            <v>28195.449999999953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-1213037.94123831</v>
          </cell>
          <cell r="AH17">
            <v>0</v>
          </cell>
          <cell r="AI17">
            <v>0</v>
          </cell>
          <cell r="AJ17">
            <v>0</v>
          </cell>
          <cell r="AK17">
            <v>-12203.24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29.300000000000011</v>
          </cell>
          <cell r="AS17">
            <v>-5423.12</v>
          </cell>
          <cell r="AT17">
            <v>47025.23000000001</v>
          </cell>
          <cell r="AU17">
            <v>1000046.9855175301</v>
          </cell>
          <cell r="AV17">
            <v>0</v>
          </cell>
          <cell r="AW17">
            <v>0</v>
          </cell>
          <cell r="AX17">
            <v>0</v>
          </cell>
          <cell r="AY17">
            <v>2086.869999999999</v>
          </cell>
          <cell r="AZ17">
            <v>501406.51000000042</v>
          </cell>
          <cell r="BA17">
            <v>4625805.2590288762</v>
          </cell>
          <cell r="BB17">
            <v>0</v>
          </cell>
          <cell r="BC17">
            <v>-778438.71142380976</v>
          </cell>
          <cell r="BD17">
            <v>0</v>
          </cell>
          <cell r="BE17">
            <v>-51335.807172913461</v>
          </cell>
          <cell r="BF17">
            <v>2654562.9126457954</v>
          </cell>
          <cell r="BG17">
            <v>-13849.940000000002</v>
          </cell>
          <cell r="BH17">
            <v>787670.32349228824</v>
          </cell>
          <cell r="BI17">
            <v>0</v>
          </cell>
          <cell r="BJ17">
            <v>8039433.0980223883</v>
          </cell>
          <cell r="BK17">
            <v>18871959.423349418</v>
          </cell>
          <cell r="BL17">
            <v>0</v>
          </cell>
          <cell r="BM17">
            <v>1712.87</v>
          </cell>
          <cell r="BN17">
            <v>21473.200000000001</v>
          </cell>
          <cell r="BO17">
            <v>2501.46</v>
          </cell>
          <cell r="BP17">
            <v>133887.47</v>
          </cell>
          <cell r="BQ17">
            <v>0</v>
          </cell>
          <cell r="BR17">
            <v>0</v>
          </cell>
          <cell r="BS17">
            <v>0</v>
          </cell>
          <cell r="BT17">
            <v>1090.1500000000001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2098033.9375014221</v>
          </cell>
          <cell r="CB17">
            <v>0</v>
          </cell>
          <cell r="CC17">
            <v>0</v>
          </cell>
          <cell r="CD17">
            <v>0</v>
          </cell>
          <cell r="CE17">
            <v>3956.7200000000012</v>
          </cell>
          <cell r="CF17">
            <v>212994.8537284715</v>
          </cell>
          <cell r="CG17">
            <v>1254425.7668587114</v>
          </cell>
          <cell r="CH17">
            <v>902.84000000001663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43997.61</v>
          </cell>
          <cell r="CU17">
            <v>192.79</v>
          </cell>
          <cell r="CV17">
            <v>0</v>
          </cell>
          <cell r="CW17">
            <v>-134089.28612502728</v>
          </cell>
          <cell r="CX17">
            <v>-120830.48537205</v>
          </cell>
          <cell r="CY17">
            <v>7339.1000000000013</v>
          </cell>
          <cell r="CZ17">
            <v>0</v>
          </cell>
          <cell r="DA17">
            <v>-1.1400000000000001</v>
          </cell>
          <cell r="DB17">
            <v>0</v>
          </cell>
          <cell r="DC17">
            <v>113412.21</v>
          </cell>
          <cell r="DD17">
            <v>1.600505861439483E-16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3180.5</v>
          </cell>
          <cell r="V20">
            <v>0</v>
          </cell>
          <cell r="W20">
            <v>0</v>
          </cell>
          <cell r="X20">
            <v>-279747.26</v>
          </cell>
          <cell r="Y20">
            <v>28195.449999999953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9180.4400000000023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29.300000000000011</v>
          </cell>
          <cell r="AS20">
            <v>-5423.12</v>
          </cell>
          <cell r="AT20">
            <v>47025.23000000001</v>
          </cell>
          <cell r="AU20">
            <v>-35646.039999999921</v>
          </cell>
          <cell r="AV20">
            <v>0</v>
          </cell>
          <cell r="AW20">
            <v>0</v>
          </cell>
          <cell r="AX20">
            <v>0</v>
          </cell>
          <cell r="AY20">
            <v>2086.869999999999</v>
          </cell>
          <cell r="AZ20">
            <v>0</v>
          </cell>
          <cell r="BA20">
            <v>4177.0099999999984</v>
          </cell>
          <cell r="BB20">
            <v>0</v>
          </cell>
          <cell r="BC20">
            <v>-2007792.5399999991</v>
          </cell>
          <cell r="BD20">
            <v>0</v>
          </cell>
          <cell r="BE20">
            <v>-51276.98000000004</v>
          </cell>
          <cell r="BF20">
            <v>2807.1000000000058</v>
          </cell>
          <cell r="BG20">
            <v>-13849.940000000002</v>
          </cell>
          <cell r="BH20">
            <v>-338.40000000000009</v>
          </cell>
          <cell r="BI20">
            <v>0</v>
          </cell>
          <cell r="BJ20">
            <v>30618.339999999851</v>
          </cell>
          <cell r="BK20">
            <v>-1772952.2200000007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-254727.41999999993</v>
          </cell>
          <cell r="CB20">
            <v>0</v>
          </cell>
          <cell r="CC20">
            <v>0</v>
          </cell>
          <cell r="CD20">
            <v>0</v>
          </cell>
          <cell r="CE20">
            <v>3955.7200000000012</v>
          </cell>
          <cell r="CF20">
            <v>-6880.5200000000186</v>
          </cell>
          <cell r="CG20">
            <v>-149981.17999999993</v>
          </cell>
          <cell r="CH20">
            <v>903.84000000000015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11.870000000000005</v>
          </cell>
          <cell r="CX20">
            <v>8.990000000000002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amp; caminho &amp;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om.sap.ip.bi.xl.hiddensheet"/>
      <sheetName val="BASE"/>
      <sheetName val="P00068"/>
      <sheetName val="P00220"/>
      <sheetName val="P00581"/>
      <sheetName val="P00590"/>
      <sheetName val="P00291"/>
      <sheetName val="AM DIV"/>
      <sheetName val="CC-AM"/>
      <sheetName val="P00580"/>
      <sheetName val="FS DIV"/>
      <sheetName val="CC-FS"/>
      <sheetName val="CC"/>
      <sheetName val="P00283"/>
      <sheetName val="P00586"/>
      <sheetName val="SD DIV"/>
      <sheetName val="SD"/>
      <sheetName val="P00258"/>
      <sheetName val="XS DIV"/>
      <sheetName val="XS"/>
      <sheetName val="ES"/>
      <sheetName val="P00280"/>
      <sheetName val="P00433"/>
      <sheetName val="P00297"/>
      <sheetName val="P00298"/>
      <sheetName val="EC DIV"/>
      <sheetName val="EC"/>
      <sheetName val="P00090"/>
      <sheetName val="P00091"/>
      <sheetName val="P00282"/>
      <sheetName val="GI DIV"/>
      <sheetName val="GI"/>
      <sheetName val="P00200"/>
      <sheetName val="OT DIV"/>
      <sheetName val="OT"/>
      <sheetName val="DIV DIV"/>
      <sheetName val="DIV"/>
      <sheetName val="PS"/>
      <sheetName val="Resumo"/>
      <sheetName val="PS w|o OT"/>
      <sheetName val="PS w|o OT &amp; w|o D&amp;A"/>
    </sheetNames>
    <sheetDataSet>
      <sheetData sheetId="0" refreshError="1"/>
      <sheetData sheetId="1" refreshError="1"/>
      <sheetData sheetId="2" refreshError="1">
        <row r="55">
          <cell r="AV55">
            <v>-310.99999999999994</v>
          </cell>
        </row>
        <row r="56">
          <cell r="AV56">
            <v>-310.99999999999994</v>
          </cell>
        </row>
      </sheetData>
      <sheetData sheetId="3" refreshError="1">
        <row r="55">
          <cell r="AV55">
            <v>105925.39911751532</v>
          </cell>
        </row>
        <row r="56">
          <cell r="AV56">
            <v>88104.67984817893</v>
          </cell>
        </row>
      </sheetData>
      <sheetData sheetId="4" refreshError="1"/>
      <sheetData sheetId="5" refreshError="1">
        <row r="55">
          <cell r="AV55">
            <v>54308.118583239542</v>
          </cell>
        </row>
        <row r="56">
          <cell r="AV56">
            <v>44804.819633859988</v>
          </cell>
        </row>
      </sheetData>
      <sheetData sheetId="6" refreshError="1">
        <row r="55">
          <cell r="AV55">
            <v>39173.410610863255</v>
          </cell>
        </row>
        <row r="56">
          <cell r="AV56">
            <v>35045.521252610408</v>
          </cell>
        </row>
      </sheetData>
      <sheetData sheetId="7" refreshError="1"/>
      <sheetData sheetId="8" refreshError="1"/>
      <sheetData sheetId="9" refreshError="1">
        <row r="55">
          <cell r="AV55">
            <v>277853.83031740371</v>
          </cell>
        </row>
        <row r="56">
          <cell r="AV56">
            <v>243750.70162476983</v>
          </cell>
        </row>
      </sheetData>
      <sheetData sheetId="10" refreshError="1"/>
      <sheetData sheetId="11" refreshError="1"/>
      <sheetData sheetId="12" refreshError="1"/>
      <sheetData sheetId="13" refreshError="1">
        <row r="55">
          <cell r="AV55">
            <v>11527.857886287216</v>
          </cell>
        </row>
        <row r="56">
          <cell r="AV56">
            <v>8695.114195199998</v>
          </cell>
        </row>
      </sheetData>
      <sheetData sheetId="14" refreshError="1">
        <row r="55">
          <cell r="AV55">
            <v>18730.385704753946</v>
          </cell>
        </row>
        <row r="56">
          <cell r="AV56">
            <v>17580.685922299996</v>
          </cell>
        </row>
      </sheetData>
      <sheetData sheetId="15" refreshError="1"/>
      <sheetData sheetId="16" refreshError="1"/>
      <sheetData sheetId="17" refreshError="1">
        <row r="55">
          <cell r="AV55">
            <v>41502.9590846953</v>
          </cell>
        </row>
        <row r="56">
          <cell r="AV56">
            <v>34756.824695212475</v>
          </cell>
        </row>
      </sheetData>
      <sheetData sheetId="18" refreshError="1"/>
      <sheetData sheetId="19" refreshError="1"/>
      <sheetData sheetId="20" refreshError="1"/>
      <sheetData sheetId="21" refreshError="1">
        <row r="55">
          <cell r="AV55">
            <v>124157.2360627118</v>
          </cell>
        </row>
        <row r="56">
          <cell r="AV56">
            <v>113324.5004617063</v>
          </cell>
        </row>
      </sheetData>
      <sheetData sheetId="22" refreshError="1">
        <row r="55">
          <cell r="AV55">
            <v>1355.2386933742416</v>
          </cell>
        </row>
        <row r="56">
          <cell r="AV56">
            <v>-278.42913399999998</v>
          </cell>
        </row>
      </sheetData>
      <sheetData sheetId="23" refreshError="1">
        <row r="55">
          <cell r="AV55">
            <v>0</v>
          </cell>
        </row>
        <row r="56">
          <cell r="AV56">
            <v>0</v>
          </cell>
        </row>
      </sheetData>
      <sheetData sheetId="24" refreshError="1">
        <row r="55">
          <cell r="AV55">
            <v>0</v>
          </cell>
        </row>
        <row r="56">
          <cell r="AV56">
            <v>0</v>
          </cell>
        </row>
      </sheetData>
      <sheetData sheetId="25" refreshError="1"/>
      <sheetData sheetId="26" refreshError="1"/>
      <sheetData sheetId="27" refreshError="1">
        <row r="55">
          <cell r="AV55">
            <v>8714.5105760000006</v>
          </cell>
        </row>
        <row r="56">
          <cell r="AV56">
            <v>8714.5105760000006</v>
          </cell>
        </row>
      </sheetData>
      <sheetData sheetId="28" refreshError="1">
        <row r="55">
          <cell r="AV55">
            <v>70292.330999343118</v>
          </cell>
        </row>
        <row r="56">
          <cell r="AV56">
            <v>83944.756802195014</v>
          </cell>
        </row>
      </sheetData>
      <sheetData sheetId="29" refreshError="1">
        <row r="55">
          <cell r="AV55">
            <v>-2430.5422861224415</v>
          </cell>
        </row>
        <row r="56">
          <cell r="AV56">
            <v>-5618.9638749999976</v>
          </cell>
        </row>
      </sheetData>
      <sheetData sheetId="30" refreshError="1"/>
      <sheetData sheetId="31" refreshError="1"/>
      <sheetData sheetId="32" refreshError="1">
        <row r="55">
          <cell r="AV55">
            <v>0</v>
          </cell>
        </row>
        <row r="56">
          <cell r="AV56">
            <v>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E4772-3D88-4EF3-9FE6-5B0DB0985E89}" name="Tabela1" displayName="Tabela1" ref="A1:L177" totalsRowShown="0" headerRowDxfId="0">
  <autoFilter ref="A1:L177" xr:uid="{AC7F6C6B-0D5B-47FB-B395-54E61525CFFD}"/>
  <tableColumns count="12">
    <tableColumn id="1" xr3:uid="{B73A2714-E63F-46A0-AD31-9E0C2C438809}" name="nb"/>
    <tableColumn id="2" xr3:uid="{E517BCAB-6EB7-48FD-9F38-A97D7EE763AD}" name="Month"/>
    <tableColumn id="3" xr3:uid="{9D2116CA-1A8A-409E-A458-EAC0A2F5D4E6}" name="Month2"/>
    <tableColumn id="4" xr3:uid="{55067909-7DA6-44B7-BF20-A28A38A04B49}" name="BU"/>
    <tableColumn id="5" xr3:uid="{1B3CA397-AE45-45E0-BB04-E2F8886C3F03}" name="PDCL"/>
    <tableColumn id="6" xr3:uid="{CA36F69E-E827-424D-93DD-3E0CFD1B2585}" name="MBR PPC MAT"/>
    <tableColumn id="7" xr3:uid="{AA700518-B2D6-4B27-98E9-DB22A2F18105}" name="0"/>
    <tableColumn id="8" xr3:uid="{87BD12A2-2521-47ED-8E86-78E020FE17A6}" name="MBR % A:P"/>
    <tableColumn id="9" xr3:uid="{40148AC2-29EA-405A-BE00-D964A130DC97}" name="CF PPC MAT"/>
    <tableColumn id="10" xr3:uid="{F7AA43C6-670B-4D47-9C21-915697229E75}" name="CF APC"/>
    <tableColumn id="11" xr3:uid="{4F127A44-E691-4A11-B501-22A578B17DA1}" name="CF % A:P"/>
    <tableColumn id="12" xr3:uid="{6A55CB2F-D6DD-4BC4-8424-9FDC8F8F4024}" name="G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9124-87CD-4F1D-84FE-63A906BABDDF}">
  <dimension ref="A1:M177"/>
  <sheetViews>
    <sheetView tabSelected="1" workbookViewId="0">
      <selection activeCell="M9" sqref="M9"/>
    </sheetView>
  </sheetViews>
  <sheetFormatPr defaultRowHeight="14.5" x14ac:dyDescent="0.35"/>
  <cols>
    <col min="1" max="1" width="9.6328125" customWidth="1"/>
    <col min="3" max="3" width="9.1796875" customWidth="1"/>
    <col min="6" max="6" width="15.81640625" customWidth="1"/>
    <col min="8" max="8" width="12.81640625" customWidth="1"/>
    <col min="9" max="9" width="14.08984375" customWidth="1"/>
    <col min="10" max="10" width="9.54296875" customWidth="1"/>
    <col min="11" max="11" width="11.08984375" customWidth="1"/>
  </cols>
  <sheetData>
    <row r="1" spans="1:13" ht="37.5" x14ac:dyDescent="0.35">
      <c r="A1" s="1" t="s">
        <v>45</v>
      </c>
      <c r="B1" s="2" t="s">
        <v>0</v>
      </c>
      <c r="C1" s="2" t="s">
        <v>43</v>
      </c>
      <c r="D1" s="3" t="s">
        <v>1</v>
      </c>
      <c r="E1" s="3" t="s">
        <v>2</v>
      </c>
      <c r="F1" s="3" t="s">
        <v>3</v>
      </c>
      <c r="G1" s="3" t="s">
        <v>44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1"/>
    </row>
    <row r="2" spans="1:13" x14ac:dyDescent="0.35">
      <c r="A2">
        <v>2</v>
      </c>
      <c r="B2" t="s">
        <v>9</v>
      </c>
      <c r="C2">
        <v>1</v>
      </c>
      <c r="D2" t="s">
        <v>10</v>
      </c>
      <c r="E2" t="s">
        <v>11</v>
      </c>
      <c r="F2" s="4">
        <f>'[1]Evolução FOB'!G2</f>
        <v>0</v>
      </c>
      <c r="G2" s="4">
        <f>+IFERROR(HLOOKUP($E2,'[2]&amp; caminho &amp;'!$F$12:$DD$20,6,0),0)/1000</f>
        <v>0</v>
      </c>
      <c r="H2" s="5">
        <f>IFERROR(G2/F2,0)</f>
        <v>0</v>
      </c>
      <c r="I2" s="4">
        <f>[3]P00068!$AV$56/12</f>
        <v>-25.916666666666661</v>
      </c>
      <c r="J2" s="4">
        <f>[3]P00068!$AV$55/12</f>
        <v>-25.916666666666661</v>
      </c>
      <c r="K2" s="5">
        <f t="shared" ref="K2:K65" si="0">IFERROR(J2/I2,0)</f>
        <v>1</v>
      </c>
      <c r="L2" s="4">
        <f>(H2-K2)*F2</f>
        <v>0</v>
      </c>
    </row>
    <row r="3" spans="1:13" x14ac:dyDescent="0.35">
      <c r="A3">
        <v>2</v>
      </c>
      <c r="B3" t="s">
        <v>9</v>
      </c>
      <c r="C3">
        <v>1</v>
      </c>
      <c r="D3" t="s">
        <v>10</v>
      </c>
      <c r="E3" t="s">
        <v>12</v>
      </c>
      <c r="F3" s="4">
        <f>'[1]Evolução FOB'!G3</f>
        <v>3630.6487316000002</v>
      </c>
      <c r="G3" s="4">
        <f>+IFERROR(HLOOKUP($E3,'[2]&amp; caminho &amp;'!$F$12:$DD$20,6,0),0)/1000</f>
        <v>0</v>
      </c>
      <c r="H3" s="5">
        <f>IFERROR(G3/F3,0)</f>
        <v>0</v>
      </c>
      <c r="I3" s="4">
        <f>[3]P00590!$AV$56/12</f>
        <v>3733.7349694883324</v>
      </c>
      <c r="J3" s="4">
        <f>[3]P00590!$AV$55/12</f>
        <v>4525.6765486032955</v>
      </c>
      <c r="K3" s="5">
        <f t="shared" si="0"/>
        <v>1.2121043902651425</v>
      </c>
      <c r="L3" s="4">
        <f>(H3-K3)*F3</f>
        <v>-4400.7252670829312</v>
      </c>
    </row>
    <row r="4" spans="1:13" x14ac:dyDescent="0.35">
      <c r="A4">
        <v>2</v>
      </c>
      <c r="B4" t="s">
        <v>9</v>
      </c>
      <c r="C4">
        <v>1</v>
      </c>
      <c r="D4" t="s">
        <v>10</v>
      </c>
      <c r="E4" t="s">
        <v>13</v>
      </c>
      <c r="F4" s="4">
        <f>'[1]Evolução FOB'!G4</f>
        <v>3381.7492599999996</v>
      </c>
      <c r="G4" s="4">
        <f>+IFERROR(HLOOKUP($E4,[4]MBRs!$F$12:$DD$20,6,0),0)/1000</f>
        <v>0</v>
      </c>
      <c r="H4" s="5">
        <f t="shared" ref="H4:H17" si="1">IFERROR(G4/F4,0)</f>
        <v>0</v>
      </c>
      <c r="I4" s="4">
        <f>[3]P00291!$AV$56/12</f>
        <v>2920.4601043842008</v>
      </c>
      <c r="J4" s="4">
        <f>[3]P00291!$AV$55/12</f>
        <v>3264.4508842386044</v>
      </c>
      <c r="K4" s="5">
        <f t="shared" si="0"/>
        <v>1.1177865019754949</v>
      </c>
      <c r="L4" s="4">
        <f t="shared" ref="L4:L67" si="2">(H4-K4)*F4</f>
        <v>-3780.0736758936177</v>
      </c>
    </row>
    <row r="5" spans="1:13" x14ac:dyDescent="0.35">
      <c r="A5">
        <v>2</v>
      </c>
      <c r="B5" t="s">
        <v>9</v>
      </c>
      <c r="C5">
        <v>1</v>
      </c>
      <c r="D5" t="s">
        <v>10</v>
      </c>
      <c r="E5" t="s">
        <v>14</v>
      </c>
      <c r="F5" s="4">
        <f>'[1]Evolução FOB'!G5</f>
        <v>8330.6286932999938</v>
      </c>
      <c r="G5" s="4">
        <f>+IFERROR(HLOOKUP($E5,[4]MBRs!$F$12:$DD$20,6,0),0)/1000</f>
        <v>0</v>
      </c>
      <c r="H5" s="5">
        <f t="shared" si="1"/>
        <v>0</v>
      </c>
      <c r="I5" s="4">
        <f>[3]P00220!$AV$56/12</f>
        <v>7342.0566540149111</v>
      </c>
      <c r="J5" s="4">
        <f>[3]P00220!$AV$55/12</f>
        <v>8827.1165931262767</v>
      </c>
      <c r="K5" s="5">
        <f t="shared" si="0"/>
        <v>1.2022675673987451</v>
      </c>
      <c r="L5" s="4">
        <f t="shared" si="2"/>
        <v>-10015.64469399597</v>
      </c>
    </row>
    <row r="6" spans="1:13" x14ac:dyDescent="0.35">
      <c r="A6">
        <v>2</v>
      </c>
      <c r="B6" t="s">
        <v>9</v>
      </c>
      <c r="C6">
        <v>1</v>
      </c>
      <c r="D6" t="s">
        <v>15</v>
      </c>
      <c r="E6" t="s">
        <v>16</v>
      </c>
      <c r="F6" s="4">
        <f>'[1]Evolução FOB'!G6</f>
        <v>7729.1764590999946</v>
      </c>
      <c r="G6" s="4">
        <f>+IFERROR(HLOOKUP($E6,[4]MBRs!$F$12:$DD$20,6,0),0)/1000</f>
        <v>0</v>
      </c>
      <c r="H6" s="5">
        <f t="shared" si="1"/>
        <v>0</v>
      </c>
      <c r="I6" s="4">
        <f>[3]P00280!$AV$56/12</f>
        <v>9443.7083718088579</v>
      </c>
      <c r="J6" s="4">
        <f>[3]P00280!$AV$55/12</f>
        <v>10346.436338559317</v>
      </c>
      <c r="K6" s="5">
        <f t="shared" si="0"/>
        <v>1.0955904112250292</v>
      </c>
      <c r="L6" s="4">
        <f t="shared" si="2"/>
        <v>-8468.0116152561786</v>
      </c>
    </row>
    <row r="7" spans="1:13" x14ac:dyDescent="0.35">
      <c r="A7">
        <v>2</v>
      </c>
      <c r="B7" t="s">
        <v>9</v>
      </c>
      <c r="C7">
        <v>1</v>
      </c>
      <c r="D7" t="s">
        <v>15</v>
      </c>
      <c r="E7" t="s">
        <v>17</v>
      </c>
      <c r="F7" s="4">
        <f>'[1]Evolução FOB'!G7</f>
        <v>0</v>
      </c>
      <c r="G7" s="4">
        <f>+IFERROR(HLOOKUP($E7,[4]MBRs!$F$12:$DD$20,6,0),0)/1000</f>
        <v>0</v>
      </c>
      <c r="H7" s="5">
        <f t="shared" si="1"/>
        <v>0</v>
      </c>
      <c r="I7" s="4">
        <f>[3]P00297!$AV$56/12</f>
        <v>0</v>
      </c>
      <c r="J7" s="4">
        <f>[3]P00297!$AV$55/12</f>
        <v>0</v>
      </c>
      <c r="K7" s="5">
        <f t="shared" si="0"/>
        <v>0</v>
      </c>
      <c r="L7" s="4">
        <f t="shared" si="2"/>
        <v>0</v>
      </c>
    </row>
    <row r="8" spans="1:13" x14ac:dyDescent="0.35">
      <c r="A8">
        <v>2</v>
      </c>
      <c r="B8" t="s">
        <v>9</v>
      </c>
      <c r="C8">
        <v>1</v>
      </c>
      <c r="D8" t="s">
        <v>15</v>
      </c>
      <c r="E8" t="s">
        <v>18</v>
      </c>
      <c r="F8" s="4">
        <f>'[1]Evolução FOB'!G8</f>
        <v>3806.6259920000002</v>
      </c>
      <c r="G8" s="4">
        <f>+IFERROR(HLOOKUP($E8,[4]MBRs!$F$12:$DD$20,6,0),0)/1000</f>
        <v>0</v>
      </c>
      <c r="H8" s="5">
        <f t="shared" si="1"/>
        <v>0</v>
      </c>
      <c r="I8" s="4">
        <f>[3]P00433!$AV$56/12</f>
        <v>-23.202427833333331</v>
      </c>
      <c r="J8" s="4">
        <f>[3]P00433!$AV$55/12</f>
        <v>112.93655778118681</v>
      </c>
      <c r="K8" s="5">
        <f t="shared" si="0"/>
        <v>-4.8674457083727516</v>
      </c>
      <c r="L8" s="4">
        <f t="shared" si="2"/>
        <v>18528.545348140568</v>
      </c>
    </row>
    <row r="9" spans="1:13" x14ac:dyDescent="0.35">
      <c r="A9">
        <v>2</v>
      </c>
      <c r="B9" t="s">
        <v>9</v>
      </c>
      <c r="C9">
        <v>1</v>
      </c>
      <c r="D9" t="s">
        <v>15</v>
      </c>
      <c r="E9" t="s">
        <v>19</v>
      </c>
      <c r="F9" s="4">
        <f>'[1]Evolução FOB'!G9</f>
        <v>0</v>
      </c>
      <c r="G9" s="4">
        <f>+IFERROR(HLOOKUP($E9,[4]MBRs!$F$12:$DD$20,6,0),0)/1000</f>
        <v>0</v>
      </c>
      <c r="H9" s="5">
        <f t="shared" si="1"/>
        <v>0</v>
      </c>
      <c r="I9" s="4">
        <f>[3]P00298!$AV$56/12</f>
        <v>0</v>
      </c>
      <c r="J9" s="4">
        <f>[3]P00298!$AV$55/12</f>
        <v>0</v>
      </c>
      <c r="K9" s="5">
        <f t="shared" si="0"/>
        <v>0</v>
      </c>
      <c r="L9" s="4">
        <f t="shared" si="2"/>
        <v>0</v>
      </c>
    </row>
    <row r="10" spans="1:13" x14ac:dyDescent="0.35">
      <c r="A10">
        <v>2</v>
      </c>
      <c r="B10" t="s">
        <v>9</v>
      </c>
      <c r="C10">
        <v>1</v>
      </c>
      <c r="D10" t="s">
        <v>20</v>
      </c>
      <c r="E10" t="s">
        <v>21</v>
      </c>
      <c r="F10" s="4">
        <f>'[1]Evolução FOB'!G10</f>
        <v>8667.0972608999946</v>
      </c>
      <c r="G10" s="4">
        <f>+IFERROR(HLOOKUP($E10,[4]MBRs!$F$12:$DD$20,6,0),0)/1000</f>
        <v>0</v>
      </c>
      <c r="H10" s="5">
        <f t="shared" si="1"/>
        <v>0</v>
      </c>
      <c r="I10" s="4">
        <f>[3]P00091!$AV$56/12</f>
        <v>6995.3964001829181</v>
      </c>
      <c r="J10" s="4">
        <f>[3]P00091!$AV$55/12</f>
        <v>5857.6942499452598</v>
      </c>
      <c r="K10" s="5">
        <f t="shared" si="0"/>
        <v>0.83736416277883707</v>
      </c>
      <c r="L10" s="4">
        <f t="shared" si="2"/>
        <v>-7257.5166415962758</v>
      </c>
    </row>
    <row r="11" spans="1:13" x14ac:dyDescent="0.35">
      <c r="A11">
        <v>2</v>
      </c>
      <c r="B11" t="s">
        <v>9</v>
      </c>
      <c r="C11">
        <v>1</v>
      </c>
      <c r="D11" t="s">
        <v>20</v>
      </c>
      <c r="E11" t="s">
        <v>22</v>
      </c>
      <c r="F11" s="4">
        <f>'[1]Evolução FOB'!G11</f>
        <v>644.25918030000003</v>
      </c>
      <c r="G11" s="4">
        <f>+IFERROR(HLOOKUP($E11,[4]MBRs!$F$12:$DD$20,6,0),0)/1000</f>
        <v>0</v>
      </c>
      <c r="H11" s="5">
        <f t="shared" si="1"/>
        <v>0</v>
      </c>
      <c r="I11" s="4">
        <f>[3]P00282!$AV$56/12</f>
        <v>-468.24698958333312</v>
      </c>
      <c r="J11" s="4">
        <f>[3]P00282!$AV$55/12</f>
        <v>-202.54519051020347</v>
      </c>
      <c r="K11" s="5">
        <f t="shared" si="0"/>
        <v>0.43256058237648709</v>
      </c>
      <c r="L11" s="4">
        <f t="shared" si="2"/>
        <v>-278.68112623196623</v>
      </c>
    </row>
    <row r="12" spans="1:13" x14ac:dyDescent="0.35">
      <c r="A12">
        <v>2</v>
      </c>
      <c r="B12" t="s">
        <v>9</v>
      </c>
      <c r="C12">
        <v>1</v>
      </c>
      <c r="D12" t="s">
        <v>20</v>
      </c>
      <c r="E12" t="s">
        <v>23</v>
      </c>
      <c r="F12" s="4">
        <f>'[1]Evolução FOB'!G12</f>
        <v>618.20357899999999</v>
      </c>
      <c r="G12" s="4">
        <f>+IFERROR(HLOOKUP($E12,[4]MBRs!$F$12:$DD$20,6,0),0)/1000</f>
        <v>0</v>
      </c>
      <c r="H12" s="5">
        <f t="shared" si="1"/>
        <v>0</v>
      </c>
      <c r="I12" s="4">
        <f>[3]P00090!$AV$56/12</f>
        <v>726.20921466666675</v>
      </c>
      <c r="J12" s="4">
        <f>[3]P00090!$AV$55/12</f>
        <v>726.20921466666675</v>
      </c>
      <c r="K12" s="5">
        <f t="shared" si="0"/>
        <v>1</v>
      </c>
      <c r="L12" s="4">
        <f t="shared" si="2"/>
        <v>-618.20357899999999</v>
      </c>
    </row>
    <row r="13" spans="1:13" x14ac:dyDescent="0.35">
      <c r="A13">
        <v>2</v>
      </c>
      <c r="B13" t="s">
        <v>9</v>
      </c>
      <c r="C13">
        <v>1</v>
      </c>
      <c r="D13" t="s">
        <v>24</v>
      </c>
      <c r="E13" t="s">
        <v>25</v>
      </c>
      <c r="F13" s="4">
        <f>'[1]Evolução FOB'!G13</f>
        <v>17405.417739900004</v>
      </c>
      <c r="G13" s="4">
        <f>+IFERROR(HLOOKUP($E13,[4]MBRs!$F$12:$DD$20,6,0),0)/1000</f>
        <v>0</v>
      </c>
      <c r="H13" s="5">
        <f t="shared" si="1"/>
        <v>0</v>
      </c>
      <c r="I13" s="4">
        <f>[3]P00580!$AV$56/12</f>
        <v>20312.558468730818</v>
      </c>
      <c r="J13" s="4">
        <f>[3]P00580!$AV$55/12</f>
        <v>23154.485859783643</v>
      </c>
      <c r="K13" s="5">
        <f t="shared" si="0"/>
        <v>1.1399098688344795</v>
      </c>
      <c r="L13" s="4">
        <f>(H13-K13)*F13</f>
        <v>-19840.607452898737</v>
      </c>
      <c r="M13" s="4">
        <f>G13-J13</f>
        <v>-23154.485859783643</v>
      </c>
    </row>
    <row r="14" spans="1:13" x14ac:dyDescent="0.35">
      <c r="A14">
        <v>2</v>
      </c>
      <c r="B14" t="s">
        <v>9</v>
      </c>
      <c r="C14">
        <v>1</v>
      </c>
      <c r="D14" t="s">
        <v>26</v>
      </c>
      <c r="E14" t="s">
        <v>27</v>
      </c>
      <c r="F14" s="4">
        <f>'[1]Evolução FOB'!G14</f>
        <v>1710.0913509999998</v>
      </c>
      <c r="G14" s="4">
        <f>+IFERROR(HLOOKUP($E14,[4]MBRs!$F$12:$DD$20,6,0),0)/1000</f>
        <v>0</v>
      </c>
      <c r="H14" s="5">
        <f t="shared" si="1"/>
        <v>0</v>
      </c>
      <c r="I14" s="4">
        <f>[3]P00586!$AV$56/12</f>
        <v>1465.0571601916663</v>
      </c>
      <c r="J14" s="4">
        <f>[3]P00586!$AV$55/12</f>
        <v>1560.8654753961621</v>
      </c>
      <c r="K14" s="5">
        <f t="shared" si="0"/>
        <v>1.0653956158215436</v>
      </c>
      <c r="L14" s="4">
        <f t="shared" si="2"/>
        <v>-1821.9238280097404</v>
      </c>
    </row>
    <row r="15" spans="1:13" x14ac:dyDescent="0.35">
      <c r="A15">
        <v>2</v>
      </c>
      <c r="B15" t="s">
        <v>9</v>
      </c>
      <c r="C15">
        <v>1</v>
      </c>
      <c r="D15" t="s">
        <v>26</v>
      </c>
      <c r="E15" t="s">
        <v>28</v>
      </c>
      <c r="F15" s="4">
        <f>'[1]Evolução FOB'!G15</f>
        <v>661.64951999999994</v>
      </c>
      <c r="G15" s="4">
        <f>+IFERROR(HLOOKUP($E15,[4]MBRs!$F$12:$DD$20,6,0),0)/1000</f>
        <v>0</v>
      </c>
      <c r="H15" s="5">
        <f t="shared" si="1"/>
        <v>0</v>
      </c>
      <c r="I15" s="4">
        <f>[3]P00283!$AV$56/12</f>
        <v>724.59284959999979</v>
      </c>
      <c r="J15" s="4">
        <f>[3]P00283!$AV$55/12</f>
        <v>960.65482385726807</v>
      </c>
      <c r="K15" s="5">
        <f t="shared" si="0"/>
        <v>1.3257856800375309</v>
      </c>
      <c r="L15" s="4">
        <f t="shared" si="2"/>
        <v>-877.20545881970588</v>
      </c>
    </row>
    <row r="16" spans="1:13" x14ac:dyDescent="0.35">
      <c r="A16">
        <v>2</v>
      </c>
      <c r="B16" t="s">
        <v>9</v>
      </c>
      <c r="C16">
        <v>1</v>
      </c>
      <c r="D16" t="s">
        <v>29</v>
      </c>
      <c r="E16" t="s">
        <v>30</v>
      </c>
      <c r="F16" s="4">
        <f>'[1]Evolução FOB'!G16</f>
        <v>3814.5892276999989</v>
      </c>
      <c r="G16" s="4">
        <f>+IFERROR(HLOOKUP($E16,[4]MBRs!$F$12:$DD$20,6,0),0)/1000</f>
        <v>0</v>
      </c>
      <c r="H16" s="5">
        <f t="shared" si="1"/>
        <v>0</v>
      </c>
      <c r="I16" s="4">
        <f>[3]P00258!$AV$56/12</f>
        <v>2896.4020579343728</v>
      </c>
      <c r="J16" s="4">
        <f>[3]P00258!$AV$55/12</f>
        <v>3458.5799237246083</v>
      </c>
      <c r="K16" s="5">
        <f t="shared" si="0"/>
        <v>1.1940952445639277</v>
      </c>
      <c r="L16" s="4">
        <f t="shared" si="2"/>
        <v>-4554.982856761354</v>
      </c>
    </row>
    <row r="17" spans="1:13" x14ac:dyDescent="0.35">
      <c r="A17">
        <v>2</v>
      </c>
      <c r="B17" t="s">
        <v>9</v>
      </c>
      <c r="C17">
        <v>1</v>
      </c>
      <c r="D17" t="s">
        <v>31</v>
      </c>
      <c r="E17" t="s">
        <v>32</v>
      </c>
      <c r="F17" s="4">
        <f>'[1]Evolução FOB'!G17</f>
        <v>0</v>
      </c>
      <c r="G17" s="4">
        <f>+IFERROR(HLOOKUP($E17,[4]MBRs!$F$12:$DD$20,6,0),0)/1000</f>
        <v>0</v>
      </c>
      <c r="H17" s="5">
        <f t="shared" si="1"/>
        <v>0</v>
      </c>
      <c r="I17" s="4">
        <f>[3]P00200!$AV$56/12</f>
        <v>0</v>
      </c>
      <c r="J17" s="4">
        <f>[3]P00200!$AV$55/12</f>
        <v>0</v>
      </c>
      <c r="K17" s="5">
        <f t="shared" si="0"/>
        <v>0</v>
      </c>
      <c r="L17" s="4">
        <f t="shared" si="2"/>
        <v>0</v>
      </c>
    </row>
    <row r="18" spans="1:13" x14ac:dyDescent="0.35">
      <c r="A18">
        <v>3</v>
      </c>
      <c r="B18" t="s">
        <v>33</v>
      </c>
      <c r="C18">
        <v>2</v>
      </c>
      <c r="D18" t="s">
        <v>10</v>
      </c>
      <c r="E18" t="s">
        <v>11</v>
      </c>
      <c r="F18" s="4">
        <f>'[1]Evolução FOB'!G18</f>
        <v>0</v>
      </c>
      <c r="G18" s="4">
        <f>+IFERROR(HLOOKUP($E18,[5]MBRs!$F$12:$DD$20,6,0),0)/1000</f>
        <v>0</v>
      </c>
      <c r="H18" s="5">
        <f>IFERROR(G18/F18,0)</f>
        <v>0</v>
      </c>
      <c r="I18" s="4">
        <f>I2</f>
        <v>-25.916666666666661</v>
      </c>
      <c r="J18" s="4">
        <f>J2</f>
        <v>-25.916666666666661</v>
      </c>
      <c r="K18" s="5">
        <f t="shared" si="0"/>
        <v>1</v>
      </c>
      <c r="L18" s="4">
        <f t="shared" si="2"/>
        <v>0</v>
      </c>
    </row>
    <row r="19" spans="1:13" x14ac:dyDescent="0.35">
      <c r="A19">
        <v>3</v>
      </c>
      <c r="B19" t="s">
        <v>33</v>
      </c>
      <c r="C19">
        <v>2</v>
      </c>
      <c r="D19" t="s">
        <v>10</v>
      </c>
      <c r="E19" t="s">
        <v>12</v>
      </c>
      <c r="F19" s="4">
        <f>'[1]Evolução FOB'!G19</f>
        <v>3530.8167352000014</v>
      </c>
      <c r="G19" s="4">
        <f>+IFERROR(HLOOKUP($E19,[5]MBRs!$F$12:$DD$20,6,0),0)/1000</f>
        <v>0</v>
      </c>
      <c r="H19" s="5">
        <f t="shared" ref="H19:H82" si="3">IFERROR(G19/F19,0)</f>
        <v>0</v>
      </c>
      <c r="I19" s="4">
        <f t="shared" ref="I19:J34" si="4">I3</f>
        <v>3733.7349694883324</v>
      </c>
      <c r="J19" s="4">
        <f t="shared" si="4"/>
        <v>4525.6765486032955</v>
      </c>
      <c r="K19" s="5">
        <f t="shared" si="0"/>
        <v>1.2121043902651425</v>
      </c>
      <c r="L19" s="4">
        <f t="shared" si="2"/>
        <v>-4279.7184659575587</v>
      </c>
    </row>
    <row r="20" spans="1:13" x14ac:dyDescent="0.35">
      <c r="A20">
        <v>3</v>
      </c>
      <c r="B20" t="s">
        <v>33</v>
      </c>
      <c r="C20">
        <v>2</v>
      </c>
      <c r="D20" t="s">
        <v>10</v>
      </c>
      <c r="E20" t="s">
        <v>13</v>
      </c>
      <c r="F20" s="4">
        <f>'[1]Evolução FOB'!G20</f>
        <v>2533.5359600000002</v>
      </c>
      <c r="G20" s="4">
        <f>+IFERROR(HLOOKUP($E20,[5]MBRs!$F$12:$DD$20,6,0),0)/1000</f>
        <v>0</v>
      </c>
      <c r="H20" s="5">
        <f t="shared" si="3"/>
        <v>0</v>
      </c>
      <c r="I20" s="4">
        <f t="shared" si="4"/>
        <v>2920.4601043842008</v>
      </c>
      <c r="J20" s="4">
        <f t="shared" si="4"/>
        <v>3264.4508842386044</v>
      </c>
      <c r="K20" s="5">
        <f t="shared" si="0"/>
        <v>1.1177865019754949</v>
      </c>
      <c r="L20" s="4">
        <f t="shared" si="2"/>
        <v>-2831.9522983575275</v>
      </c>
    </row>
    <row r="21" spans="1:13" x14ac:dyDescent="0.35">
      <c r="A21">
        <v>3</v>
      </c>
      <c r="B21" t="s">
        <v>33</v>
      </c>
      <c r="C21">
        <v>2</v>
      </c>
      <c r="D21" t="s">
        <v>10</v>
      </c>
      <c r="E21" t="s">
        <v>14</v>
      </c>
      <c r="F21" s="4">
        <f>'[1]Evolução FOB'!G21</f>
        <v>7085.5247451999958</v>
      </c>
      <c r="G21" s="4">
        <f>+IFERROR(HLOOKUP($E21,[5]MBRs!$F$12:$DD$20,6,0),0)/1000</f>
        <v>0</v>
      </c>
      <c r="H21" s="5">
        <f t="shared" si="3"/>
        <v>0</v>
      </c>
      <c r="I21" s="4">
        <f t="shared" si="4"/>
        <v>7342.0566540149111</v>
      </c>
      <c r="J21" s="4">
        <f t="shared" si="4"/>
        <v>8827.1165931262767</v>
      </c>
      <c r="K21" s="5">
        <f t="shared" si="0"/>
        <v>1.2022675673987451</v>
      </c>
      <c r="L21" s="4">
        <f t="shared" si="2"/>
        <v>-8518.6965991552115</v>
      </c>
    </row>
    <row r="22" spans="1:13" x14ac:dyDescent="0.35">
      <c r="A22">
        <v>3</v>
      </c>
      <c r="B22" t="s">
        <v>33</v>
      </c>
      <c r="C22">
        <v>2</v>
      </c>
      <c r="D22" t="s">
        <v>15</v>
      </c>
      <c r="E22" t="s">
        <v>16</v>
      </c>
      <c r="F22" s="4">
        <f>'[1]Evolução FOB'!G22</f>
        <v>6957.7231599999996</v>
      </c>
      <c r="G22" s="4">
        <f>+IFERROR(HLOOKUP($E22,[5]MBRs!$F$12:$DD$20,6,0),0)/1000</f>
        <v>0</v>
      </c>
      <c r="H22" s="5">
        <f t="shared" si="3"/>
        <v>0</v>
      </c>
      <c r="I22" s="4">
        <f t="shared" si="4"/>
        <v>9443.7083718088579</v>
      </c>
      <c r="J22" s="4">
        <f t="shared" si="4"/>
        <v>10346.436338559317</v>
      </c>
      <c r="K22" s="5">
        <f t="shared" si="0"/>
        <v>1.0955904112250292</v>
      </c>
      <c r="L22" s="4">
        <f t="shared" si="2"/>
        <v>-7622.8147780543095</v>
      </c>
    </row>
    <row r="23" spans="1:13" x14ac:dyDescent="0.35">
      <c r="A23">
        <v>3</v>
      </c>
      <c r="B23" t="s">
        <v>33</v>
      </c>
      <c r="C23">
        <v>2</v>
      </c>
      <c r="D23" t="s">
        <v>15</v>
      </c>
      <c r="E23" t="s">
        <v>17</v>
      </c>
      <c r="F23" s="4">
        <f>'[1]Evolução FOB'!G23</f>
        <v>0</v>
      </c>
      <c r="G23" s="4">
        <f>+IFERROR(HLOOKUP($E23,[5]MBRs!$F$12:$DD$20,6,0),0)/1000</f>
        <v>0</v>
      </c>
      <c r="H23" s="5">
        <f t="shared" si="3"/>
        <v>0</v>
      </c>
      <c r="I23" s="4">
        <f t="shared" si="4"/>
        <v>0</v>
      </c>
      <c r="J23" s="4">
        <f t="shared" si="4"/>
        <v>0</v>
      </c>
      <c r="K23" s="5">
        <f t="shared" si="0"/>
        <v>0</v>
      </c>
      <c r="L23" s="4">
        <f t="shared" si="2"/>
        <v>0</v>
      </c>
    </row>
    <row r="24" spans="1:13" x14ac:dyDescent="0.35">
      <c r="A24">
        <v>3</v>
      </c>
      <c r="B24" t="s">
        <v>33</v>
      </c>
      <c r="C24">
        <v>2</v>
      </c>
      <c r="D24" t="s">
        <v>15</v>
      </c>
      <c r="E24" t="s">
        <v>18</v>
      </c>
      <c r="F24" s="4">
        <f>'[1]Evolução FOB'!G24</f>
        <v>3195.9527600000001</v>
      </c>
      <c r="G24" s="4">
        <f>+IFERROR(HLOOKUP($E24,[5]MBRs!$F$12:$DD$20,6,0),0)/1000</f>
        <v>0</v>
      </c>
      <c r="H24" s="5">
        <f t="shared" si="3"/>
        <v>0</v>
      </c>
      <c r="I24" s="4">
        <f t="shared" si="4"/>
        <v>-23.202427833333331</v>
      </c>
      <c r="J24" s="4">
        <f t="shared" si="4"/>
        <v>112.93655778118681</v>
      </c>
      <c r="K24" s="5">
        <f t="shared" si="0"/>
        <v>-4.8674457083727516</v>
      </c>
      <c r="L24" s="4">
        <f t="shared" si="2"/>
        <v>15556.12654582405</v>
      </c>
    </row>
    <row r="25" spans="1:13" x14ac:dyDescent="0.35">
      <c r="A25">
        <v>3</v>
      </c>
      <c r="B25" t="s">
        <v>33</v>
      </c>
      <c r="C25">
        <v>2</v>
      </c>
      <c r="D25" t="s">
        <v>15</v>
      </c>
      <c r="E25" t="s">
        <v>19</v>
      </c>
      <c r="F25" s="4">
        <f>'[1]Evolução FOB'!G25</f>
        <v>0</v>
      </c>
      <c r="G25" s="4">
        <f>+IFERROR(HLOOKUP($E25,[5]MBRs!$F$12:$DD$20,6,0),0)/1000</f>
        <v>0</v>
      </c>
      <c r="H25" s="5">
        <f t="shared" si="3"/>
        <v>0</v>
      </c>
      <c r="I25" s="4">
        <f t="shared" si="4"/>
        <v>0</v>
      </c>
      <c r="J25" s="4">
        <f t="shared" si="4"/>
        <v>0</v>
      </c>
      <c r="K25" s="5">
        <f t="shared" si="0"/>
        <v>0</v>
      </c>
      <c r="L25" s="4">
        <f t="shared" si="2"/>
        <v>0</v>
      </c>
    </row>
    <row r="26" spans="1:13" x14ac:dyDescent="0.35">
      <c r="A26">
        <v>3</v>
      </c>
      <c r="B26" t="s">
        <v>33</v>
      </c>
      <c r="C26">
        <v>2</v>
      </c>
      <c r="D26" t="s">
        <v>20</v>
      </c>
      <c r="E26" t="s">
        <v>21</v>
      </c>
      <c r="F26" s="4">
        <f>'[1]Evolução FOB'!G26</f>
        <v>7268.704800399998</v>
      </c>
      <c r="G26" s="4">
        <f>+IFERROR(HLOOKUP($E26,[5]MBRs!$F$12:$DD$20,6,0),0)/1000</f>
        <v>0</v>
      </c>
      <c r="H26" s="5">
        <f t="shared" si="3"/>
        <v>0</v>
      </c>
      <c r="I26" s="4">
        <f t="shared" si="4"/>
        <v>6995.3964001829181</v>
      </c>
      <c r="J26" s="4">
        <f t="shared" si="4"/>
        <v>5857.6942499452598</v>
      </c>
      <c r="K26" s="5">
        <f t="shared" si="0"/>
        <v>0.83736416277883707</v>
      </c>
      <c r="L26" s="4">
        <f t="shared" si="2"/>
        <v>-6086.5529096734581</v>
      </c>
    </row>
    <row r="27" spans="1:13" x14ac:dyDescent="0.35">
      <c r="A27">
        <v>3</v>
      </c>
      <c r="B27" t="s">
        <v>33</v>
      </c>
      <c r="C27">
        <v>2</v>
      </c>
      <c r="D27" t="s">
        <v>20</v>
      </c>
      <c r="E27" t="s">
        <v>22</v>
      </c>
      <c r="F27" s="4">
        <f>'[1]Evolução FOB'!G27</f>
        <v>585.50080549999939</v>
      </c>
      <c r="G27" s="4">
        <f>+IFERROR(HLOOKUP($E27,[5]MBRs!$F$12:$DD$20,6,0),0)/1000</f>
        <v>0</v>
      </c>
      <c r="H27" s="5">
        <f t="shared" si="3"/>
        <v>0</v>
      </c>
      <c r="I27" s="4">
        <f t="shared" si="4"/>
        <v>-468.24698958333312</v>
      </c>
      <c r="J27" s="4">
        <f t="shared" si="4"/>
        <v>-202.54519051020347</v>
      </c>
      <c r="K27" s="5">
        <f t="shared" si="0"/>
        <v>0.43256058237648709</v>
      </c>
      <c r="L27" s="4">
        <f t="shared" si="2"/>
        <v>-253.26456940898203</v>
      </c>
    </row>
    <row r="28" spans="1:13" x14ac:dyDescent="0.35">
      <c r="A28">
        <v>3</v>
      </c>
      <c r="B28" t="s">
        <v>33</v>
      </c>
      <c r="C28">
        <v>2</v>
      </c>
      <c r="D28" t="s">
        <v>20</v>
      </c>
      <c r="E28" t="s">
        <v>23</v>
      </c>
      <c r="F28" s="4">
        <f>'[1]Evolução FOB'!G28</f>
        <v>600.63766899999996</v>
      </c>
      <c r="G28" s="4">
        <f>+IFERROR(HLOOKUP($E28,[5]MBRs!$F$12:$DD$20,6,0),0)/1000</f>
        <v>0</v>
      </c>
      <c r="H28" s="5">
        <f t="shared" si="3"/>
        <v>0</v>
      </c>
      <c r="I28" s="4">
        <f t="shared" si="4"/>
        <v>726.20921466666675</v>
      </c>
      <c r="J28" s="4">
        <f t="shared" si="4"/>
        <v>726.20921466666675</v>
      </c>
      <c r="K28" s="5">
        <f t="shared" si="0"/>
        <v>1</v>
      </c>
      <c r="L28" s="4">
        <f t="shared" si="2"/>
        <v>-600.63766899999996</v>
      </c>
    </row>
    <row r="29" spans="1:13" x14ac:dyDescent="0.35">
      <c r="A29">
        <v>3</v>
      </c>
      <c r="B29" t="s">
        <v>33</v>
      </c>
      <c r="C29">
        <v>2</v>
      </c>
      <c r="D29" t="s">
        <v>24</v>
      </c>
      <c r="E29" t="s">
        <v>25</v>
      </c>
      <c r="F29" s="4">
        <f>'[1]Evolução FOB'!G29</f>
        <v>17233.439011300004</v>
      </c>
      <c r="G29" s="4">
        <f>+IFERROR(HLOOKUP($E29,[5]MBRs!$F$12:$DD$20,6,0),0)/1000</f>
        <v>0</v>
      </c>
      <c r="H29" s="5">
        <f t="shared" si="3"/>
        <v>0</v>
      </c>
      <c r="I29" s="4">
        <f t="shared" si="4"/>
        <v>20312.558468730818</v>
      </c>
      <c r="J29" s="4">
        <f t="shared" si="4"/>
        <v>23154.485859783643</v>
      </c>
      <c r="K29" s="5">
        <f t="shared" si="0"/>
        <v>1.1399098688344795</v>
      </c>
      <c r="L29" s="4">
        <f t="shared" si="2"/>
        <v>-19644.567202937989</v>
      </c>
      <c r="M29" s="4">
        <f>G29-J29</f>
        <v>-23154.485859783643</v>
      </c>
    </row>
    <row r="30" spans="1:13" x14ac:dyDescent="0.35">
      <c r="A30">
        <v>3</v>
      </c>
      <c r="B30" t="s">
        <v>33</v>
      </c>
      <c r="C30">
        <v>2</v>
      </c>
      <c r="D30" t="s">
        <v>26</v>
      </c>
      <c r="E30" t="s">
        <v>27</v>
      </c>
      <c r="F30" s="4">
        <f>'[1]Evolução FOB'!G30</f>
        <v>1109.6906073999999</v>
      </c>
      <c r="G30" s="4">
        <f>+IFERROR(HLOOKUP($E30,[5]MBRs!$F$12:$DD$20,6,0),0)/1000</f>
        <v>0</v>
      </c>
      <c r="H30" s="5">
        <f t="shared" si="3"/>
        <v>0</v>
      </c>
      <c r="I30" s="4">
        <f t="shared" si="4"/>
        <v>1465.0571601916663</v>
      </c>
      <c r="J30" s="4">
        <f t="shared" si="4"/>
        <v>1560.8654753961621</v>
      </c>
      <c r="K30" s="5">
        <f t="shared" si="0"/>
        <v>1.0653956158215436</v>
      </c>
      <c r="L30" s="4">
        <f t="shared" si="2"/>
        <v>-1182.2595080423057</v>
      </c>
    </row>
    <row r="31" spans="1:13" x14ac:dyDescent="0.35">
      <c r="A31">
        <v>3</v>
      </c>
      <c r="B31" t="s">
        <v>33</v>
      </c>
      <c r="C31">
        <v>2</v>
      </c>
      <c r="D31" t="s">
        <v>26</v>
      </c>
      <c r="E31" t="s">
        <v>28</v>
      </c>
      <c r="F31" s="4">
        <f>'[1]Evolução FOB'!G31</f>
        <v>697.65900000000011</v>
      </c>
      <c r="G31" s="4">
        <f>+IFERROR(HLOOKUP($E31,[5]MBRs!$F$12:$DD$20,6,0),0)/1000</f>
        <v>0</v>
      </c>
      <c r="H31" s="5">
        <f t="shared" si="3"/>
        <v>0</v>
      </c>
      <c r="I31" s="4">
        <f t="shared" si="4"/>
        <v>724.59284959999979</v>
      </c>
      <c r="J31" s="4">
        <f t="shared" si="4"/>
        <v>960.65482385726807</v>
      </c>
      <c r="K31" s="5">
        <f t="shared" si="0"/>
        <v>1.3257856800375309</v>
      </c>
      <c r="L31" s="4">
        <f t="shared" si="2"/>
        <v>-924.94631174930396</v>
      </c>
    </row>
    <row r="32" spans="1:13" x14ac:dyDescent="0.35">
      <c r="A32">
        <v>3</v>
      </c>
      <c r="B32" t="s">
        <v>33</v>
      </c>
      <c r="C32">
        <v>2</v>
      </c>
      <c r="D32" t="s">
        <v>29</v>
      </c>
      <c r="E32" t="s">
        <v>30</v>
      </c>
      <c r="F32" s="4">
        <f>'[1]Evolução FOB'!G32</f>
        <v>2475.8024833999998</v>
      </c>
      <c r="G32" s="4">
        <f>+IFERROR(HLOOKUP($E32,[5]MBRs!$F$12:$DD$20,6,0),0)/1000</f>
        <v>0</v>
      </c>
      <c r="H32" s="5">
        <f t="shared" si="3"/>
        <v>0</v>
      </c>
      <c r="I32" s="4">
        <f t="shared" si="4"/>
        <v>2896.4020579343728</v>
      </c>
      <c r="J32" s="4">
        <f t="shared" si="4"/>
        <v>3458.5799237246083</v>
      </c>
      <c r="K32" s="5">
        <f t="shared" si="0"/>
        <v>1.1940952445639277</v>
      </c>
      <c r="L32" s="4">
        <f t="shared" si="2"/>
        <v>-2956.3439719075022</v>
      </c>
    </row>
    <row r="33" spans="1:13" x14ac:dyDescent="0.35">
      <c r="A33">
        <v>3</v>
      </c>
      <c r="B33" t="s">
        <v>33</v>
      </c>
      <c r="C33">
        <v>2</v>
      </c>
      <c r="D33" t="s">
        <v>31</v>
      </c>
      <c r="E33" t="s">
        <v>32</v>
      </c>
      <c r="F33" s="4">
        <f>'[1]Evolução FOB'!G33</f>
        <v>0</v>
      </c>
      <c r="G33" s="4">
        <f>+IFERROR(HLOOKUP($E33,[5]MBRs!$F$12:$DD$20,6,0),0)/1000</f>
        <v>0</v>
      </c>
      <c r="H33" s="5">
        <f t="shared" si="3"/>
        <v>0</v>
      </c>
      <c r="I33" s="4">
        <f t="shared" si="4"/>
        <v>0</v>
      </c>
      <c r="J33" s="4">
        <f t="shared" si="4"/>
        <v>0</v>
      </c>
      <c r="K33" s="5">
        <f t="shared" si="0"/>
        <v>0</v>
      </c>
      <c r="L33" s="4">
        <f t="shared" si="2"/>
        <v>0</v>
      </c>
    </row>
    <row r="34" spans="1:13" x14ac:dyDescent="0.35">
      <c r="A34">
        <v>4</v>
      </c>
      <c r="B34" t="s">
        <v>34</v>
      </c>
      <c r="C34">
        <v>3</v>
      </c>
      <c r="D34" t="s">
        <v>10</v>
      </c>
      <c r="E34" t="s">
        <v>11</v>
      </c>
      <c r="F34" s="4">
        <f>'[1]Evolução FOB'!G34</f>
        <v>0</v>
      </c>
      <c r="G34" s="4">
        <f>+IFERROR(HLOOKUP($E34,[6]MBRs!$F$12:$DD$20,6,0),0)/1000</f>
        <v>0</v>
      </c>
      <c r="H34" s="5">
        <f t="shared" si="3"/>
        <v>0</v>
      </c>
      <c r="I34" s="4">
        <f t="shared" si="4"/>
        <v>-25.916666666666661</v>
      </c>
      <c r="J34" s="4">
        <f t="shared" si="4"/>
        <v>-25.916666666666661</v>
      </c>
      <c r="K34" s="5">
        <f t="shared" si="0"/>
        <v>1</v>
      </c>
      <c r="L34" s="4">
        <f t="shared" si="2"/>
        <v>0</v>
      </c>
    </row>
    <row r="35" spans="1:13" x14ac:dyDescent="0.35">
      <c r="A35">
        <v>4</v>
      </c>
      <c r="B35" t="s">
        <v>34</v>
      </c>
      <c r="C35">
        <v>3</v>
      </c>
      <c r="D35" t="s">
        <v>10</v>
      </c>
      <c r="E35" t="s">
        <v>12</v>
      </c>
      <c r="F35" s="4">
        <f>'[1]Evolução FOB'!G35</f>
        <v>3887.763099499999</v>
      </c>
      <c r="G35" s="4">
        <f>+IFERROR(HLOOKUP($E35,[6]MBRs!$F$12:$DD$20,6,0),0)/1000</f>
        <v>0</v>
      </c>
      <c r="H35" s="5">
        <f t="shared" si="3"/>
        <v>0</v>
      </c>
      <c r="I35" s="4">
        <f t="shared" ref="I35:J50" si="5">I19</f>
        <v>3733.7349694883324</v>
      </c>
      <c r="J35" s="4">
        <f t="shared" si="5"/>
        <v>4525.6765486032955</v>
      </c>
      <c r="K35" s="5">
        <f t="shared" si="0"/>
        <v>1.2121043902651425</v>
      </c>
      <c r="L35" s="4">
        <f t="shared" si="2"/>
        <v>-4712.3747212147673</v>
      </c>
    </row>
    <row r="36" spans="1:13" x14ac:dyDescent="0.35">
      <c r="A36">
        <v>4</v>
      </c>
      <c r="B36" t="s">
        <v>34</v>
      </c>
      <c r="C36">
        <v>3</v>
      </c>
      <c r="D36" t="s">
        <v>10</v>
      </c>
      <c r="E36" t="s">
        <v>13</v>
      </c>
      <c r="F36" s="4">
        <f>'[1]Evolução FOB'!G36</f>
        <v>3399.2500599999994</v>
      </c>
      <c r="G36" s="4">
        <f>+IFERROR(HLOOKUP($E36,[6]MBRs!$F$12:$DD$20,6,0),0)/1000</f>
        <v>0</v>
      </c>
      <c r="H36" s="5">
        <f t="shared" si="3"/>
        <v>0</v>
      </c>
      <c r="I36" s="4">
        <f t="shared" si="5"/>
        <v>2920.4601043842008</v>
      </c>
      <c r="J36" s="4">
        <f t="shared" si="5"/>
        <v>3264.4508842386044</v>
      </c>
      <c r="K36" s="5">
        <f t="shared" si="0"/>
        <v>1.1177865019754949</v>
      </c>
      <c r="L36" s="4">
        <f t="shared" si="2"/>
        <v>-3799.6358339073904</v>
      </c>
    </row>
    <row r="37" spans="1:13" x14ac:dyDescent="0.35">
      <c r="A37">
        <v>4</v>
      </c>
      <c r="B37" t="s">
        <v>34</v>
      </c>
      <c r="C37">
        <v>3</v>
      </c>
      <c r="D37" t="s">
        <v>10</v>
      </c>
      <c r="E37" t="s">
        <v>14</v>
      </c>
      <c r="F37" s="4">
        <f>'[1]Evolução FOB'!G37</f>
        <v>10317.807211500001</v>
      </c>
      <c r="G37" s="4">
        <f>+IFERROR(HLOOKUP($E37,[6]MBRs!$F$12:$DD$20,6,0),0)/1000</f>
        <v>0</v>
      </c>
      <c r="H37" s="5">
        <f t="shared" si="3"/>
        <v>0</v>
      </c>
      <c r="I37" s="4">
        <f t="shared" si="5"/>
        <v>7342.0566540149111</v>
      </c>
      <c r="J37" s="4">
        <f t="shared" si="5"/>
        <v>8827.1165931262767</v>
      </c>
      <c r="K37" s="5">
        <f t="shared" si="0"/>
        <v>1.2022675673987451</v>
      </c>
      <c r="L37" s="4">
        <f t="shared" si="2"/>
        <v>-12404.764977059336</v>
      </c>
    </row>
    <row r="38" spans="1:13" x14ac:dyDescent="0.35">
      <c r="A38">
        <v>4</v>
      </c>
      <c r="B38" t="s">
        <v>34</v>
      </c>
      <c r="C38">
        <v>3</v>
      </c>
      <c r="D38" t="s">
        <v>15</v>
      </c>
      <c r="E38" t="s">
        <v>16</v>
      </c>
      <c r="F38" s="4">
        <f>'[1]Evolução FOB'!G38</f>
        <v>7487.6441983999994</v>
      </c>
      <c r="G38" s="4">
        <f>+IFERROR(HLOOKUP($E38,[6]MBRs!$F$12:$DD$20,6,0),0)/1000</f>
        <v>0</v>
      </c>
      <c r="H38" s="5">
        <f t="shared" si="3"/>
        <v>0</v>
      </c>
      <c r="I38" s="4">
        <f t="shared" si="5"/>
        <v>9443.7083718088579</v>
      </c>
      <c r="J38" s="4">
        <f t="shared" si="5"/>
        <v>10346.436338559317</v>
      </c>
      <c r="K38" s="5">
        <f t="shared" si="0"/>
        <v>1.0955904112250292</v>
      </c>
      <c r="L38" s="4">
        <f t="shared" si="2"/>
        <v>-8203.3911864317597</v>
      </c>
    </row>
    <row r="39" spans="1:13" x14ac:dyDescent="0.35">
      <c r="A39">
        <v>4</v>
      </c>
      <c r="B39" t="s">
        <v>34</v>
      </c>
      <c r="C39">
        <v>3</v>
      </c>
      <c r="D39" t="s">
        <v>15</v>
      </c>
      <c r="E39" t="s">
        <v>17</v>
      </c>
      <c r="F39" s="4">
        <f>'[1]Evolução FOB'!G39</f>
        <v>0</v>
      </c>
      <c r="G39" s="4">
        <f>+IFERROR(HLOOKUP($E39,[6]MBRs!$F$12:$DD$20,6,0),0)/1000</f>
        <v>0</v>
      </c>
      <c r="H39" s="5">
        <f t="shared" si="3"/>
        <v>0</v>
      </c>
      <c r="I39" s="4">
        <f t="shared" si="5"/>
        <v>0</v>
      </c>
      <c r="J39" s="4">
        <f t="shared" si="5"/>
        <v>0</v>
      </c>
      <c r="K39" s="5">
        <f t="shared" si="0"/>
        <v>0</v>
      </c>
      <c r="L39" s="4">
        <f t="shared" si="2"/>
        <v>0</v>
      </c>
    </row>
    <row r="40" spans="1:13" x14ac:dyDescent="0.35">
      <c r="A40">
        <v>4</v>
      </c>
      <c r="B40" t="s">
        <v>34</v>
      </c>
      <c r="C40">
        <v>3</v>
      </c>
      <c r="D40" t="s">
        <v>15</v>
      </c>
      <c r="E40" t="s">
        <v>18</v>
      </c>
      <c r="F40" s="4">
        <f>'[1]Evolução FOB'!G40</f>
        <v>3105.1634319999994</v>
      </c>
      <c r="G40" s="4">
        <f>+IFERROR(HLOOKUP($E40,[6]MBRs!$F$12:$DD$20,6,0),0)/1000</f>
        <v>0</v>
      </c>
      <c r="H40" s="5">
        <f t="shared" si="3"/>
        <v>0</v>
      </c>
      <c r="I40" s="4">
        <f t="shared" si="5"/>
        <v>-23.202427833333331</v>
      </c>
      <c r="J40" s="4">
        <f t="shared" si="5"/>
        <v>112.93655778118681</v>
      </c>
      <c r="K40" s="5">
        <f t="shared" si="0"/>
        <v>-4.8674457083727516</v>
      </c>
      <c r="L40" s="4">
        <f t="shared" si="2"/>
        <v>15114.214420884402</v>
      </c>
    </row>
    <row r="41" spans="1:13" x14ac:dyDescent="0.35">
      <c r="A41">
        <v>4</v>
      </c>
      <c r="B41" t="s">
        <v>34</v>
      </c>
      <c r="C41">
        <v>3</v>
      </c>
      <c r="D41" t="s">
        <v>15</v>
      </c>
      <c r="E41" t="s">
        <v>19</v>
      </c>
      <c r="F41" s="4">
        <f>'[1]Evolução FOB'!G41</f>
        <v>0</v>
      </c>
      <c r="G41" s="4">
        <f>+IFERROR(HLOOKUP($E41,[6]MBRs!$F$12:$DD$20,6,0),0)/1000</f>
        <v>0</v>
      </c>
      <c r="H41" s="5">
        <f t="shared" si="3"/>
        <v>0</v>
      </c>
      <c r="I41" s="4">
        <f t="shared" si="5"/>
        <v>0</v>
      </c>
      <c r="J41" s="4">
        <f t="shared" si="5"/>
        <v>0</v>
      </c>
      <c r="K41" s="5">
        <f t="shared" si="0"/>
        <v>0</v>
      </c>
      <c r="L41" s="4">
        <f t="shared" si="2"/>
        <v>0</v>
      </c>
    </row>
    <row r="42" spans="1:13" x14ac:dyDescent="0.35">
      <c r="A42">
        <v>4</v>
      </c>
      <c r="B42" t="s">
        <v>34</v>
      </c>
      <c r="C42">
        <v>3</v>
      </c>
      <c r="D42" t="s">
        <v>20</v>
      </c>
      <c r="E42" t="s">
        <v>21</v>
      </c>
      <c r="F42" s="4">
        <f>'[1]Evolução FOB'!G42</f>
        <v>7229.7576653000042</v>
      </c>
      <c r="G42" s="4">
        <f>+IFERROR(HLOOKUP($E42,[6]MBRs!$F$12:$DD$20,6,0),0)/1000</f>
        <v>0</v>
      </c>
      <c r="H42" s="5">
        <f t="shared" si="3"/>
        <v>0</v>
      </c>
      <c r="I42" s="4">
        <f t="shared" si="5"/>
        <v>6995.3964001829181</v>
      </c>
      <c r="J42" s="4">
        <f t="shared" si="5"/>
        <v>5857.6942499452598</v>
      </c>
      <c r="K42" s="5">
        <f t="shared" si="0"/>
        <v>0.83736416277883707</v>
      </c>
      <c r="L42" s="4">
        <f t="shared" si="2"/>
        <v>-6053.9399744978182</v>
      </c>
    </row>
    <row r="43" spans="1:13" x14ac:dyDescent="0.35">
      <c r="A43">
        <v>4</v>
      </c>
      <c r="B43" t="s">
        <v>34</v>
      </c>
      <c r="C43">
        <v>3</v>
      </c>
      <c r="D43" t="s">
        <v>20</v>
      </c>
      <c r="E43" t="s">
        <v>22</v>
      </c>
      <c r="F43" s="4">
        <f>'[1]Evolução FOB'!G43</f>
        <v>450.14096710000001</v>
      </c>
      <c r="G43" s="4">
        <f>+IFERROR(HLOOKUP($E43,[6]MBRs!$F$12:$DD$20,6,0),0)/1000</f>
        <v>0</v>
      </c>
      <c r="H43" s="5">
        <f t="shared" si="3"/>
        <v>0</v>
      </c>
      <c r="I43" s="4">
        <f t="shared" si="5"/>
        <v>-468.24698958333312</v>
      </c>
      <c r="J43" s="4">
        <f t="shared" si="5"/>
        <v>-202.54519051020347</v>
      </c>
      <c r="K43" s="5">
        <f t="shared" si="0"/>
        <v>0.43256058237648709</v>
      </c>
      <c r="L43" s="4">
        <f t="shared" si="2"/>
        <v>-194.71323888029113</v>
      </c>
    </row>
    <row r="44" spans="1:13" x14ac:dyDescent="0.35">
      <c r="A44">
        <v>4</v>
      </c>
      <c r="B44" t="s">
        <v>34</v>
      </c>
      <c r="C44">
        <v>3</v>
      </c>
      <c r="D44" t="s">
        <v>20</v>
      </c>
      <c r="E44" t="s">
        <v>23</v>
      </c>
      <c r="F44" s="4">
        <f>'[1]Evolução FOB'!G44</f>
        <v>594.65845899999988</v>
      </c>
      <c r="G44" s="4">
        <f>+IFERROR(HLOOKUP($E44,[6]MBRs!$F$12:$DD$20,6,0),0)/1000</f>
        <v>0</v>
      </c>
      <c r="H44" s="5">
        <f t="shared" si="3"/>
        <v>0</v>
      </c>
      <c r="I44" s="4">
        <f t="shared" si="5"/>
        <v>726.20921466666675</v>
      </c>
      <c r="J44" s="4">
        <f t="shared" si="5"/>
        <v>726.20921466666675</v>
      </c>
      <c r="K44" s="5">
        <f t="shared" si="0"/>
        <v>1</v>
      </c>
      <c r="L44" s="4">
        <f t="shared" si="2"/>
        <v>-594.65845899999988</v>
      </c>
    </row>
    <row r="45" spans="1:13" x14ac:dyDescent="0.35">
      <c r="A45">
        <v>4</v>
      </c>
      <c r="B45" t="s">
        <v>34</v>
      </c>
      <c r="C45">
        <v>3</v>
      </c>
      <c r="D45" t="s">
        <v>24</v>
      </c>
      <c r="E45" t="s">
        <v>25</v>
      </c>
      <c r="F45" s="4">
        <f>'[1]Evolução FOB'!G45</f>
        <v>17593.923127200011</v>
      </c>
      <c r="G45" s="4">
        <f>+IFERROR(HLOOKUP($E45,[6]MBRs!$F$12:$DD$20,6,0),0)/1000</f>
        <v>0</v>
      </c>
      <c r="H45" s="5">
        <f t="shared" si="3"/>
        <v>0</v>
      </c>
      <c r="I45" s="4">
        <f t="shared" si="5"/>
        <v>20312.558468730818</v>
      </c>
      <c r="J45" s="4">
        <f t="shared" si="5"/>
        <v>23154.485859783643</v>
      </c>
      <c r="K45" s="5">
        <f t="shared" si="0"/>
        <v>1.1399098688344795</v>
      </c>
      <c r="L45" s="4">
        <f t="shared" si="2"/>
        <v>-20055.48660421048</v>
      </c>
      <c r="M45" s="4">
        <f>G45-J45</f>
        <v>-23154.485859783643</v>
      </c>
    </row>
    <row r="46" spans="1:13" x14ac:dyDescent="0.35">
      <c r="A46">
        <v>4</v>
      </c>
      <c r="B46" t="s">
        <v>34</v>
      </c>
      <c r="C46">
        <v>3</v>
      </c>
      <c r="D46" t="s">
        <v>26</v>
      </c>
      <c r="E46" t="s">
        <v>27</v>
      </c>
      <c r="F46" s="4">
        <f>'[1]Evolução FOB'!G46</f>
        <v>1610.6719780000001</v>
      </c>
      <c r="G46" s="4">
        <f>+IFERROR(HLOOKUP($E46,[6]MBRs!$F$12:$DD$20,6,0),0)/1000</f>
        <v>0</v>
      </c>
      <c r="H46" s="5">
        <f t="shared" si="3"/>
        <v>0</v>
      </c>
      <c r="I46" s="4">
        <f t="shared" si="5"/>
        <v>1465.0571601916663</v>
      </c>
      <c r="J46" s="4">
        <f t="shared" si="5"/>
        <v>1560.8654753961621</v>
      </c>
      <c r="K46" s="5">
        <f t="shared" si="0"/>
        <v>1.0653956158215436</v>
      </c>
      <c r="L46" s="4">
        <f t="shared" si="2"/>
        <v>-1716.0028638878139</v>
      </c>
    </row>
    <row r="47" spans="1:13" x14ac:dyDescent="0.35">
      <c r="A47">
        <v>4</v>
      </c>
      <c r="B47" t="s">
        <v>34</v>
      </c>
      <c r="C47">
        <v>3</v>
      </c>
      <c r="D47" t="s">
        <v>26</v>
      </c>
      <c r="E47" t="s">
        <v>28</v>
      </c>
      <c r="F47" s="4">
        <f>'[1]Evolução FOB'!G47</f>
        <v>748.96450000000004</v>
      </c>
      <c r="G47" s="4">
        <f>+IFERROR(HLOOKUP($E47,[6]MBRs!$F$12:$DD$20,6,0),0)/1000</f>
        <v>0</v>
      </c>
      <c r="H47" s="5">
        <f t="shared" si="3"/>
        <v>0</v>
      </c>
      <c r="I47" s="4">
        <f t="shared" si="5"/>
        <v>724.59284959999979</v>
      </c>
      <c r="J47" s="4">
        <f t="shared" si="5"/>
        <v>960.65482385726807</v>
      </c>
      <c r="K47" s="5">
        <f t="shared" si="0"/>
        <v>1.3257856800375309</v>
      </c>
      <c r="L47" s="4">
        <f t="shared" si="2"/>
        <v>-992.96640895646942</v>
      </c>
    </row>
    <row r="48" spans="1:13" x14ac:dyDescent="0.35">
      <c r="A48">
        <v>4</v>
      </c>
      <c r="B48" t="s">
        <v>34</v>
      </c>
      <c r="C48">
        <v>3</v>
      </c>
      <c r="D48" t="s">
        <v>29</v>
      </c>
      <c r="E48" t="s">
        <v>30</v>
      </c>
      <c r="F48" s="4">
        <f>'[1]Evolução FOB'!G48</f>
        <v>4237.4216939999997</v>
      </c>
      <c r="G48" s="4">
        <f>+IFERROR(HLOOKUP($E48,[6]MBRs!$F$12:$DD$20,6,0),0)/1000</f>
        <v>0</v>
      </c>
      <c r="H48" s="5">
        <f t="shared" si="3"/>
        <v>0</v>
      </c>
      <c r="I48" s="4">
        <f t="shared" si="5"/>
        <v>2896.4020579343728</v>
      </c>
      <c r="J48" s="4">
        <f t="shared" si="5"/>
        <v>3458.5799237246083</v>
      </c>
      <c r="K48" s="5">
        <f t="shared" si="0"/>
        <v>1.1940952445639277</v>
      </c>
      <c r="L48" s="4">
        <f t="shared" si="2"/>
        <v>-5059.8850940174225</v>
      </c>
    </row>
    <row r="49" spans="1:13" x14ac:dyDescent="0.35">
      <c r="A49">
        <v>4</v>
      </c>
      <c r="B49" t="s">
        <v>34</v>
      </c>
      <c r="C49">
        <v>3</v>
      </c>
      <c r="D49" t="s">
        <v>31</v>
      </c>
      <c r="E49" t="s">
        <v>32</v>
      </c>
      <c r="F49" s="4">
        <f>'[1]Evolução FOB'!G49</f>
        <v>0</v>
      </c>
      <c r="G49" s="4">
        <f>+IFERROR(HLOOKUP($E49,[6]MBRs!$F$12:$DD$20,6,0),0)/1000</f>
        <v>0</v>
      </c>
      <c r="H49" s="5">
        <f t="shared" si="3"/>
        <v>0</v>
      </c>
      <c r="I49" s="4">
        <f t="shared" si="5"/>
        <v>0</v>
      </c>
      <c r="J49" s="4">
        <f t="shared" si="5"/>
        <v>0</v>
      </c>
      <c r="K49" s="5">
        <f t="shared" si="0"/>
        <v>0</v>
      </c>
      <c r="L49" s="4">
        <f t="shared" si="2"/>
        <v>0</v>
      </c>
    </row>
    <row r="50" spans="1:13" x14ac:dyDescent="0.35">
      <c r="A50">
        <v>5</v>
      </c>
      <c r="B50" t="s">
        <v>35</v>
      </c>
      <c r="C50">
        <v>4</v>
      </c>
      <c r="D50" t="s">
        <v>10</v>
      </c>
      <c r="E50" t="s">
        <v>11</v>
      </c>
      <c r="F50" s="4">
        <f>'[1]Evolução FOB'!G50</f>
        <v>0</v>
      </c>
      <c r="G50" s="4">
        <f>+IFERROR(HLOOKUP($E50,[7]MBRs!$F$12:$DD$20,6,0),0)/1000</f>
        <v>0</v>
      </c>
      <c r="H50" s="5">
        <f t="shared" si="3"/>
        <v>0</v>
      </c>
      <c r="I50" s="4">
        <f t="shared" si="5"/>
        <v>-25.916666666666661</v>
      </c>
      <c r="J50" s="4">
        <f t="shared" si="5"/>
        <v>-25.916666666666661</v>
      </c>
      <c r="K50" s="5">
        <f t="shared" si="0"/>
        <v>1</v>
      </c>
      <c r="L50" s="4">
        <f t="shared" si="2"/>
        <v>0</v>
      </c>
    </row>
    <row r="51" spans="1:13" x14ac:dyDescent="0.35">
      <c r="A51">
        <v>5</v>
      </c>
      <c r="B51" t="s">
        <v>35</v>
      </c>
      <c r="C51">
        <v>4</v>
      </c>
      <c r="D51" t="s">
        <v>10</v>
      </c>
      <c r="E51" t="s">
        <v>12</v>
      </c>
      <c r="F51" s="4">
        <f>'[1]Evolução FOB'!G51</f>
        <v>2874.1010053</v>
      </c>
      <c r="G51" s="4">
        <f>+IFERROR(HLOOKUP($E51,[7]MBRs!$F$12:$DD$20,6,0),0)/1000</f>
        <v>0</v>
      </c>
      <c r="H51" s="5">
        <f t="shared" si="3"/>
        <v>0</v>
      </c>
      <c r="I51" s="4">
        <f t="shared" ref="I51:J66" si="6">I35</f>
        <v>3733.7349694883324</v>
      </c>
      <c r="J51" s="4">
        <f t="shared" si="6"/>
        <v>4525.6765486032955</v>
      </c>
      <c r="K51" s="5">
        <f t="shared" si="0"/>
        <v>1.2121043902651425</v>
      </c>
      <c r="L51" s="4">
        <f t="shared" si="2"/>
        <v>-3483.7104465895895</v>
      </c>
    </row>
    <row r="52" spans="1:13" x14ac:dyDescent="0.35">
      <c r="A52">
        <v>5</v>
      </c>
      <c r="B52" t="s">
        <v>35</v>
      </c>
      <c r="C52">
        <v>4</v>
      </c>
      <c r="D52" t="s">
        <v>10</v>
      </c>
      <c r="E52" t="s">
        <v>13</v>
      </c>
      <c r="F52" s="4">
        <f>'[1]Evolução FOB'!G52</f>
        <v>2401.4765000000007</v>
      </c>
      <c r="G52" s="4">
        <f>+IFERROR(HLOOKUP($E52,[7]MBRs!$F$12:$DD$20,6,0),0)/1000</f>
        <v>0</v>
      </c>
      <c r="H52" s="5">
        <f t="shared" si="3"/>
        <v>0</v>
      </c>
      <c r="I52" s="4">
        <f t="shared" si="6"/>
        <v>2920.4601043842008</v>
      </c>
      <c r="J52" s="4">
        <f t="shared" si="6"/>
        <v>3264.4508842386044</v>
      </c>
      <c r="K52" s="5">
        <f t="shared" si="0"/>
        <v>1.1177865019754949</v>
      </c>
      <c r="L52" s="4">
        <f t="shared" si="2"/>
        <v>-2684.3380165113554</v>
      </c>
    </row>
    <row r="53" spans="1:13" x14ac:dyDescent="0.35">
      <c r="A53">
        <v>5</v>
      </c>
      <c r="B53" t="s">
        <v>35</v>
      </c>
      <c r="C53">
        <v>4</v>
      </c>
      <c r="D53" t="s">
        <v>10</v>
      </c>
      <c r="E53" t="s">
        <v>14</v>
      </c>
      <c r="F53" s="4">
        <f>'[1]Evolução FOB'!G53</f>
        <v>8203.0144738000054</v>
      </c>
      <c r="G53" s="4">
        <f>+IFERROR(HLOOKUP($E53,[7]MBRs!$F$12:$DD$20,6,0),0)/1000</f>
        <v>0</v>
      </c>
      <c r="H53" s="5">
        <f t="shared" si="3"/>
        <v>0</v>
      </c>
      <c r="I53" s="4">
        <f t="shared" si="6"/>
        <v>7342.0566540149111</v>
      </c>
      <c r="J53" s="4">
        <f t="shared" si="6"/>
        <v>8827.1165931262767</v>
      </c>
      <c r="K53" s="5">
        <f t="shared" si="0"/>
        <v>1.2022675673987451</v>
      </c>
      <c r="L53" s="4">
        <f t="shared" si="2"/>
        <v>-9862.2182567522286</v>
      </c>
    </row>
    <row r="54" spans="1:13" x14ac:dyDescent="0.35">
      <c r="A54">
        <v>5</v>
      </c>
      <c r="B54" t="s">
        <v>35</v>
      </c>
      <c r="C54">
        <v>4</v>
      </c>
      <c r="D54" t="s">
        <v>15</v>
      </c>
      <c r="E54" t="s">
        <v>16</v>
      </c>
      <c r="F54" s="4">
        <f>'[1]Evolução FOB'!G54</f>
        <v>7507.7261915000017</v>
      </c>
      <c r="G54" s="4">
        <f>+IFERROR(HLOOKUP($E54,[7]MBRs!$F$12:$DD$20,6,0),0)/1000</f>
        <v>0</v>
      </c>
      <c r="H54" s="5">
        <f t="shared" si="3"/>
        <v>0</v>
      </c>
      <c r="I54" s="4">
        <f t="shared" si="6"/>
        <v>9443.7083718088579</v>
      </c>
      <c r="J54" s="4">
        <f t="shared" si="6"/>
        <v>10346.436338559317</v>
      </c>
      <c r="K54" s="5">
        <f t="shared" si="0"/>
        <v>1.0955904112250292</v>
      </c>
      <c r="L54" s="4">
        <f t="shared" si="2"/>
        <v>-8225.3928255104092</v>
      </c>
    </row>
    <row r="55" spans="1:13" x14ac:dyDescent="0.35">
      <c r="A55">
        <v>5</v>
      </c>
      <c r="B55" t="s">
        <v>35</v>
      </c>
      <c r="C55">
        <v>4</v>
      </c>
      <c r="D55" t="s">
        <v>15</v>
      </c>
      <c r="E55" t="s">
        <v>17</v>
      </c>
      <c r="F55" s="4">
        <f>'[1]Evolução FOB'!G55</f>
        <v>0</v>
      </c>
      <c r="G55" s="4">
        <f>+IFERROR(HLOOKUP($E55,[7]MBRs!$F$12:$DD$20,6,0),0)/1000</f>
        <v>0</v>
      </c>
      <c r="H55" s="5">
        <f t="shared" si="3"/>
        <v>0</v>
      </c>
      <c r="I55" s="4">
        <f t="shared" si="6"/>
        <v>0</v>
      </c>
      <c r="J55" s="4">
        <f t="shared" si="6"/>
        <v>0</v>
      </c>
      <c r="K55" s="5">
        <f t="shared" si="0"/>
        <v>0</v>
      </c>
      <c r="L55" s="4">
        <f t="shared" si="2"/>
        <v>0</v>
      </c>
    </row>
    <row r="56" spans="1:13" x14ac:dyDescent="0.35">
      <c r="A56">
        <v>5</v>
      </c>
      <c r="B56" t="s">
        <v>35</v>
      </c>
      <c r="C56">
        <v>4</v>
      </c>
      <c r="D56" t="s">
        <v>15</v>
      </c>
      <c r="E56" t="s">
        <v>18</v>
      </c>
      <c r="F56" s="4">
        <f>'[1]Evolução FOB'!G56</f>
        <v>4142.7133110000004</v>
      </c>
      <c r="G56" s="4">
        <f>+IFERROR(HLOOKUP($E56,[7]MBRs!$F$12:$DD$20,6,0),0)/1000</f>
        <v>0</v>
      </c>
      <c r="H56" s="5">
        <f t="shared" si="3"/>
        <v>0</v>
      </c>
      <c r="I56" s="4">
        <f t="shared" si="6"/>
        <v>-23.202427833333331</v>
      </c>
      <c r="J56" s="4">
        <f t="shared" si="6"/>
        <v>112.93655778118681</v>
      </c>
      <c r="K56" s="5">
        <f t="shared" si="0"/>
        <v>-4.8674457083727516</v>
      </c>
      <c r="L56" s="4">
        <f t="shared" si="2"/>
        <v>20164.432126645625</v>
      </c>
    </row>
    <row r="57" spans="1:13" x14ac:dyDescent="0.35">
      <c r="A57">
        <v>5</v>
      </c>
      <c r="B57" t="s">
        <v>35</v>
      </c>
      <c r="C57">
        <v>4</v>
      </c>
      <c r="D57" t="s">
        <v>15</v>
      </c>
      <c r="E57" t="s">
        <v>19</v>
      </c>
      <c r="F57" s="4">
        <f>'[1]Evolução FOB'!G57</f>
        <v>0</v>
      </c>
      <c r="G57" s="4">
        <f>+IFERROR(HLOOKUP($E57,[7]MBRs!$F$12:$DD$20,6,0),0)/1000</f>
        <v>0</v>
      </c>
      <c r="H57" s="5">
        <f t="shared" si="3"/>
        <v>0</v>
      </c>
      <c r="I57" s="4">
        <f t="shared" si="6"/>
        <v>0</v>
      </c>
      <c r="J57" s="4">
        <f t="shared" si="6"/>
        <v>0</v>
      </c>
      <c r="K57" s="5">
        <f t="shared" si="0"/>
        <v>0</v>
      </c>
      <c r="L57" s="4">
        <f t="shared" si="2"/>
        <v>0</v>
      </c>
    </row>
    <row r="58" spans="1:13" x14ac:dyDescent="0.35">
      <c r="A58">
        <v>5</v>
      </c>
      <c r="B58" t="s">
        <v>35</v>
      </c>
      <c r="C58">
        <v>4</v>
      </c>
      <c r="D58" t="s">
        <v>20</v>
      </c>
      <c r="E58" t="s">
        <v>21</v>
      </c>
      <c r="F58" s="4">
        <f>'[1]Evolução FOB'!G58</f>
        <v>7522.0750400000079</v>
      </c>
      <c r="G58" s="4">
        <f>+IFERROR(HLOOKUP($E58,[7]MBRs!$F$12:$DD$20,6,0),0)/1000</f>
        <v>0</v>
      </c>
      <c r="H58" s="5">
        <f t="shared" si="3"/>
        <v>0</v>
      </c>
      <c r="I58" s="4">
        <f t="shared" si="6"/>
        <v>6995.3964001829181</v>
      </c>
      <c r="J58" s="4">
        <f t="shared" si="6"/>
        <v>5857.6942499452598</v>
      </c>
      <c r="K58" s="5">
        <f t="shared" si="0"/>
        <v>0.83736416277883707</v>
      </c>
      <c r="L58" s="4">
        <f t="shared" si="2"/>
        <v>-6298.7160682291942</v>
      </c>
    </row>
    <row r="59" spans="1:13" x14ac:dyDescent="0.35">
      <c r="A59">
        <v>5</v>
      </c>
      <c r="B59" t="s">
        <v>35</v>
      </c>
      <c r="C59">
        <v>4</v>
      </c>
      <c r="D59" t="s">
        <v>20</v>
      </c>
      <c r="E59" t="s">
        <v>22</v>
      </c>
      <c r="F59" s="4">
        <f>'[1]Evolução FOB'!G59</f>
        <v>878.67966630000001</v>
      </c>
      <c r="G59" s="4">
        <f>+IFERROR(HLOOKUP($E59,[7]MBRs!$F$12:$DD$20,6,0),0)/1000</f>
        <v>0</v>
      </c>
      <c r="H59" s="5">
        <f t="shared" si="3"/>
        <v>0</v>
      </c>
      <c r="I59" s="4">
        <f t="shared" si="6"/>
        <v>-468.24698958333312</v>
      </c>
      <c r="J59" s="4">
        <f t="shared" si="6"/>
        <v>-202.54519051020347</v>
      </c>
      <c r="K59" s="5">
        <f t="shared" si="0"/>
        <v>0.43256058237648709</v>
      </c>
      <c r="L59" s="4">
        <f t="shared" si="2"/>
        <v>-380.08218817710537</v>
      </c>
    </row>
    <row r="60" spans="1:13" x14ac:dyDescent="0.35">
      <c r="A60">
        <v>5</v>
      </c>
      <c r="B60" t="s">
        <v>35</v>
      </c>
      <c r="C60">
        <v>4</v>
      </c>
      <c r="D60" t="s">
        <v>20</v>
      </c>
      <c r="E60" t="s">
        <v>23</v>
      </c>
      <c r="F60" s="4">
        <f>'[1]Evolução FOB'!G60</f>
        <v>680.69280299999991</v>
      </c>
      <c r="G60" s="4">
        <f>+IFERROR(HLOOKUP($E60,[7]MBRs!$F$12:$DD$20,6,0),0)/1000</f>
        <v>0</v>
      </c>
      <c r="H60" s="5">
        <f t="shared" si="3"/>
        <v>0</v>
      </c>
      <c r="I60" s="4">
        <f t="shared" si="6"/>
        <v>726.20921466666675</v>
      </c>
      <c r="J60" s="4">
        <f t="shared" si="6"/>
        <v>726.20921466666675</v>
      </c>
      <c r="K60" s="5">
        <f t="shared" si="0"/>
        <v>1</v>
      </c>
      <c r="L60" s="4">
        <f t="shared" si="2"/>
        <v>-680.69280299999991</v>
      </c>
    </row>
    <row r="61" spans="1:13" x14ac:dyDescent="0.35">
      <c r="A61">
        <v>5</v>
      </c>
      <c r="B61" t="s">
        <v>35</v>
      </c>
      <c r="C61">
        <v>4</v>
      </c>
      <c r="D61" t="s">
        <v>24</v>
      </c>
      <c r="E61" t="s">
        <v>25</v>
      </c>
      <c r="F61" s="4">
        <f>'[1]Evolução FOB'!G61</f>
        <v>22938.963293900011</v>
      </c>
      <c r="G61" s="4">
        <f>+IFERROR(HLOOKUP($E61,[7]MBRs!$F$12:$DD$20,6,0),0)/1000</f>
        <v>0</v>
      </c>
      <c r="H61" s="5">
        <f t="shared" si="3"/>
        <v>0</v>
      </c>
      <c r="I61" s="4">
        <f t="shared" si="6"/>
        <v>20312.558468730818</v>
      </c>
      <c r="J61" s="4">
        <f t="shared" si="6"/>
        <v>23154.485859783643</v>
      </c>
      <c r="K61" s="5">
        <f t="shared" si="0"/>
        <v>1.1399098688344795</v>
      </c>
      <c r="L61" s="4">
        <f t="shared" si="2"/>
        <v>-26148.350639548502</v>
      </c>
      <c r="M61" s="4">
        <f>G61-J61</f>
        <v>-23154.485859783643</v>
      </c>
    </row>
    <row r="62" spans="1:13" x14ac:dyDescent="0.35">
      <c r="A62">
        <v>5</v>
      </c>
      <c r="B62" t="s">
        <v>35</v>
      </c>
      <c r="C62">
        <v>4</v>
      </c>
      <c r="D62" t="s">
        <v>26</v>
      </c>
      <c r="E62" t="s">
        <v>27</v>
      </c>
      <c r="F62" s="4">
        <f>'[1]Evolução FOB'!G62</f>
        <v>1192.1837631999999</v>
      </c>
      <c r="G62" s="4">
        <f>+IFERROR(HLOOKUP($E62,[7]MBRs!$F$12:$DD$20,6,0),0)/1000</f>
        <v>0</v>
      </c>
      <c r="H62" s="5">
        <f t="shared" si="3"/>
        <v>0</v>
      </c>
      <c r="I62" s="4">
        <f t="shared" si="6"/>
        <v>1465.0571601916663</v>
      </c>
      <c r="J62" s="4">
        <f t="shared" si="6"/>
        <v>1560.8654753961621</v>
      </c>
      <c r="K62" s="5">
        <f t="shared" si="0"/>
        <v>1.0653956158215436</v>
      </c>
      <c r="L62" s="4">
        <f t="shared" si="2"/>
        <v>-1270.1473545669094</v>
      </c>
    </row>
    <row r="63" spans="1:13" x14ac:dyDescent="0.35">
      <c r="A63">
        <v>5</v>
      </c>
      <c r="B63" t="s">
        <v>35</v>
      </c>
      <c r="C63">
        <v>4</v>
      </c>
      <c r="D63" t="s">
        <v>26</v>
      </c>
      <c r="E63" t="s">
        <v>28</v>
      </c>
      <c r="F63" s="4">
        <f>'[1]Evolução FOB'!G63</f>
        <v>562.27783999999997</v>
      </c>
      <c r="G63" s="4">
        <f>+IFERROR(HLOOKUP($E63,[7]MBRs!$F$12:$DD$20,6,0),0)/1000</f>
        <v>0</v>
      </c>
      <c r="H63" s="5">
        <f t="shared" si="3"/>
        <v>0</v>
      </c>
      <c r="I63" s="4">
        <f t="shared" si="6"/>
        <v>724.59284959999979</v>
      </c>
      <c r="J63" s="4">
        <f t="shared" si="6"/>
        <v>960.65482385726807</v>
      </c>
      <c r="K63" s="5">
        <f t="shared" si="0"/>
        <v>1.3257856800375309</v>
      </c>
      <c r="L63" s="4">
        <f t="shared" si="2"/>
        <v>-745.45990847443397</v>
      </c>
    </row>
    <row r="64" spans="1:13" x14ac:dyDescent="0.35">
      <c r="A64">
        <v>5</v>
      </c>
      <c r="B64" t="s">
        <v>35</v>
      </c>
      <c r="C64">
        <v>4</v>
      </c>
      <c r="D64" t="s">
        <v>29</v>
      </c>
      <c r="E64" t="s">
        <v>30</v>
      </c>
      <c r="F64" s="4">
        <f>'[1]Evolução FOB'!G64</f>
        <v>2635.0803523999994</v>
      </c>
      <c r="G64" s="4">
        <f>+IFERROR(HLOOKUP($E64,[7]MBRs!$F$12:$DD$20,6,0),0)/1000</f>
        <v>0</v>
      </c>
      <c r="H64" s="5">
        <f t="shared" si="3"/>
        <v>0</v>
      </c>
      <c r="I64" s="4">
        <f t="shared" si="6"/>
        <v>2896.4020579343728</v>
      </c>
      <c r="J64" s="4">
        <f t="shared" si="6"/>
        <v>3458.5799237246083</v>
      </c>
      <c r="K64" s="5">
        <f t="shared" si="0"/>
        <v>1.1940952445639277</v>
      </c>
      <c r="L64" s="4">
        <f t="shared" si="2"/>
        <v>-3146.5369178446781</v>
      </c>
    </row>
    <row r="65" spans="1:12" x14ac:dyDescent="0.35">
      <c r="A65">
        <v>5</v>
      </c>
      <c r="B65" t="s">
        <v>35</v>
      </c>
      <c r="C65">
        <v>4</v>
      </c>
      <c r="D65" t="s">
        <v>31</v>
      </c>
      <c r="E65" t="s">
        <v>32</v>
      </c>
      <c r="F65" s="4">
        <f>'[1]Evolução FOB'!G65</f>
        <v>0</v>
      </c>
      <c r="G65" s="4">
        <f>+IFERROR(HLOOKUP($E65,[7]MBRs!$F$12:$DD$20,6,0),0)/1000</f>
        <v>0</v>
      </c>
      <c r="H65" s="5">
        <f t="shared" si="3"/>
        <v>0</v>
      </c>
      <c r="I65" s="4">
        <f t="shared" si="6"/>
        <v>0</v>
      </c>
      <c r="J65" s="4">
        <f t="shared" si="6"/>
        <v>0</v>
      </c>
      <c r="K65" s="5">
        <f t="shared" si="0"/>
        <v>0</v>
      </c>
      <c r="L65" s="4">
        <f t="shared" si="2"/>
        <v>0</v>
      </c>
    </row>
    <row r="66" spans="1:12" x14ac:dyDescent="0.35">
      <c r="A66">
        <v>6</v>
      </c>
      <c r="B66" t="s">
        <v>36</v>
      </c>
      <c r="C66">
        <v>5</v>
      </c>
      <c r="D66" t="s">
        <v>10</v>
      </c>
      <c r="E66" t="s">
        <v>11</v>
      </c>
      <c r="F66" s="4">
        <f>'[1]Evolução FOB'!G66</f>
        <v>0</v>
      </c>
      <c r="G66" s="4">
        <f>+IFERROR(HLOOKUP($E66,[8]MBRs!$F$12:$DD$20,6,0),0)/1000</f>
        <v>0</v>
      </c>
      <c r="H66" s="5">
        <f t="shared" si="3"/>
        <v>0</v>
      </c>
      <c r="I66" s="4">
        <f t="shared" si="6"/>
        <v>-25.916666666666661</v>
      </c>
      <c r="J66" s="4">
        <f t="shared" si="6"/>
        <v>-25.916666666666661</v>
      </c>
      <c r="K66" s="5">
        <f t="shared" ref="K66:K129" si="7">IFERROR(J66/I66,0)</f>
        <v>1</v>
      </c>
      <c r="L66" s="4">
        <f t="shared" si="2"/>
        <v>0</v>
      </c>
    </row>
    <row r="67" spans="1:12" x14ac:dyDescent="0.35">
      <c r="A67">
        <v>6</v>
      </c>
      <c r="B67" t="s">
        <v>36</v>
      </c>
      <c r="C67">
        <v>5</v>
      </c>
      <c r="D67" t="s">
        <v>10</v>
      </c>
      <c r="E67" t="s">
        <v>12</v>
      </c>
      <c r="F67" s="4">
        <f>'[1]Evolução FOB'!G67</f>
        <v>4124.9240143999996</v>
      </c>
      <c r="G67" s="4">
        <f>+IFERROR(HLOOKUP($E67,[8]MBRs!$F$12:$DD$20,6,0),0)/1000</f>
        <v>0</v>
      </c>
      <c r="H67" s="5">
        <f t="shared" si="3"/>
        <v>0</v>
      </c>
      <c r="I67" s="4">
        <f t="shared" ref="I67:J82" si="8">I51</f>
        <v>3733.7349694883324</v>
      </c>
      <c r="J67" s="4">
        <f t="shared" si="8"/>
        <v>4525.6765486032955</v>
      </c>
      <c r="K67" s="5">
        <f t="shared" si="7"/>
        <v>1.2121043902651425</v>
      </c>
      <c r="L67" s="4">
        <f t="shared" si="2"/>
        <v>-4999.8385073643558</v>
      </c>
    </row>
    <row r="68" spans="1:12" x14ac:dyDescent="0.35">
      <c r="A68">
        <v>6</v>
      </c>
      <c r="B68" t="s">
        <v>36</v>
      </c>
      <c r="C68">
        <v>5</v>
      </c>
      <c r="D68" t="s">
        <v>10</v>
      </c>
      <c r="E68" t="s">
        <v>13</v>
      </c>
      <c r="F68" s="4">
        <f>'[1]Evolução FOB'!G68</f>
        <v>2873.7773799999995</v>
      </c>
      <c r="G68" s="4">
        <f>+IFERROR(HLOOKUP($E68,[8]MBRs!$F$12:$DD$20,6,0),0)/1000</f>
        <v>0</v>
      </c>
      <c r="H68" s="5">
        <f t="shared" si="3"/>
        <v>0</v>
      </c>
      <c r="I68" s="4">
        <f t="shared" si="8"/>
        <v>2920.4601043842008</v>
      </c>
      <c r="J68" s="4">
        <f t="shared" si="8"/>
        <v>3264.4508842386044</v>
      </c>
      <c r="K68" s="5">
        <f t="shared" si="7"/>
        <v>1.1177865019754949</v>
      </c>
      <c r="L68" s="4">
        <f t="shared" ref="L68:L131" si="9">(H68-K68)*F68</f>
        <v>-3212.2695650465021</v>
      </c>
    </row>
    <row r="69" spans="1:12" x14ac:dyDescent="0.35">
      <c r="A69">
        <v>6</v>
      </c>
      <c r="B69" t="s">
        <v>36</v>
      </c>
      <c r="C69">
        <v>5</v>
      </c>
      <c r="D69" t="s">
        <v>10</v>
      </c>
      <c r="E69" t="s">
        <v>14</v>
      </c>
      <c r="F69" s="4">
        <f>'[1]Evolução FOB'!G69</f>
        <v>6812.9275457000076</v>
      </c>
      <c r="G69" s="4">
        <f>+IFERROR(HLOOKUP($E69,[8]MBRs!$F$12:$DD$20,6,0),0)/1000</f>
        <v>0</v>
      </c>
      <c r="H69" s="5">
        <f t="shared" si="3"/>
        <v>0</v>
      </c>
      <c r="I69" s="4">
        <f t="shared" si="8"/>
        <v>7342.0566540149111</v>
      </c>
      <c r="J69" s="4">
        <f t="shared" si="8"/>
        <v>8827.1165931262767</v>
      </c>
      <c r="K69" s="5">
        <f t="shared" si="7"/>
        <v>1.2022675673987451</v>
      </c>
      <c r="L69" s="4">
        <f t="shared" si="9"/>
        <v>-8190.9618272326506</v>
      </c>
    </row>
    <row r="70" spans="1:12" x14ac:dyDescent="0.35">
      <c r="A70">
        <v>6</v>
      </c>
      <c r="B70" t="s">
        <v>36</v>
      </c>
      <c r="C70">
        <v>5</v>
      </c>
      <c r="D70" t="s">
        <v>15</v>
      </c>
      <c r="E70" t="s">
        <v>16</v>
      </c>
      <c r="F70" s="4">
        <f>'[1]Evolução FOB'!G70</f>
        <v>8180.6944334000036</v>
      </c>
      <c r="G70" s="4">
        <f>+IFERROR(HLOOKUP($E70,[8]MBRs!$F$12:$DD$20,6,0),0)/1000</f>
        <v>0</v>
      </c>
      <c r="H70" s="5">
        <f t="shared" si="3"/>
        <v>0</v>
      </c>
      <c r="I70" s="4">
        <f t="shared" si="8"/>
        <v>9443.7083718088579</v>
      </c>
      <c r="J70" s="4">
        <f t="shared" si="8"/>
        <v>10346.436338559317</v>
      </c>
      <c r="K70" s="5">
        <f t="shared" si="7"/>
        <v>1.0955904112250292</v>
      </c>
      <c r="L70" s="4">
        <f t="shared" si="9"/>
        <v>-8962.6903783950165</v>
      </c>
    </row>
    <row r="71" spans="1:12" x14ac:dyDescent="0.35">
      <c r="A71">
        <v>6</v>
      </c>
      <c r="B71" t="s">
        <v>36</v>
      </c>
      <c r="C71">
        <v>5</v>
      </c>
      <c r="D71" t="s">
        <v>15</v>
      </c>
      <c r="E71" t="s">
        <v>17</v>
      </c>
      <c r="F71" s="4">
        <f>'[1]Evolução FOB'!G71</f>
        <v>0</v>
      </c>
      <c r="G71" s="4">
        <f>+IFERROR(HLOOKUP($E71,[8]MBRs!$F$12:$DD$20,6,0),0)/1000</f>
        <v>0</v>
      </c>
      <c r="H71" s="5">
        <f t="shared" si="3"/>
        <v>0</v>
      </c>
      <c r="I71" s="4">
        <f t="shared" si="8"/>
        <v>0</v>
      </c>
      <c r="J71" s="4">
        <f t="shared" si="8"/>
        <v>0</v>
      </c>
      <c r="K71" s="5">
        <f t="shared" si="7"/>
        <v>0</v>
      </c>
      <c r="L71" s="4">
        <f t="shared" si="9"/>
        <v>0</v>
      </c>
    </row>
    <row r="72" spans="1:12" x14ac:dyDescent="0.35">
      <c r="A72">
        <v>6</v>
      </c>
      <c r="B72" t="s">
        <v>36</v>
      </c>
      <c r="C72">
        <v>5</v>
      </c>
      <c r="D72" t="s">
        <v>15</v>
      </c>
      <c r="E72" t="s">
        <v>18</v>
      </c>
      <c r="F72" s="4">
        <f>'[1]Evolução FOB'!G72</f>
        <v>1170.7638379999999</v>
      </c>
      <c r="G72" s="4">
        <f>+IFERROR(HLOOKUP($E72,[8]MBRs!$F$12:$DD$20,6,0),0)/1000</f>
        <v>0</v>
      </c>
      <c r="H72" s="5">
        <f t="shared" si="3"/>
        <v>0</v>
      </c>
      <c r="I72" s="4">
        <f t="shared" si="8"/>
        <v>-23.202427833333331</v>
      </c>
      <c r="J72" s="4">
        <f t="shared" si="8"/>
        <v>112.93655778118681</v>
      </c>
      <c r="K72" s="5">
        <f t="shared" si="7"/>
        <v>-4.8674457083727516</v>
      </c>
      <c r="L72" s="4">
        <f t="shared" si="9"/>
        <v>5698.6294187911108</v>
      </c>
    </row>
    <row r="73" spans="1:12" x14ac:dyDescent="0.35">
      <c r="A73">
        <v>6</v>
      </c>
      <c r="B73" t="s">
        <v>36</v>
      </c>
      <c r="C73">
        <v>5</v>
      </c>
      <c r="D73" t="s">
        <v>15</v>
      </c>
      <c r="E73" t="s">
        <v>19</v>
      </c>
      <c r="F73" s="4">
        <f>'[1]Evolução FOB'!G73</f>
        <v>0</v>
      </c>
      <c r="G73" s="4">
        <f>+IFERROR(HLOOKUP($E73,[8]MBRs!$F$12:$DD$20,6,0),0)/1000</f>
        <v>0</v>
      </c>
      <c r="H73" s="5">
        <f t="shared" si="3"/>
        <v>0</v>
      </c>
      <c r="I73" s="4">
        <f t="shared" si="8"/>
        <v>0</v>
      </c>
      <c r="J73" s="4">
        <f t="shared" si="8"/>
        <v>0</v>
      </c>
      <c r="K73" s="5">
        <f t="shared" si="7"/>
        <v>0</v>
      </c>
      <c r="L73" s="4">
        <f t="shared" si="9"/>
        <v>0</v>
      </c>
    </row>
    <row r="74" spans="1:12" x14ac:dyDescent="0.35">
      <c r="A74">
        <v>6</v>
      </c>
      <c r="B74" t="s">
        <v>36</v>
      </c>
      <c r="C74">
        <v>5</v>
      </c>
      <c r="D74" t="s">
        <v>20</v>
      </c>
      <c r="E74" t="s">
        <v>21</v>
      </c>
      <c r="F74" s="4">
        <f>'[1]Evolução FOB'!G74</f>
        <v>6031.1209168000059</v>
      </c>
      <c r="G74" s="4">
        <f>+IFERROR(HLOOKUP($E74,[8]MBRs!$F$12:$DD$20,6,0),0)/1000</f>
        <v>0</v>
      </c>
      <c r="H74" s="5">
        <f t="shared" si="3"/>
        <v>0</v>
      </c>
      <c r="I74" s="4">
        <f t="shared" si="8"/>
        <v>6995.3964001829181</v>
      </c>
      <c r="J74" s="4">
        <f t="shared" si="8"/>
        <v>5857.6942499452598</v>
      </c>
      <c r="K74" s="5">
        <f t="shared" si="7"/>
        <v>0.83736416277883707</v>
      </c>
      <c r="L74" s="4">
        <f t="shared" si="9"/>
        <v>-5050.244517114169</v>
      </c>
    </row>
    <row r="75" spans="1:12" x14ac:dyDescent="0.35">
      <c r="A75">
        <v>6</v>
      </c>
      <c r="B75" t="s">
        <v>36</v>
      </c>
      <c r="C75">
        <v>5</v>
      </c>
      <c r="D75" t="s">
        <v>20</v>
      </c>
      <c r="E75" t="s">
        <v>22</v>
      </c>
      <c r="F75" s="4">
        <f>'[1]Evolução FOB'!G75</f>
        <v>817.35421739999981</v>
      </c>
      <c r="G75" s="4">
        <f>+IFERROR(HLOOKUP($E75,[8]MBRs!$F$12:$DD$20,6,0),0)/1000</f>
        <v>0</v>
      </c>
      <c r="H75" s="5">
        <f t="shared" si="3"/>
        <v>0</v>
      </c>
      <c r="I75" s="4">
        <f t="shared" si="8"/>
        <v>-468.24698958333312</v>
      </c>
      <c r="J75" s="4">
        <f t="shared" si="8"/>
        <v>-202.54519051020347</v>
      </c>
      <c r="K75" s="5">
        <f t="shared" si="7"/>
        <v>0.43256058237648709</v>
      </c>
      <c r="L75" s="4">
        <f t="shared" si="9"/>
        <v>-353.55521628642174</v>
      </c>
    </row>
    <row r="76" spans="1:12" x14ac:dyDescent="0.35">
      <c r="A76">
        <v>6</v>
      </c>
      <c r="B76" t="s">
        <v>36</v>
      </c>
      <c r="C76">
        <v>5</v>
      </c>
      <c r="D76" t="s">
        <v>20</v>
      </c>
      <c r="E76" t="s">
        <v>23</v>
      </c>
      <c r="F76" s="4">
        <f>'[1]Evolução FOB'!G76</f>
        <v>498.18083199999995</v>
      </c>
      <c r="G76" s="4">
        <f>+IFERROR(HLOOKUP($E76,[8]MBRs!$F$12:$DD$20,6,0),0)/1000</f>
        <v>0</v>
      </c>
      <c r="H76" s="5">
        <f t="shared" si="3"/>
        <v>0</v>
      </c>
      <c r="I76" s="4">
        <f t="shared" si="8"/>
        <v>726.20921466666675</v>
      </c>
      <c r="J76" s="4">
        <f t="shared" si="8"/>
        <v>726.20921466666675</v>
      </c>
      <c r="K76" s="5">
        <f t="shared" si="7"/>
        <v>1</v>
      </c>
      <c r="L76" s="4">
        <f t="shared" si="9"/>
        <v>-498.18083199999995</v>
      </c>
    </row>
    <row r="77" spans="1:12" x14ac:dyDescent="0.35">
      <c r="A77">
        <v>6</v>
      </c>
      <c r="B77" t="s">
        <v>36</v>
      </c>
      <c r="C77">
        <v>5</v>
      </c>
      <c r="D77" t="s">
        <v>24</v>
      </c>
      <c r="E77" t="s">
        <v>25</v>
      </c>
      <c r="F77" s="4">
        <f>'[1]Evolução FOB'!G77</f>
        <v>22760.489484199992</v>
      </c>
      <c r="G77" s="4">
        <f>+IFERROR(HLOOKUP($E77,[8]MBRs!$F$12:$DD$20,6,0),0)/1000</f>
        <v>0</v>
      </c>
      <c r="H77" s="5">
        <f t="shared" si="3"/>
        <v>0</v>
      </c>
      <c r="I77" s="4">
        <f t="shared" si="8"/>
        <v>20312.558468730818</v>
      </c>
      <c r="J77" s="4">
        <f t="shared" si="8"/>
        <v>23154.485859783643</v>
      </c>
      <c r="K77" s="5">
        <f t="shared" si="7"/>
        <v>1.1399098688344795</v>
      </c>
      <c r="L77" s="4">
        <f t="shared" si="9"/>
        <v>-25944.906582542964</v>
      </c>
    </row>
    <row r="78" spans="1:12" x14ac:dyDescent="0.35">
      <c r="A78">
        <v>6</v>
      </c>
      <c r="B78" t="s">
        <v>36</v>
      </c>
      <c r="C78">
        <v>5</v>
      </c>
      <c r="D78" t="s">
        <v>26</v>
      </c>
      <c r="E78" t="s">
        <v>27</v>
      </c>
      <c r="F78" s="4">
        <f>'[1]Evolução FOB'!G78</f>
        <v>1475.2008032999997</v>
      </c>
      <c r="G78" s="4">
        <f>+IFERROR(HLOOKUP($E78,[8]MBRs!$F$12:$DD$20,6,0),0)/1000</f>
        <v>0</v>
      </c>
      <c r="H78" s="5">
        <f t="shared" si="3"/>
        <v>0</v>
      </c>
      <c r="I78" s="4">
        <f t="shared" si="8"/>
        <v>1465.0571601916663</v>
      </c>
      <c r="J78" s="4">
        <f t="shared" si="8"/>
        <v>1560.8654753961621</v>
      </c>
      <c r="K78" s="5">
        <f t="shared" si="7"/>
        <v>1.0653956158215436</v>
      </c>
      <c r="L78" s="4">
        <f t="shared" si="9"/>
        <v>-1571.672468292239</v>
      </c>
    </row>
    <row r="79" spans="1:12" x14ac:dyDescent="0.35">
      <c r="A79">
        <v>6</v>
      </c>
      <c r="B79" t="s">
        <v>36</v>
      </c>
      <c r="C79">
        <v>5</v>
      </c>
      <c r="D79" t="s">
        <v>26</v>
      </c>
      <c r="E79" t="s">
        <v>28</v>
      </c>
      <c r="F79" s="4">
        <f>'[1]Evolução FOB'!G79</f>
        <v>867.01919999999996</v>
      </c>
      <c r="G79" s="4">
        <f>+IFERROR(HLOOKUP($E79,[8]MBRs!$F$12:$DD$20,6,0),0)/1000</f>
        <v>0</v>
      </c>
      <c r="H79" s="5">
        <f t="shared" si="3"/>
        <v>0</v>
      </c>
      <c r="I79" s="4">
        <f t="shared" si="8"/>
        <v>724.59284959999979</v>
      </c>
      <c r="J79" s="4">
        <f t="shared" si="8"/>
        <v>960.65482385726807</v>
      </c>
      <c r="K79" s="5">
        <f t="shared" si="7"/>
        <v>1.3257856800375309</v>
      </c>
      <c r="L79" s="4">
        <f t="shared" si="9"/>
        <v>-1149.4816396775959</v>
      </c>
    </row>
    <row r="80" spans="1:12" x14ac:dyDescent="0.35">
      <c r="A80">
        <v>6</v>
      </c>
      <c r="B80" t="s">
        <v>36</v>
      </c>
      <c r="C80">
        <v>5</v>
      </c>
      <c r="D80" t="s">
        <v>29</v>
      </c>
      <c r="E80" t="s">
        <v>30</v>
      </c>
      <c r="F80" s="4">
        <f>'[1]Evolução FOB'!G80</f>
        <v>3279.3455980999997</v>
      </c>
      <c r="G80" s="4">
        <f>+IFERROR(HLOOKUP($E80,[8]MBRs!$F$12:$DD$20,6,0),0)/1000</f>
        <v>0</v>
      </c>
      <c r="H80" s="5">
        <f t="shared" si="3"/>
        <v>0</v>
      </c>
      <c r="I80" s="4">
        <f t="shared" si="8"/>
        <v>2896.4020579343728</v>
      </c>
      <c r="J80" s="4">
        <f t="shared" si="8"/>
        <v>3458.5799237246083</v>
      </c>
      <c r="K80" s="5">
        <f t="shared" si="7"/>
        <v>1.1940952445639277</v>
      </c>
      <c r="L80" s="4">
        <f t="shared" si="9"/>
        <v>-3915.850983972859</v>
      </c>
    </row>
    <row r="81" spans="1:12" x14ac:dyDescent="0.35">
      <c r="A81">
        <v>6</v>
      </c>
      <c r="B81" t="s">
        <v>36</v>
      </c>
      <c r="C81">
        <v>5</v>
      </c>
      <c r="D81" t="s">
        <v>31</v>
      </c>
      <c r="E81" t="s">
        <v>32</v>
      </c>
      <c r="F81" s="4">
        <f>'[1]Evolução FOB'!G81</f>
        <v>0</v>
      </c>
      <c r="G81" s="4">
        <f>+IFERROR(HLOOKUP($E81,[8]MBRs!$F$12:$DD$20,6,0),0)/1000</f>
        <v>0</v>
      </c>
      <c r="H81" s="5">
        <f t="shared" si="3"/>
        <v>0</v>
      </c>
      <c r="I81" s="4">
        <f t="shared" si="8"/>
        <v>0</v>
      </c>
      <c r="J81" s="4">
        <f t="shared" si="8"/>
        <v>0</v>
      </c>
      <c r="K81" s="5">
        <f t="shared" si="7"/>
        <v>0</v>
      </c>
      <c r="L81" s="4">
        <f t="shared" si="9"/>
        <v>0</v>
      </c>
    </row>
    <row r="82" spans="1:12" x14ac:dyDescent="0.35">
      <c r="A82">
        <v>7</v>
      </c>
      <c r="B82" t="s">
        <v>37</v>
      </c>
      <c r="C82">
        <v>6</v>
      </c>
      <c r="D82" t="s">
        <v>10</v>
      </c>
      <c r="E82" t="s">
        <v>11</v>
      </c>
      <c r="F82" s="4">
        <f>'[1]Evolução FOB'!G82</f>
        <v>0</v>
      </c>
      <c r="G82" s="4">
        <f>+IFERROR(HLOOKUP($E82,[9]MBRs!$F$12:$DD$20,6,0),0)/1000</f>
        <v>0</v>
      </c>
      <c r="H82" s="5">
        <f t="shared" si="3"/>
        <v>0</v>
      </c>
      <c r="I82" s="4">
        <f t="shared" si="8"/>
        <v>-25.916666666666661</v>
      </c>
      <c r="J82" s="4">
        <f t="shared" si="8"/>
        <v>-25.916666666666661</v>
      </c>
      <c r="K82" s="5">
        <f t="shared" si="7"/>
        <v>1</v>
      </c>
      <c r="L82" s="4">
        <f t="shared" si="9"/>
        <v>0</v>
      </c>
    </row>
    <row r="83" spans="1:12" x14ac:dyDescent="0.35">
      <c r="A83">
        <v>7</v>
      </c>
      <c r="B83" t="s">
        <v>37</v>
      </c>
      <c r="C83">
        <v>6</v>
      </c>
      <c r="D83" t="s">
        <v>10</v>
      </c>
      <c r="E83" t="s">
        <v>12</v>
      </c>
      <c r="F83" s="4">
        <f>'[1]Evolução FOB'!G83</f>
        <v>4544.2644232000011</v>
      </c>
      <c r="G83" s="4">
        <f>+IFERROR(HLOOKUP($E83,[9]MBRs!$F$12:$DD$20,6,0),0)/1000</f>
        <v>0</v>
      </c>
      <c r="H83" s="5">
        <f t="shared" ref="H83:H146" si="10">IFERROR(G83/F83,0)</f>
        <v>0</v>
      </c>
      <c r="I83" s="4">
        <f t="shared" ref="I83:J98" si="11">I67</f>
        <v>3733.7349694883324</v>
      </c>
      <c r="J83" s="4">
        <f t="shared" si="11"/>
        <v>4525.6765486032955</v>
      </c>
      <c r="K83" s="5">
        <f t="shared" si="7"/>
        <v>1.2121043902651425</v>
      </c>
      <c r="L83" s="4">
        <f t="shared" si="9"/>
        <v>-5508.1228578864166</v>
      </c>
    </row>
    <row r="84" spans="1:12" x14ac:dyDescent="0.35">
      <c r="A84">
        <v>7</v>
      </c>
      <c r="B84" t="s">
        <v>37</v>
      </c>
      <c r="C84">
        <v>6</v>
      </c>
      <c r="D84" t="s">
        <v>10</v>
      </c>
      <c r="E84" t="s">
        <v>13</v>
      </c>
      <c r="F84" s="4">
        <f>'[1]Evolução FOB'!G84</f>
        <v>2427.1981999999975</v>
      </c>
      <c r="G84" s="4">
        <f>+IFERROR(HLOOKUP($E84,[9]MBRs!$F$12:$DD$20,6,0),0)/1000</f>
        <v>0</v>
      </c>
      <c r="H84" s="5">
        <f t="shared" si="10"/>
        <v>0</v>
      </c>
      <c r="I84" s="4">
        <f t="shared" si="11"/>
        <v>2920.4601043842008</v>
      </c>
      <c r="J84" s="4">
        <f t="shared" si="11"/>
        <v>3264.4508842386044</v>
      </c>
      <c r="K84" s="5">
        <f t="shared" si="7"/>
        <v>1.1177865019754949</v>
      </c>
      <c r="L84" s="4">
        <f t="shared" si="9"/>
        <v>-2713.0893855792151</v>
      </c>
    </row>
    <row r="85" spans="1:12" x14ac:dyDescent="0.35">
      <c r="A85">
        <v>7</v>
      </c>
      <c r="B85" t="s">
        <v>37</v>
      </c>
      <c r="C85">
        <v>6</v>
      </c>
      <c r="D85" t="s">
        <v>10</v>
      </c>
      <c r="E85" t="s">
        <v>14</v>
      </c>
      <c r="F85" s="4">
        <f>'[1]Evolução FOB'!G85</f>
        <v>7135.1352143000058</v>
      </c>
      <c r="G85" s="4">
        <f>+IFERROR(HLOOKUP($E85,[9]MBRs!$F$12:$DD$20,6,0),0)/1000</f>
        <v>0</v>
      </c>
      <c r="H85" s="5">
        <f t="shared" si="10"/>
        <v>0</v>
      </c>
      <c r="I85" s="4">
        <f t="shared" si="11"/>
        <v>7342.0566540149111</v>
      </c>
      <c r="J85" s="4">
        <f t="shared" si="11"/>
        <v>8827.1165931262767</v>
      </c>
      <c r="K85" s="5">
        <f t="shared" si="7"/>
        <v>1.2022675673987451</v>
      </c>
      <c r="L85" s="4">
        <f t="shared" si="9"/>
        <v>-8578.3416571575908</v>
      </c>
    </row>
    <row r="86" spans="1:12" x14ac:dyDescent="0.35">
      <c r="A86">
        <v>7</v>
      </c>
      <c r="B86" t="s">
        <v>37</v>
      </c>
      <c r="C86">
        <v>6</v>
      </c>
      <c r="D86" t="s">
        <v>15</v>
      </c>
      <c r="E86" t="s">
        <v>16</v>
      </c>
      <c r="F86" s="4">
        <f>'[1]Evolução FOB'!G86</f>
        <v>7255.5736490000027</v>
      </c>
      <c r="G86" s="4">
        <f>+IFERROR(HLOOKUP($E86,[9]MBRs!$F$12:$DD$20,6,0),0)/1000</f>
        <v>0</v>
      </c>
      <c r="H86" s="5">
        <f t="shared" si="10"/>
        <v>0</v>
      </c>
      <c r="I86" s="4">
        <f t="shared" si="11"/>
        <v>9443.7083718088579</v>
      </c>
      <c r="J86" s="4">
        <f t="shared" si="11"/>
        <v>10346.436338559317</v>
      </c>
      <c r="K86" s="5">
        <f t="shared" si="7"/>
        <v>1.0955904112250292</v>
      </c>
      <c r="L86" s="4">
        <f t="shared" si="9"/>
        <v>-7949.1369177813986</v>
      </c>
    </row>
    <row r="87" spans="1:12" x14ac:dyDescent="0.35">
      <c r="A87">
        <v>7</v>
      </c>
      <c r="B87" t="s">
        <v>37</v>
      </c>
      <c r="C87">
        <v>6</v>
      </c>
      <c r="D87" t="s">
        <v>15</v>
      </c>
      <c r="E87" t="s">
        <v>17</v>
      </c>
      <c r="F87" s="4">
        <f>'[1]Evolução FOB'!G87</f>
        <v>0</v>
      </c>
      <c r="G87" s="4">
        <f>+IFERROR(HLOOKUP($E87,[9]MBRs!$F$12:$DD$20,6,0),0)/1000</f>
        <v>0</v>
      </c>
      <c r="H87" s="5">
        <f t="shared" si="10"/>
        <v>0</v>
      </c>
      <c r="I87" s="4">
        <f t="shared" si="11"/>
        <v>0</v>
      </c>
      <c r="J87" s="4">
        <f t="shared" si="11"/>
        <v>0</v>
      </c>
      <c r="K87" s="5">
        <f t="shared" si="7"/>
        <v>0</v>
      </c>
      <c r="L87" s="4">
        <f t="shared" si="9"/>
        <v>0</v>
      </c>
    </row>
    <row r="88" spans="1:12" x14ac:dyDescent="0.35">
      <c r="A88">
        <v>7</v>
      </c>
      <c r="B88" t="s">
        <v>37</v>
      </c>
      <c r="C88">
        <v>6</v>
      </c>
      <c r="D88" t="s">
        <v>15</v>
      </c>
      <c r="E88" t="s">
        <v>18</v>
      </c>
      <c r="F88" s="4">
        <f>'[1]Evolução FOB'!G88</f>
        <v>1669.1605430000002</v>
      </c>
      <c r="G88" s="4">
        <f>+IFERROR(HLOOKUP($E88,[9]MBRs!$F$12:$DD$20,6,0),0)/1000</f>
        <v>0</v>
      </c>
      <c r="H88" s="5">
        <f t="shared" si="10"/>
        <v>0</v>
      </c>
      <c r="I88" s="4">
        <f t="shared" si="11"/>
        <v>-23.202427833333331</v>
      </c>
      <c r="J88" s="4">
        <f t="shared" si="11"/>
        <v>112.93655778118681</v>
      </c>
      <c r="K88" s="5">
        <f t="shared" si="7"/>
        <v>-4.8674457083727516</v>
      </c>
      <c r="L88" s="4">
        <f t="shared" si="9"/>
        <v>8124.5483216104822</v>
      </c>
    </row>
    <row r="89" spans="1:12" x14ac:dyDescent="0.35">
      <c r="A89">
        <v>7</v>
      </c>
      <c r="B89" t="s">
        <v>37</v>
      </c>
      <c r="C89">
        <v>6</v>
      </c>
      <c r="D89" t="s">
        <v>15</v>
      </c>
      <c r="E89" t="s">
        <v>19</v>
      </c>
      <c r="F89" s="4">
        <f>'[1]Evolução FOB'!G89</f>
        <v>0</v>
      </c>
      <c r="G89" s="4">
        <f>+IFERROR(HLOOKUP($E89,[9]MBRs!$F$12:$DD$20,6,0),0)/1000</f>
        <v>0</v>
      </c>
      <c r="H89" s="5">
        <f t="shared" si="10"/>
        <v>0</v>
      </c>
      <c r="I89" s="4">
        <f t="shared" si="11"/>
        <v>0</v>
      </c>
      <c r="J89" s="4">
        <f t="shared" si="11"/>
        <v>0</v>
      </c>
      <c r="K89" s="5">
        <f t="shared" si="7"/>
        <v>0</v>
      </c>
      <c r="L89" s="4">
        <f t="shared" si="9"/>
        <v>0</v>
      </c>
    </row>
    <row r="90" spans="1:12" x14ac:dyDescent="0.35">
      <c r="A90">
        <v>7</v>
      </c>
      <c r="B90" t="s">
        <v>37</v>
      </c>
      <c r="C90">
        <v>6</v>
      </c>
      <c r="D90" t="s">
        <v>20</v>
      </c>
      <c r="E90" t="s">
        <v>21</v>
      </c>
      <c r="F90" s="4">
        <f>'[1]Evolução FOB'!G90</f>
        <v>8137.9140696000159</v>
      </c>
      <c r="G90" s="4">
        <f>+IFERROR(HLOOKUP($E90,[9]MBRs!$F$12:$DD$20,6,0),0)/1000</f>
        <v>0</v>
      </c>
      <c r="H90" s="5">
        <f t="shared" si="10"/>
        <v>0</v>
      </c>
      <c r="I90" s="4">
        <f t="shared" si="11"/>
        <v>6995.3964001829181</v>
      </c>
      <c r="J90" s="4">
        <f t="shared" si="11"/>
        <v>5857.6942499452598</v>
      </c>
      <c r="K90" s="5">
        <f t="shared" si="7"/>
        <v>0.83736416277883707</v>
      </c>
      <c r="L90" s="4">
        <f t="shared" si="9"/>
        <v>-6814.3976016567358</v>
      </c>
    </row>
    <row r="91" spans="1:12" x14ac:dyDescent="0.35">
      <c r="A91">
        <v>7</v>
      </c>
      <c r="B91" t="s">
        <v>37</v>
      </c>
      <c r="C91">
        <v>6</v>
      </c>
      <c r="D91" t="s">
        <v>20</v>
      </c>
      <c r="E91" t="s">
        <v>22</v>
      </c>
      <c r="F91" s="4">
        <f>'[1]Evolução FOB'!G91</f>
        <v>540.42214059999992</v>
      </c>
      <c r="G91" s="4">
        <f>+IFERROR(HLOOKUP($E91,[9]MBRs!$F$12:$DD$20,6,0),0)/1000</f>
        <v>0</v>
      </c>
      <c r="H91" s="5">
        <f t="shared" si="10"/>
        <v>0</v>
      </c>
      <c r="I91" s="4">
        <f t="shared" si="11"/>
        <v>-468.24698958333312</v>
      </c>
      <c r="J91" s="4">
        <f t="shared" si="11"/>
        <v>-202.54519051020347</v>
      </c>
      <c r="K91" s="5">
        <f t="shared" si="7"/>
        <v>0.43256058237648709</v>
      </c>
      <c r="L91" s="4">
        <f t="shared" si="9"/>
        <v>-233.76531586708376</v>
      </c>
    </row>
    <row r="92" spans="1:12" x14ac:dyDescent="0.35">
      <c r="A92">
        <v>7</v>
      </c>
      <c r="B92" t="s">
        <v>37</v>
      </c>
      <c r="C92">
        <v>6</v>
      </c>
      <c r="D92" t="s">
        <v>20</v>
      </c>
      <c r="E92" t="s">
        <v>23</v>
      </c>
      <c r="F92" s="4">
        <f>'[1]Evolução FOB'!G92</f>
        <v>542.19675099999995</v>
      </c>
      <c r="G92" s="4">
        <f>+IFERROR(HLOOKUP($E92,[9]MBRs!$F$12:$DD$20,6,0),0)/1000</f>
        <v>0</v>
      </c>
      <c r="H92" s="5">
        <f t="shared" si="10"/>
        <v>0</v>
      </c>
      <c r="I92" s="4">
        <f t="shared" si="11"/>
        <v>726.20921466666675</v>
      </c>
      <c r="J92" s="4">
        <f t="shared" si="11"/>
        <v>726.20921466666675</v>
      </c>
      <c r="K92" s="5">
        <f t="shared" si="7"/>
        <v>1</v>
      </c>
      <c r="L92" s="4">
        <f t="shared" si="9"/>
        <v>-542.19675099999995</v>
      </c>
    </row>
    <row r="93" spans="1:12" x14ac:dyDescent="0.35">
      <c r="A93">
        <v>7</v>
      </c>
      <c r="B93" t="s">
        <v>37</v>
      </c>
      <c r="C93">
        <v>6</v>
      </c>
      <c r="D93" t="s">
        <v>24</v>
      </c>
      <c r="E93" t="s">
        <v>25</v>
      </c>
      <c r="F93" s="4">
        <f>'[1]Evolução FOB'!G93</f>
        <v>21643.964169699982</v>
      </c>
      <c r="G93" s="4">
        <f>+IFERROR(HLOOKUP($E93,[9]MBRs!$F$12:$DD$20,6,0),0)/1000</f>
        <v>0</v>
      </c>
      <c r="H93" s="5">
        <f t="shared" si="10"/>
        <v>0</v>
      </c>
      <c r="I93" s="4">
        <f t="shared" si="11"/>
        <v>20312.558468730818</v>
      </c>
      <c r="J93" s="4">
        <f t="shared" si="11"/>
        <v>23154.485859783643</v>
      </c>
      <c r="K93" s="5">
        <f t="shared" si="7"/>
        <v>1.1399098688344795</v>
      </c>
      <c r="L93" s="4">
        <f t="shared" si="9"/>
        <v>-24672.16835774088</v>
      </c>
    </row>
    <row r="94" spans="1:12" x14ac:dyDescent="0.35">
      <c r="A94">
        <v>7</v>
      </c>
      <c r="B94" t="s">
        <v>37</v>
      </c>
      <c r="C94">
        <v>6</v>
      </c>
      <c r="D94" t="s">
        <v>26</v>
      </c>
      <c r="E94" t="s">
        <v>27</v>
      </c>
      <c r="F94" s="4">
        <f>'[1]Evolução FOB'!G94</f>
        <v>1231.0745634</v>
      </c>
      <c r="G94" s="4">
        <f>+IFERROR(HLOOKUP($E94,[9]MBRs!$F$12:$DD$20,6,0),0)/1000</f>
        <v>0</v>
      </c>
      <c r="H94" s="5">
        <f t="shared" si="10"/>
        <v>0</v>
      </c>
      <c r="I94" s="4">
        <f t="shared" si="11"/>
        <v>1465.0571601916663</v>
      </c>
      <c r="J94" s="4">
        <f t="shared" si="11"/>
        <v>1560.8654753961621</v>
      </c>
      <c r="K94" s="5">
        <f t="shared" si="7"/>
        <v>1.0653956158215436</v>
      </c>
      <c r="L94" s="4">
        <f t="shared" si="9"/>
        <v>-1311.581442595781</v>
      </c>
    </row>
    <row r="95" spans="1:12" x14ac:dyDescent="0.35">
      <c r="A95">
        <v>7</v>
      </c>
      <c r="B95" t="s">
        <v>37</v>
      </c>
      <c r="C95">
        <v>6</v>
      </c>
      <c r="D95" t="s">
        <v>26</v>
      </c>
      <c r="E95" t="s">
        <v>28</v>
      </c>
      <c r="F95" s="4">
        <f>'[1]Evolução FOB'!G95</f>
        <v>988.99773999999991</v>
      </c>
      <c r="G95" s="4">
        <f>+IFERROR(HLOOKUP($E95,[9]MBRs!$F$12:$DD$20,6,0),0)/1000</f>
        <v>0</v>
      </c>
      <c r="H95" s="5">
        <f t="shared" si="10"/>
        <v>0</v>
      </c>
      <c r="I95" s="4">
        <f t="shared" si="11"/>
        <v>724.59284959999979</v>
      </c>
      <c r="J95" s="4">
        <f t="shared" si="11"/>
        <v>960.65482385726807</v>
      </c>
      <c r="K95" s="5">
        <f t="shared" si="7"/>
        <v>1.3257856800375309</v>
      </c>
      <c r="L95" s="4">
        <f t="shared" si="9"/>
        <v>-1311.1990412814812</v>
      </c>
    </row>
    <row r="96" spans="1:12" x14ac:dyDescent="0.35">
      <c r="A96">
        <v>7</v>
      </c>
      <c r="B96" t="s">
        <v>37</v>
      </c>
      <c r="C96">
        <v>6</v>
      </c>
      <c r="D96" t="s">
        <v>29</v>
      </c>
      <c r="E96" t="s">
        <v>30</v>
      </c>
      <c r="F96" s="4">
        <f>'[1]Evolução FOB'!G96</f>
        <v>3033.7823607999999</v>
      </c>
      <c r="G96" s="4">
        <f>+IFERROR(HLOOKUP($E96,[9]MBRs!$F$12:$DD$20,6,0),0)/1000</f>
        <v>0</v>
      </c>
      <c r="H96" s="5">
        <f t="shared" si="10"/>
        <v>0</v>
      </c>
      <c r="I96" s="4">
        <f t="shared" si="11"/>
        <v>2896.4020579343728</v>
      </c>
      <c r="J96" s="4">
        <f t="shared" si="11"/>
        <v>3458.5799237246083</v>
      </c>
      <c r="K96" s="5">
        <f t="shared" si="7"/>
        <v>1.1940952445639277</v>
      </c>
      <c r="L96" s="4">
        <f t="shared" si="9"/>
        <v>-3622.6250900732057</v>
      </c>
    </row>
    <row r="97" spans="1:12" x14ac:dyDescent="0.35">
      <c r="A97">
        <v>7</v>
      </c>
      <c r="B97" t="s">
        <v>37</v>
      </c>
      <c r="C97">
        <v>6</v>
      </c>
      <c r="D97" t="s">
        <v>31</v>
      </c>
      <c r="E97" t="s">
        <v>32</v>
      </c>
      <c r="F97" s="4">
        <f>'[1]Evolução FOB'!G97</f>
        <v>0</v>
      </c>
      <c r="G97" s="4">
        <f>+IFERROR(HLOOKUP($E97,[9]MBRs!$F$12:$DD$20,6,0),0)/1000</f>
        <v>0</v>
      </c>
      <c r="H97" s="5">
        <f t="shared" si="10"/>
        <v>0</v>
      </c>
      <c r="I97" s="4">
        <f t="shared" si="11"/>
        <v>0</v>
      </c>
      <c r="J97" s="4">
        <f t="shared" si="11"/>
        <v>0</v>
      </c>
      <c r="K97" s="5">
        <f t="shared" si="7"/>
        <v>0</v>
      </c>
      <c r="L97" s="4">
        <f t="shared" si="9"/>
        <v>0</v>
      </c>
    </row>
    <row r="98" spans="1:12" x14ac:dyDescent="0.35">
      <c r="A98">
        <v>8</v>
      </c>
      <c r="B98" t="s">
        <v>38</v>
      </c>
      <c r="C98">
        <v>7</v>
      </c>
      <c r="D98" t="s">
        <v>10</v>
      </c>
      <c r="E98" t="s">
        <v>11</v>
      </c>
      <c r="F98" s="4">
        <f>'[1]Evolução FOB'!G98</f>
        <v>0</v>
      </c>
      <c r="G98" s="4">
        <f>+IFERROR(HLOOKUP($E98,[10]MBRs!$F$12:$DD$20,6,0),0)/1000</f>
        <v>0</v>
      </c>
      <c r="H98" s="5">
        <f t="shared" si="10"/>
        <v>0</v>
      </c>
      <c r="I98" s="4">
        <f t="shared" si="11"/>
        <v>-25.916666666666661</v>
      </c>
      <c r="J98" s="4">
        <f t="shared" si="11"/>
        <v>-25.916666666666661</v>
      </c>
      <c r="K98" s="5">
        <f t="shared" si="7"/>
        <v>1</v>
      </c>
      <c r="L98" s="4">
        <f t="shared" si="9"/>
        <v>0</v>
      </c>
    </row>
    <row r="99" spans="1:12" x14ac:dyDescent="0.35">
      <c r="A99">
        <v>8</v>
      </c>
      <c r="B99" t="s">
        <v>38</v>
      </c>
      <c r="C99">
        <v>7</v>
      </c>
      <c r="D99" t="s">
        <v>10</v>
      </c>
      <c r="E99" t="s">
        <v>12</v>
      </c>
      <c r="F99" s="4">
        <f>'[1]Evolução FOB'!G99</f>
        <v>3430.4737715708297</v>
      </c>
      <c r="G99" s="4">
        <f>+IFERROR(HLOOKUP($E99,[10]MBRs!$F$12:$DD$20,6,0),0)/1000</f>
        <v>0</v>
      </c>
      <c r="H99" s="5">
        <f t="shared" si="10"/>
        <v>0</v>
      </c>
      <c r="I99" s="4">
        <f t="shared" ref="I99:J114" si="12">I83</f>
        <v>3733.7349694883324</v>
      </c>
      <c r="J99" s="4">
        <f t="shared" si="12"/>
        <v>4525.6765486032955</v>
      </c>
      <c r="K99" s="5">
        <f t="shared" si="7"/>
        <v>1.2121043902651425</v>
      </c>
      <c r="L99" s="4">
        <f t="shared" si="9"/>
        <v>-4158.0923192104246</v>
      </c>
    </row>
    <row r="100" spans="1:12" x14ac:dyDescent="0.35">
      <c r="A100">
        <v>8</v>
      </c>
      <c r="B100" t="s">
        <v>38</v>
      </c>
      <c r="C100">
        <v>7</v>
      </c>
      <c r="D100" t="s">
        <v>10</v>
      </c>
      <c r="E100" t="s">
        <v>13</v>
      </c>
      <c r="F100" s="4">
        <f>'[1]Evolução FOB'!G100</f>
        <v>2253.3018600000023</v>
      </c>
      <c r="G100" s="4">
        <f>+IFERROR(HLOOKUP($E100,[10]MBRs!$F$12:$DD$20,6,0),0)/1000</f>
        <v>0</v>
      </c>
      <c r="H100" s="5">
        <f t="shared" si="10"/>
        <v>0</v>
      </c>
      <c r="I100" s="4">
        <f t="shared" si="12"/>
        <v>2920.4601043842008</v>
      </c>
      <c r="J100" s="4">
        <f t="shared" si="12"/>
        <v>3264.4508842386044</v>
      </c>
      <c r="K100" s="5">
        <f t="shared" si="7"/>
        <v>1.1177865019754949</v>
      </c>
      <c r="L100" s="4">
        <f t="shared" si="9"/>
        <v>-2518.7104039842789</v>
      </c>
    </row>
    <row r="101" spans="1:12" x14ac:dyDescent="0.35">
      <c r="A101">
        <v>8</v>
      </c>
      <c r="B101" t="s">
        <v>38</v>
      </c>
      <c r="C101">
        <v>7</v>
      </c>
      <c r="D101" t="s">
        <v>10</v>
      </c>
      <c r="E101" t="s">
        <v>14</v>
      </c>
      <c r="F101" s="4">
        <f>'[1]Evolução FOB'!G101</f>
        <v>4376.0485611339991</v>
      </c>
      <c r="G101" s="4">
        <f>+IFERROR(HLOOKUP($E101,[10]MBRs!$F$12:$DD$20,6,0),0)/1000</f>
        <v>0</v>
      </c>
      <c r="H101" s="5">
        <f t="shared" si="10"/>
        <v>0</v>
      </c>
      <c r="I101" s="4">
        <f t="shared" si="12"/>
        <v>7342.0566540149111</v>
      </c>
      <c r="J101" s="4">
        <f t="shared" si="12"/>
        <v>8827.1165931262767</v>
      </c>
      <c r="K101" s="5">
        <f t="shared" si="7"/>
        <v>1.2022675673987451</v>
      </c>
      <c r="L101" s="4">
        <f t="shared" si="9"/>
        <v>-5261.1812584133513</v>
      </c>
    </row>
    <row r="102" spans="1:12" x14ac:dyDescent="0.35">
      <c r="A102">
        <v>8</v>
      </c>
      <c r="B102" t="s">
        <v>38</v>
      </c>
      <c r="C102">
        <v>7</v>
      </c>
      <c r="D102" t="s">
        <v>15</v>
      </c>
      <c r="E102" t="s">
        <v>16</v>
      </c>
      <c r="F102" s="4">
        <f>'[1]Evolução FOB'!G102</f>
        <v>3569.9157860020082</v>
      </c>
      <c r="G102" s="4">
        <f>+IFERROR(HLOOKUP($E102,[10]MBRs!$F$12:$DD$20,6,0),0)/1000</f>
        <v>0</v>
      </c>
      <c r="H102" s="5">
        <f t="shared" si="10"/>
        <v>0</v>
      </c>
      <c r="I102" s="4">
        <f t="shared" si="12"/>
        <v>9443.7083718088579</v>
      </c>
      <c r="J102" s="4">
        <f t="shared" si="12"/>
        <v>10346.436338559317</v>
      </c>
      <c r="K102" s="5">
        <f t="shared" si="7"/>
        <v>1.0955904112250292</v>
      </c>
      <c r="L102" s="4">
        <f t="shared" si="9"/>
        <v>-3911.1655040246637</v>
      </c>
    </row>
    <row r="103" spans="1:12" x14ac:dyDescent="0.35">
      <c r="A103">
        <v>8</v>
      </c>
      <c r="B103" t="s">
        <v>38</v>
      </c>
      <c r="C103">
        <v>7</v>
      </c>
      <c r="D103" t="s">
        <v>15</v>
      </c>
      <c r="E103" t="s">
        <v>17</v>
      </c>
      <c r="F103" s="4">
        <f>'[1]Evolução FOB'!G103</f>
        <v>0</v>
      </c>
      <c r="G103" s="4">
        <f>+IFERROR(HLOOKUP($E103,[10]MBRs!$F$12:$DD$20,6,0),0)/1000</f>
        <v>0</v>
      </c>
      <c r="H103" s="5">
        <f t="shared" si="10"/>
        <v>0</v>
      </c>
      <c r="I103" s="4">
        <f t="shared" si="12"/>
        <v>0</v>
      </c>
      <c r="J103" s="4">
        <f t="shared" si="12"/>
        <v>0</v>
      </c>
      <c r="K103" s="5">
        <f t="shared" si="7"/>
        <v>0</v>
      </c>
      <c r="L103" s="4">
        <f t="shared" si="9"/>
        <v>0</v>
      </c>
    </row>
    <row r="104" spans="1:12" x14ac:dyDescent="0.35">
      <c r="A104">
        <v>8</v>
      </c>
      <c r="B104" t="s">
        <v>38</v>
      </c>
      <c r="C104">
        <v>7</v>
      </c>
      <c r="D104" t="s">
        <v>15</v>
      </c>
      <c r="E104" t="s">
        <v>18</v>
      </c>
      <c r="F104" s="4">
        <f>'[1]Evolução FOB'!G104</f>
        <v>1647.5240800000001</v>
      </c>
      <c r="G104" s="4">
        <f>+IFERROR(HLOOKUP($E104,[10]MBRs!$F$12:$DD$20,6,0),0)/1000</f>
        <v>0</v>
      </c>
      <c r="H104" s="5">
        <f t="shared" si="10"/>
        <v>0</v>
      </c>
      <c r="I104" s="4">
        <f t="shared" si="12"/>
        <v>-23.202427833333331</v>
      </c>
      <c r="J104" s="4">
        <f t="shared" si="12"/>
        <v>112.93655778118681</v>
      </c>
      <c r="K104" s="5">
        <f t="shared" si="7"/>
        <v>-4.8674457083727516</v>
      </c>
      <c r="L104" s="4">
        <f t="shared" si="9"/>
        <v>8019.2340126367662</v>
      </c>
    </row>
    <row r="105" spans="1:12" x14ac:dyDescent="0.35">
      <c r="A105">
        <v>8</v>
      </c>
      <c r="B105" t="s">
        <v>38</v>
      </c>
      <c r="C105">
        <v>7</v>
      </c>
      <c r="D105" t="s">
        <v>15</v>
      </c>
      <c r="E105" t="s">
        <v>19</v>
      </c>
      <c r="F105" s="4">
        <f>'[1]Evolução FOB'!G105</f>
        <v>0</v>
      </c>
      <c r="G105" s="4">
        <f>+IFERROR(HLOOKUP($E105,[10]MBRs!$F$12:$DD$20,6,0),0)/1000</f>
        <v>0</v>
      </c>
      <c r="H105" s="5">
        <f t="shared" si="10"/>
        <v>0</v>
      </c>
      <c r="I105" s="4">
        <f t="shared" si="12"/>
        <v>0</v>
      </c>
      <c r="J105" s="4">
        <f t="shared" si="12"/>
        <v>0</v>
      </c>
      <c r="K105" s="5">
        <f t="shared" si="7"/>
        <v>0</v>
      </c>
      <c r="L105" s="4">
        <f t="shared" si="9"/>
        <v>0</v>
      </c>
    </row>
    <row r="106" spans="1:12" x14ac:dyDescent="0.35">
      <c r="A106">
        <v>8</v>
      </c>
      <c r="B106" t="s">
        <v>38</v>
      </c>
      <c r="C106">
        <v>7</v>
      </c>
      <c r="D106" t="s">
        <v>20</v>
      </c>
      <c r="E106" t="s">
        <v>21</v>
      </c>
      <c r="F106" s="4">
        <f>'[1]Evolução FOB'!G106</f>
        <v>3192.0879301830555</v>
      </c>
      <c r="G106" s="4">
        <f>+IFERROR(HLOOKUP($E106,[10]MBRs!$F$12:$DD$20,6,0),0)/1000</f>
        <v>0</v>
      </c>
      <c r="H106" s="5">
        <f t="shared" si="10"/>
        <v>0</v>
      </c>
      <c r="I106" s="4">
        <f t="shared" si="12"/>
        <v>6995.3964001829181</v>
      </c>
      <c r="J106" s="4">
        <f t="shared" si="12"/>
        <v>5857.6942499452598</v>
      </c>
      <c r="K106" s="5">
        <f t="shared" si="7"/>
        <v>0.83736416277883707</v>
      </c>
      <c r="L106" s="4">
        <f t="shared" si="9"/>
        <v>-2672.9400371741654</v>
      </c>
    </row>
    <row r="107" spans="1:12" x14ac:dyDescent="0.35">
      <c r="A107">
        <v>8</v>
      </c>
      <c r="B107" t="s">
        <v>38</v>
      </c>
      <c r="C107">
        <v>7</v>
      </c>
      <c r="D107" t="s">
        <v>20</v>
      </c>
      <c r="E107" t="s">
        <v>22</v>
      </c>
      <c r="F107" s="4">
        <f>'[1]Evolução FOB'!G107</f>
        <v>518.09730201787681</v>
      </c>
      <c r="G107" s="4">
        <f>+IFERROR(HLOOKUP($E107,[10]MBRs!$F$12:$DD$20,6,0),0)/1000</f>
        <v>0</v>
      </c>
      <c r="H107" s="5">
        <f t="shared" si="10"/>
        <v>0</v>
      </c>
      <c r="I107" s="4">
        <f t="shared" si="12"/>
        <v>-468.24698958333312</v>
      </c>
      <c r="J107" s="4">
        <f t="shared" si="12"/>
        <v>-202.54519051020347</v>
      </c>
      <c r="K107" s="5">
        <f t="shared" si="7"/>
        <v>0.43256058237648709</v>
      </c>
      <c r="L107" s="4">
        <f t="shared" si="9"/>
        <v>-224.10847068853951</v>
      </c>
    </row>
    <row r="108" spans="1:12" x14ac:dyDescent="0.35">
      <c r="A108">
        <v>8</v>
      </c>
      <c r="B108" t="s">
        <v>38</v>
      </c>
      <c r="C108">
        <v>7</v>
      </c>
      <c r="D108" t="s">
        <v>20</v>
      </c>
      <c r="E108" t="s">
        <v>23</v>
      </c>
      <c r="F108" s="4">
        <f>'[1]Evolução FOB'!G108</f>
        <v>706.91614500000003</v>
      </c>
      <c r="G108" s="4">
        <f>+IFERROR(HLOOKUP($E108,[10]MBRs!$F$12:$DD$20,6,0),0)/1000</f>
        <v>0</v>
      </c>
      <c r="H108" s="5">
        <f t="shared" si="10"/>
        <v>0</v>
      </c>
      <c r="I108" s="4">
        <f t="shared" si="12"/>
        <v>726.20921466666675</v>
      </c>
      <c r="J108" s="4">
        <f t="shared" si="12"/>
        <v>726.20921466666675</v>
      </c>
      <c r="K108" s="5">
        <f t="shared" si="7"/>
        <v>1</v>
      </c>
      <c r="L108" s="4">
        <f t="shared" si="9"/>
        <v>-706.91614500000003</v>
      </c>
    </row>
    <row r="109" spans="1:12" x14ac:dyDescent="0.35">
      <c r="A109">
        <v>8</v>
      </c>
      <c r="B109" t="s">
        <v>38</v>
      </c>
      <c r="C109">
        <v>7</v>
      </c>
      <c r="D109" t="s">
        <v>24</v>
      </c>
      <c r="E109" t="s">
        <v>25</v>
      </c>
      <c r="F109" s="4">
        <f>'[1]Evolução FOB'!G109</f>
        <v>7421.6086812650492</v>
      </c>
      <c r="G109" s="4">
        <f>+IFERROR(HLOOKUP($E109,[10]MBRs!$F$12:$DD$20,6,0),0)/1000</f>
        <v>0</v>
      </c>
      <c r="H109" s="5">
        <f t="shared" si="10"/>
        <v>0</v>
      </c>
      <c r="I109" s="4">
        <f t="shared" si="12"/>
        <v>20312.558468730818</v>
      </c>
      <c r="J109" s="4">
        <f t="shared" si="12"/>
        <v>23154.485859783643</v>
      </c>
      <c r="K109" s="5">
        <f t="shared" si="7"/>
        <v>1.1399098688344795</v>
      </c>
      <c r="L109" s="4">
        <f t="shared" si="9"/>
        <v>-8459.9649784016765</v>
      </c>
    </row>
    <row r="110" spans="1:12" x14ac:dyDescent="0.35">
      <c r="A110">
        <v>8</v>
      </c>
      <c r="B110" t="s">
        <v>38</v>
      </c>
      <c r="C110">
        <v>7</v>
      </c>
      <c r="D110" t="s">
        <v>26</v>
      </c>
      <c r="E110" t="s">
        <v>27</v>
      </c>
      <c r="F110" s="4">
        <f>'[1]Evolução FOB'!G110</f>
        <v>766.27020712075603</v>
      </c>
      <c r="G110" s="4">
        <f>+IFERROR(HLOOKUP($E110,[10]MBRs!$F$12:$DD$20,6,0),0)/1000</f>
        <v>0</v>
      </c>
      <c r="H110" s="5">
        <f t="shared" si="10"/>
        <v>0</v>
      </c>
      <c r="I110" s="4">
        <f t="shared" si="12"/>
        <v>1465.0571601916663</v>
      </c>
      <c r="J110" s="4">
        <f t="shared" si="12"/>
        <v>1560.8654753961621</v>
      </c>
      <c r="K110" s="5">
        <f t="shared" si="7"/>
        <v>1.0653956158215436</v>
      </c>
      <c r="L110" s="4">
        <f t="shared" si="9"/>
        <v>-816.3809192011197</v>
      </c>
    </row>
    <row r="111" spans="1:12" x14ac:dyDescent="0.35">
      <c r="A111">
        <v>8</v>
      </c>
      <c r="B111" t="s">
        <v>38</v>
      </c>
      <c r="C111">
        <v>7</v>
      </c>
      <c r="D111" t="s">
        <v>26</v>
      </c>
      <c r="E111" t="s">
        <v>28</v>
      </c>
      <c r="F111" s="4">
        <f>'[1]Evolução FOB'!G111</f>
        <v>697.40592566861415</v>
      </c>
      <c r="G111" s="4">
        <f>+IFERROR(HLOOKUP($E111,[10]MBRs!$F$12:$DD$20,6,0),0)/1000</f>
        <v>0</v>
      </c>
      <c r="H111" s="5">
        <f t="shared" si="10"/>
        <v>0</v>
      </c>
      <c r="I111" s="4">
        <f t="shared" si="12"/>
        <v>724.59284959999979</v>
      </c>
      <c r="J111" s="4">
        <f t="shared" si="12"/>
        <v>960.65482385726807</v>
      </c>
      <c r="K111" s="5">
        <f t="shared" si="7"/>
        <v>1.3257856800375309</v>
      </c>
      <c r="L111" s="4">
        <f t="shared" si="9"/>
        <v>-924.6107894247674</v>
      </c>
    </row>
    <row r="112" spans="1:12" x14ac:dyDescent="0.35">
      <c r="A112">
        <v>8</v>
      </c>
      <c r="B112" t="s">
        <v>38</v>
      </c>
      <c r="C112">
        <v>7</v>
      </c>
      <c r="D112" t="s">
        <v>29</v>
      </c>
      <c r="E112" t="s">
        <v>30</v>
      </c>
      <c r="F112" s="4">
        <f>'[1]Evolução FOB'!G112</f>
        <v>2914.7603247141842</v>
      </c>
      <c r="G112" s="4">
        <f>+IFERROR(HLOOKUP($E112,[10]MBRs!$F$12:$DD$20,6,0),0)/1000</f>
        <v>0</v>
      </c>
      <c r="H112" s="5">
        <f t="shared" si="10"/>
        <v>0</v>
      </c>
      <c r="I112" s="4">
        <f t="shared" si="12"/>
        <v>2896.4020579343728</v>
      </c>
      <c r="J112" s="4">
        <f t="shared" si="12"/>
        <v>3458.5799237246083</v>
      </c>
      <c r="K112" s="5">
        <f t="shared" si="7"/>
        <v>1.1940952445639277</v>
      </c>
      <c r="L112" s="4">
        <f t="shared" si="9"/>
        <v>-3480.5014427848168</v>
      </c>
    </row>
    <row r="113" spans="1:12" x14ac:dyDescent="0.35">
      <c r="A113">
        <v>8</v>
      </c>
      <c r="B113" t="s">
        <v>38</v>
      </c>
      <c r="C113">
        <v>7</v>
      </c>
      <c r="D113" t="s">
        <v>31</v>
      </c>
      <c r="E113" t="s">
        <v>32</v>
      </c>
      <c r="F113" s="4">
        <f>'[1]Evolução FOB'!G113</f>
        <v>0</v>
      </c>
      <c r="G113" s="4">
        <f>+IFERROR(HLOOKUP($E113,[10]MBRs!$F$12:$DD$20,6,0),0)/1000</f>
        <v>0</v>
      </c>
      <c r="H113" s="5">
        <f t="shared" si="10"/>
        <v>0</v>
      </c>
      <c r="I113" s="4">
        <f t="shared" si="12"/>
        <v>0</v>
      </c>
      <c r="J113" s="4">
        <f t="shared" si="12"/>
        <v>0</v>
      </c>
      <c r="K113" s="5">
        <f t="shared" si="7"/>
        <v>0</v>
      </c>
      <c r="L113" s="4">
        <f t="shared" si="9"/>
        <v>0</v>
      </c>
    </row>
    <row r="114" spans="1:12" x14ac:dyDescent="0.35">
      <c r="A114">
        <v>9</v>
      </c>
      <c r="B114" t="s">
        <v>39</v>
      </c>
      <c r="C114">
        <v>8</v>
      </c>
      <c r="D114" t="s">
        <v>10</v>
      </c>
      <c r="E114" t="s">
        <v>11</v>
      </c>
      <c r="F114" s="4">
        <f>'[1]Evolução FOB'!G114</f>
        <v>0</v>
      </c>
      <c r="G114" s="4">
        <f>+IFERROR(HLOOKUP($E114,[11]MBRs!$F$12:$DD$20,6,0),0)/1000</f>
        <v>0</v>
      </c>
      <c r="H114" s="5">
        <f t="shared" si="10"/>
        <v>0</v>
      </c>
      <c r="I114" s="4">
        <f t="shared" si="12"/>
        <v>-25.916666666666661</v>
      </c>
      <c r="J114" s="4">
        <f t="shared" si="12"/>
        <v>-25.916666666666661</v>
      </c>
      <c r="K114" s="5">
        <f t="shared" si="7"/>
        <v>1</v>
      </c>
      <c r="L114" s="4">
        <f t="shared" si="9"/>
        <v>0</v>
      </c>
    </row>
    <row r="115" spans="1:12" x14ac:dyDescent="0.35">
      <c r="A115">
        <v>9</v>
      </c>
      <c r="B115" t="s">
        <v>39</v>
      </c>
      <c r="C115">
        <v>8</v>
      </c>
      <c r="D115" t="s">
        <v>10</v>
      </c>
      <c r="E115" t="s">
        <v>12</v>
      </c>
      <c r="F115" s="4">
        <f>'[1]Evolução FOB'!G115</f>
        <v>3430.4737715708297</v>
      </c>
      <c r="G115" s="4">
        <f>+IFERROR(HLOOKUP($E115,[11]MBRs!$F$12:$DD$20,6,0),0)/1000</f>
        <v>0</v>
      </c>
      <c r="H115" s="5">
        <f t="shared" si="10"/>
        <v>0</v>
      </c>
      <c r="I115" s="4">
        <f t="shared" ref="I115:J130" si="13">I99</f>
        <v>3733.7349694883324</v>
      </c>
      <c r="J115" s="4">
        <f t="shared" si="13"/>
        <v>4525.6765486032955</v>
      </c>
      <c r="K115" s="5">
        <f t="shared" si="7"/>
        <v>1.2121043902651425</v>
      </c>
      <c r="L115" s="4">
        <f t="shared" si="9"/>
        <v>-4158.0923192104246</v>
      </c>
    </row>
    <row r="116" spans="1:12" x14ac:dyDescent="0.35">
      <c r="A116">
        <v>9</v>
      </c>
      <c r="B116" t="s">
        <v>39</v>
      </c>
      <c r="C116">
        <v>8</v>
      </c>
      <c r="D116" t="s">
        <v>10</v>
      </c>
      <c r="E116" t="s">
        <v>13</v>
      </c>
      <c r="F116" s="4">
        <f>'[1]Evolução FOB'!G116</f>
        <v>2253.3018600000023</v>
      </c>
      <c r="G116" s="4">
        <f>+IFERROR(HLOOKUP($E116,[11]MBRs!$F$12:$DD$20,6,0),0)/1000</f>
        <v>0</v>
      </c>
      <c r="H116" s="5">
        <f t="shared" si="10"/>
        <v>0</v>
      </c>
      <c r="I116" s="4">
        <f t="shared" si="13"/>
        <v>2920.4601043842008</v>
      </c>
      <c r="J116" s="4">
        <f t="shared" si="13"/>
        <v>3264.4508842386044</v>
      </c>
      <c r="K116" s="5">
        <f t="shared" si="7"/>
        <v>1.1177865019754949</v>
      </c>
      <c r="L116" s="4">
        <f t="shared" si="9"/>
        <v>-2518.7104039842789</v>
      </c>
    </row>
    <row r="117" spans="1:12" x14ac:dyDescent="0.35">
      <c r="A117">
        <v>9</v>
      </c>
      <c r="B117" t="s">
        <v>39</v>
      </c>
      <c r="C117">
        <v>8</v>
      </c>
      <c r="D117" t="s">
        <v>10</v>
      </c>
      <c r="E117" t="s">
        <v>14</v>
      </c>
      <c r="F117" s="4">
        <f>'[1]Evolução FOB'!G117</f>
        <v>4376.0485611339991</v>
      </c>
      <c r="G117" s="4">
        <f>+IFERROR(HLOOKUP($E117,[11]MBRs!$F$12:$DD$20,6,0),0)/1000</f>
        <v>0</v>
      </c>
      <c r="H117" s="5">
        <f t="shared" si="10"/>
        <v>0</v>
      </c>
      <c r="I117" s="4">
        <f t="shared" si="13"/>
        <v>7342.0566540149111</v>
      </c>
      <c r="J117" s="4">
        <f t="shared" si="13"/>
        <v>8827.1165931262767</v>
      </c>
      <c r="K117" s="5">
        <f t="shared" si="7"/>
        <v>1.2022675673987451</v>
      </c>
      <c r="L117" s="4">
        <f t="shared" si="9"/>
        <v>-5261.1812584133513</v>
      </c>
    </row>
    <row r="118" spans="1:12" x14ac:dyDescent="0.35">
      <c r="A118">
        <v>9</v>
      </c>
      <c r="B118" t="s">
        <v>39</v>
      </c>
      <c r="C118">
        <v>8</v>
      </c>
      <c r="D118" t="s">
        <v>15</v>
      </c>
      <c r="E118" t="s">
        <v>16</v>
      </c>
      <c r="F118" s="4">
        <f>'[1]Evolução FOB'!G118</f>
        <v>3569.9157860020082</v>
      </c>
      <c r="G118" s="4">
        <f>+IFERROR(HLOOKUP($E118,[11]MBRs!$F$12:$DD$20,6,0),0)/1000</f>
        <v>0</v>
      </c>
      <c r="H118" s="5">
        <f t="shared" si="10"/>
        <v>0</v>
      </c>
      <c r="I118" s="4">
        <f t="shared" si="13"/>
        <v>9443.7083718088579</v>
      </c>
      <c r="J118" s="4">
        <f t="shared" si="13"/>
        <v>10346.436338559317</v>
      </c>
      <c r="K118" s="5">
        <f t="shared" si="7"/>
        <v>1.0955904112250292</v>
      </c>
      <c r="L118" s="4">
        <f t="shared" si="9"/>
        <v>-3911.1655040246637</v>
      </c>
    </row>
    <row r="119" spans="1:12" x14ac:dyDescent="0.35">
      <c r="A119">
        <v>9</v>
      </c>
      <c r="B119" t="s">
        <v>39</v>
      </c>
      <c r="C119">
        <v>8</v>
      </c>
      <c r="D119" t="s">
        <v>15</v>
      </c>
      <c r="E119" t="s">
        <v>17</v>
      </c>
      <c r="F119" s="4">
        <f>'[1]Evolução FOB'!G119</f>
        <v>0</v>
      </c>
      <c r="G119" s="4">
        <f>+IFERROR(HLOOKUP($E119,[11]MBRs!$F$12:$DD$20,6,0),0)/1000</f>
        <v>0</v>
      </c>
      <c r="H119" s="5">
        <f t="shared" si="10"/>
        <v>0</v>
      </c>
      <c r="I119" s="4">
        <f t="shared" si="13"/>
        <v>0</v>
      </c>
      <c r="J119" s="4">
        <f t="shared" si="13"/>
        <v>0</v>
      </c>
      <c r="K119" s="5">
        <f t="shared" si="7"/>
        <v>0</v>
      </c>
      <c r="L119" s="4">
        <f t="shared" si="9"/>
        <v>0</v>
      </c>
    </row>
    <row r="120" spans="1:12" x14ac:dyDescent="0.35">
      <c r="A120">
        <v>9</v>
      </c>
      <c r="B120" t="s">
        <v>39</v>
      </c>
      <c r="C120">
        <v>8</v>
      </c>
      <c r="D120" t="s">
        <v>15</v>
      </c>
      <c r="E120" t="s">
        <v>18</v>
      </c>
      <c r="F120" s="4">
        <f>'[1]Evolução FOB'!G120</f>
        <v>1647.5240800000001</v>
      </c>
      <c r="G120" s="4">
        <f>+IFERROR(HLOOKUP($E120,[11]MBRs!$F$12:$DD$20,6,0),0)/1000</f>
        <v>0</v>
      </c>
      <c r="H120" s="5">
        <f t="shared" si="10"/>
        <v>0</v>
      </c>
      <c r="I120" s="4">
        <f t="shared" si="13"/>
        <v>-23.202427833333331</v>
      </c>
      <c r="J120" s="4">
        <f t="shared" si="13"/>
        <v>112.93655778118681</v>
      </c>
      <c r="K120" s="5">
        <f t="shared" si="7"/>
        <v>-4.8674457083727516</v>
      </c>
      <c r="L120" s="4">
        <f t="shared" si="9"/>
        <v>8019.2340126367662</v>
      </c>
    </row>
    <row r="121" spans="1:12" x14ac:dyDescent="0.35">
      <c r="A121">
        <v>9</v>
      </c>
      <c r="B121" t="s">
        <v>39</v>
      </c>
      <c r="C121">
        <v>8</v>
      </c>
      <c r="D121" t="s">
        <v>15</v>
      </c>
      <c r="E121" t="s">
        <v>19</v>
      </c>
      <c r="F121" s="4">
        <f>'[1]Evolução FOB'!G121</f>
        <v>0</v>
      </c>
      <c r="G121" s="4">
        <f>+IFERROR(HLOOKUP($E121,[11]MBRs!$F$12:$DD$20,6,0),0)/1000</f>
        <v>0</v>
      </c>
      <c r="H121" s="5">
        <f t="shared" si="10"/>
        <v>0</v>
      </c>
      <c r="I121" s="4">
        <f t="shared" si="13"/>
        <v>0</v>
      </c>
      <c r="J121" s="4">
        <f t="shared" si="13"/>
        <v>0</v>
      </c>
      <c r="K121" s="5">
        <f t="shared" si="7"/>
        <v>0</v>
      </c>
      <c r="L121" s="4">
        <f t="shared" si="9"/>
        <v>0</v>
      </c>
    </row>
    <row r="122" spans="1:12" x14ac:dyDescent="0.35">
      <c r="A122">
        <v>9</v>
      </c>
      <c r="B122" t="s">
        <v>39</v>
      </c>
      <c r="C122">
        <v>8</v>
      </c>
      <c r="D122" t="s">
        <v>20</v>
      </c>
      <c r="E122" t="s">
        <v>21</v>
      </c>
      <c r="F122" s="4">
        <f>'[1]Evolução FOB'!G122</f>
        <v>3192.0879301830555</v>
      </c>
      <c r="G122" s="4">
        <f>+IFERROR(HLOOKUP($E122,[11]MBRs!$F$12:$DD$20,6,0),0)/1000</f>
        <v>0</v>
      </c>
      <c r="H122" s="5">
        <f t="shared" si="10"/>
        <v>0</v>
      </c>
      <c r="I122" s="4">
        <f t="shared" si="13"/>
        <v>6995.3964001829181</v>
      </c>
      <c r="J122" s="4">
        <f t="shared" si="13"/>
        <v>5857.6942499452598</v>
      </c>
      <c r="K122" s="5">
        <f t="shared" si="7"/>
        <v>0.83736416277883707</v>
      </c>
      <c r="L122" s="4">
        <f t="shared" si="9"/>
        <v>-2672.9400371741654</v>
      </c>
    </row>
    <row r="123" spans="1:12" x14ac:dyDescent="0.35">
      <c r="A123">
        <v>9</v>
      </c>
      <c r="B123" t="s">
        <v>39</v>
      </c>
      <c r="C123">
        <v>8</v>
      </c>
      <c r="D123" t="s">
        <v>20</v>
      </c>
      <c r="E123" t="s">
        <v>22</v>
      </c>
      <c r="F123" s="4">
        <f>'[1]Evolução FOB'!G123</f>
        <v>518.09730201787681</v>
      </c>
      <c r="G123" s="4">
        <f>+IFERROR(HLOOKUP($E123,[11]MBRs!$F$12:$DD$20,6,0),0)/1000</f>
        <v>0</v>
      </c>
      <c r="H123" s="5">
        <f t="shared" si="10"/>
        <v>0</v>
      </c>
      <c r="I123" s="4">
        <f t="shared" si="13"/>
        <v>-468.24698958333312</v>
      </c>
      <c r="J123" s="4">
        <f t="shared" si="13"/>
        <v>-202.54519051020347</v>
      </c>
      <c r="K123" s="5">
        <f t="shared" si="7"/>
        <v>0.43256058237648709</v>
      </c>
      <c r="L123" s="4">
        <f t="shared" si="9"/>
        <v>-224.10847068853951</v>
      </c>
    </row>
    <row r="124" spans="1:12" x14ac:dyDescent="0.35">
      <c r="A124">
        <v>9</v>
      </c>
      <c r="B124" t="s">
        <v>39</v>
      </c>
      <c r="C124">
        <v>8</v>
      </c>
      <c r="D124" t="s">
        <v>20</v>
      </c>
      <c r="E124" t="s">
        <v>23</v>
      </c>
      <c r="F124" s="4">
        <f>'[1]Evolução FOB'!G124</f>
        <v>706.91614500000003</v>
      </c>
      <c r="G124" s="4">
        <f>+IFERROR(HLOOKUP($E124,[11]MBRs!$F$12:$DD$20,6,0),0)/1000</f>
        <v>0</v>
      </c>
      <c r="H124" s="5">
        <f t="shared" si="10"/>
        <v>0</v>
      </c>
      <c r="I124" s="4">
        <f t="shared" si="13"/>
        <v>726.20921466666675</v>
      </c>
      <c r="J124" s="4">
        <f t="shared" si="13"/>
        <v>726.20921466666675</v>
      </c>
      <c r="K124" s="5">
        <f t="shared" si="7"/>
        <v>1</v>
      </c>
      <c r="L124" s="4">
        <f t="shared" si="9"/>
        <v>-706.91614500000003</v>
      </c>
    </row>
    <row r="125" spans="1:12" x14ac:dyDescent="0.35">
      <c r="A125">
        <v>9</v>
      </c>
      <c r="B125" t="s">
        <v>39</v>
      </c>
      <c r="C125">
        <v>8</v>
      </c>
      <c r="D125" t="s">
        <v>24</v>
      </c>
      <c r="E125" t="s">
        <v>25</v>
      </c>
      <c r="F125" s="4">
        <f>'[1]Evolução FOB'!G125</f>
        <v>7421.6086812650492</v>
      </c>
      <c r="G125" s="4">
        <f>+IFERROR(HLOOKUP($E125,[11]MBRs!$F$12:$DD$20,6,0),0)/1000</f>
        <v>0</v>
      </c>
      <c r="H125" s="5">
        <f t="shared" si="10"/>
        <v>0</v>
      </c>
      <c r="I125" s="4">
        <f t="shared" si="13"/>
        <v>20312.558468730818</v>
      </c>
      <c r="J125" s="4">
        <f t="shared" si="13"/>
        <v>23154.485859783643</v>
      </c>
      <c r="K125" s="5">
        <f t="shared" si="7"/>
        <v>1.1399098688344795</v>
      </c>
      <c r="L125" s="4">
        <f t="shared" si="9"/>
        <v>-8459.9649784016765</v>
      </c>
    </row>
    <row r="126" spans="1:12" x14ac:dyDescent="0.35">
      <c r="A126">
        <v>9</v>
      </c>
      <c r="B126" t="s">
        <v>39</v>
      </c>
      <c r="C126">
        <v>8</v>
      </c>
      <c r="D126" t="s">
        <v>26</v>
      </c>
      <c r="E126" t="s">
        <v>27</v>
      </c>
      <c r="F126" s="4">
        <f>'[1]Evolução FOB'!G126</f>
        <v>766.27020712075603</v>
      </c>
      <c r="G126" s="4">
        <f>+IFERROR(HLOOKUP($E126,[11]MBRs!$F$12:$DD$20,6,0),0)/1000</f>
        <v>0</v>
      </c>
      <c r="H126" s="5">
        <f t="shared" si="10"/>
        <v>0</v>
      </c>
      <c r="I126" s="4">
        <f t="shared" si="13"/>
        <v>1465.0571601916663</v>
      </c>
      <c r="J126" s="4">
        <f t="shared" si="13"/>
        <v>1560.8654753961621</v>
      </c>
      <c r="K126" s="5">
        <f t="shared" si="7"/>
        <v>1.0653956158215436</v>
      </c>
      <c r="L126" s="4">
        <f t="shared" si="9"/>
        <v>-816.3809192011197</v>
      </c>
    </row>
    <row r="127" spans="1:12" x14ac:dyDescent="0.35">
      <c r="A127">
        <v>9</v>
      </c>
      <c r="B127" t="s">
        <v>39</v>
      </c>
      <c r="C127">
        <v>8</v>
      </c>
      <c r="D127" t="s">
        <v>26</v>
      </c>
      <c r="E127" t="s">
        <v>28</v>
      </c>
      <c r="F127" s="4">
        <f>'[1]Evolução FOB'!G127</f>
        <v>697.40592566861415</v>
      </c>
      <c r="G127" s="4">
        <f>+IFERROR(HLOOKUP($E127,[11]MBRs!$F$12:$DD$20,6,0),0)/1000</f>
        <v>0</v>
      </c>
      <c r="H127" s="5">
        <f t="shared" si="10"/>
        <v>0</v>
      </c>
      <c r="I127" s="4">
        <f t="shared" si="13"/>
        <v>724.59284959999979</v>
      </c>
      <c r="J127" s="4">
        <f t="shared" si="13"/>
        <v>960.65482385726807</v>
      </c>
      <c r="K127" s="5">
        <f t="shared" si="7"/>
        <v>1.3257856800375309</v>
      </c>
      <c r="L127" s="4">
        <f t="shared" si="9"/>
        <v>-924.6107894247674</v>
      </c>
    </row>
    <row r="128" spans="1:12" x14ac:dyDescent="0.35">
      <c r="A128">
        <v>9</v>
      </c>
      <c r="B128" t="s">
        <v>39</v>
      </c>
      <c r="C128">
        <v>8</v>
      </c>
      <c r="D128" t="s">
        <v>29</v>
      </c>
      <c r="E128" t="s">
        <v>30</v>
      </c>
      <c r="F128" s="4">
        <f>'[1]Evolução FOB'!G128</f>
        <v>2914.7603247141842</v>
      </c>
      <c r="G128" s="4">
        <f>+IFERROR(HLOOKUP($E128,[11]MBRs!$F$12:$DD$20,6,0),0)/1000</f>
        <v>0</v>
      </c>
      <c r="H128" s="5">
        <f t="shared" si="10"/>
        <v>0</v>
      </c>
      <c r="I128" s="4">
        <f t="shared" si="13"/>
        <v>2896.4020579343728</v>
      </c>
      <c r="J128" s="4">
        <f t="shared" si="13"/>
        <v>3458.5799237246083</v>
      </c>
      <c r="K128" s="5">
        <f t="shared" si="7"/>
        <v>1.1940952445639277</v>
      </c>
      <c r="L128" s="4">
        <f t="shared" si="9"/>
        <v>-3480.5014427848168</v>
      </c>
    </row>
    <row r="129" spans="1:12" x14ac:dyDescent="0.35">
      <c r="A129">
        <v>9</v>
      </c>
      <c r="B129" t="s">
        <v>39</v>
      </c>
      <c r="C129">
        <v>8</v>
      </c>
      <c r="D129" t="s">
        <v>31</v>
      </c>
      <c r="E129" t="s">
        <v>32</v>
      </c>
      <c r="F129" s="4">
        <f>'[1]Evolução FOB'!G129</f>
        <v>0</v>
      </c>
      <c r="G129" s="4">
        <f>+IFERROR(HLOOKUP($E129,[11]MBRs!$F$12:$DD$20,6,0),0)/1000</f>
        <v>0</v>
      </c>
      <c r="H129" s="5">
        <f t="shared" si="10"/>
        <v>0</v>
      </c>
      <c r="I129" s="4">
        <f t="shared" si="13"/>
        <v>0</v>
      </c>
      <c r="J129" s="4">
        <f t="shared" si="13"/>
        <v>0</v>
      </c>
      <c r="K129" s="5">
        <f t="shared" si="7"/>
        <v>0</v>
      </c>
      <c r="L129" s="4">
        <f t="shared" si="9"/>
        <v>0</v>
      </c>
    </row>
    <row r="130" spans="1:12" x14ac:dyDescent="0.35">
      <c r="A130">
        <v>10</v>
      </c>
      <c r="B130" t="s">
        <v>40</v>
      </c>
      <c r="C130">
        <v>9</v>
      </c>
      <c r="D130" t="s">
        <v>10</v>
      </c>
      <c r="E130" t="s">
        <v>11</v>
      </c>
      <c r="F130" s="4">
        <f>'[1]Evolução FOB'!G130</f>
        <v>0</v>
      </c>
      <c r="G130" s="4">
        <f>+IFERROR(HLOOKUP($E130,[12]MBRs!$F$12:$DD$20,6,0),0)/1000</f>
        <v>0</v>
      </c>
      <c r="H130" s="5">
        <f t="shared" si="10"/>
        <v>0</v>
      </c>
      <c r="I130" s="4">
        <f t="shared" si="13"/>
        <v>-25.916666666666661</v>
      </c>
      <c r="J130" s="4">
        <f t="shared" si="13"/>
        <v>-25.916666666666661</v>
      </c>
      <c r="K130" s="5">
        <f t="shared" ref="K130:K177" si="14">IFERROR(J130/I130,0)</f>
        <v>1</v>
      </c>
      <c r="L130" s="4">
        <f t="shared" si="9"/>
        <v>0</v>
      </c>
    </row>
    <row r="131" spans="1:12" x14ac:dyDescent="0.35">
      <c r="A131">
        <v>10</v>
      </c>
      <c r="B131" t="s">
        <v>40</v>
      </c>
      <c r="C131">
        <v>9</v>
      </c>
      <c r="D131" t="s">
        <v>10</v>
      </c>
      <c r="E131" t="s">
        <v>12</v>
      </c>
      <c r="F131" s="4">
        <f>'[1]Evolução FOB'!G131</f>
        <v>3430.4737715708297</v>
      </c>
      <c r="G131" s="4">
        <f>+IFERROR(HLOOKUP($E131,[12]MBRs!$F$12:$DD$20,6,0),0)/1000</f>
        <v>0</v>
      </c>
      <c r="H131" s="5">
        <f t="shared" si="10"/>
        <v>0</v>
      </c>
      <c r="I131" s="4">
        <f t="shared" ref="I131:J146" si="15">I115</f>
        <v>3733.7349694883324</v>
      </c>
      <c r="J131" s="4">
        <f t="shared" si="15"/>
        <v>4525.6765486032955</v>
      </c>
      <c r="K131" s="5">
        <f t="shared" si="14"/>
        <v>1.2121043902651425</v>
      </c>
      <c r="L131" s="4">
        <f t="shared" si="9"/>
        <v>-4158.0923192104246</v>
      </c>
    </row>
    <row r="132" spans="1:12" x14ac:dyDescent="0.35">
      <c r="A132">
        <v>10</v>
      </c>
      <c r="B132" t="s">
        <v>40</v>
      </c>
      <c r="C132">
        <v>9</v>
      </c>
      <c r="D132" t="s">
        <v>10</v>
      </c>
      <c r="E132" t="s">
        <v>13</v>
      </c>
      <c r="F132" s="4">
        <f>'[1]Evolução FOB'!G132</f>
        <v>2253.3018600000023</v>
      </c>
      <c r="G132" s="4">
        <f>+IFERROR(HLOOKUP($E132,[12]MBRs!$F$12:$DD$20,6,0),0)/1000</f>
        <v>0</v>
      </c>
      <c r="H132" s="5">
        <f t="shared" si="10"/>
        <v>0</v>
      </c>
      <c r="I132" s="4">
        <f t="shared" si="15"/>
        <v>2920.4601043842008</v>
      </c>
      <c r="J132" s="4">
        <f t="shared" si="15"/>
        <v>3264.4508842386044</v>
      </c>
      <c r="K132" s="5">
        <f t="shared" si="14"/>
        <v>1.1177865019754949</v>
      </c>
      <c r="L132" s="4">
        <f t="shared" ref="L132:L177" si="16">(H132-K132)*F132</f>
        <v>-2518.7104039842789</v>
      </c>
    </row>
    <row r="133" spans="1:12" x14ac:dyDescent="0.35">
      <c r="A133">
        <v>10</v>
      </c>
      <c r="B133" t="s">
        <v>40</v>
      </c>
      <c r="C133">
        <v>9</v>
      </c>
      <c r="D133" t="s">
        <v>10</v>
      </c>
      <c r="E133" t="s">
        <v>14</v>
      </c>
      <c r="F133" s="4">
        <f>'[1]Evolução FOB'!G133</f>
        <v>4376.0485611339991</v>
      </c>
      <c r="G133" s="4">
        <f>+IFERROR(HLOOKUP($E133,[12]MBRs!$F$12:$DD$20,6,0),0)/1000</f>
        <v>0</v>
      </c>
      <c r="H133" s="5">
        <f t="shared" si="10"/>
        <v>0</v>
      </c>
      <c r="I133" s="4">
        <f t="shared" si="15"/>
        <v>7342.0566540149111</v>
      </c>
      <c r="J133" s="4">
        <f t="shared" si="15"/>
        <v>8827.1165931262767</v>
      </c>
      <c r="K133" s="5">
        <f t="shared" si="14"/>
        <v>1.2022675673987451</v>
      </c>
      <c r="L133" s="4">
        <f t="shared" si="16"/>
        <v>-5261.1812584133513</v>
      </c>
    </row>
    <row r="134" spans="1:12" x14ac:dyDescent="0.35">
      <c r="A134">
        <v>10</v>
      </c>
      <c r="B134" t="s">
        <v>40</v>
      </c>
      <c r="C134">
        <v>9</v>
      </c>
      <c r="D134" t="s">
        <v>15</v>
      </c>
      <c r="E134" t="s">
        <v>16</v>
      </c>
      <c r="F134" s="4">
        <f>'[1]Evolução FOB'!G134</f>
        <v>3569.9157860020082</v>
      </c>
      <c r="G134" s="4">
        <f>+IFERROR(HLOOKUP($E134,[12]MBRs!$F$12:$DD$20,6,0),0)/1000</f>
        <v>0</v>
      </c>
      <c r="H134" s="5">
        <f t="shared" si="10"/>
        <v>0</v>
      </c>
      <c r="I134" s="4">
        <f t="shared" si="15"/>
        <v>9443.7083718088579</v>
      </c>
      <c r="J134" s="4">
        <f t="shared" si="15"/>
        <v>10346.436338559317</v>
      </c>
      <c r="K134" s="5">
        <f t="shared" si="14"/>
        <v>1.0955904112250292</v>
      </c>
      <c r="L134" s="4">
        <f t="shared" si="16"/>
        <v>-3911.1655040246637</v>
      </c>
    </row>
    <row r="135" spans="1:12" x14ac:dyDescent="0.35">
      <c r="A135">
        <v>10</v>
      </c>
      <c r="B135" t="s">
        <v>40</v>
      </c>
      <c r="C135">
        <v>9</v>
      </c>
      <c r="D135" t="s">
        <v>15</v>
      </c>
      <c r="E135" t="s">
        <v>17</v>
      </c>
      <c r="F135" s="4">
        <f>'[1]Evolução FOB'!G135</f>
        <v>0</v>
      </c>
      <c r="G135" s="4">
        <f>+IFERROR(HLOOKUP($E135,[12]MBRs!$F$12:$DD$20,6,0),0)/1000</f>
        <v>0</v>
      </c>
      <c r="H135" s="5">
        <f t="shared" si="10"/>
        <v>0</v>
      </c>
      <c r="I135" s="4">
        <f t="shared" si="15"/>
        <v>0</v>
      </c>
      <c r="J135" s="4">
        <f t="shared" si="15"/>
        <v>0</v>
      </c>
      <c r="K135" s="5">
        <f t="shared" si="14"/>
        <v>0</v>
      </c>
      <c r="L135" s="4">
        <f t="shared" si="16"/>
        <v>0</v>
      </c>
    </row>
    <row r="136" spans="1:12" x14ac:dyDescent="0.35">
      <c r="A136">
        <v>10</v>
      </c>
      <c r="B136" t="s">
        <v>40</v>
      </c>
      <c r="C136">
        <v>9</v>
      </c>
      <c r="D136" t="s">
        <v>15</v>
      </c>
      <c r="E136" t="s">
        <v>18</v>
      </c>
      <c r="F136" s="4">
        <f>'[1]Evolução FOB'!G136</f>
        <v>1647.5240800000001</v>
      </c>
      <c r="G136" s="4">
        <f>+IFERROR(HLOOKUP($E136,[12]MBRs!$F$12:$DD$20,6,0),0)/1000</f>
        <v>0</v>
      </c>
      <c r="H136" s="5">
        <f t="shared" si="10"/>
        <v>0</v>
      </c>
      <c r="I136" s="4">
        <f t="shared" si="15"/>
        <v>-23.202427833333331</v>
      </c>
      <c r="J136" s="4">
        <f t="shared" si="15"/>
        <v>112.93655778118681</v>
      </c>
      <c r="K136" s="5">
        <f t="shared" si="14"/>
        <v>-4.8674457083727516</v>
      </c>
      <c r="L136" s="4">
        <f t="shared" si="16"/>
        <v>8019.2340126367662</v>
      </c>
    </row>
    <row r="137" spans="1:12" x14ac:dyDescent="0.35">
      <c r="A137">
        <v>10</v>
      </c>
      <c r="B137" t="s">
        <v>40</v>
      </c>
      <c r="C137">
        <v>9</v>
      </c>
      <c r="D137" t="s">
        <v>15</v>
      </c>
      <c r="E137" t="s">
        <v>19</v>
      </c>
      <c r="F137" s="4">
        <f>'[1]Evolução FOB'!G137</f>
        <v>0</v>
      </c>
      <c r="G137" s="4">
        <f>+IFERROR(HLOOKUP($E137,[12]MBRs!$F$12:$DD$20,6,0),0)/1000</f>
        <v>0</v>
      </c>
      <c r="H137" s="5">
        <f t="shared" si="10"/>
        <v>0</v>
      </c>
      <c r="I137" s="4">
        <f t="shared" si="15"/>
        <v>0</v>
      </c>
      <c r="J137" s="4">
        <f t="shared" si="15"/>
        <v>0</v>
      </c>
      <c r="K137" s="5">
        <f t="shared" si="14"/>
        <v>0</v>
      </c>
      <c r="L137" s="4">
        <f t="shared" si="16"/>
        <v>0</v>
      </c>
    </row>
    <row r="138" spans="1:12" x14ac:dyDescent="0.35">
      <c r="A138">
        <v>10</v>
      </c>
      <c r="B138" t="s">
        <v>40</v>
      </c>
      <c r="C138">
        <v>9</v>
      </c>
      <c r="D138" t="s">
        <v>20</v>
      </c>
      <c r="E138" t="s">
        <v>21</v>
      </c>
      <c r="F138" s="4">
        <f>'[1]Evolução FOB'!G138</f>
        <v>3192.0879301830555</v>
      </c>
      <c r="G138" s="4">
        <f>+IFERROR(HLOOKUP($E138,[12]MBRs!$F$12:$DD$20,6,0),0)/1000</f>
        <v>0</v>
      </c>
      <c r="H138" s="5">
        <f t="shared" si="10"/>
        <v>0</v>
      </c>
      <c r="I138" s="4">
        <f t="shared" si="15"/>
        <v>6995.3964001829181</v>
      </c>
      <c r="J138" s="4">
        <f t="shared" si="15"/>
        <v>5857.6942499452598</v>
      </c>
      <c r="K138" s="5">
        <f t="shared" si="14"/>
        <v>0.83736416277883707</v>
      </c>
      <c r="L138" s="4">
        <f t="shared" si="16"/>
        <v>-2672.9400371741654</v>
      </c>
    </row>
    <row r="139" spans="1:12" x14ac:dyDescent="0.35">
      <c r="A139">
        <v>10</v>
      </c>
      <c r="B139" t="s">
        <v>40</v>
      </c>
      <c r="C139">
        <v>9</v>
      </c>
      <c r="D139" t="s">
        <v>20</v>
      </c>
      <c r="E139" t="s">
        <v>22</v>
      </c>
      <c r="F139" s="4">
        <f>'[1]Evolução FOB'!G139</f>
        <v>518.09730201787681</v>
      </c>
      <c r="G139" s="4">
        <f>+IFERROR(HLOOKUP($E139,[12]MBRs!$F$12:$DD$20,6,0),0)/1000</f>
        <v>0</v>
      </c>
      <c r="H139" s="5">
        <f t="shared" si="10"/>
        <v>0</v>
      </c>
      <c r="I139" s="4">
        <f t="shared" si="15"/>
        <v>-468.24698958333312</v>
      </c>
      <c r="J139" s="4">
        <f t="shared" si="15"/>
        <v>-202.54519051020347</v>
      </c>
      <c r="K139" s="5">
        <f t="shared" si="14"/>
        <v>0.43256058237648709</v>
      </c>
      <c r="L139" s="4">
        <f t="shared" si="16"/>
        <v>-224.10847068853951</v>
      </c>
    </row>
    <row r="140" spans="1:12" x14ac:dyDescent="0.35">
      <c r="A140">
        <v>10</v>
      </c>
      <c r="B140" t="s">
        <v>40</v>
      </c>
      <c r="C140">
        <v>9</v>
      </c>
      <c r="D140" t="s">
        <v>20</v>
      </c>
      <c r="E140" t="s">
        <v>23</v>
      </c>
      <c r="F140" s="4">
        <f>'[1]Evolução FOB'!G140</f>
        <v>706.91614500000003</v>
      </c>
      <c r="G140" s="4">
        <f>+IFERROR(HLOOKUP($E140,[12]MBRs!$F$12:$DD$20,6,0),0)/1000</f>
        <v>0</v>
      </c>
      <c r="H140" s="5">
        <f t="shared" si="10"/>
        <v>0</v>
      </c>
      <c r="I140" s="4">
        <f t="shared" si="15"/>
        <v>726.20921466666675</v>
      </c>
      <c r="J140" s="4">
        <f t="shared" si="15"/>
        <v>726.20921466666675</v>
      </c>
      <c r="K140" s="5">
        <f t="shared" si="14"/>
        <v>1</v>
      </c>
      <c r="L140" s="4">
        <f t="shared" si="16"/>
        <v>-706.91614500000003</v>
      </c>
    </row>
    <row r="141" spans="1:12" x14ac:dyDescent="0.35">
      <c r="A141">
        <v>10</v>
      </c>
      <c r="B141" t="s">
        <v>40</v>
      </c>
      <c r="C141">
        <v>9</v>
      </c>
      <c r="D141" t="s">
        <v>24</v>
      </c>
      <c r="E141" t="s">
        <v>25</v>
      </c>
      <c r="F141" s="4">
        <f>'[1]Evolução FOB'!G141</f>
        <v>7421.6086812650492</v>
      </c>
      <c r="G141" s="4">
        <f>+IFERROR(HLOOKUP($E141,[12]MBRs!$F$12:$DD$20,6,0),0)/1000</f>
        <v>0</v>
      </c>
      <c r="H141" s="5">
        <f t="shared" si="10"/>
        <v>0</v>
      </c>
      <c r="I141" s="4">
        <f t="shared" si="15"/>
        <v>20312.558468730818</v>
      </c>
      <c r="J141" s="4">
        <f t="shared" si="15"/>
        <v>23154.485859783643</v>
      </c>
      <c r="K141" s="5">
        <f t="shared" si="14"/>
        <v>1.1399098688344795</v>
      </c>
      <c r="L141" s="4">
        <f t="shared" si="16"/>
        <v>-8459.9649784016765</v>
      </c>
    </row>
    <row r="142" spans="1:12" x14ac:dyDescent="0.35">
      <c r="A142">
        <v>10</v>
      </c>
      <c r="B142" t="s">
        <v>40</v>
      </c>
      <c r="C142">
        <v>9</v>
      </c>
      <c r="D142" t="s">
        <v>26</v>
      </c>
      <c r="E142" t="s">
        <v>27</v>
      </c>
      <c r="F142" s="4">
        <f>'[1]Evolução FOB'!G142</f>
        <v>766.27020712075603</v>
      </c>
      <c r="G142" s="4">
        <f>+IFERROR(HLOOKUP($E142,[12]MBRs!$F$12:$DD$20,6,0),0)/1000</f>
        <v>0</v>
      </c>
      <c r="H142" s="5">
        <f t="shared" si="10"/>
        <v>0</v>
      </c>
      <c r="I142" s="4">
        <f t="shared" si="15"/>
        <v>1465.0571601916663</v>
      </c>
      <c r="J142" s="4">
        <f t="shared" si="15"/>
        <v>1560.8654753961621</v>
      </c>
      <c r="K142" s="5">
        <f t="shared" si="14"/>
        <v>1.0653956158215436</v>
      </c>
      <c r="L142" s="4">
        <f t="shared" si="16"/>
        <v>-816.3809192011197</v>
      </c>
    </row>
    <row r="143" spans="1:12" x14ac:dyDescent="0.35">
      <c r="A143">
        <v>10</v>
      </c>
      <c r="B143" t="s">
        <v>40</v>
      </c>
      <c r="C143">
        <v>9</v>
      </c>
      <c r="D143" t="s">
        <v>26</v>
      </c>
      <c r="E143" t="s">
        <v>28</v>
      </c>
      <c r="F143" s="4">
        <f>'[1]Evolução FOB'!G143</f>
        <v>697.40592566861415</v>
      </c>
      <c r="G143" s="4">
        <f>+IFERROR(HLOOKUP($E143,[12]MBRs!$F$12:$DD$20,6,0),0)/1000</f>
        <v>0</v>
      </c>
      <c r="H143" s="5">
        <f t="shared" si="10"/>
        <v>0</v>
      </c>
      <c r="I143" s="4">
        <f t="shared" si="15"/>
        <v>724.59284959999979</v>
      </c>
      <c r="J143" s="4">
        <f t="shared" si="15"/>
        <v>960.65482385726807</v>
      </c>
      <c r="K143" s="5">
        <f t="shared" si="14"/>
        <v>1.3257856800375309</v>
      </c>
      <c r="L143" s="4">
        <f t="shared" si="16"/>
        <v>-924.6107894247674</v>
      </c>
    </row>
    <row r="144" spans="1:12" x14ac:dyDescent="0.35">
      <c r="A144">
        <v>10</v>
      </c>
      <c r="B144" t="s">
        <v>40</v>
      </c>
      <c r="C144">
        <v>9</v>
      </c>
      <c r="D144" t="s">
        <v>29</v>
      </c>
      <c r="E144" t="s">
        <v>30</v>
      </c>
      <c r="F144" s="4">
        <f>'[1]Evolução FOB'!G144</f>
        <v>2914.7603247141842</v>
      </c>
      <c r="G144" s="4">
        <f>+IFERROR(HLOOKUP($E144,[12]MBRs!$F$12:$DD$20,6,0),0)/1000</f>
        <v>0</v>
      </c>
      <c r="H144" s="5">
        <f t="shared" si="10"/>
        <v>0</v>
      </c>
      <c r="I144" s="4">
        <f t="shared" si="15"/>
        <v>2896.4020579343728</v>
      </c>
      <c r="J144" s="4">
        <f t="shared" si="15"/>
        <v>3458.5799237246083</v>
      </c>
      <c r="K144" s="5">
        <f t="shared" si="14"/>
        <v>1.1940952445639277</v>
      </c>
      <c r="L144" s="4">
        <f t="shared" si="16"/>
        <v>-3480.5014427848168</v>
      </c>
    </row>
    <row r="145" spans="1:12" x14ac:dyDescent="0.35">
      <c r="A145">
        <v>10</v>
      </c>
      <c r="B145" t="s">
        <v>40</v>
      </c>
      <c r="C145">
        <v>9</v>
      </c>
      <c r="D145" t="s">
        <v>31</v>
      </c>
      <c r="E145" t="s">
        <v>32</v>
      </c>
      <c r="F145" s="4">
        <f>'[1]Evolução FOB'!G145</f>
        <v>0</v>
      </c>
      <c r="G145" s="4">
        <f>+IFERROR(HLOOKUP($E145,[12]MBRs!$F$12:$DD$20,6,0),0)/1000</f>
        <v>0</v>
      </c>
      <c r="H145" s="5">
        <f t="shared" si="10"/>
        <v>0</v>
      </c>
      <c r="I145" s="4">
        <f t="shared" si="15"/>
        <v>0</v>
      </c>
      <c r="J145" s="4">
        <f t="shared" si="15"/>
        <v>0</v>
      </c>
      <c r="K145" s="5">
        <f t="shared" si="14"/>
        <v>0</v>
      </c>
      <c r="L145" s="4">
        <f t="shared" si="16"/>
        <v>0</v>
      </c>
    </row>
    <row r="146" spans="1:12" x14ac:dyDescent="0.35">
      <c r="A146">
        <v>11</v>
      </c>
      <c r="B146" t="s">
        <v>41</v>
      </c>
      <c r="C146">
        <v>10</v>
      </c>
      <c r="D146" t="s">
        <v>10</v>
      </c>
      <c r="E146" t="s">
        <v>11</v>
      </c>
      <c r="F146" s="4">
        <f>'[1]Evolução FOB'!G146</f>
        <v>0</v>
      </c>
      <c r="G146" s="4">
        <f>+IFERROR(HLOOKUP($E146,[13]MBRs!$F$12:$DD$20,6,0),0)/1000</f>
        <v>0</v>
      </c>
      <c r="H146" s="5">
        <f t="shared" si="10"/>
        <v>0</v>
      </c>
      <c r="I146" s="4">
        <f t="shared" si="15"/>
        <v>-25.916666666666661</v>
      </c>
      <c r="J146" s="4">
        <f t="shared" si="15"/>
        <v>-25.916666666666661</v>
      </c>
      <c r="K146" s="5">
        <f t="shared" si="14"/>
        <v>1</v>
      </c>
      <c r="L146" s="4">
        <f t="shared" si="16"/>
        <v>0</v>
      </c>
    </row>
    <row r="147" spans="1:12" x14ac:dyDescent="0.35">
      <c r="A147">
        <v>11</v>
      </c>
      <c r="B147" t="s">
        <v>41</v>
      </c>
      <c r="C147">
        <v>10</v>
      </c>
      <c r="D147" t="s">
        <v>10</v>
      </c>
      <c r="E147" t="s">
        <v>12</v>
      </c>
      <c r="F147" s="4">
        <f>'[1]Evolução FOB'!G147</f>
        <v>3430.4737715708297</v>
      </c>
      <c r="G147" s="4">
        <f>+IFERROR(HLOOKUP($E147,[13]MBRs!$F$12:$DD$20,6,0),0)/1000</f>
        <v>0</v>
      </c>
      <c r="H147" s="5">
        <f t="shared" ref="H147:H177" si="17">IFERROR(G147/F147,0)</f>
        <v>0</v>
      </c>
      <c r="I147" s="4">
        <f t="shared" ref="I147:J162" si="18">I131</f>
        <v>3733.7349694883324</v>
      </c>
      <c r="J147" s="4">
        <f t="shared" si="18"/>
        <v>4525.6765486032955</v>
      </c>
      <c r="K147" s="5">
        <f t="shared" si="14"/>
        <v>1.2121043902651425</v>
      </c>
      <c r="L147" s="4">
        <f t="shared" si="16"/>
        <v>-4158.0923192104246</v>
      </c>
    </row>
    <row r="148" spans="1:12" x14ac:dyDescent="0.35">
      <c r="A148">
        <v>11</v>
      </c>
      <c r="B148" t="s">
        <v>41</v>
      </c>
      <c r="C148">
        <v>10</v>
      </c>
      <c r="D148" t="s">
        <v>10</v>
      </c>
      <c r="E148" t="s">
        <v>13</v>
      </c>
      <c r="F148" s="4">
        <f>'[1]Evolução FOB'!G148</f>
        <v>2253.3018600000023</v>
      </c>
      <c r="G148" s="4">
        <f>+IFERROR(HLOOKUP($E148,[13]MBRs!$F$12:$DD$20,6,0),0)/1000</f>
        <v>0</v>
      </c>
      <c r="H148" s="5">
        <f t="shared" si="17"/>
        <v>0</v>
      </c>
      <c r="I148" s="4">
        <f t="shared" si="18"/>
        <v>2920.4601043842008</v>
      </c>
      <c r="J148" s="4">
        <f t="shared" si="18"/>
        <v>3264.4508842386044</v>
      </c>
      <c r="K148" s="5">
        <f t="shared" si="14"/>
        <v>1.1177865019754949</v>
      </c>
      <c r="L148" s="4">
        <f t="shared" si="16"/>
        <v>-2518.7104039842789</v>
      </c>
    </row>
    <row r="149" spans="1:12" x14ac:dyDescent="0.35">
      <c r="A149">
        <v>11</v>
      </c>
      <c r="B149" t="s">
        <v>41</v>
      </c>
      <c r="C149">
        <v>10</v>
      </c>
      <c r="D149" t="s">
        <v>10</v>
      </c>
      <c r="E149" t="s">
        <v>14</v>
      </c>
      <c r="F149" s="4">
        <f>'[1]Evolução FOB'!G149</f>
        <v>4376.0485611339991</v>
      </c>
      <c r="G149" s="4">
        <f>+IFERROR(HLOOKUP($E149,[13]MBRs!$F$12:$DD$20,6,0),0)/1000</f>
        <v>0</v>
      </c>
      <c r="H149" s="5">
        <f t="shared" si="17"/>
        <v>0</v>
      </c>
      <c r="I149" s="4">
        <f t="shared" si="18"/>
        <v>7342.0566540149111</v>
      </c>
      <c r="J149" s="4">
        <f t="shared" si="18"/>
        <v>8827.1165931262767</v>
      </c>
      <c r="K149" s="5">
        <f t="shared" si="14"/>
        <v>1.2022675673987451</v>
      </c>
      <c r="L149" s="4">
        <f t="shared" si="16"/>
        <v>-5261.1812584133513</v>
      </c>
    </row>
    <row r="150" spans="1:12" x14ac:dyDescent="0.35">
      <c r="A150">
        <v>11</v>
      </c>
      <c r="B150" t="s">
        <v>41</v>
      </c>
      <c r="C150">
        <v>10</v>
      </c>
      <c r="D150" t="s">
        <v>15</v>
      </c>
      <c r="E150" t="s">
        <v>16</v>
      </c>
      <c r="F150" s="4">
        <f>'[1]Evolução FOB'!G150</f>
        <v>3569.9157860020082</v>
      </c>
      <c r="G150" s="4">
        <f>+IFERROR(HLOOKUP($E150,[13]MBRs!$F$12:$DD$20,6,0),0)/1000</f>
        <v>0</v>
      </c>
      <c r="H150" s="5">
        <f t="shared" si="17"/>
        <v>0</v>
      </c>
      <c r="I150" s="4">
        <f t="shared" si="18"/>
        <v>9443.7083718088579</v>
      </c>
      <c r="J150" s="4">
        <f t="shared" si="18"/>
        <v>10346.436338559317</v>
      </c>
      <c r="K150" s="5">
        <f t="shared" si="14"/>
        <v>1.0955904112250292</v>
      </c>
      <c r="L150" s="4">
        <f t="shared" si="16"/>
        <v>-3911.1655040246637</v>
      </c>
    </row>
    <row r="151" spans="1:12" x14ac:dyDescent="0.35">
      <c r="A151">
        <v>11</v>
      </c>
      <c r="B151" t="s">
        <v>41</v>
      </c>
      <c r="C151">
        <v>10</v>
      </c>
      <c r="D151" t="s">
        <v>15</v>
      </c>
      <c r="E151" t="s">
        <v>17</v>
      </c>
      <c r="F151" s="4">
        <f>'[1]Evolução FOB'!G151</f>
        <v>0</v>
      </c>
      <c r="G151" s="4">
        <f>+IFERROR(HLOOKUP($E151,[13]MBRs!$F$12:$DD$20,6,0),0)/1000</f>
        <v>0</v>
      </c>
      <c r="H151" s="5">
        <f t="shared" si="17"/>
        <v>0</v>
      </c>
      <c r="I151" s="4">
        <f t="shared" si="18"/>
        <v>0</v>
      </c>
      <c r="J151" s="4">
        <f t="shared" si="18"/>
        <v>0</v>
      </c>
      <c r="K151" s="5">
        <f t="shared" si="14"/>
        <v>0</v>
      </c>
      <c r="L151" s="4">
        <f t="shared" si="16"/>
        <v>0</v>
      </c>
    </row>
    <row r="152" spans="1:12" x14ac:dyDescent="0.35">
      <c r="A152">
        <v>11</v>
      </c>
      <c r="B152" t="s">
        <v>41</v>
      </c>
      <c r="C152">
        <v>10</v>
      </c>
      <c r="D152" t="s">
        <v>15</v>
      </c>
      <c r="E152" t="s">
        <v>18</v>
      </c>
      <c r="F152" s="4">
        <f>'[1]Evolução FOB'!G152</f>
        <v>1647.5240800000001</v>
      </c>
      <c r="G152" s="4">
        <f>+IFERROR(HLOOKUP($E152,[13]MBRs!$F$12:$DD$20,6,0),0)/1000</f>
        <v>0</v>
      </c>
      <c r="H152" s="5">
        <f t="shared" si="17"/>
        <v>0</v>
      </c>
      <c r="I152" s="4">
        <f t="shared" si="18"/>
        <v>-23.202427833333331</v>
      </c>
      <c r="J152" s="4">
        <f t="shared" si="18"/>
        <v>112.93655778118681</v>
      </c>
      <c r="K152" s="5">
        <f t="shared" si="14"/>
        <v>-4.8674457083727516</v>
      </c>
      <c r="L152" s="4">
        <f t="shared" si="16"/>
        <v>8019.2340126367662</v>
      </c>
    </row>
    <row r="153" spans="1:12" x14ac:dyDescent="0.35">
      <c r="A153">
        <v>11</v>
      </c>
      <c r="B153" t="s">
        <v>41</v>
      </c>
      <c r="C153">
        <v>10</v>
      </c>
      <c r="D153" t="s">
        <v>15</v>
      </c>
      <c r="E153" t="s">
        <v>19</v>
      </c>
      <c r="F153" s="4">
        <f>'[1]Evolução FOB'!G153</f>
        <v>0</v>
      </c>
      <c r="G153" s="4">
        <f>+IFERROR(HLOOKUP($E153,[13]MBRs!$F$12:$DD$20,6,0),0)/1000</f>
        <v>0</v>
      </c>
      <c r="H153" s="5">
        <f t="shared" si="17"/>
        <v>0</v>
      </c>
      <c r="I153" s="4">
        <f t="shared" si="18"/>
        <v>0</v>
      </c>
      <c r="J153" s="4">
        <f t="shared" si="18"/>
        <v>0</v>
      </c>
      <c r="K153" s="5">
        <f t="shared" si="14"/>
        <v>0</v>
      </c>
      <c r="L153" s="4">
        <f t="shared" si="16"/>
        <v>0</v>
      </c>
    </row>
    <row r="154" spans="1:12" x14ac:dyDescent="0.35">
      <c r="A154">
        <v>11</v>
      </c>
      <c r="B154" t="s">
        <v>41</v>
      </c>
      <c r="C154">
        <v>10</v>
      </c>
      <c r="D154" t="s">
        <v>20</v>
      </c>
      <c r="E154" t="s">
        <v>21</v>
      </c>
      <c r="F154" s="4">
        <f>'[1]Evolução FOB'!G154</f>
        <v>3192.0879301830555</v>
      </c>
      <c r="G154" s="4">
        <f>+IFERROR(HLOOKUP($E154,[13]MBRs!$F$12:$DD$20,6,0),0)/1000</f>
        <v>0</v>
      </c>
      <c r="H154" s="5">
        <f t="shared" si="17"/>
        <v>0</v>
      </c>
      <c r="I154" s="4">
        <f t="shared" si="18"/>
        <v>6995.3964001829181</v>
      </c>
      <c r="J154" s="4">
        <f t="shared" si="18"/>
        <v>5857.6942499452598</v>
      </c>
      <c r="K154" s="5">
        <f t="shared" si="14"/>
        <v>0.83736416277883707</v>
      </c>
      <c r="L154" s="4">
        <f t="shared" si="16"/>
        <v>-2672.9400371741654</v>
      </c>
    </row>
    <row r="155" spans="1:12" x14ac:dyDescent="0.35">
      <c r="A155">
        <v>11</v>
      </c>
      <c r="B155" t="s">
        <v>41</v>
      </c>
      <c r="C155">
        <v>10</v>
      </c>
      <c r="D155" t="s">
        <v>20</v>
      </c>
      <c r="E155" t="s">
        <v>22</v>
      </c>
      <c r="F155" s="4">
        <f>'[1]Evolução FOB'!G155</f>
        <v>518.09730201787681</v>
      </c>
      <c r="G155" s="4">
        <f>+IFERROR(HLOOKUP($E155,[13]MBRs!$F$12:$DD$20,6,0),0)/1000</f>
        <v>0</v>
      </c>
      <c r="H155" s="5">
        <f t="shared" si="17"/>
        <v>0</v>
      </c>
      <c r="I155" s="4">
        <f t="shared" si="18"/>
        <v>-468.24698958333312</v>
      </c>
      <c r="J155" s="4">
        <f t="shared" si="18"/>
        <v>-202.54519051020347</v>
      </c>
      <c r="K155" s="5">
        <f t="shared" si="14"/>
        <v>0.43256058237648709</v>
      </c>
      <c r="L155" s="4">
        <f t="shared" si="16"/>
        <v>-224.10847068853951</v>
      </c>
    </row>
    <row r="156" spans="1:12" x14ac:dyDescent="0.35">
      <c r="A156">
        <v>11</v>
      </c>
      <c r="B156" t="s">
        <v>41</v>
      </c>
      <c r="C156">
        <v>10</v>
      </c>
      <c r="D156" t="s">
        <v>20</v>
      </c>
      <c r="E156" t="s">
        <v>23</v>
      </c>
      <c r="F156" s="4">
        <f>'[1]Evolução FOB'!G156</f>
        <v>706.91614500000003</v>
      </c>
      <c r="G156" s="4">
        <f>+IFERROR(HLOOKUP($E156,[13]MBRs!$F$12:$DD$20,6,0),0)/1000</f>
        <v>0</v>
      </c>
      <c r="H156" s="5">
        <f t="shared" si="17"/>
        <v>0</v>
      </c>
      <c r="I156" s="4">
        <f t="shared" si="18"/>
        <v>726.20921466666675</v>
      </c>
      <c r="J156" s="4">
        <f t="shared" si="18"/>
        <v>726.20921466666675</v>
      </c>
      <c r="K156" s="5">
        <f t="shared" si="14"/>
        <v>1</v>
      </c>
      <c r="L156" s="4">
        <f t="shared" si="16"/>
        <v>-706.91614500000003</v>
      </c>
    </row>
    <row r="157" spans="1:12" x14ac:dyDescent="0.35">
      <c r="A157">
        <v>11</v>
      </c>
      <c r="B157" t="s">
        <v>41</v>
      </c>
      <c r="C157">
        <v>10</v>
      </c>
      <c r="D157" t="s">
        <v>24</v>
      </c>
      <c r="E157" t="s">
        <v>25</v>
      </c>
      <c r="F157" s="4">
        <f>'[1]Evolução FOB'!G157</f>
        <v>7421.6086812650492</v>
      </c>
      <c r="G157" s="4">
        <f>+IFERROR(HLOOKUP($E157,[13]MBRs!$F$12:$DD$20,6,0),0)/1000</f>
        <v>0</v>
      </c>
      <c r="H157" s="5">
        <f t="shared" si="17"/>
        <v>0</v>
      </c>
      <c r="I157" s="4">
        <f t="shared" si="18"/>
        <v>20312.558468730818</v>
      </c>
      <c r="J157" s="4">
        <f t="shared" si="18"/>
        <v>23154.485859783643</v>
      </c>
      <c r="K157" s="5">
        <f t="shared" si="14"/>
        <v>1.1399098688344795</v>
      </c>
      <c r="L157" s="4">
        <f t="shared" si="16"/>
        <v>-8459.9649784016765</v>
      </c>
    </row>
    <row r="158" spans="1:12" x14ac:dyDescent="0.35">
      <c r="A158">
        <v>11</v>
      </c>
      <c r="B158" t="s">
        <v>41</v>
      </c>
      <c r="C158">
        <v>10</v>
      </c>
      <c r="D158" t="s">
        <v>26</v>
      </c>
      <c r="E158" t="s">
        <v>27</v>
      </c>
      <c r="F158" s="4">
        <f>'[1]Evolução FOB'!G158</f>
        <v>766.27020712075603</v>
      </c>
      <c r="G158" s="4">
        <f>+IFERROR(HLOOKUP($E158,[13]MBRs!$F$12:$DD$20,6,0),0)/1000</f>
        <v>0</v>
      </c>
      <c r="H158" s="5">
        <f t="shared" si="17"/>
        <v>0</v>
      </c>
      <c r="I158" s="4">
        <f t="shared" si="18"/>
        <v>1465.0571601916663</v>
      </c>
      <c r="J158" s="4">
        <f t="shared" si="18"/>
        <v>1560.8654753961621</v>
      </c>
      <c r="K158" s="5">
        <f t="shared" si="14"/>
        <v>1.0653956158215436</v>
      </c>
      <c r="L158" s="4">
        <f t="shared" si="16"/>
        <v>-816.3809192011197</v>
      </c>
    </row>
    <row r="159" spans="1:12" x14ac:dyDescent="0.35">
      <c r="A159">
        <v>11</v>
      </c>
      <c r="B159" t="s">
        <v>41</v>
      </c>
      <c r="C159">
        <v>10</v>
      </c>
      <c r="D159" t="s">
        <v>26</v>
      </c>
      <c r="E159" t="s">
        <v>28</v>
      </c>
      <c r="F159" s="4">
        <f>'[1]Evolução FOB'!G159</f>
        <v>697.40592566861415</v>
      </c>
      <c r="G159" s="4">
        <f>+IFERROR(HLOOKUP($E159,[13]MBRs!$F$12:$DD$20,6,0),0)/1000</f>
        <v>0</v>
      </c>
      <c r="H159" s="5">
        <f t="shared" si="17"/>
        <v>0</v>
      </c>
      <c r="I159" s="4">
        <f t="shared" si="18"/>
        <v>724.59284959999979</v>
      </c>
      <c r="J159" s="4">
        <f t="shared" si="18"/>
        <v>960.65482385726807</v>
      </c>
      <c r="K159" s="5">
        <f t="shared" si="14"/>
        <v>1.3257856800375309</v>
      </c>
      <c r="L159" s="4">
        <f t="shared" si="16"/>
        <v>-924.6107894247674</v>
      </c>
    </row>
    <row r="160" spans="1:12" x14ac:dyDescent="0.35">
      <c r="A160">
        <v>11</v>
      </c>
      <c r="B160" t="s">
        <v>41</v>
      </c>
      <c r="C160">
        <v>10</v>
      </c>
      <c r="D160" t="s">
        <v>29</v>
      </c>
      <c r="E160" t="s">
        <v>30</v>
      </c>
      <c r="F160" s="4">
        <f>'[1]Evolução FOB'!G160</f>
        <v>2914.7603247141842</v>
      </c>
      <c r="G160" s="4">
        <f>+IFERROR(HLOOKUP($E160,[13]MBRs!$F$12:$DD$20,6,0),0)/1000</f>
        <v>0</v>
      </c>
      <c r="H160" s="5">
        <f t="shared" si="17"/>
        <v>0</v>
      </c>
      <c r="I160" s="4">
        <f t="shared" si="18"/>
        <v>2896.4020579343728</v>
      </c>
      <c r="J160" s="4">
        <f t="shared" si="18"/>
        <v>3458.5799237246083</v>
      </c>
      <c r="K160" s="5">
        <f t="shared" si="14"/>
        <v>1.1940952445639277</v>
      </c>
      <c r="L160" s="4">
        <f t="shared" si="16"/>
        <v>-3480.5014427848168</v>
      </c>
    </row>
    <row r="161" spans="1:12" x14ac:dyDescent="0.35">
      <c r="A161">
        <v>11</v>
      </c>
      <c r="B161" t="s">
        <v>41</v>
      </c>
      <c r="C161">
        <v>10</v>
      </c>
      <c r="D161" t="s">
        <v>31</v>
      </c>
      <c r="E161" t="s">
        <v>32</v>
      </c>
      <c r="F161" s="4">
        <f>'[1]Evolução FOB'!G161</f>
        <v>0</v>
      </c>
      <c r="G161" s="4">
        <f>+IFERROR(HLOOKUP($E161,[13]MBRs!$F$12:$DD$20,6,0),0)/1000</f>
        <v>0</v>
      </c>
      <c r="H161" s="5">
        <f t="shared" si="17"/>
        <v>0</v>
      </c>
      <c r="I161" s="4">
        <f t="shared" si="18"/>
        <v>0</v>
      </c>
      <c r="J161" s="4">
        <f t="shared" si="18"/>
        <v>0</v>
      </c>
      <c r="K161" s="5">
        <f t="shared" si="14"/>
        <v>0</v>
      </c>
      <c r="L161" s="4">
        <f t="shared" si="16"/>
        <v>0</v>
      </c>
    </row>
    <row r="162" spans="1:12" x14ac:dyDescent="0.35">
      <c r="A162">
        <v>12</v>
      </c>
      <c r="B162" t="s">
        <v>42</v>
      </c>
      <c r="C162">
        <v>11</v>
      </c>
      <c r="D162" t="s">
        <v>10</v>
      </c>
      <c r="E162" t="s">
        <v>11</v>
      </c>
      <c r="F162" s="4">
        <f>'[1]Evolução FOB'!G162</f>
        <v>0</v>
      </c>
      <c r="G162" s="4">
        <f>+IFERROR(HLOOKUP($E162,[14]MBRs!$F$12:$DD$20,6,0),0)/1000</f>
        <v>-51.335807172913462</v>
      </c>
      <c r="H162" s="5">
        <f t="shared" si="17"/>
        <v>0</v>
      </c>
      <c r="I162" s="4">
        <f t="shared" si="18"/>
        <v>-25.916666666666661</v>
      </c>
      <c r="J162" s="4">
        <f t="shared" si="18"/>
        <v>-25.916666666666661</v>
      </c>
      <c r="K162" s="5">
        <f t="shared" si="14"/>
        <v>1</v>
      </c>
      <c r="L162" s="4">
        <f t="shared" si="16"/>
        <v>0</v>
      </c>
    </row>
    <row r="163" spans="1:12" x14ac:dyDescent="0.35">
      <c r="A163">
        <v>12</v>
      </c>
      <c r="B163" t="s">
        <v>42</v>
      </c>
      <c r="C163">
        <v>11</v>
      </c>
      <c r="D163" t="s">
        <v>10</v>
      </c>
      <c r="E163" t="s">
        <v>12</v>
      </c>
      <c r="F163" s="4">
        <f>'[1]Evolução FOB'!G163</f>
        <v>3430.4737715708297</v>
      </c>
      <c r="G163" s="4">
        <f>+IFERROR(HLOOKUP($E163,[14]MBRs!$F$12:$DD$20,6,0),0)/1000</f>
        <v>787.67032349228828</v>
      </c>
      <c r="H163" s="5">
        <f t="shared" si="17"/>
        <v>0.22960977869001761</v>
      </c>
      <c r="I163" s="4">
        <f t="shared" ref="I163:J177" si="19">I147</f>
        <v>3733.7349694883324</v>
      </c>
      <c r="J163" s="4">
        <f t="shared" si="19"/>
        <v>4525.6765486032955</v>
      </c>
      <c r="K163" s="5">
        <f t="shared" si="14"/>
        <v>1.2121043902651425</v>
      </c>
      <c r="L163" s="4">
        <f t="shared" si="16"/>
        <v>-3370.4219957181358</v>
      </c>
    </row>
    <row r="164" spans="1:12" x14ac:dyDescent="0.35">
      <c r="A164">
        <v>12</v>
      </c>
      <c r="B164" t="s">
        <v>42</v>
      </c>
      <c r="C164">
        <v>11</v>
      </c>
      <c r="D164" t="s">
        <v>10</v>
      </c>
      <c r="E164" t="s">
        <v>13</v>
      </c>
      <c r="F164" s="4">
        <f>'[1]Evolução FOB'!G164</f>
        <v>2253.3018600000023</v>
      </c>
      <c r="G164" s="4">
        <f>+IFERROR(HLOOKUP($E164,[14]MBRs!$F$12:$DD$20,6,0),0)/1000</f>
        <v>2654.5629126457952</v>
      </c>
      <c r="H164" s="5">
        <f t="shared" si="17"/>
        <v>1.1780769189290035</v>
      </c>
      <c r="I164" s="4">
        <f t="shared" si="19"/>
        <v>2920.4601043842008</v>
      </c>
      <c r="J164" s="4">
        <f t="shared" si="19"/>
        <v>3264.4508842386044</v>
      </c>
      <c r="K164" s="5">
        <f t="shared" si="14"/>
        <v>1.1177865019754949</v>
      </c>
      <c r="L164" s="4">
        <f t="shared" si="16"/>
        <v>135.85250866151651</v>
      </c>
    </row>
    <row r="165" spans="1:12" x14ac:dyDescent="0.35">
      <c r="A165">
        <v>12</v>
      </c>
      <c r="B165" t="s">
        <v>42</v>
      </c>
      <c r="C165">
        <v>11</v>
      </c>
      <c r="D165" t="s">
        <v>10</v>
      </c>
      <c r="E165" t="s">
        <v>14</v>
      </c>
      <c r="F165" s="4">
        <f>'[1]Evolução FOB'!G165</f>
        <v>4376.0485611339991</v>
      </c>
      <c r="G165" s="4">
        <f>+IFERROR(HLOOKUP($E165,[14]MBRs!$F$12:$DD$20,6,0),0)/1000</f>
        <v>8039.4330980223885</v>
      </c>
      <c r="H165" s="5">
        <f t="shared" si="17"/>
        <v>1.8371443976707307</v>
      </c>
      <c r="I165" s="4">
        <f t="shared" si="19"/>
        <v>7342.0566540149111</v>
      </c>
      <c r="J165" s="4">
        <f t="shared" si="19"/>
        <v>8827.1165931262767</v>
      </c>
      <c r="K165" s="5">
        <f t="shared" si="14"/>
        <v>1.2022675673987451</v>
      </c>
      <c r="L165" s="4">
        <f t="shared" si="16"/>
        <v>2778.2518396090368</v>
      </c>
    </row>
    <row r="166" spans="1:12" x14ac:dyDescent="0.35">
      <c r="A166">
        <v>12</v>
      </c>
      <c r="B166" t="s">
        <v>42</v>
      </c>
      <c r="C166">
        <v>11</v>
      </c>
      <c r="D166" t="s">
        <v>15</v>
      </c>
      <c r="E166" t="s">
        <v>16</v>
      </c>
      <c r="F166" s="4">
        <f>'[1]Evolução FOB'!G166</f>
        <v>3569.9157860020082</v>
      </c>
      <c r="G166" s="4">
        <f>+IFERROR(HLOOKUP($E166,[14]MBRs!$F$12:$DD$20,6,0),0)/1000</f>
        <v>9338.9953517378526</v>
      </c>
      <c r="H166" s="5">
        <f t="shared" si="17"/>
        <v>2.6160267949056317</v>
      </c>
      <c r="I166" s="4">
        <f t="shared" si="19"/>
        <v>9443.7083718088579</v>
      </c>
      <c r="J166" s="4">
        <f t="shared" si="19"/>
        <v>10346.436338559317</v>
      </c>
      <c r="K166" s="5">
        <f t="shared" si="14"/>
        <v>1.0955904112250292</v>
      </c>
      <c r="L166" s="4">
        <f t="shared" si="16"/>
        <v>5427.8298477131893</v>
      </c>
    </row>
    <row r="167" spans="1:12" x14ac:dyDescent="0.35">
      <c r="A167">
        <v>12</v>
      </c>
      <c r="B167" t="s">
        <v>42</v>
      </c>
      <c r="C167">
        <v>11</v>
      </c>
      <c r="D167" t="s">
        <v>15</v>
      </c>
      <c r="E167" t="s">
        <v>17</v>
      </c>
      <c r="F167" s="4">
        <f>'[1]Evolução FOB'!G167</f>
        <v>0</v>
      </c>
      <c r="G167" s="4">
        <f>+IFERROR(HLOOKUP($E167,[14]MBRs!$F$12:$DD$20,6,0),0)/1000</f>
        <v>0</v>
      </c>
      <c r="H167" s="5">
        <f t="shared" si="17"/>
        <v>0</v>
      </c>
      <c r="I167" s="4">
        <f t="shared" si="19"/>
        <v>0</v>
      </c>
      <c r="J167" s="4">
        <f t="shared" si="19"/>
        <v>0</v>
      </c>
      <c r="K167" s="5">
        <f t="shared" si="14"/>
        <v>0</v>
      </c>
      <c r="L167" s="4">
        <f t="shared" si="16"/>
        <v>0</v>
      </c>
    </row>
    <row r="168" spans="1:12" x14ac:dyDescent="0.35">
      <c r="A168">
        <v>12</v>
      </c>
      <c r="B168" t="s">
        <v>42</v>
      </c>
      <c r="C168">
        <v>11</v>
      </c>
      <c r="D168" t="s">
        <v>15</v>
      </c>
      <c r="E168" t="s">
        <v>18</v>
      </c>
      <c r="F168" s="4">
        <f>'[1]Evolução FOB'!G168</f>
        <v>1647.5240800000001</v>
      </c>
      <c r="G168" s="4">
        <f>+IFERROR(HLOOKUP($E168,[14]MBRs!$F$12:$DD$20,6,0),0)/1000</f>
        <v>1903.1029099999923</v>
      </c>
      <c r="H168" s="5">
        <f t="shared" si="17"/>
        <v>1.1551290406632431</v>
      </c>
      <c r="I168" s="4">
        <f t="shared" si="19"/>
        <v>-23.202427833333331</v>
      </c>
      <c r="J168" s="4">
        <f t="shared" si="19"/>
        <v>112.93655778118681</v>
      </c>
      <c r="K168" s="5">
        <f t="shared" si="14"/>
        <v>-4.8674457083727516</v>
      </c>
      <c r="L168" s="4">
        <f t="shared" si="16"/>
        <v>9922.3369226367595</v>
      </c>
    </row>
    <row r="169" spans="1:12" x14ac:dyDescent="0.35">
      <c r="A169">
        <v>12</v>
      </c>
      <c r="B169" t="s">
        <v>42</v>
      </c>
      <c r="C169">
        <v>11</v>
      </c>
      <c r="D169" t="s">
        <v>15</v>
      </c>
      <c r="E169" t="s">
        <v>19</v>
      </c>
      <c r="F169" s="4">
        <f>'[1]Evolução FOB'!G169</f>
        <v>0</v>
      </c>
      <c r="G169" s="4">
        <f>+IFERROR(HLOOKUP($E169,[14]MBRs!$F$12:$DD$20,6,0),0)/1000</f>
        <v>7.4290299999999991</v>
      </c>
      <c r="H169" s="5">
        <f t="shared" si="17"/>
        <v>0</v>
      </c>
      <c r="I169" s="4">
        <f t="shared" si="19"/>
        <v>0</v>
      </c>
      <c r="J169" s="4">
        <f t="shared" si="19"/>
        <v>0</v>
      </c>
      <c r="K169" s="5">
        <f t="shared" si="14"/>
        <v>0</v>
      </c>
      <c r="L169" s="4">
        <f t="shared" si="16"/>
        <v>0</v>
      </c>
    </row>
    <row r="170" spans="1:12" x14ac:dyDescent="0.35">
      <c r="A170">
        <v>12</v>
      </c>
      <c r="B170" t="s">
        <v>42</v>
      </c>
      <c r="C170">
        <v>11</v>
      </c>
      <c r="D170" t="s">
        <v>20</v>
      </c>
      <c r="E170" t="s">
        <v>21</v>
      </c>
      <c r="F170" s="4">
        <f>'[1]Evolução FOB'!G170</f>
        <v>3192.0879301830555</v>
      </c>
      <c r="G170" s="4">
        <f>+IFERROR(HLOOKUP($E170,[14]MBRs!$F$12:$DD$20,6,0),0)/1000</f>
        <v>4625.8052590288762</v>
      </c>
      <c r="H170" s="5">
        <f t="shared" si="17"/>
        <v>1.449147191494691</v>
      </c>
      <c r="I170" s="4">
        <f t="shared" si="19"/>
        <v>6995.3964001829181</v>
      </c>
      <c r="J170" s="4">
        <f t="shared" si="19"/>
        <v>5857.6942499452598</v>
      </c>
      <c r="K170" s="5">
        <f t="shared" si="14"/>
        <v>0.83736416277883707</v>
      </c>
      <c r="L170" s="4">
        <f t="shared" si="16"/>
        <v>1952.8652218547109</v>
      </c>
    </row>
    <row r="171" spans="1:12" x14ac:dyDescent="0.35">
      <c r="A171">
        <v>12</v>
      </c>
      <c r="B171" t="s">
        <v>42</v>
      </c>
      <c r="C171">
        <v>11</v>
      </c>
      <c r="D171" t="s">
        <v>20</v>
      </c>
      <c r="E171" t="s">
        <v>22</v>
      </c>
      <c r="F171" s="4">
        <f>'[1]Evolução FOB'!G171</f>
        <v>518.09730201787681</v>
      </c>
      <c r="G171" s="4">
        <f>+IFERROR(HLOOKUP($E171,[14]MBRs!$F$12:$DD$20,6,0),0)/1000</f>
        <v>-778.43871142380976</v>
      </c>
      <c r="H171" s="5">
        <f t="shared" si="17"/>
        <v>-1.5024952038776491</v>
      </c>
      <c r="I171" s="4">
        <f t="shared" si="19"/>
        <v>-468.24698958333312</v>
      </c>
      <c r="J171" s="4">
        <f t="shared" si="19"/>
        <v>-202.54519051020347</v>
      </c>
      <c r="K171" s="5">
        <f t="shared" si="14"/>
        <v>0.43256058237648709</v>
      </c>
      <c r="L171" s="4">
        <f t="shared" si="16"/>
        <v>-1002.5471821123493</v>
      </c>
    </row>
    <row r="172" spans="1:12" x14ac:dyDescent="0.35">
      <c r="A172">
        <v>12</v>
      </c>
      <c r="B172" t="s">
        <v>42</v>
      </c>
      <c r="C172">
        <v>11</v>
      </c>
      <c r="D172" t="s">
        <v>20</v>
      </c>
      <c r="E172" t="s">
        <v>23</v>
      </c>
      <c r="F172" s="4">
        <f>'[1]Evolução FOB'!G172</f>
        <v>706.91614500000003</v>
      </c>
      <c r="G172" s="4">
        <f>+IFERROR(HLOOKUP($E172,[14]MBRs!$F$12:$DD$20,6,0),0)/1000</f>
        <v>501.40651000000042</v>
      </c>
      <c r="H172" s="5">
        <f t="shared" si="17"/>
        <v>0.70928711070815964</v>
      </c>
      <c r="I172" s="4">
        <f t="shared" si="19"/>
        <v>726.20921466666675</v>
      </c>
      <c r="J172" s="4">
        <f t="shared" si="19"/>
        <v>726.20921466666675</v>
      </c>
      <c r="K172" s="5">
        <f t="shared" si="14"/>
        <v>1</v>
      </c>
      <c r="L172" s="4">
        <f t="shared" si="16"/>
        <v>-205.50963499999958</v>
      </c>
    </row>
    <row r="173" spans="1:12" x14ac:dyDescent="0.35">
      <c r="A173">
        <v>12</v>
      </c>
      <c r="B173" t="s">
        <v>42</v>
      </c>
      <c r="C173">
        <v>11</v>
      </c>
      <c r="D173" t="s">
        <v>24</v>
      </c>
      <c r="E173" t="s">
        <v>25</v>
      </c>
      <c r="F173" s="4">
        <f>'[1]Evolução FOB'!G173</f>
        <v>7421.6086812650492</v>
      </c>
      <c r="G173" s="4">
        <f>+IFERROR(HLOOKUP($E173,[14]MBRs!$F$12:$DD$20,6,0),0)/1000</f>
        <v>18871.959423349417</v>
      </c>
      <c r="H173" s="5">
        <f t="shared" si="17"/>
        <v>2.5428394616101748</v>
      </c>
      <c r="I173" s="4">
        <f t="shared" si="19"/>
        <v>20312.558468730818</v>
      </c>
      <c r="J173" s="4">
        <f t="shared" si="19"/>
        <v>23154.485859783643</v>
      </c>
      <c r="K173" s="5">
        <f t="shared" si="14"/>
        <v>1.1399098688344795</v>
      </c>
      <c r="L173" s="4">
        <f t="shared" si="16"/>
        <v>10411.994444947741</v>
      </c>
    </row>
    <row r="174" spans="1:12" x14ac:dyDescent="0.35">
      <c r="A174">
        <v>12</v>
      </c>
      <c r="B174" t="s">
        <v>42</v>
      </c>
      <c r="C174">
        <v>11</v>
      </c>
      <c r="D174" t="s">
        <v>26</v>
      </c>
      <c r="E174" t="s">
        <v>27</v>
      </c>
      <c r="F174" s="4">
        <f>'[1]Evolução FOB'!G174</f>
        <v>766.27020712075603</v>
      </c>
      <c r="G174" s="4">
        <f>+IFERROR(HLOOKUP($E174,[14]MBRs!$F$12:$DD$20,6,0),0)/1000</f>
        <v>1254.4257668587113</v>
      </c>
      <c r="H174" s="5">
        <f t="shared" si="17"/>
        <v>1.6370540772715012</v>
      </c>
      <c r="I174" s="4">
        <f t="shared" si="19"/>
        <v>1465.0571601916663</v>
      </c>
      <c r="J174" s="4">
        <f t="shared" si="19"/>
        <v>1560.8654753961621</v>
      </c>
      <c r="K174" s="5">
        <f t="shared" si="14"/>
        <v>1.0653956158215436</v>
      </c>
      <c r="L174" s="4">
        <f t="shared" si="16"/>
        <v>438.04484765759173</v>
      </c>
    </row>
    <row r="175" spans="1:12" x14ac:dyDescent="0.35">
      <c r="A175">
        <v>12</v>
      </c>
      <c r="B175" t="s">
        <v>42</v>
      </c>
      <c r="C175">
        <v>11</v>
      </c>
      <c r="D175" t="s">
        <v>26</v>
      </c>
      <c r="E175" t="s">
        <v>28</v>
      </c>
      <c r="F175" s="4">
        <f>'[1]Evolução FOB'!G175</f>
        <v>697.40592566861415</v>
      </c>
      <c r="G175" s="4">
        <f>+IFERROR(HLOOKUP($E175,[14]MBRs!$F$12:$DD$20,6,0),0)/1000</f>
        <v>212.9948537284715</v>
      </c>
      <c r="H175" s="5">
        <f t="shared" si="17"/>
        <v>0.30541015768437862</v>
      </c>
      <c r="I175" s="4">
        <f t="shared" si="19"/>
        <v>724.59284959999979</v>
      </c>
      <c r="J175" s="4">
        <f t="shared" si="19"/>
        <v>960.65482385726807</v>
      </c>
      <c r="K175" s="5">
        <f t="shared" si="14"/>
        <v>1.3257856800375309</v>
      </c>
      <c r="L175" s="4">
        <f t="shared" si="16"/>
        <v>-711.61593569629588</v>
      </c>
    </row>
    <row r="176" spans="1:12" x14ac:dyDescent="0.35">
      <c r="A176">
        <v>12</v>
      </c>
      <c r="B176" t="s">
        <v>42</v>
      </c>
      <c r="C176">
        <v>11</v>
      </c>
      <c r="D176" t="s">
        <v>29</v>
      </c>
      <c r="E176" t="s">
        <v>30</v>
      </c>
      <c r="F176" s="4">
        <f>'[1]Evolução FOB'!G176</f>
        <v>2914.7603247141842</v>
      </c>
      <c r="G176" s="4">
        <f>+IFERROR(HLOOKUP($E176,[14]MBRs!$F$12:$DD$20,6,0),0)/1000</f>
        <v>2098.0339375014223</v>
      </c>
      <c r="H176" s="5">
        <f t="shared" si="17"/>
        <v>0.71979638247173938</v>
      </c>
      <c r="I176" s="4">
        <f t="shared" si="19"/>
        <v>2896.4020579343728</v>
      </c>
      <c r="J176" s="4">
        <f t="shared" si="19"/>
        <v>3458.5799237246083</v>
      </c>
      <c r="K176" s="5">
        <f t="shared" si="14"/>
        <v>1.1940952445639277</v>
      </c>
      <c r="L176" s="4">
        <f t="shared" si="16"/>
        <v>-1382.4675052833948</v>
      </c>
    </row>
    <row r="177" spans="1:12" x14ac:dyDescent="0.35">
      <c r="A177">
        <v>12</v>
      </c>
      <c r="B177" t="s">
        <v>42</v>
      </c>
      <c r="C177">
        <v>11</v>
      </c>
      <c r="D177" t="s">
        <v>31</v>
      </c>
      <c r="E177" t="s">
        <v>32</v>
      </c>
      <c r="F177" s="4">
        <f>'[1]Evolução FOB'!G177</f>
        <v>0</v>
      </c>
      <c r="G177" s="4">
        <f>+IFERROR(HLOOKUP($E177,[14]MBRs!$F$12:$DD$20,6,0),0)/1000</f>
        <v>-134.08928612502729</v>
      </c>
      <c r="H177" s="5">
        <f t="shared" si="17"/>
        <v>0</v>
      </c>
      <c r="I177" s="4">
        <f t="shared" si="19"/>
        <v>0</v>
      </c>
      <c r="J177" s="4">
        <f t="shared" si="19"/>
        <v>0</v>
      </c>
      <c r="K177" s="5">
        <f t="shared" si="14"/>
        <v>0</v>
      </c>
      <c r="L177" s="4">
        <f t="shared" si="16"/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APC 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Pedro (CaP/ETS)</dc:creator>
  <cp:lastModifiedBy>Collin Pedro (CaP/ETS)</cp:lastModifiedBy>
  <dcterms:created xsi:type="dcterms:W3CDTF">2022-02-21T11:17:16Z</dcterms:created>
  <dcterms:modified xsi:type="dcterms:W3CDTF">2022-02-21T11:21:37Z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