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dro/Documents/GitHub/balanced_ensemble_credit_scoring/results-ready/"/>
    </mc:Choice>
  </mc:AlternateContent>
  <xr:revisionPtr revIDLastSave="0" documentId="13_ncr:1_{AB11D26D-6DD7-CB4E-849C-34135A45DCDF}" xr6:coauthVersionLast="45" xr6:coauthVersionMax="45" xr10:uidLastSave="{00000000-0000-0000-0000-000000000000}"/>
  <bookViews>
    <workbookView xWindow="0" yWindow="460" windowWidth="28800" windowHeight="16000" activeTab="1" xr2:uid="{00000000-000D-0000-FFFF-FFFF00000000}"/>
  </bookViews>
  <sheets>
    <sheet name="metrics" sheetId="1" r:id="rId1"/>
    <sheet name="metrics-rank" sheetId="6" r:id="rId2"/>
    <sheet name="metrics-ag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6" l="1"/>
  <c r="Z5" i="6"/>
  <c r="Z6" i="6"/>
  <c r="Z7" i="6"/>
  <c r="Z3" i="6"/>
  <c r="Y4" i="6"/>
  <c r="Y5" i="6"/>
  <c r="Y6" i="6"/>
  <c r="Y7" i="6"/>
  <c r="Y3" i="6"/>
  <c r="X4" i="6"/>
  <c r="X5" i="6"/>
  <c r="X6" i="6"/>
  <c r="X7" i="6"/>
  <c r="X3" i="6"/>
  <c r="W4" i="6"/>
  <c r="W5" i="6"/>
  <c r="W6" i="6"/>
  <c r="W7" i="6"/>
  <c r="W3" i="6"/>
  <c r="V4" i="6"/>
  <c r="V5" i="6"/>
  <c r="V6" i="6"/>
  <c r="V7" i="6"/>
  <c r="V3" i="6"/>
  <c r="U4" i="6"/>
  <c r="U5" i="6"/>
  <c r="U6" i="6"/>
  <c r="U7" i="6"/>
  <c r="U3" i="6"/>
  <c r="T4" i="6"/>
  <c r="T5" i="6"/>
  <c r="T6" i="6"/>
  <c r="T7" i="6"/>
  <c r="T3" i="6"/>
  <c r="K10" i="6"/>
  <c r="L10" i="6"/>
  <c r="M10" i="6"/>
  <c r="N10" i="6"/>
  <c r="O10" i="6"/>
  <c r="P10" i="6"/>
  <c r="Q10" i="6"/>
  <c r="Q37" i="6"/>
  <c r="Q36" i="6"/>
  <c r="Q35" i="6"/>
  <c r="Q34" i="6"/>
  <c r="Q33" i="6"/>
  <c r="Q31" i="6"/>
  <c r="Q30" i="6"/>
  <c r="Q29" i="6"/>
  <c r="Q28" i="6"/>
  <c r="Q27" i="6"/>
  <c r="Q25" i="6"/>
  <c r="Q24" i="6"/>
  <c r="Q23" i="6"/>
  <c r="Q22" i="6"/>
  <c r="Q21" i="6"/>
  <c r="Q19" i="6"/>
  <c r="Q18" i="6"/>
  <c r="Q17" i="6"/>
  <c r="Q16" i="6"/>
  <c r="Q15" i="6"/>
  <c r="Q13" i="6"/>
  <c r="Q12" i="6"/>
  <c r="Q11" i="6"/>
  <c r="Q9" i="6"/>
  <c r="Q7" i="6"/>
  <c r="Q6" i="6"/>
  <c r="Q5" i="6"/>
  <c r="Q4" i="6"/>
  <c r="Q3" i="6"/>
  <c r="P37" i="6"/>
  <c r="P36" i="6"/>
  <c r="P35" i="6"/>
  <c r="P34" i="6"/>
  <c r="P33" i="6"/>
  <c r="P31" i="6"/>
  <c r="P30" i="6"/>
  <c r="P29" i="6"/>
  <c r="P28" i="6"/>
  <c r="P27" i="6"/>
  <c r="P25" i="6"/>
  <c r="P24" i="6"/>
  <c r="P23" i="6"/>
  <c r="P22" i="6"/>
  <c r="P21" i="6"/>
  <c r="P19" i="6"/>
  <c r="P18" i="6"/>
  <c r="P17" i="6"/>
  <c r="P16" i="6"/>
  <c r="P15" i="6"/>
  <c r="P13" i="6"/>
  <c r="P12" i="6"/>
  <c r="P11" i="6"/>
  <c r="P9" i="6"/>
  <c r="P7" i="6"/>
  <c r="P6" i="6"/>
  <c r="P5" i="6"/>
  <c r="P4" i="6"/>
  <c r="P3" i="6"/>
  <c r="O37" i="6"/>
  <c r="O36" i="6"/>
  <c r="O35" i="6"/>
  <c r="O34" i="6"/>
  <c r="O33" i="6"/>
  <c r="O31" i="6"/>
  <c r="O30" i="6"/>
  <c r="O29" i="6"/>
  <c r="O28" i="6"/>
  <c r="O27" i="6"/>
  <c r="O25" i="6"/>
  <c r="O24" i="6"/>
  <c r="O23" i="6"/>
  <c r="O22" i="6"/>
  <c r="O21" i="6"/>
  <c r="O19" i="6"/>
  <c r="O18" i="6"/>
  <c r="O17" i="6"/>
  <c r="O16" i="6"/>
  <c r="O15" i="6"/>
  <c r="O13" i="6"/>
  <c r="O12" i="6"/>
  <c r="O11" i="6"/>
  <c r="O9" i="6"/>
  <c r="O7" i="6"/>
  <c r="O6" i="6"/>
  <c r="O5" i="6"/>
  <c r="O4" i="6"/>
  <c r="O3" i="6"/>
  <c r="N37" i="6"/>
  <c r="N36" i="6"/>
  <c r="N35" i="6"/>
  <c r="N34" i="6"/>
  <c r="N33" i="6"/>
  <c r="N31" i="6"/>
  <c r="N30" i="6"/>
  <c r="N29" i="6"/>
  <c r="N28" i="6"/>
  <c r="N27" i="6"/>
  <c r="N25" i="6"/>
  <c r="N24" i="6"/>
  <c r="N23" i="6"/>
  <c r="N22" i="6"/>
  <c r="N21" i="6"/>
  <c r="N19" i="6"/>
  <c r="N18" i="6"/>
  <c r="N17" i="6"/>
  <c r="N16" i="6"/>
  <c r="N15" i="6"/>
  <c r="N13" i="6"/>
  <c r="N12" i="6"/>
  <c r="N11" i="6"/>
  <c r="N9" i="6"/>
  <c r="N7" i="6"/>
  <c r="N6" i="6"/>
  <c r="N5" i="6"/>
  <c r="N4" i="6"/>
  <c r="N3" i="6"/>
  <c r="M37" i="6"/>
  <c r="M36" i="6"/>
  <c r="M35" i="6"/>
  <c r="M34" i="6"/>
  <c r="M33" i="6"/>
  <c r="M31" i="6"/>
  <c r="M30" i="6"/>
  <c r="M29" i="6"/>
  <c r="M28" i="6"/>
  <c r="M27" i="6"/>
  <c r="M25" i="6"/>
  <c r="M24" i="6"/>
  <c r="M23" i="6"/>
  <c r="M22" i="6"/>
  <c r="M21" i="6"/>
  <c r="M19" i="6"/>
  <c r="M18" i="6"/>
  <c r="M17" i="6"/>
  <c r="M16" i="6"/>
  <c r="M15" i="6"/>
  <c r="M13" i="6"/>
  <c r="M12" i="6"/>
  <c r="M11" i="6"/>
  <c r="M9" i="6"/>
  <c r="M7" i="6"/>
  <c r="M6" i="6"/>
  <c r="M5" i="6"/>
  <c r="M4" i="6"/>
  <c r="M3" i="6"/>
  <c r="L37" i="6"/>
  <c r="L36" i="6"/>
  <c r="L35" i="6"/>
  <c r="L34" i="6"/>
  <c r="L33" i="6"/>
  <c r="L31" i="6"/>
  <c r="L30" i="6"/>
  <c r="L29" i="6"/>
  <c r="L28" i="6"/>
  <c r="L27" i="6"/>
  <c r="L25" i="6"/>
  <c r="L24" i="6"/>
  <c r="L23" i="6"/>
  <c r="L22" i="6"/>
  <c r="L21" i="6"/>
  <c r="L19" i="6"/>
  <c r="L18" i="6"/>
  <c r="L17" i="6"/>
  <c r="L16" i="6"/>
  <c r="L15" i="6"/>
  <c r="L13" i="6"/>
  <c r="L12" i="6"/>
  <c r="L11" i="6"/>
  <c r="L9" i="6"/>
  <c r="L7" i="6"/>
  <c r="L6" i="6"/>
  <c r="L5" i="6"/>
  <c r="L4" i="6"/>
  <c r="L3" i="6"/>
  <c r="K37" i="6"/>
  <c r="K36" i="6"/>
  <c r="K35" i="6"/>
  <c r="K34" i="6"/>
  <c r="K33" i="6"/>
  <c r="K31" i="6"/>
  <c r="K30" i="6"/>
  <c r="K29" i="6"/>
  <c r="K28" i="6"/>
  <c r="K27" i="6"/>
  <c r="K25" i="6"/>
  <c r="K24" i="6"/>
  <c r="K23" i="6"/>
  <c r="K22" i="6"/>
  <c r="K21" i="6"/>
  <c r="K19" i="6"/>
  <c r="K18" i="6"/>
  <c r="K17" i="6"/>
  <c r="K16" i="6"/>
  <c r="K15" i="6"/>
  <c r="K13" i="6"/>
  <c r="K12" i="6"/>
  <c r="K11" i="6"/>
  <c r="K9" i="6"/>
  <c r="K6" i="6"/>
  <c r="K7" i="6"/>
  <c r="K5" i="6"/>
  <c r="K4" i="6"/>
  <c r="K3" i="6"/>
</calcChain>
</file>

<file path=xl/sharedStrings.xml><?xml version="1.0" encoding="utf-8"?>
<sst xmlns="http://schemas.openxmlformats.org/spreadsheetml/2006/main" count="263" uniqueCount="35">
  <si>
    <t>Dataset</t>
  </si>
  <si>
    <t>Classifiers</t>
  </si>
  <si>
    <t>FPR</t>
  </si>
  <si>
    <t>FNR</t>
  </si>
  <si>
    <t>AUC</t>
  </si>
  <si>
    <t>F1 Score</t>
  </si>
  <si>
    <t>KS Result</t>
  </si>
  <si>
    <t>KS p-value</t>
  </si>
  <si>
    <t>PSI</t>
  </si>
  <si>
    <t>Australian</t>
  </si>
  <si>
    <t>Logistic Regression</t>
  </si>
  <si>
    <t>Balanced Random Forest</t>
  </si>
  <si>
    <t>Balanced Bagging</t>
  </si>
  <si>
    <t>Easy Ensemble</t>
  </si>
  <si>
    <t>RUS Boost</t>
  </si>
  <si>
    <t>German</t>
  </si>
  <si>
    <t>Taiwanese</t>
  </si>
  <si>
    <t>Home Credit Default Risk</t>
  </si>
  <si>
    <t>Lending Club</t>
  </si>
  <si>
    <t>Give Me Some Credit</t>
  </si>
  <si>
    <t>Rank FPR</t>
  </si>
  <si>
    <t>Rank FNR</t>
  </si>
  <si>
    <t>Rank AUC</t>
  </si>
  <si>
    <t>Rank F1 Score</t>
  </si>
  <si>
    <t>Rank KS Result</t>
  </si>
  <si>
    <t>Rank KS p-value</t>
  </si>
  <si>
    <t>Rank PSI</t>
  </si>
  <si>
    <t>Média de Rank PSI</t>
  </si>
  <si>
    <t>Média de Rank KS p-value</t>
  </si>
  <si>
    <t>Média de Rank KS Result</t>
  </si>
  <si>
    <t>Média de Rank F1 Score</t>
  </si>
  <si>
    <t>Média de Rank FNR</t>
  </si>
  <si>
    <t>Média de Rank AUC</t>
  </si>
  <si>
    <t>Média de Rank FPR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</si>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</sst>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0" borderId="16" xfId="0" applyFont="1" applyBorder="1" applyAlignment="1">
      <alignment horizontal="center"/>
    </xf>
    <xf numFmtId="0" fontId="0" fillId="0" borderId="17" xfId="0" applyBorder="1"/>
    <xf numFmtId="0" fontId="13" fillId="34" borderId="21" xfId="0" applyFont="1" applyFill="1" applyBorder="1" applyAlignment="1">
      <alignment horizontal="center" vertical="center"/>
    </xf>
    <xf numFmtId="0" fontId="13" fillId="34" borderId="22" xfId="0" applyFont="1" applyFill="1" applyBorder="1" applyAlignment="1">
      <alignment horizontal="center" vertical="center"/>
    </xf>
    <xf numFmtId="0" fontId="0" fillId="35" borderId="21" xfId="0" applyFont="1" applyFill="1" applyBorder="1" applyAlignment="1">
      <alignment horizontal="center" vertical="center"/>
    </xf>
    <xf numFmtId="11" fontId="0" fillId="35" borderId="21" xfId="0" applyNumberFormat="1" applyFont="1" applyFill="1" applyBorder="1" applyAlignment="1">
      <alignment horizontal="center" vertical="center"/>
    </xf>
    <xf numFmtId="0" fontId="0" fillId="35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1" fontId="0" fillId="0" borderId="21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1" fontId="0" fillId="0" borderId="22" xfId="0" applyNumberFormat="1" applyFont="1" applyBorder="1" applyAlignment="1">
      <alignment horizontal="center" vertical="center"/>
    </xf>
    <xf numFmtId="11" fontId="0" fillId="35" borderId="22" xfId="0" applyNumberFormat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0" fontId="13" fillId="34" borderId="23" xfId="0" applyFont="1" applyFill="1" applyBorder="1" applyAlignment="1">
      <alignment horizontal="center" vertical="center"/>
    </xf>
    <xf numFmtId="0" fontId="13" fillId="34" borderId="24" xfId="0" applyFont="1" applyFill="1" applyBorder="1" applyAlignment="1">
      <alignment horizontal="center" vertical="center"/>
    </xf>
    <xf numFmtId="0" fontId="13" fillId="34" borderId="25" xfId="0" applyFont="1" applyFill="1" applyBorder="1" applyAlignment="1">
      <alignment horizontal="center" vertical="center"/>
    </xf>
    <xf numFmtId="0" fontId="13" fillId="34" borderId="26" xfId="0" applyFont="1" applyFill="1" applyBorder="1" applyAlignment="1">
      <alignment horizontal="center" vertical="center"/>
    </xf>
    <xf numFmtId="0" fontId="13" fillId="34" borderId="27" xfId="0" applyFont="1" applyFill="1" applyBorder="1" applyAlignment="1">
      <alignment horizontal="center" vertical="center"/>
    </xf>
    <xf numFmtId="0" fontId="13" fillId="34" borderId="3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5" borderId="18" xfId="0" applyFont="1" applyFill="1" applyBorder="1" applyAlignment="1">
      <alignment horizontal="center" vertical="center"/>
    </xf>
    <xf numFmtId="0" fontId="13" fillId="34" borderId="29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4" borderId="30" xfId="0" applyFont="1" applyFill="1" applyBorder="1" applyAlignment="1">
      <alignment horizontal="center" vertical="center"/>
    </xf>
    <xf numFmtId="0" fontId="13" fillId="34" borderId="31" xfId="0" applyFont="1" applyFill="1" applyBorder="1" applyAlignment="1">
      <alignment horizontal="center" vertical="center"/>
    </xf>
    <xf numFmtId="0" fontId="0" fillId="35" borderId="32" xfId="0" applyFont="1" applyFill="1" applyBorder="1" applyAlignment="1">
      <alignment horizontal="center" vertical="center"/>
    </xf>
    <xf numFmtId="0" fontId="0" fillId="35" borderId="17" xfId="0" applyFont="1" applyFill="1" applyBorder="1" applyAlignment="1">
      <alignment horizontal="center" vertical="center"/>
    </xf>
    <xf numFmtId="0" fontId="0" fillId="35" borderId="33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5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DE6EC-7BB9-FA48-89B5-321BB7AF8638}" name="Tabela1" displayName="Tabela1" ref="B2:J32" totalsRowShown="0" headerRowDxfId="154" dataDxfId="153">
  <autoFilter ref="B2:J32" xr:uid="{B91AE8B4-90FE-6B45-9113-24D5666F4F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xr3:uid="{72406C6E-2C4E-4A44-8915-55979D613E7C}" name="Dataset" dataDxfId="152"/>
    <tableColumn id="3" xr3:uid="{DB929382-9D82-F148-A567-8AD8B4DD42C5}" name="Classifiers" dataDxfId="151"/>
    <tableColumn id="4" xr3:uid="{AA4EE71C-AAFC-1E4D-A36B-72A5EC1213C7}" name="FPR" dataDxfId="150"/>
    <tableColumn id="5" xr3:uid="{62E45009-7FFA-6C47-B9DC-2493F879A68B}" name="FNR" dataDxfId="149"/>
    <tableColumn id="6" xr3:uid="{E4D32476-B518-DF46-999A-732698A9102F}" name="AUC" dataDxfId="148"/>
    <tableColumn id="7" xr3:uid="{211D0C42-0397-5546-8B48-B8259FDC0623}" name="F1 Score" dataDxfId="147"/>
    <tableColumn id="8" xr3:uid="{FAED69F2-36F4-0C44-9C31-F67245E70A5F}" name="KS Result" dataDxfId="146"/>
    <tableColumn id="9" xr3:uid="{ACF13A59-18F8-1C49-93A8-AA7659F19FA5}" name="KS p-value" dataDxfId="145"/>
    <tableColumn id="10" xr3:uid="{C5A829BF-D035-D24A-B57A-44F7B5991532}" name="PSI" dataDxfId="14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8115C-E233-AE4C-BB28-C3F69E5DEEB5}" name="Tabela4" displayName="Tabela4" ref="B8:C13" totalsRowShown="0" headerRowDxfId="29" headerRowBorderDxfId="28" tableBorderDxfId="27">
  <autoFilter ref="B8:C13" xr:uid="{A6642247-1FD8-284A-B54C-4A63697BEFC7}">
    <filterColumn colId="0" hiddenButton="1"/>
    <filterColumn colId="1" hiddenButton="1"/>
  </autoFilter>
  <sortState xmlns:xlrd2="http://schemas.microsoft.com/office/spreadsheetml/2017/richdata2" ref="B9:C13">
    <sortCondition ref="C8:C13"/>
  </sortState>
  <tableColumns count="2">
    <tableColumn id="1" xr3:uid="{EA22C403-80CC-BC45-91C5-31D26863C65A}" name="Classifier" dataDxfId="26"/>
    <tableColumn id="2" xr3:uid="{0A8F665C-D7DE-624C-8D38-E2FC61BFC0D0}" name="Média de Rank PSI" dataDxfId="25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DA8587-C95D-7A45-8FB6-BC8120999946}" name="Tabela5" displayName="Tabela5" ref="B14:C19" totalsRowShown="0" headerRowDxfId="24" headerRowBorderDxfId="23" tableBorderDxfId="22">
  <autoFilter ref="B14:C19" xr:uid="{F16D9237-A48D-CB4A-B97A-ED877C933442}">
    <filterColumn colId="0" hiddenButton="1"/>
    <filterColumn colId="1" hiddenButton="1"/>
  </autoFilter>
  <sortState xmlns:xlrd2="http://schemas.microsoft.com/office/spreadsheetml/2017/richdata2" ref="B15:C19">
    <sortCondition ref="C14:C19"/>
  </sortState>
  <tableColumns count="2">
    <tableColumn id="1" xr3:uid="{D5493821-8563-4545-A350-9479A5630696}" name="Classifier" dataDxfId="21"/>
    <tableColumn id="2" xr3:uid="{269F6B71-511B-C64B-9F30-2DD1CFD72543}" name="Média de Rank FPR" dataDxfId="2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214C52-B902-A84B-BBDE-422300610964}" name="Tabela6" displayName="Tabela6" ref="B20:C25" totalsRowShown="0" headerRowDxfId="19" headerRowBorderDxfId="18" tableBorderDxfId="17">
  <autoFilter ref="B20:C25" xr:uid="{F5DCF02A-0E7C-B641-9917-852D43D5E2A3}">
    <filterColumn colId="0" hiddenButton="1"/>
    <filterColumn colId="1" hiddenButton="1"/>
  </autoFilter>
  <sortState xmlns:xlrd2="http://schemas.microsoft.com/office/spreadsheetml/2017/richdata2" ref="B21:C25">
    <sortCondition ref="C20:C25"/>
  </sortState>
  <tableColumns count="2">
    <tableColumn id="1" xr3:uid="{9BC4076E-1ED4-F040-8B22-B3B392CC3EA8}" name="Classifier" dataDxfId="16"/>
    <tableColumn id="2" xr3:uid="{FD292113-7298-D148-933B-BBD0BCD15B3A}" name="Média de Rank AUC" dataDxfId="1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97B270-4BE2-214F-9FA8-D8071267F0CA}" name="Tabela7" displayName="Tabela7" ref="D8:E13" totalsRowShown="0" headerRowDxfId="14" headerRowBorderDxfId="13" tableBorderDxfId="12">
  <autoFilter ref="D8:E13" xr:uid="{076F74C5-A9B7-634C-AD0D-AD59576D2492}">
    <filterColumn colId="0" hiddenButton="1"/>
    <filterColumn colId="1" hiddenButton="1"/>
  </autoFilter>
  <sortState xmlns:xlrd2="http://schemas.microsoft.com/office/spreadsheetml/2017/richdata2" ref="D9:E13">
    <sortCondition ref="E8:E13"/>
  </sortState>
  <tableColumns count="2">
    <tableColumn id="1" xr3:uid="{A9406C42-4F66-4747-9C73-FF59D3A0C2DB}" name="Classifier" dataDxfId="11"/>
    <tableColumn id="2" xr3:uid="{3B26E75E-50F7-8D47-BBD3-79FBE25580EB}" name="Média de Rank KS p-value" dataDxfId="10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DDC3D5-1FCC-F248-B10C-62FBEAECD37B}" name="Tabela8" displayName="Tabela8" ref="D14:E19" totalsRowShown="0" headerRowDxfId="9" headerRowBorderDxfId="8" tableBorderDxfId="7">
  <autoFilter ref="D14:E19" xr:uid="{806A11FD-3B22-894D-B2B2-9B01CB515E2A}">
    <filterColumn colId="0" hiddenButton="1"/>
    <filterColumn colId="1" hiddenButton="1"/>
  </autoFilter>
  <sortState xmlns:xlrd2="http://schemas.microsoft.com/office/spreadsheetml/2017/richdata2" ref="D15:E19">
    <sortCondition ref="E14:E19"/>
  </sortState>
  <tableColumns count="2">
    <tableColumn id="1" xr3:uid="{4F084EF5-77A3-1A4C-A7BD-08D5FB26C2C8}" name="Classifier" dataDxfId="6"/>
    <tableColumn id="2" xr3:uid="{6E8C6E74-BADE-7849-8E71-291DEBE2B31B}" name="Média de Rank F1 Score" dataDxfId="5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C2F05A-C4B4-A145-A744-34594F95711D}" name="Tabela9" displayName="Tabela9" ref="D20:E25" totalsRowShown="0" headerRowDxfId="4" headerRowBorderDxfId="3" tableBorderDxfId="2">
  <autoFilter ref="D20:E25" xr:uid="{77BF0F2A-4004-CE40-9853-04D8B8ACFBD0}">
    <filterColumn colId="0" hiddenButton="1"/>
    <filterColumn colId="1" hiddenButton="1"/>
  </autoFilter>
  <sortState xmlns:xlrd2="http://schemas.microsoft.com/office/spreadsheetml/2017/richdata2" ref="D21:E25">
    <sortCondition ref="E20:E25"/>
  </sortState>
  <tableColumns count="2">
    <tableColumn id="1" xr3:uid="{487F29DB-AFF0-5E46-BF2E-985306F01439}" name="Classifier" dataDxfId="1"/>
    <tableColumn id="2" xr3:uid="{53124247-7236-F841-A2E2-9210F8728A12}" name="Média de Rank FNR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3F5A9C-1F44-3949-87B8-D48F635CE468}" name="Tabela12" displayName="Tabela12" ref="C32:Q37" totalsRowShown="0" headerRowDxfId="143" dataDxfId="142" tableBorderDxfId="141">
  <autoFilter ref="C32:Q37" xr:uid="{5D06A084-6D5E-3B4D-A230-5E22AAC06D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9A99F4D-4A39-8D4A-A528-AE7AEFF7D561}" name="Classifiers" dataDxfId="140"/>
    <tableColumn id="2" xr3:uid="{282B1C19-FFA0-9540-9F80-F82FD0F034C2}" name="FPR" dataDxfId="139"/>
    <tableColumn id="3" xr3:uid="{497C9A11-CD5A-5443-814C-FE30E0B41A00}" name="FNR" dataDxfId="138"/>
    <tableColumn id="4" xr3:uid="{DE71B5D0-8A68-5D42-812B-2EB15F40000A}" name="AUC" dataDxfId="137"/>
    <tableColumn id="5" xr3:uid="{E14B364C-488B-1E4F-BFDC-F45422ED530B}" name="F1 Score" dataDxfId="136"/>
    <tableColumn id="6" xr3:uid="{4B15DCEF-91BA-004F-8456-E24CEA49586A}" name="KS Result" dataDxfId="135"/>
    <tableColumn id="7" xr3:uid="{25316899-A152-2147-B56A-113E397C28C7}" name="KS p-value" dataDxfId="134"/>
    <tableColumn id="8" xr3:uid="{EF2BFF2C-1C07-7946-970A-50405C2DB650}" name="PSI" dataDxfId="133"/>
    <tableColumn id="9" xr3:uid="{95610F43-5693-B348-A6EE-9CF2114C232D}" name="Rank FPR" dataDxfId="132"/>
    <tableColumn id="10" xr3:uid="{DF161626-F263-D540-A666-52424E27F6CA}" name="Rank FNR" dataDxfId="131"/>
    <tableColumn id="11" xr3:uid="{613D879D-57E3-CE4C-9BE7-6D8C9109A1D5}" name="Rank AUC" dataDxfId="130"/>
    <tableColumn id="12" xr3:uid="{8E814D6C-AF4B-754D-8319-A2EBC9395B78}" name="Rank F1 Score" dataDxfId="129"/>
    <tableColumn id="13" xr3:uid="{32C36913-6B93-1245-9057-E210A69F6F23}" name="Rank KS Result" dataDxfId="128"/>
    <tableColumn id="14" xr3:uid="{235C4C92-61DE-C046-ADAE-7B3302192E90}" name="Rank KS p-value" dataDxfId="127"/>
    <tableColumn id="15" xr3:uid="{2E027B31-AF58-CF44-8BD2-75C7F340A657}" name="Rank PSI" dataDxfId="12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63D8A4-0BA4-0349-9D3C-24801B41470F}" name="Tabela14" displayName="Tabela14" ref="C26:Q31" totalsRowShown="0" headerRowDxfId="125" dataDxfId="124" tableBorderDxfId="123">
  <autoFilter ref="C26:Q31" xr:uid="{49936EEA-2514-7140-9908-AC5EC9A827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0E7DD76-4901-0545-80E5-6244598513BF}" name="Classifiers" dataDxfId="122"/>
    <tableColumn id="2" xr3:uid="{7DF469D2-F1DB-544E-96CE-40125491F091}" name="FPR" dataDxfId="121"/>
    <tableColumn id="3" xr3:uid="{D890CD3D-4EC3-BA4A-95FC-33DBE477F81B}" name="FNR" dataDxfId="120"/>
    <tableColumn id="4" xr3:uid="{2B09A764-8203-CD4C-9166-1312CF4ED09A}" name="AUC" dataDxfId="119"/>
    <tableColumn id="5" xr3:uid="{37E49F64-92B2-FB42-AC43-5B62C6795FC6}" name="F1 Score" dataDxfId="118"/>
    <tableColumn id="6" xr3:uid="{0ADD2839-56D7-B840-9093-DBF7C595728F}" name="KS Result" dataDxfId="117"/>
    <tableColumn id="7" xr3:uid="{8D885228-6A9B-784D-8CE0-D2CCF6339E62}" name="KS p-value" dataDxfId="116"/>
    <tableColumn id="8" xr3:uid="{C3DCB9FA-E249-774A-9990-BE21EB1EB525}" name="PSI" dataDxfId="115"/>
    <tableColumn id="9" xr3:uid="{CDA9F329-6788-8C4D-9D06-A5A6BF83CF8B}" name="Rank FPR" dataDxfId="114"/>
    <tableColumn id="10" xr3:uid="{06200D8C-C745-2948-8E50-D9A5EDA11CF5}" name="Rank FNR" dataDxfId="113"/>
    <tableColumn id="11" xr3:uid="{55DA22AE-283B-5140-9662-5297F63539E1}" name="Rank AUC" dataDxfId="112"/>
    <tableColumn id="12" xr3:uid="{A9DAB0A4-A1AC-B44A-871C-219A0A9CABA7}" name="Rank F1 Score" dataDxfId="111"/>
    <tableColumn id="13" xr3:uid="{E76433EA-EC8A-E64A-A03B-6325B742E7F9}" name="Rank KS Result" dataDxfId="110"/>
    <tableColumn id="14" xr3:uid="{F5C26D40-E6C8-CA4B-8AFA-1DCE3BAAE50F}" name="Rank KS p-value" dataDxfId="109"/>
    <tableColumn id="15" xr3:uid="{62AE349F-34DE-C445-9565-9DF5A47DDA35}" name="Rank PSI" dataDxfId="10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6A9669-35F5-604A-AABB-E23A0026F0BF}" name="Tabela15" displayName="Tabela15" ref="C20:Q25" totalsRowShown="0" headerRowDxfId="107" dataDxfId="106" tableBorderDxfId="105">
  <autoFilter ref="C20:Q25" xr:uid="{9148F2A6-A885-F144-8F26-EE7114BA6C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925E498-ABD8-DD40-A06E-635E093B770E}" name="Classifiers" dataDxfId="104"/>
    <tableColumn id="2" xr3:uid="{F1713EFF-DFD6-FF4E-98AD-EC06AF82AFA4}" name="FPR" dataDxfId="103"/>
    <tableColumn id="3" xr3:uid="{B6A83792-CE19-304F-92BD-3A0FA8054E2B}" name="FNR" dataDxfId="102"/>
    <tableColumn id="4" xr3:uid="{09051034-3318-4A4B-B208-931916BCF98A}" name="AUC" dataDxfId="101"/>
    <tableColumn id="5" xr3:uid="{E1CD0ABE-D282-AA4B-ABE1-5FB2A7BBD8D9}" name="F1 Score" dataDxfId="100"/>
    <tableColumn id="6" xr3:uid="{0C96A7EC-6727-2D4F-B8ED-C2788F0C262D}" name="KS Result" dataDxfId="99"/>
    <tableColumn id="7" xr3:uid="{B4AF7C35-149F-314D-A6E3-3E73E680EC6D}" name="KS p-value" dataDxfId="98"/>
    <tableColumn id="8" xr3:uid="{6A8A58D2-2811-4D48-8D92-3E7C195BFA88}" name="PSI" dataDxfId="97"/>
    <tableColumn id="9" xr3:uid="{8C6C97C9-E805-F64C-BD87-1DED8F0C6302}" name="Rank FPR" dataDxfId="96"/>
    <tableColumn id="10" xr3:uid="{42F025C7-5836-B14D-8D77-9D533B3E1513}" name="Rank FNR" dataDxfId="95"/>
    <tableColumn id="11" xr3:uid="{AE91B92F-9E6C-9E41-9732-0D40744D0361}" name="Rank AUC" dataDxfId="94"/>
    <tableColumn id="12" xr3:uid="{FB1699AD-E171-3840-A5A4-9F72E6805032}" name="Rank F1 Score" dataDxfId="93"/>
    <tableColumn id="13" xr3:uid="{7E140D36-E1D0-E647-927F-CC132349E0F4}" name="Rank KS Result" dataDxfId="92"/>
    <tableColumn id="14" xr3:uid="{16E51F1C-EFE5-BE47-9E91-B29487DA542D}" name="Rank KS p-value" dataDxfId="91"/>
    <tableColumn id="15" xr3:uid="{2AD7EBF1-0CA2-1445-9C35-E86C5D7A0DED}" name="Rank PSI" dataDxfId="9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671F81-EB10-2A4B-AADA-BF71364E7DDE}" name="Tabela16" displayName="Tabela16" ref="C14:Q19" totalsRowShown="0" headerRowDxfId="89" dataDxfId="88" tableBorderDxfId="87">
  <autoFilter ref="C14:Q19" xr:uid="{65E2E039-CFF4-674B-BC7E-68EEF30BD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31652A2-8AD3-B74C-84F9-7FAF4EAC2AA4}" name="Classifiers" dataDxfId="86"/>
    <tableColumn id="2" xr3:uid="{638BBD37-296C-DA4F-BF88-A511027FFD6D}" name="FPR" dataDxfId="85"/>
    <tableColumn id="3" xr3:uid="{5C823BFF-8003-4945-9DE6-06D849F6DD2D}" name="FNR" dataDxfId="84"/>
    <tableColumn id="4" xr3:uid="{2195F31D-19CE-9D4E-A985-86A8F8AEE33F}" name="AUC" dataDxfId="83"/>
    <tableColumn id="5" xr3:uid="{7B595546-B124-694B-9C21-58D9F9811E53}" name="F1 Score" dataDxfId="82"/>
    <tableColumn id="6" xr3:uid="{08AC6EBB-68D5-DA4F-A706-7ED83161B4FB}" name="KS Result" dataDxfId="81"/>
    <tableColumn id="7" xr3:uid="{3DCCDF71-C623-2D48-82F3-C9B995B56C95}" name="KS p-value" dataDxfId="80"/>
    <tableColumn id="8" xr3:uid="{AEFDA911-99ED-1F4D-80EF-1B80B1D81CAE}" name="PSI" dataDxfId="79"/>
    <tableColumn id="9" xr3:uid="{805AE721-0978-374C-ADE7-4DCEE8BA7562}" name="Rank FPR" dataDxfId="78"/>
    <tableColumn id="10" xr3:uid="{48D306AE-689B-E14F-8151-DAEB8EAD565C}" name="Rank FNR" dataDxfId="77"/>
    <tableColumn id="11" xr3:uid="{957CDA33-C472-ED45-A8DF-07FCAC9A2679}" name="Rank AUC" dataDxfId="76"/>
    <tableColumn id="12" xr3:uid="{56621E2B-4F01-D145-B808-122D56AE374C}" name="Rank F1 Score" dataDxfId="75"/>
    <tableColumn id="13" xr3:uid="{B44D2D6C-A92D-814C-9009-AD57B3B03081}" name="Rank KS Result" dataDxfId="74"/>
    <tableColumn id="14" xr3:uid="{FAEF1614-7676-BA47-AD55-17368C6B0F57}" name="Rank KS p-value" dataDxfId="73"/>
    <tableColumn id="15" xr3:uid="{AB77B490-CAD2-2548-A372-41B961B9541E}" name="Rank PSI" dataDxfId="7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99D4BE-B33D-B34F-B582-20BBD9EFA3D9}" name="Tabela17" displayName="Tabela17" ref="C8:Q13" totalsRowShown="0" headerRowDxfId="71" dataDxfId="70" tableBorderDxfId="69">
  <autoFilter ref="C8:Q13" xr:uid="{2343F9B7-8334-2D45-AE00-3503155B80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70901A3-01A3-D844-844E-BB7D13BE1607}" name="Classifiers" dataDxfId="68"/>
    <tableColumn id="2" xr3:uid="{D6318889-3064-BD46-8318-1D88DA6AA396}" name="FPR" dataDxfId="67"/>
    <tableColumn id="3" xr3:uid="{18DEC6E7-E2DE-3047-A21D-FB2245CC0959}" name="FNR" dataDxfId="66"/>
    <tableColumn id="4" xr3:uid="{602DE86D-EAB7-E24D-A264-A8FBFA6A4F04}" name="AUC" dataDxfId="65"/>
    <tableColumn id="5" xr3:uid="{288B3C18-BF5A-854B-9C57-F540D1377B5D}" name="F1 Score" dataDxfId="64"/>
    <tableColumn id="6" xr3:uid="{01C03920-B2FA-9A47-9B33-5B461A85D0E5}" name="KS Result" dataDxfId="63"/>
    <tableColumn id="7" xr3:uid="{9F9BEF40-D6DE-1E4E-AE86-278B288067C3}" name="KS p-value" dataDxfId="62"/>
    <tableColumn id="8" xr3:uid="{BEEB7E09-F516-9D49-A21B-2422AF02158B}" name="PSI" dataDxfId="61"/>
    <tableColumn id="9" xr3:uid="{9629EE59-2659-A142-A7B4-79ABA78DE723}" name="Rank FPR" dataDxfId="60"/>
    <tableColumn id="10" xr3:uid="{65415149-255F-F543-9D5E-A0649AE55D46}" name="Rank FNR" dataDxfId="59"/>
    <tableColumn id="11" xr3:uid="{A31D193E-6F8C-C947-949E-FC115623AE57}" name="Rank AUC" dataDxfId="58"/>
    <tableColumn id="12" xr3:uid="{E17CD11B-C0E8-5945-B9AE-3A6652163DEC}" name="Rank F1 Score" dataDxfId="57"/>
    <tableColumn id="13" xr3:uid="{B3CD1053-B6A5-E444-B6FB-13132B4D0142}" name="Rank KS Result" dataDxfId="56"/>
    <tableColumn id="14" xr3:uid="{9BD3154F-4928-3C47-9F77-944299CA4FEA}" name="Rank KS p-value" dataDxfId="55"/>
    <tableColumn id="15" xr3:uid="{0132147B-5360-0248-B36E-2FA10ADC1FFD}" name="Rank PSI" dataDxfId="5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AD94FDA-B2E7-094E-9112-441B4F37EE80}" name="Tabela18" displayName="Tabela18" ref="C2:Q7" totalsRowShown="0" headerRowDxfId="53" dataDxfId="52">
  <autoFilter ref="C2:Q7" xr:uid="{39DFA324-5585-894B-8079-8A03F6C548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0C2963F-386B-0A4D-B0FD-5AC1CFDA13FA}" name="Classifiers" dataDxfId="51"/>
    <tableColumn id="2" xr3:uid="{9776FCE5-BD51-F843-99C3-A43E99A67548}" name="FPR" dataDxfId="50"/>
    <tableColumn id="3" xr3:uid="{BB3708BE-1CFD-7542-B3A1-6DD5F2C1D450}" name="FNR" dataDxfId="49"/>
    <tableColumn id="4" xr3:uid="{992928EB-392B-2D44-8D29-34AC4AF2E2F9}" name="AUC" dataDxfId="48"/>
    <tableColumn id="5" xr3:uid="{2947CA8D-1A93-444E-977D-B687D9652612}" name="F1 Score" dataDxfId="47"/>
    <tableColumn id="6" xr3:uid="{23077905-FB78-204F-A918-5488FDBBD67C}" name="KS Result" dataDxfId="46"/>
    <tableColumn id="7" xr3:uid="{9FB13223-845D-9F4B-BF52-892D58F81137}" name="KS p-value" dataDxfId="45"/>
    <tableColumn id="8" xr3:uid="{7AFE10A9-C28B-CE4B-88B8-36D64E73D324}" name="PSI" dataDxfId="44"/>
    <tableColumn id="9" xr3:uid="{D884AC44-AF21-C449-B9BE-8B62388CEFD2}" name="Rank FPR" dataDxfId="43"/>
    <tableColumn id="10" xr3:uid="{15882B56-6B6D-B04E-B7AB-D3B7BD37A2B2}" name="Rank FNR" dataDxfId="42"/>
    <tableColumn id="11" xr3:uid="{6AFC7B0B-D533-5F49-AAF9-2115715B95F3}" name="Rank AUC" dataDxfId="41"/>
    <tableColumn id="12" xr3:uid="{02A8DD78-0627-3B41-A1C5-8C7BE9D872B8}" name="Rank F1 Score" dataDxfId="40"/>
    <tableColumn id="13" xr3:uid="{0E4263C6-2587-6148-8668-20F9B6DD540B}" name="Rank KS Result" dataDxfId="39"/>
    <tableColumn id="14" xr3:uid="{C25D667E-90CF-7748-8D8F-405C29DA9C65}" name="Rank KS p-value" dataDxfId="38"/>
    <tableColumn id="15" xr3:uid="{8A7DACBC-412C-6E41-9D8A-B1EFC842547C}" name="Rank PSI" dataDxfId="3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937E4CE-2158-AF45-A65D-FD43E090327C}" name="Tabela25" displayName="Tabela25" ref="S2:Z7" totalsRowShown="0" headerRowDxfId="36">
  <autoFilter ref="S2:Z7" xr:uid="{A5328711-EDA8-924C-AEBC-F8A4DD557BE0}"/>
  <tableColumns count="8">
    <tableColumn id="1" xr3:uid="{6E57C134-B3D5-C043-A70D-8827716AD31E}" name="Classifier" dataDxfId="35"/>
    <tableColumn id="2" xr3:uid="{8D806BF9-E553-3945-8168-C5F5149F8443}" name="Rank FPR">
      <calculatedColumnFormula>AVERAGE(Tabela18[[#This Row],[Rank FPR]],K9,K15,K21,K27,K33)</calculatedColumnFormula>
    </tableColumn>
    <tableColumn id="3" xr3:uid="{E18F733D-AA19-DB40-844E-B1FE583318E1}" name="Rank FNR">
      <calculatedColumnFormula>AVERAGE(Tabela18[[#This Row],[Rank FNR]],L9,L15,L21,L27,L33)</calculatedColumnFormula>
    </tableColumn>
    <tableColumn id="4" xr3:uid="{30290917-6701-3B4D-8C0B-AC10B82F0751}" name="Rank AUC">
      <calculatedColumnFormula>AVERAGE(Tabela18[[#This Row],[Rank AUC]],M9,M15,M21,M27,M33)</calculatedColumnFormula>
    </tableColumn>
    <tableColumn id="5" xr3:uid="{D1FA7FFF-3735-894E-93AD-45E80055611F}" name="Rank F1 Score">
      <calculatedColumnFormula>AVERAGE(Tabela18[[#This Row],[Rank F1 Score]],N9,N15,N21,N27,N33)</calculatedColumnFormula>
    </tableColumn>
    <tableColumn id="6" xr3:uid="{232DB7C4-1DFD-6843-884B-10B692639492}" name="Rank KS Result">
      <calculatedColumnFormula>AVERAGE(Tabela18[[#This Row],[Rank KS Result]],O9,O15,O21,O27,O33)</calculatedColumnFormula>
    </tableColumn>
    <tableColumn id="7" xr3:uid="{2DDEA354-5932-3040-B27B-CBE19BBDD10F}" name="Rank KS p-value">
      <calculatedColumnFormula>AVERAGE(Tabela18[[#This Row],[Rank KS p-value]],P9,P15,P21,P27,P33)</calculatedColumnFormula>
    </tableColumn>
    <tableColumn id="8" xr3:uid="{537309A0-D56C-F546-A324-4C5B0F60C6C6}" name="Rank PSI">
      <calculatedColumnFormula>AVERAGE(Tabela18[[#This Row],[Rank PSI]],Q9,Q15,Q21,Q27,Q33)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D7E511-DDA9-B740-A70A-50E4ED7F2BFC}" name="Tabela3" displayName="Tabela3" ref="B2:C7" totalsRowShown="0" headerRowDxfId="34" headerRowBorderDxfId="33" tableBorderDxfId="32">
  <autoFilter ref="B2:C7" xr:uid="{26204619-A45C-D04E-9DAB-3FBECD5AC29E}">
    <filterColumn colId="0" hiddenButton="1"/>
    <filterColumn colId="1" hiddenButton="1"/>
  </autoFilter>
  <sortState xmlns:xlrd2="http://schemas.microsoft.com/office/spreadsheetml/2017/richdata2" ref="B3:C7">
    <sortCondition ref="C2:C7"/>
  </sortState>
  <tableColumns count="2">
    <tableColumn id="1" xr3:uid="{8B885AE0-4312-3740-A4AD-2F71B8D3CC61}" name="Classifier" dataDxfId="31"/>
    <tableColumn id="2" xr3:uid="{2F4EA737-1A06-1B4F-A0D8-7593AABF9D17}" name="Média de Rank KS Result" dataDxfId="3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showGridLines="0" zoomScaleNormal="100" workbookViewId="0">
      <selection activeCell="L13" sqref="L13"/>
    </sheetView>
  </sheetViews>
  <sheetFormatPr baseColWidth="10" defaultRowHeight="16" x14ac:dyDescent="0.2"/>
  <cols>
    <col min="2" max="3" width="22" bestFit="1" customWidth="1"/>
    <col min="4" max="8" width="12.1640625" bestFit="1" customWidth="1"/>
    <col min="9" max="9" width="10" bestFit="1" customWidth="1"/>
    <col min="10" max="10" width="12.1640625" bestFit="1" customWidth="1"/>
  </cols>
  <sheetData>
    <row r="2" spans="2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1" x14ac:dyDescent="0.2">
      <c r="B3" s="1" t="s">
        <v>9</v>
      </c>
      <c r="C3" s="1" t="s">
        <v>10</v>
      </c>
      <c r="D3" s="1">
        <v>0.147826086956521</v>
      </c>
      <c r="E3" s="1">
        <v>8.6956521739130405E-2</v>
      </c>
      <c r="F3" s="1">
        <v>0.94886578449905401</v>
      </c>
      <c r="G3" s="1">
        <v>0.87046632124352297</v>
      </c>
      <c r="H3" s="1">
        <v>0.77391304347825995</v>
      </c>
      <c r="I3" s="2">
        <v>1.13752646679777E-32</v>
      </c>
      <c r="J3" s="1">
        <v>4.6073438386347303E-2</v>
      </c>
      <c r="K3" s="13"/>
    </row>
    <row r="4" spans="2:11" x14ac:dyDescent="0.2">
      <c r="B4" s="1" t="s">
        <v>9</v>
      </c>
      <c r="C4" s="1" t="s">
        <v>11</v>
      </c>
      <c r="D4" s="1">
        <v>0.182608695652173</v>
      </c>
      <c r="E4" s="1">
        <v>7.6086956521739094E-2</v>
      </c>
      <c r="F4" s="1">
        <v>0.94428166351606801</v>
      </c>
      <c r="G4" s="1">
        <v>0.85858585858585801</v>
      </c>
      <c r="H4" s="1">
        <v>0.75217391304347803</v>
      </c>
      <c r="I4" s="2">
        <v>2.0925804419807001E-30</v>
      </c>
      <c r="J4" s="1">
        <v>0.30154327943467901</v>
      </c>
      <c r="K4" s="13"/>
    </row>
    <row r="5" spans="2:11" x14ac:dyDescent="0.2">
      <c r="B5" s="1" t="s">
        <v>9</v>
      </c>
      <c r="C5" s="1" t="s">
        <v>12</v>
      </c>
      <c r="D5" s="1">
        <v>0.147826086956521</v>
      </c>
      <c r="E5" s="1">
        <v>7.6086956521739094E-2</v>
      </c>
      <c r="F5" s="1">
        <v>0.941587901701323</v>
      </c>
      <c r="G5" s="1">
        <v>0.87628865979381398</v>
      </c>
      <c r="H5" s="1">
        <v>0.78260869565217395</v>
      </c>
      <c r="I5" s="2">
        <v>1.26008858121077E-33</v>
      </c>
      <c r="J5" s="1">
        <v>0.57004278769431005</v>
      </c>
      <c r="K5" s="13"/>
    </row>
    <row r="6" spans="2:11" x14ac:dyDescent="0.2">
      <c r="B6" s="1" t="s">
        <v>9</v>
      </c>
      <c r="C6" s="1" t="s">
        <v>13</v>
      </c>
      <c r="D6" s="1">
        <v>0.19130434782608599</v>
      </c>
      <c r="E6" s="1">
        <v>5.4347826086956499E-2</v>
      </c>
      <c r="F6" s="1">
        <v>0.926086956521739</v>
      </c>
      <c r="G6" s="1">
        <v>0.86567164179104406</v>
      </c>
      <c r="H6" s="1">
        <v>0.75434782608695605</v>
      </c>
      <c r="I6" s="2">
        <v>1.2637279344775099E-30</v>
      </c>
      <c r="J6" s="1">
        <v>4.30856788215708E-2</v>
      </c>
      <c r="K6" s="13"/>
    </row>
    <row r="7" spans="2:11" x14ac:dyDescent="0.2">
      <c r="B7" s="1" t="s">
        <v>9</v>
      </c>
      <c r="C7" s="1" t="s">
        <v>14</v>
      </c>
      <c r="D7" s="1">
        <v>0.147826086956521</v>
      </c>
      <c r="E7" s="1">
        <v>7.6086956521739094E-2</v>
      </c>
      <c r="F7" s="1">
        <v>0.94735349716446104</v>
      </c>
      <c r="G7" s="1">
        <v>0.87628865979381398</v>
      </c>
      <c r="H7" s="1">
        <v>0.79130434782608605</v>
      </c>
      <c r="I7" s="2">
        <v>1.2983828060719E-34</v>
      </c>
      <c r="J7" s="1">
        <v>9.2802067480779599E-2</v>
      </c>
      <c r="K7" s="13"/>
    </row>
    <row r="8" spans="2:11" x14ac:dyDescent="0.2">
      <c r="B8" s="1" t="s">
        <v>15</v>
      </c>
      <c r="C8" s="1" t="s">
        <v>10</v>
      </c>
      <c r="D8" s="1">
        <v>0.24285714285714199</v>
      </c>
      <c r="E8" s="1">
        <v>0.25555555555555498</v>
      </c>
      <c r="F8" s="1">
        <v>0.82804232804232802</v>
      </c>
      <c r="G8" s="1">
        <v>0.64423076923076905</v>
      </c>
      <c r="H8" s="1">
        <v>0.55873015873015797</v>
      </c>
      <c r="I8" s="1">
        <v>0</v>
      </c>
      <c r="J8" s="1">
        <v>6.88638739524597E-2</v>
      </c>
      <c r="K8" s="13"/>
    </row>
    <row r="9" spans="2:11" x14ac:dyDescent="0.2">
      <c r="B9" s="1" t="s">
        <v>15</v>
      </c>
      <c r="C9" s="1" t="s">
        <v>11</v>
      </c>
      <c r="D9" s="1">
        <v>0.314285714285714</v>
      </c>
      <c r="E9" s="1">
        <v>0.266666666666666</v>
      </c>
      <c r="F9" s="1">
        <v>0.81121693121693095</v>
      </c>
      <c r="G9" s="1">
        <v>0.59459459459459396</v>
      </c>
      <c r="H9" s="1">
        <v>0.50634920634920599</v>
      </c>
      <c r="I9" s="2">
        <v>2.8865798640253999E-15</v>
      </c>
      <c r="J9" s="1">
        <v>1.59183572479383</v>
      </c>
      <c r="K9" s="13"/>
    </row>
    <row r="10" spans="2:11" x14ac:dyDescent="0.2">
      <c r="B10" s="1" t="s">
        <v>15</v>
      </c>
      <c r="C10" s="1" t="s">
        <v>12</v>
      </c>
      <c r="D10" s="1">
        <v>0.34761904761904699</v>
      </c>
      <c r="E10" s="1">
        <v>0.22222222222222199</v>
      </c>
      <c r="F10" s="1">
        <v>0.79735449735449704</v>
      </c>
      <c r="G10" s="1">
        <v>0.60085836909871204</v>
      </c>
      <c r="H10" s="1">
        <v>0.473015873015873</v>
      </c>
      <c r="I10" s="2">
        <v>2.74891220897188E-13</v>
      </c>
      <c r="J10" s="1">
        <v>0.91897062409925701</v>
      </c>
      <c r="K10" s="13"/>
    </row>
    <row r="11" spans="2:11" x14ac:dyDescent="0.2">
      <c r="B11" s="1" t="s">
        <v>15</v>
      </c>
      <c r="C11" s="1" t="s">
        <v>13</v>
      </c>
      <c r="D11" s="1">
        <v>0.28571428571428498</v>
      </c>
      <c r="E11" s="1">
        <v>0.2</v>
      </c>
      <c r="F11" s="1">
        <v>0.83253968253968202</v>
      </c>
      <c r="G11" s="1">
        <v>0.64864864864864802</v>
      </c>
      <c r="H11" s="1">
        <v>0.56825396825396801</v>
      </c>
      <c r="I11" s="1">
        <v>0</v>
      </c>
      <c r="J11" s="1">
        <v>3.9730399220564601E-2</v>
      </c>
      <c r="K11" s="13"/>
    </row>
    <row r="12" spans="2:11" x14ac:dyDescent="0.2">
      <c r="B12" s="1" t="s">
        <v>15</v>
      </c>
      <c r="C12" s="1" t="s">
        <v>14</v>
      </c>
      <c r="D12" s="1">
        <v>0.27619047619047599</v>
      </c>
      <c r="E12" s="1">
        <v>0.344444444444444</v>
      </c>
      <c r="F12" s="1">
        <v>0.75312169312169297</v>
      </c>
      <c r="G12" s="1">
        <v>0.57004830917874405</v>
      </c>
      <c r="H12" s="1">
        <v>0.395238095238095</v>
      </c>
      <c r="I12" s="2">
        <v>2.66111399582769E-9</v>
      </c>
      <c r="J12" s="1">
        <v>2.0967199363512001E-2</v>
      </c>
      <c r="K12" s="13"/>
    </row>
    <row r="13" spans="2:11" x14ac:dyDescent="0.2">
      <c r="B13" s="1" t="s">
        <v>16</v>
      </c>
      <c r="C13" s="1" t="s">
        <v>10</v>
      </c>
      <c r="D13" s="1">
        <v>0.488657440433728</v>
      </c>
      <c r="E13" s="1">
        <v>0.285283776996484</v>
      </c>
      <c r="F13" s="1">
        <v>0.65014415347018495</v>
      </c>
      <c r="G13" s="1">
        <v>0.41614271092264898</v>
      </c>
      <c r="H13" s="1">
        <v>0.23584035134851</v>
      </c>
      <c r="I13" s="2">
        <v>2.2738013978190299E-76</v>
      </c>
      <c r="J13" s="1">
        <v>4.4019516859059401E-4</v>
      </c>
      <c r="K13" s="13"/>
    </row>
    <row r="14" spans="2:11" x14ac:dyDescent="0.2">
      <c r="B14" s="1" t="s">
        <v>16</v>
      </c>
      <c r="C14" s="1" t="s">
        <v>11</v>
      </c>
      <c r="D14" s="1">
        <v>0.20958767299186701</v>
      </c>
      <c r="E14" s="1">
        <v>0.36966348568558499</v>
      </c>
      <c r="F14" s="1">
        <v>0.77965260851746898</v>
      </c>
      <c r="G14" s="1">
        <v>0.53234358430540796</v>
      </c>
      <c r="H14" s="1">
        <v>0.423775229365358</v>
      </c>
      <c r="I14" s="2">
        <v>2.0611234496925501E-8</v>
      </c>
      <c r="J14" s="1">
        <v>0.19090094609563699</v>
      </c>
      <c r="K14" s="13"/>
    </row>
    <row r="15" spans="2:11" x14ac:dyDescent="0.2">
      <c r="B15" s="1" t="s">
        <v>16</v>
      </c>
      <c r="C15" s="1" t="s">
        <v>12</v>
      </c>
      <c r="D15" s="1">
        <v>0.16692823512626601</v>
      </c>
      <c r="E15" s="1">
        <v>0.42742340532395701</v>
      </c>
      <c r="F15" s="1">
        <v>0.77501958270055105</v>
      </c>
      <c r="G15" s="1">
        <v>0.53010927691234599</v>
      </c>
      <c r="H15" s="1">
        <v>0.41538987076886602</v>
      </c>
      <c r="I15" s="2">
        <v>1.9866034373094902E-9</v>
      </c>
      <c r="J15" s="1">
        <v>0.21202619928083999</v>
      </c>
      <c r="K15" s="13"/>
    </row>
    <row r="16" spans="2:11" x14ac:dyDescent="0.2">
      <c r="B16" s="1" t="s">
        <v>16</v>
      </c>
      <c r="C16" s="1" t="s">
        <v>13</v>
      </c>
      <c r="D16" s="1">
        <v>0.19075474390069899</v>
      </c>
      <c r="E16" s="1">
        <v>0.38623807132094401</v>
      </c>
      <c r="F16" s="1">
        <v>0.78173922041396304</v>
      </c>
      <c r="G16" s="1">
        <v>0.53714285714285703</v>
      </c>
      <c r="H16" s="1">
        <v>0.43680740819778302</v>
      </c>
      <c r="I16" s="2">
        <v>6.4788461273668197E-7</v>
      </c>
      <c r="J16" s="1">
        <v>7.2204802745726496E-4</v>
      </c>
      <c r="K16" s="13"/>
    </row>
    <row r="17" spans="2:11" x14ac:dyDescent="0.2">
      <c r="B17" s="1" t="s">
        <v>16</v>
      </c>
      <c r="C17" s="1" t="s">
        <v>14</v>
      </c>
      <c r="D17" s="1">
        <v>0.203024682551005</v>
      </c>
      <c r="E17" s="1">
        <v>0.37468608739326897</v>
      </c>
      <c r="F17" s="1">
        <v>0.77470499828770001</v>
      </c>
      <c r="G17" s="1">
        <v>0.53444945267224697</v>
      </c>
      <c r="H17" s="1">
        <v>0.42925946040962298</v>
      </c>
      <c r="I17" s="2">
        <v>7.7023911804197098E-8</v>
      </c>
      <c r="J17" s="1">
        <v>5.3212150838961099E-4</v>
      </c>
      <c r="K17" s="13"/>
    </row>
    <row r="18" spans="2:11" x14ac:dyDescent="0.2">
      <c r="B18" s="1" t="s">
        <v>17</v>
      </c>
      <c r="C18" s="1" t="s">
        <v>10</v>
      </c>
      <c r="D18" s="1">
        <v>0.38231964719477302</v>
      </c>
      <c r="E18" s="1">
        <v>0.46535982814178301</v>
      </c>
      <c r="F18" s="1">
        <v>0.60581007969588896</v>
      </c>
      <c r="G18" s="1">
        <v>0.181606731580507</v>
      </c>
      <c r="H18" s="1">
        <v>0.16198354705715701</v>
      </c>
      <c r="I18" s="2">
        <v>1.9438478167904801E-157</v>
      </c>
      <c r="J18" s="2">
        <v>7.7983504951520107E-5</v>
      </c>
      <c r="K18" s="13"/>
    </row>
    <row r="19" spans="2:11" x14ac:dyDescent="0.2">
      <c r="B19" s="1" t="s">
        <v>17</v>
      </c>
      <c r="C19" s="1" t="s">
        <v>11</v>
      </c>
      <c r="D19" s="1">
        <v>0.30356342711600498</v>
      </c>
      <c r="E19" s="1">
        <v>0.346401718582169</v>
      </c>
      <c r="F19" s="1">
        <v>0.73791470479550003</v>
      </c>
      <c r="G19" s="1">
        <v>0.25580662112454</v>
      </c>
      <c r="H19" s="1">
        <v>0.35154508389185601</v>
      </c>
      <c r="I19" s="1">
        <v>0</v>
      </c>
      <c r="J19" s="1">
        <v>0.14526441234658599</v>
      </c>
      <c r="K19" s="13"/>
    </row>
    <row r="20" spans="2:11" x14ac:dyDescent="0.2">
      <c r="B20" s="1" t="s">
        <v>17</v>
      </c>
      <c r="C20" s="1" t="s">
        <v>12</v>
      </c>
      <c r="D20" s="1">
        <v>0.18735702662547399</v>
      </c>
      <c r="E20" s="1">
        <v>0.489930182599355</v>
      </c>
      <c r="F20" s="1">
        <v>0.73525290127644005</v>
      </c>
      <c r="G20" s="1">
        <v>0.27999705188679203</v>
      </c>
      <c r="H20" s="1">
        <v>0.35061582265993402</v>
      </c>
      <c r="I20" s="1">
        <v>0</v>
      </c>
      <c r="J20" s="1">
        <v>7.4017394490221197E-2</v>
      </c>
      <c r="K20" s="13"/>
    </row>
    <row r="21" spans="2:11" x14ac:dyDescent="0.2">
      <c r="B21" s="1" t="s">
        <v>17</v>
      </c>
      <c r="C21" s="1" t="s">
        <v>13</v>
      </c>
      <c r="D21" s="1">
        <v>0.311664269037568</v>
      </c>
      <c r="E21" s="1">
        <v>0.32867883995703501</v>
      </c>
      <c r="F21" s="1">
        <v>0.74511711895270705</v>
      </c>
      <c r="G21" s="1">
        <v>0.25720826152935999</v>
      </c>
      <c r="H21" s="1">
        <v>0.36083973219676402</v>
      </c>
      <c r="I21" s="1">
        <v>0</v>
      </c>
      <c r="J21" s="2">
        <v>8.9999510572977794E-5</v>
      </c>
      <c r="K21" s="13"/>
    </row>
    <row r="22" spans="2:11" x14ac:dyDescent="0.2">
      <c r="B22" s="1" t="s">
        <v>17</v>
      </c>
      <c r="C22" s="1" t="s">
        <v>14</v>
      </c>
      <c r="D22" s="1">
        <v>0.30705374619720299</v>
      </c>
      <c r="E22" s="1">
        <v>0.33351235230934401</v>
      </c>
      <c r="F22" s="1">
        <v>0.745537561079887</v>
      </c>
      <c r="G22" s="1">
        <v>0.25819203162384202</v>
      </c>
      <c r="H22" s="1">
        <v>0.36310687983818901</v>
      </c>
      <c r="I22" s="1">
        <v>0</v>
      </c>
      <c r="J22" s="1">
        <v>4.3732260247293197E-4</v>
      </c>
      <c r="K22" s="13"/>
    </row>
    <row r="23" spans="2:11" x14ac:dyDescent="0.2">
      <c r="B23" s="1" t="s">
        <v>18</v>
      </c>
      <c r="C23" s="1" t="s">
        <v>10</v>
      </c>
      <c r="D23" s="2">
        <v>1.13424980717753E-5</v>
      </c>
      <c r="E23" s="1">
        <v>2.7777777777777701E-3</v>
      </c>
      <c r="F23" s="1">
        <v>0.99985618657653097</v>
      </c>
      <c r="G23" s="1">
        <v>0.99722222222222201</v>
      </c>
      <c r="H23" s="1">
        <v>0.99721087972415001</v>
      </c>
      <c r="I23" s="1">
        <v>0</v>
      </c>
      <c r="J23" s="2">
        <v>5.7835609617060099E-9</v>
      </c>
      <c r="K23" s="13"/>
    </row>
    <row r="24" spans="2:11" x14ac:dyDescent="0.2">
      <c r="B24" s="1" t="s">
        <v>18</v>
      </c>
      <c r="C24" s="1" t="s">
        <v>11</v>
      </c>
      <c r="D24" s="1">
        <v>5.7506465223900903E-3</v>
      </c>
      <c r="E24" s="1">
        <v>2.7777777777777701E-3</v>
      </c>
      <c r="F24" s="1">
        <v>0.99990040656554102</v>
      </c>
      <c r="G24" s="1">
        <v>0.58564437194127195</v>
      </c>
      <c r="H24" s="1">
        <v>0.99269656549158303</v>
      </c>
      <c r="I24" s="1">
        <v>0</v>
      </c>
      <c r="J24" s="1">
        <v>1.8753441321800899E-3</v>
      </c>
      <c r="K24" s="13"/>
    </row>
    <row r="25" spans="2:11" x14ac:dyDescent="0.2">
      <c r="B25" s="1" t="s">
        <v>18</v>
      </c>
      <c r="C25" s="1" t="s">
        <v>12</v>
      </c>
      <c r="D25" s="1">
        <v>3.5388593983939E-3</v>
      </c>
      <c r="E25" s="1">
        <v>2.7777777777777701E-3</v>
      </c>
      <c r="F25" s="1">
        <v>0.999939553937359</v>
      </c>
      <c r="G25" s="1">
        <v>0.69641125121241498</v>
      </c>
      <c r="H25" s="1">
        <v>0.99419377523705799</v>
      </c>
      <c r="I25" s="1">
        <v>0</v>
      </c>
      <c r="J25" s="2">
        <v>6.6389177129373795E-5</v>
      </c>
      <c r="K25" s="13"/>
    </row>
    <row r="26" spans="2:11" x14ac:dyDescent="0.2">
      <c r="B26" s="1" t="s">
        <v>18</v>
      </c>
      <c r="C26" s="1" t="s">
        <v>13</v>
      </c>
      <c r="D26" s="1">
        <v>3.83376434826006E-3</v>
      </c>
      <c r="E26" s="1">
        <v>2.7777777777777701E-3</v>
      </c>
      <c r="F26" s="1">
        <v>0.99993912859368095</v>
      </c>
      <c r="G26" s="1">
        <v>0.67928098391674496</v>
      </c>
      <c r="H26" s="1">
        <v>0.99397826777369402</v>
      </c>
      <c r="I26" s="1">
        <v>0</v>
      </c>
      <c r="J26" s="1">
        <v>1.5085328136407901E-4</v>
      </c>
      <c r="K26" s="13"/>
    </row>
    <row r="27" spans="2:11" x14ac:dyDescent="0.2">
      <c r="B27" s="1" t="s">
        <v>18</v>
      </c>
      <c r="C27" s="1" t="s">
        <v>14</v>
      </c>
      <c r="D27" s="1">
        <v>2.73354203529785E-3</v>
      </c>
      <c r="E27" s="1">
        <v>8.3333333333333297E-3</v>
      </c>
      <c r="F27" s="1">
        <v>0.99918671138131399</v>
      </c>
      <c r="G27" s="1">
        <v>0.74530271398747305</v>
      </c>
      <c r="H27" s="1">
        <v>0.98897849462365595</v>
      </c>
      <c r="I27" s="1">
        <v>0</v>
      </c>
      <c r="J27" s="2">
        <v>9.3412590820921097E-5</v>
      </c>
      <c r="K27" s="13"/>
    </row>
    <row r="28" spans="2:11" x14ac:dyDescent="0.2">
      <c r="B28" s="1" t="s">
        <v>19</v>
      </c>
      <c r="C28" s="1" t="s">
        <v>10</v>
      </c>
      <c r="D28" s="1">
        <v>0.11645075252429</v>
      </c>
      <c r="E28" s="1">
        <v>0.42819148936170198</v>
      </c>
      <c r="F28" s="1">
        <v>0.81088445196501402</v>
      </c>
      <c r="G28" s="1">
        <v>0.35766271574131803</v>
      </c>
      <c r="H28" s="1">
        <v>0.49038412331832198</v>
      </c>
      <c r="I28" s="1">
        <v>0</v>
      </c>
      <c r="J28" s="1">
        <v>1.5907207602845901E-4</v>
      </c>
      <c r="K28" s="13"/>
    </row>
    <row r="29" spans="2:11" x14ac:dyDescent="0.2">
      <c r="B29" s="1" t="s">
        <v>19</v>
      </c>
      <c r="C29" s="1" t="s">
        <v>11</v>
      </c>
      <c r="D29" s="1">
        <v>0.21311202133739701</v>
      </c>
      <c r="E29" s="1">
        <v>0.22007978723404201</v>
      </c>
      <c r="F29" s="1">
        <v>0.85915563830800501</v>
      </c>
      <c r="G29" s="1">
        <v>0.32804306788785498</v>
      </c>
      <c r="H29" s="1">
        <v>0.57098977566142195</v>
      </c>
      <c r="I29" s="1">
        <v>0</v>
      </c>
      <c r="J29" s="1">
        <v>6.18358654642393E-3</v>
      </c>
      <c r="K29" s="13"/>
    </row>
    <row r="30" spans="2:11" x14ac:dyDescent="0.2">
      <c r="B30" s="1" t="s">
        <v>19</v>
      </c>
      <c r="C30" s="1" t="s">
        <v>12</v>
      </c>
      <c r="D30" s="1">
        <v>0.15079062678605401</v>
      </c>
      <c r="E30" s="1">
        <v>0.30452127659574402</v>
      </c>
      <c r="F30" s="1">
        <v>0.85364978492610499</v>
      </c>
      <c r="G30" s="1">
        <v>0.36599020293911799</v>
      </c>
      <c r="H30" s="1">
        <v>0.56269874606307901</v>
      </c>
      <c r="I30" s="1">
        <v>0</v>
      </c>
      <c r="J30" s="1">
        <v>9.8072901335218704E-3</v>
      </c>
      <c r="K30" s="13"/>
    </row>
    <row r="31" spans="2:11" x14ac:dyDescent="0.2">
      <c r="B31" s="1" t="s">
        <v>19</v>
      </c>
      <c r="C31" s="1" t="s">
        <v>13</v>
      </c>
      <c r="D31" s="1">
        <v>0.19139359878071999</v>
      </c>
      <c r="E31" s="1">
        <v>0.24867021276595699</v>
      </c>
      <c r="F31" s="1">
        <v>0.85945960008086597</v>
      </c>
      <c r="G31" s="1">
        <v>0.33972190905674499</v>
      </c>
      <c r="H31" s="1">
        <v>0.56103758872003895</v>
      </c>
      <c r="I31" s="1">
        <v>0</v>
      </c>
      <c r="J31" s="1">
        <v>2.4079008661109401E-4</v>
      </c>
      <c r="K31" s="13"/>
    </row>
    <row r="32" spans="2:11" x14ac:dyDescent="0.2">
      <c r="B32" s="1" t="s">
        <v>19</v>
      </c>
      <c r="C32" s="1" t="s">
        <v>14</v>
      </c>
      <c r="D32" s="1">
        <v>0.18953610211468799</v>
      </c>
      <c r="E32" s="1">
        <v>0.26063829787234</v>
      </c>
      <c r="F32" s="1">
        <v>0.85763710010746697</v>
      </c>
      <c r="G32" s="1">
        <v>0.33719960579182701</v>
      </c>
      <c r="H32" s="1">
        <v>0.55742627521756904</v>
      </c>
      <c r="I32" s="1">
        <v>0</v>
      </c>
      <c r="J32" s="1">
        <v>2.3097247351658E-4</v>
      </c>
      <c r="K32" s="13"/>
    </row>
  </sheetData>
  <phoneticPr fontId="18" type="noConversion"/>
  <conditionalFormatting sqref="D3:D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045-F473-8D44-8A1E-24D97E2147DB}">
  <dimension ref="B2:Z37"/>
  <sheetViews>
    <sheetView showGridLines="0" tabSelected="1" zoomScale="90" zoomScaleNormal="90" workbookViewId="0">
      <selection activeCell="S13" sqref="S13"/>
    </sheetView>
  </sheetViews>
  <sheetFormatPr baseColWidth="10" defaultRowHeight="16" x14ac:dyDescent="0.2"/>
  <cols>
    <col min="2" max="2" width="22.1640625" style="1" bestFit="1" customWidth="1"/>
    <col min="3" max="3" width="22" style="1" bestFit="1" customWidth="1"/>
    <col min="4" max="6" width="13.5" style="1" hidden="1" customWidth="1"/>
    <col min="7" max="7" width="14" style="1" hidden="1" customWidth="1"/>
    <col min="8" max="8" width="14.6640625" style="1" hidden="1" customWidth="1"/>
    <col min="9" max="9" width="15.5" style="1" hidden="1" customWidth="1"/>
    <col min="10" max="10" width="13.5" style="1" hidden="1" customWidth="1"/>
    <col min="11" max="11" width="15.83203125" style="1" bestFit="1" customWidth="1"/>
    <col min="12" max="13" width="16.1640625" style="1" bestFit="1" customWidth="1"/>
    <col min="14" max="14" width="19.83203125" style="1" bestFit="1" customWidth="1"/>
    <col min="15" max="15" width="20.1640625" style="1" bestFit="1" customWidth="1"/>
    <col min="16" max="16" width="21.1640625" style="1" bestFit="1" customWidth="1"/>
    <col min="17" max="17" width="15.1640625" style="1" bestFit="1" customWidth="1"/>
    <col min="19" max="19" width="22" bestFit="1" customWidth="1"/>
    <col min="20" max="22" width="13.5" bestFit="1" customWidth="1"/>
    <col min="23" max="23" width="15.1640625" customWidth="1"/>
    <col min="24" max="24" width="15.6640625" customWidth="1"/>
    <col min="25" max="25" width="16.6640625" customWidth="1"/>
    <col min="26" max="26" width="13.5" bestFit="1" customWidth="1"/>
  </cols>
  <sheetData>
    <row r="2" spans="2:26" x14ac:dyDescent="0.2">
      <c r="B2" s="3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29" t="s">
        <v>20</v>
      </c>
      <c r="L2" s="27" t="s">
        <v>21</v>
      </c>
      <c r="M2" s="30" t="s">
        <v>22</v>
      </c>
      <c r="N2" s="30" t="s">
        <v>23</v>
      </c>
      <c r="O2" s="30" t="s">
        <v>24</v>
      </c>
      <c r="P2" s="30" t="s">
        <v>25</v>
      </c>
      <c r="Q2" s="31" t="s">
        <v>26</v>
      </c>
      <c r="S2" s="48" t="s">
        <v>34</v>
      </c>
      <c r="T2" s="38" t="s">
        <v>20</v>
      </c>
      <c r="U2" s="39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1" t="s">
        <v>26</v>
      </c>
    </row>
    <row r="3" spans="2:26" x14ac:dyDescent="0.2">
      <c r="B3" s="42" t="s">
        <v>9</v>
      </c>
      <c r="C3" s="16" t="s">
        <v>10</v>
      </c>
      <c r="D3" s="16">
        <v>0.147826086956521</v>
      </c>
      <c r="E3" s="16">
        <v>8.6956521739130405E-2</v>
      </c>
      <c r="F3" s="16">
        <v>0.94886578449905401</v>
      </c>
      <c r="G3" s="16">
        <v>0.87046632124352297</v>
      </c>
      <c r="H3" s="16">
        <v>0.77391304347825995</v>
      </c>
      <c r="I3" s="17">
        <v>1.13752646679777E-32</v>
      </c>
      <c r="J3" s="18">
        <v>4.6073438386347303E-2</v>
      </c>
      <c r="K3" s="34">
        <f>RANK(D3,D3:D7,1)</f>
        <v>1</v>
      </c>
      <c r="L3" s="35">
        <f>RANK(E3,E3:E7,1)</f>
        <v>5</v>
      </c>
      <c r="M3" s="35">
        <f>RANK(F3,F3:F7)</f>
        <v>1</v>
      </c>
      <c r="N3" s="35">
        <f>RANK(G3,G3:G7)</f>
        <v>3</v>
      </c>
      <c r="O3" s="35">
        <f>RANK(H3,H3:H7)</f>
        <v>3</v>
      </c>
      <c r="P3" s="35">
        <f>RANK(I3,I3:I7,1)</f>
        <v>3</v>
      </c>
      <c r="Q3" s="35">
        <f>RANK(J3,J3:J7,1)</f>
        <v>2</v>
      </c>
      <c r="S3" s="37" t="s">
        <v>10</v>
      </c>
      <c r="T3">
        <f>AVERAGE(Tabela18[[#This Row],[Rank FPR]],K9,K15,K21,K27,K33)</f>
        <v>2.3333333333333335</v>
      </c>
      <c r="U3">
        <f>AVERAGE(Tabela18[[#This Row],[Rank FNR]],L9,L15,L21,L27,L33)</f>
        <v>3.1666666666666665</v>
      </c>
      <c r="V3">
        <f>AVERAGE(Tabela18[[#This Row],[Rank AUC]],M9,M15,M21,M27,M33)</f>
        <v>3.6666666666666665</v>
      </c>
      <c r="W3">
        <f>AVERAGE(Tabela18[[#This Row],[Rank F1 Score]],N9,N15,N21,N27,N33)</f>
        <v>3</v>
      </c>
      <c r="X3">
        <f>AVERAGE(Tabela18[[#This Row],[Rank KS Result]],O9,O15,O21,O27,O33)</f>
        <v>3.5</v>
      </c>
      <c r="Y3">
        <f>AVERAGE(Tabela18[[#This Row],[Rank KS p-value]],P9,P15,P21,P27,P33)</f>
        <v>2</v>
      </c>
      <c r="Z3">
        <f>AVERAGE(Tabela18[[#This Row],[Rank PSI]],Q9,Q15,Q21,Q27,Q33)</f>
        <v>1.5</v>
      </c>
    </row>
    <row r="4" spans="2:26" x14ac:dyDescent="0.2">
      <c r="B4" s="43"/>
      <c r="C4" s="19" t="s">
        <v>11</v>
      </c>
      <c r="D4" s="19">
        <v>0.182608695652173</v>
      </c>
      <c r="E4" s="19">
        <v>7.6086956521739094E-2</v>
      </c>
      <c r="F4" s="19">
        <v>0.94428166351606801</v>
      </c>
      <c r="G4" s="19">
        <v>0.85858585858585801</v>
      </c>
      <c r="H4" s="19">
        <v>0.75217391304347803</v>
      </c>
      <c r="I4" s="20">
        <v>2.0925804419807001E-30</v>
      </c>
      <c r="J4" s="21">
        <v>0.30154327943467901</v>
      </c>
      <c r="K4" s="34">
        <f>RANK(D4,D3:D7,1)</f>
        <v>4</v>
      </c>
      <c r="L4" s="35">
        <f>RANK(E4,E3:E7,1)</f>
        <v>2</v>
      </c>
      <c r="M4" s="35">
        <f>RANK(F4,F3:F7)</f>
        <v>3</v>
      </c>
      <c r="N4" s="35">
        <f>RANK(G4,G3:G7)</f>
        <v>5</v>
      </c>
      <c r="O4" s="35">
        <f>RANK(H4,H3:H7)</f>
        <v>5</v>
      </c>
      <c r="P4" s="35">
        <f>RANK(I4,I3:I7,1)</f>
        <v>5</v>
      </c>
      <c r="Q4" s="35">
        <f>RANK(J4,J3:J7,1)</f>
        <v>4</v>
      </c>
      <c r="S4" s="24" t="s">
        <v>11</v>
      </c>
      <c r="T4">
        <f>AVERAGE(Tabela18[[#This Row],[Rank FPR]],K10,K16,K22,K28,K34)</f>
        <v>4</v>
      </c>
      <c r="U4">
        <f>AVERAGE(Tabela18[[#This Row],[Rank FNR]],L10,L16,L22,L28,L34)</f>
        <v>2.1666666666666665</v>
      </c>
      <c r="V4">
        <f>AVERAGE(Tabela18[[#This Row],[Rank AUC]],M10,M16,M22,M28,M34)</f>
        <v>2.6666666666666665</v>
      </c>
      <c r="W4">
        <f>AVERAGE(Tabela18[[#This Row],[Rank F1 Score]],N10,N16,N22,N28,N34)</f>
        <v>4.333333333333333</v>
      </c>
      <c r="X4">
        <f>AVERAGE(Tabela18[[#This Row],[Rank KS Result]],O10,O16,O22,O28,O34)</f>
        <v>3.1666666666666665</v>
      </c>
      <c r="Y4">
        <f>AVERAGE(Tabela18[[#This Row],[Rank KS p-value]],P10,P16,P22,P28,P34)</f>
        <v>2.3333333333333335</v>
      </c>
      <c r="Z4">
        <f>AVERAGE(Tabela18[[#This Row],[Rank PSI]],Q10,Q16,Q22,Q28,Q34)</f>
        <v>4.5</v>
      </c>
    </row>
    <row r="5" spans="2:26" x14ac:dyDescent="0.2">
      <c r="B5" s="43"/>
      <c r="C5" s="16" t="s">
        <v>12</v>
      </c>
      <c r="D5" s="16">
        <v>0.147826086956521</v>
      </c>
      <c r="E5" s="16">
        <v>7.6086956521739094E-2</v>
      </c>
      <c r="F5" s="16">
        <v>0.941587901701323</v>
      </c>
      <c r="G5" s="16">
        <v>0.87628865979381398</v>
      </c>
      <c r="H5" s="16">
        <v>0.78260869565217395</v>
      </c>
      <c r="I5" s="17">
        <v>1.26008858121077E-33</v>
      </c>
      <c r="J5" s="18">
        <v>0.57004278769431005</v>
      </c>
      <c r="K5" s="34">
        <f>RANK(D5,D3:D7,1)</f>
        <v>1</v>
      </c>
      <c r="L5" s="35">
        <f>RANK(E5,E3:E7,1)</f>
        <v>2</v>
      </c>
      <c r="M5" s="35">
        <f>RANK(F5,F3:F7)</f>
        <v>4</v>
      </c>
      <c r="N5" s="35">
        <f>RANK(G5,G3:G7)</f>
        <v>1</v>
      </c>
      <c r="O5" s="35">
        <f>RANK(H5,H3:H7)</f>
        <v>2</v>
      </c>
      <c r="P5" s="35">
        <f>RANK(I5,I3:I7,1)</f>
        <v>2</v>
      </c>
      <c r="Q5" s="35">
        <f>RANK(J5,J3:J7,1)</f>
        <v>5</v>
      </c>
      <c r="S5" s="37" t="s">
        <v>12</v>
      </c>
      <c r="T5">
        <f>AVERAGE(Tabela18[[#This Row],[Rank FPR]],K11,K17,K23,K29,K35)</f>
        <v>2.1666666666666665</v>
      </c>
      <c r="U5">
        <f>AVERAGE(Tabela18[[#This Row],[Rank FNR]],L11,L17,L23,L29,L35)</f>
        <v>3.1666666666666665</v>
      </c>
      <c r="V5">
        <f>AVERAGE(Tabela18[[#This Row],[Rank AUC]],M11,M17,M23,M29,M35)</f>
        <v>3.3333333333333335</v>
      </c>
      <c r="W5">
        <f>AVERAGE(Tabela18[[#This Row],[Rank F1 Score]],N11,N17,N23,N29,N35)</f>
        <v>2.1666666666666665</v>
      </c>
      <c r="X5">
        <f>AVERAGE(Tabela18[[#This Row],[Rank KS Result]],O11,O17,O23,O29,O35)</f>
        <v>3</v>
      </c>
      <c r="Y5">
        <f>AVERAGE(Tabela18[[#This Row],[Rank KS p-value]],P11,P17,P23,P29,P35)</f>
        <v>1.8333333333333333</v>
      </c>
      <c r="Z5">
        <f>AVERAGE(Tabela18[[#This Row],[Rank PSI]],Q11,Q17,Q23,Q29,Q35)</f>
        <v>4.166666666666667</v>
      </c>
    </row>
    <row r="6" spans="2:26" x14ac:dyDescent="0.2">
      <c r="B6" s="43"/>
      <c r="C6" s="19" t="s">
        <v>13</v>
      </c>
      <c r="D6" s="19">
        <v>0.19130434782608599</v>
      </c>
      <c r="E6" s="19">
        <v>5.4347826086956499E-2</v>
      </c>
      <c r="F6" s="19">
        <v>0.926086956521739</v>
      </c>
      <c r="G6" s="19">
        <v>0.86567164179104406</v>
      </c>
      <c r="H6" s="19">
        <v>0.75434782608695605</v>
      </c>
      <c r="I6" s="20">
        <v>1.2637279344775099E-30</v>
      </c>
      <c r="J6" s="21">
        <v>4.30856788215708E-2</v>
      </c>
      <c r="K6" s="34">
        <f>RANK(D6,D3:D7,1)</f>
        <v>5</v>
      </c>
      <c r="L6" s="35">
        <f>RANK(E6,E3:E7,1)</f>
        <v>1</v>
      </c>
      <c r="M6" s="35">
        <f>RANK(F6,F3:F7)</f>
        <v>5</v>
      </c>
      <c r="N6" s="35">
        <f>RANK(G6,G3:G7)</f>
        <v>4</v>
      </c>
      <c r="O6" s="35">
        <f>RANK(H6,H3:H7)</f>
        <v>4</v>
      </c>
      <c r="P6" s="35">
        <f>RANK(I6,I3:I7,1)</f>
        <v>4</v>
      </c>
      <c r="Q6" s="35">
        <f>RANK(J6,J3:J7,1)</f>
        <v>1</v>
      </c>
      <c r="S6" s="24" t="s">
        <v>13</v>
      </c>
      <c r="T6">
        <f>AVERAGE(Tabela18[[#This Row],[Rank FPR]],K12,K18,K24,K30,K36)</f>
        <v>3.6666666666666665</v>
      </c>
      <c r="U6">
        <f>AVERAGE(Tabela18[[#This Row],[Rank FNR]],L12,L18,L24,L30,L36)</f>
        <v>1.6666666666666667</v>
      </c>
      <c r="V6">
        <f>AVERAGE(Tabela18[[#This Row],[Rank AUC]],M12,M18,M24,M30,M36)</f>
        <v>2</v>
      </c>
      <c r="W6">
        <f>AVERAGE(Tabela18[[#This Row],[Rank F1 Score]],N12,N18,N24,N30,N36)</f>
        <v>2.6666666666666665</v>
      </c>
      <c r="X6">
        <f>AVERAGE(Tabela18[[#This Row],[Rank KS Result]],O12,O18,O24,O30,O36)</f>
        <v>2.3333333333333335</v>
      </c>
      <c r="Y6">
        <f>AVERAGE(Tabela18[[#This Row],[Rank KS p-value]],P12,P18,P24,P30,P36)</f>
        <v>2.1666666666666665</v>
      </c>
      <c r="Z6">
        <f>AVERAGE(Tabela18[[#This Row],[Rank PSI]],Q12,Q18,Q24,Q30,Q36)</f>
        <v>2.5</v>
      </c>
    </row>
    <row r="7" spans="2:26" x14ac:dyDescent="0.2">
      <c r="B7" s="44"/>
      <c r="C7" s="16" t="s">
        <v>14</v>
      </c>
      <c r="D7" s="16">
        <v>0.147826086956521</v>
      </c>
      <c r="E7" s="16">
        <v>7.6086956521739094E-2</v>
      </c>
      <c r="F7" s="16">
        <v>0.94735349716446104</v>
      </c>
      <c r="G7" s="16">
        <v>0.87628865979381398</v>
      </c>
      <c r="H7" s="16">
        <v>0.79130434782608605</v>
      </c>
      <c r="I7" s="17">
        <v>1.2983828060719E-34</v>
      </c>
      <c r="J7" s="18">
        <v>9.2802067480779599E-2</v>
      </c>
      <c r="K7" s="34">
        <f>RANK(D7,D3:D7,1)</f>
        <v>1</v>
      </c>
      <c r="L7" s="35">
        <f>RANK(E7,E3:E7,1)</f>
        <v>2</v>
      </c>
      <c r="M7" s="35">
        <f>RANK(F7,F3:F7)</f>
        <v>2</v>
      </c>
      <c r="N7" s="35">
        <f>RANK(G7,G3:G7)</f>
        <v>1</v>
      </c>
      <c r="O7" s="35">
        <f>RANK(H7,H3:H7)</f>
        <v>1</v>
      </c>
      <c r="P7" s="35">
        <f>RANK(I7,I3:I7,1)</f>
        <v>1</v>
      </c>
      <c r="Q7" s="35">
        <f>RANK(J7,J3:J7,1)</f>
        <v>3</v>
      </c>
      <c r="S7" s="37" t="s">
        <v>14</v>
      </c>
      <c r="T7">
        <f>AVERAGE(Tabela18[[#This Row],[Rank FPR]],K13,K19,K25,K31,K37)</f>
        <v>2.3333333333333335</v>
      </c>
      <c r="U7">
        <f>AVERAGE(Tabela18[[#This Row],[Rank FNR]],L13,L19,L25,L31,L37)</f>
        <v>3.3333333333333335</v>
      </c>
      <c r="V7">
        <f>AVERAGE(Tabela18[[#This Row],[Rank AUC]],M13,M19,M25,M31,M37)</f>
        <v>3.3333333333333335</v>
      </c>
      <c r="W7">
        <f>AVERAGE(Tabela18[[#This Row],[Rank F1 Score]],N13,N19,N25,N31,N37)</f>
        <v>2.6666666666666665</v>
      </c>
      <c r="X7">
        <f>AVERAGE(Tabela18[[#This Row],[Rank KS Result]],O13,O19,O25,O31,O37)</f>
        <v>3</v>
      </c>
      <c r="Y7">
        <f>AVERAGE(Tabela18[[#This Row],[Rank KS p-value]],P13,P19,P25,P31,P37)</f>
        <v>2.1666666666666665</v>
      </c>
      <c r="Z7">
        <f>AVERAGE(Tabela18[[#This Row],[Rank PSI]],Q13,Q19,Q25,Q31,Q37)</f>
        <v>2.3333333333333335</v>
      </c>
    </row>
    <row r="8" spans="2:26" x14ac:dyDescent="0.2">
      <c r="B8" s="33" t="s">
        <v>0</v>
      </c>
      <c r="C8" s="27" t="s">
        <v>1</v>
      </c>
      <c r="D8" s="27" t="s">
        <v>2</v>
      </c>
      <c r="E8" s="27" t="s">
        <v>3</v>
      </c>
      <c r="F8" s="27" t="s">
        <v>4</v>
      </c>
      <c r="G8" s="27" t="s">
        <v>5</v>
      </c>
      <c r="H8" s="27" t="s">
        <v>6</v>
      </c>
      <c r="I8" s="27" t="s">
        <v>7</v>
      </c>
      <c r="J8" s="28" t="s">
        <v>8</v>
      </c>
      <c r="K8" s="32" t="s">
        <v>20</v>
      </c>
      <c r="L8" s="27" t="s">
        <v>21</v>
      </c>
      <c r="M8" s="27" t="s">
        <v>22</v>
      </c>
      <c r="N8" s="27" t="s">
        <v>23</v>
      </c>
      <c r="O8" s="27" t="s">
        <v>24</v>
      </c>
      <c r="P8" s="30" t="s">
        <v>25</v>
      </c>
      <c r="Q8" s="28" t="s">
        <v>26</v>
      </c>
    </row>
    <row r="9" spans="2:26" x14ac:dyDescent="0.2">
      <c r="B9" s="45" t="s">
        <v>15</v>
      </c>
      <c r="C9" s="19" t="s">
        <v>10</v>
      </c>
      <c r="D9" s="19">
        <v>0.24285714285714199</v>
      </c>
      <c r="E9" s="19">
        <v>0.25555555555555498</v>
      </c>
      <c r="F9" s="19">
        <v>0.82804232804232802</v>
      </c>
      <c r="G9" s="19">
        <v>0.64423076923076905</v>
      </c>
      <c r="H9" s="19">
        <v>0.55873015873015797</v>
      </c>
      <c r="I9" s="19">
        <v>0</v>
      </c>
      <c r="J9" s="21">
        <v>6.88638739524597E-2</v>
      </c>
      <c r="K9" s="34">
        <f>RANK(D9,D9:D13,1)</f>
        <v>1</v>
      </c>
      <c r="L9" s="35">
        <f>RANK(E9,E9:E13,1)</f>
        <v>3</v>
      </c>
      <c r="M9" s="35">
        <f>RANK(F9,F9:F13)</f>
        <v>2</v>
      </c>
      <c r="N9" s="35">
        <f>RANK(G9,G9:G13)</f>
        <v>2</v>
      </c>
      <c r="O9" s="35">
        <f>RANK(H9,H9:H13)</f>
        <v>2</v>
      </c>
      <c r="P9" s="35">
        <f>RANK(I9,I9:I13,1)</f>
        <v>1</v>
      </c>
      <c r="Q9" s="35">
        <f>RANK(J9,J9:J13,1)</f>
        <v>3</v>
      </c>
    </row>
    <row r="10" spans="2:26" x14ac:dyDescent="0.2">
      <c r="B10" s="46"/>
      <c r="C10" s="16" t="s">
        <v>11</v>
      </c>
      <c r="D10" s="16">
        <v>0.314285714285714</v>
      </c>
      <c r="E10" s="16">
        <v>0.266666666666666</v>
      </c>
      <c r="F10" s="16">
        <v>0.81121693121693095</v>
      </c>
      <c r="G10" s="16">
        <v>0.59459459459459396</v>
      </c>
      <c r="H10" s="16">
        <v>0.50634920634920599</v>
      </c>
      <c r="I10" s="17">
        <v>2.8865798640253999E-15</v>
      </c>
      <c r="J10" s="18">
        <v>1.59183572479383</v>
      </c>
      <c r="K10" s="34">
        <f>RANK(D10,D9:D13,1)</f>
        <v>4</v>
      </c>
      <c r="L10" s="35">
        <f>RANK(E10,E9:E13,1)</f>
        <v>4</v>
      </c>
      <c r="M10" s="35">
        <f>RANK(F10,F9:F13)</f>
        <v>3</v>
      </c>
      <c r="N10" s="35">
        <f>RANK(G10,G9:G13)</f>
        <v>4</v>
      </c>
      <c r="O10" s="35">
        <f>RANK(H10,H9:H13)</f>
        <v>3</v>
      </c>
      <c r="P10" s="35">
        <f>RANK(I10,I9:I13,1)</f>
        <v>3</v>
      </c>
      <c r="Q10" s="35">
        <f>RANK(J10,J9:J13,1)</f>
        <v>5</v>
      </c>
    </row>
    <row r="11" spans="2:26" x14ac:dyDescent="0.2">
      <c r="B11" s="46"/>
      <c r="C11" s="19" t="s">
        <v>12</v>
      </c>
      <c r="D11" s="19">
        <v>0.34761904761904699</v>
      </c>
      <c r="E11" s="19">
        <v>0.22222222222222199</v>
      </c>
      <c r="F11" s="19">
        <v>0.79735449735449704</v>
      </c>
      <c r="G11" s="19">
        <v>0.60085836909871204</v>
      </c>
      <c r="H11" s="19">
        <v>0.473015873015873</v>
      </c>
      <c r="I11" s="20">
        <v>2.74891220897188E-13</v>
      </c>
      <c r="J11" s="21">
        <v>0.91897062409925701</v>
      </c>
      <c r="K11" s="34">
        <f>RANK(D11,D9:D13,1)</f>
        <v>5</v>
      </c>
      <c r="L11" s="35">
        <f>RANK(E11,E9:E13,1)</f>
        <v>2</v>
      </c>
      <c r="M11" s="35">
        <f>RANK(F11,F9:F13)</f>
        <v>4</v>
      </c>
      <c r="N11" s="35">
        <f>RANK(G11,G9:G13)</f>
        <v>3</v>
      </c>
      <c r="O11" s="35">
        <f>RANK(H11,H9:H13)</f>
        <v>4</v>
      </c>
      <c r="P11" s="35">
        <f>RANK(I11,I9:I13,1)</f>
        <v>4</v>
      </c>
      <c r="Q11" s="35">
        <f>RANK(J11,J9:J13,1)</f>
        <v>4</v>
      </c>
    </row>
    <row r="12" spans="2:26" x14ac:dyDescent="0.2">
      <c r="B12" s="46"/>
      <c r="C12" s="16" t="s">
        <v>13</v>
      </c>
      <c r="D12" s="16">
        <v>0.28571428571428498</v>
      </c>
      <c r="E12" s="16">
        <v>0.2</v>
      </c>
      <c r="F12" s="16">
        <v>0.83253968253968202</v>
      </c>
      <c r="G12" s="16">
        <v>0.64864864864864802</v>
      </c>
      <c r="H12" s="16">
        <v>0.56825396825396801</v>
      </c>
      <c r="I12" s="16">
        <v>0</v>
      </c>
      <c r="J12" s="18">
        <v>3.9730399220564601E-2</v>
      </c>
      <c r="K12" s="34">
        <f>RANK(D12,D9:D13,1)</f>
        <v>3</v>
      </c>
      <c r="L12" s="35">
        <f>RANK(E12,E9:E13,1)</f>
        <v>1</v>
      </c>
      <c r="M12" s="35">
        <f>RANK(F12,F9:F13)</f>
        <v>1</v>
      </c>
      <c r="N12" s="35">
        <f>RANK(G12,G9:G13)</f>
        <v>1</v>
      </c>
      <c r="O12" s="35">
        <f>RANK(H12,H9:H13)</f>
        <v>1</v>
      </c>
      <c r="P12" s="35">
        <f>RANK(I12,I9:I13,1)</f>
        <v>1</v>
      </c>
      <c r="Q12" s="35">
        <f>RANK(J12,J9:J13,1)</f>
        <v>2</v>
      </c>
    </row>
    <row r="13" spans="2:26" x14ac:dyDescent="0.2">
      <c r="B13" s="47"/>
      <c r="C13" s="19" t="s">
        <v>14</v>
      </c>
      <c r="D13" s="19">
        <v>0.27619047619047599</v>
      </c>
      <c r="E13" s="19">
        <v>0.344444444444444</v>
      </c>
      <c r="F13" s="19">
        <v>0.75312169312169297</v>
      </c>
      <c r="G13" s="19">
        <v>0.57004830917874405</v>
      </c>
      <c r="H13" s="19">
        <v>0.395238095238095</v>
      </c>
      <c r="I13" s="20">
        <v>2.66111399582769E-9</v>
      </c>
      <c r="J13" s="21">
        <v>2.0967199363512001E-2</v>
      </c>
      <c r="K13" s="34">
        <f>RANK(D13,D9:D13,1)</f>
        <v>2</v>
      </c>
      <c r="L13" s="35">
        <f>RANK(E13,E9:E13,1)</f>
        <v>5</v>
      </c>
      <c r="M13" s="35">
        <f>RANK(F13,F9:F13)</f>
        <v>5</v>
      </c>
      <c r="N13" s="35">
        <f>RANK(G13,G9:G13)</f>
        <v>5</v>
      </c>
      <c r="O13" s="35">
        <f>RANK(H13,H9:H13)</f>
        <v>5</v>
      </c>
      <c r="P13" s="35">
        <f>RANK(I13,I9:I13,1)</f>
        <v>5</v>
      </c>
      <c r="Q13" s="35">
        <f>RANK(J13,J9:J13,1)</f>
        <v>1</v>
      </c>
    </row>
    <row r="14" spans="2:26" x14ac:dyDescent="0.2">
      <c r="B14" s="33" t="s">
        <v>0</v>
      </c>
      <c r="C14" s="27" t="s">
        <v>1</v>
      </c>
      <c r="D14" s="27" t="s">
        <v>2</v>
      </c>
      <c r="E14" s="27" t="s">
        <v>3</v>
      </c>
      <c r="F14" s="27" t="s">
        <v>4</v>
      </c>
      <c r="G14" s="27" t="s">
        <v>5</v>
      </c>
      <c r="H14" s="27" t="s">
        <v>6</v>
      </c>
      <c r="I14" s="27" t="s">
        <v>7</v>
      </c>
      <c r="J14" s="28" t="s">
        <v>8</v>
      </c>
      <c r="K14" s="32" t="s">
        <v>20</v>
      </c>
      <c r="L14" s="27" t="s">
        <v>21</v>
      </c>
      <c r="M14" s="27" t="s">
        <v>22</v>
      </c>
      <c r="N14" s="27" t="s">
        <v>23</v>
      </c>
      <c r="O14" s="27" t="s">
        <v>24</v>
      </c>
      <c r="P14" s="30" t="s">
        <v>25</v>
      </c>
      <c r="Q14" s="28" t="s">
        <v>26</v>
      </c>
    </row>
    <row r="15" spans="2:26" x14ac:dyDescent="0.2">
      <c r="B15" s="42" t="s">
        <v>16</v>
      </c>
      <c r="C15" s="16" t="s">
        <v>10</v>
      </c>
      <c r="D15" s="16">
        <v>0.488657440433728</v>
      </c>
      <c r="E15" s="16">
        <v>0.285283776996484</v>
      </c>
      <c r="F15" s="16">
        <v>0.65014415347018495</v>
      </c>
      <c r="G15" s="16">
        <v>0.41614271092264898</v>
      </c>
      <c r="H15" s="16">
        <v>0.23584035134851</v>
      </c>
      <c r="I15" s="17">
        <v>2.2738013978190299E-76</v>
      </c>
      <c r="J15" s="18">
        <v>4.4019516859059401E-4</v>
      </c>
      <c r="K15" s="34">
        <f>RANK(D15,D15:D19,1)</f>
        <v>5</v>
      </c>
      <c r="L15" s="35">
        <f>RANK(E15,E15:E19,1)</f>
        <v>1</v>
      </c>
      <c r="M15" s="35">
        <f>RANK(F15,F15:F19)</f>
        <v>5</v>
      </c>
      <c r="N15" s="35">
        <f>RANK(G15,G15:G19)</f>
        <v>5</v>
      </c>
      <c r="O15" s="35">
        <f>RANK(H15,H15:H19)</f>
        <v>5</v>
      </c>
      <c r="P15" s="35">
        <f>RANK(I15,I15:I19,1)</f>
        <v>1</v>
      </c>
      <c r="Q15" s="35">
        <f>RANK(J15,J15:J19,1)</f>
        <v>1</v>
      </c>
    </row>
    <row r="16" spans="2:26" x14ac:dyDescent="0.2">
      <c r="B16" s="43"/>
      <c r="C16" s="19" t="s">
        <v>11</v>
      </c>
      <c r="D16" s="19">
        <v>0.20958767299186701</v>
      </c>
      <c r="E16" s="19">
        <v>0.36966348568558499</v>
      </c>
      <c r="F16" s="19">
        <v>0.77965260851746898</v>
      </c>
      <c r="G16" s="19">
        <v>0.53234358430540796</v>
      </c>
      <c r="H16" s="19">
        <v>0.423775229365358</v>
      </c>
      <c r="I16" s="20">
        <v>2.0611234496925501E-8</v>
      </c>
      <c r="J16" s="21">
        <v>0.19090094609563699</v>
      </c>
      <c r="K16" s="34">
        <f>RANK(D16,D15:D19,1)</f>
        <v>4</v>
      </c>
      <c r="L16" s="35">
        <f>RANK(E16,E15:E19,1)</f>
        <v>2</v>
      </c>
      <c r="M16" s="35">
        <f>RANK(F16,F15:F19)</f>
        <v>2</v>
      </c>
      <c r="N16" s="35">
        <f>RANK(G16,G15:G19)</f>
        <v>3</v>
      </c>
      <c r="O16" s="35">
        <f>RANK(H16,H15:H19)</f>
        <v>3</v>
      </c>
      <c r="P16" s="35">
        <f>RANK(I16,I15:I19,1)</f>
        <v>3</v>
      </c>
      <c r="Q16" s="35">
        <f>RANK(J16,J15:J19,1)</f>
        <v>4</v>
      </c>
    </row>
    <row r="17" spans="2:17" x14ac:dyDescent="0.2">
      <c r="B17" s="43"/>
      <c r="C17" s="16" t="s">
        <v>12</v>
      </c>
      <c r="D17" s="16">
        <v>0.16692823512626601</v>
      </c>
      <c r="E17" s="16">
        <v>0.42742340532395701</v>
      </c>
      <c r="F17" s="16">
        <v>0.77501958270055105</v>
      </c>
      <c r="G17" s="16">
        <v>0.53010927691234599</v>
      </c>
      <c r="H17" s="16">
        <v>0.41538987076886602</v>
      </c>
      <c r="I17" s="17">
        <v>1.9866034373094902E-9</v>
      </c>
      <c r="J17" s="18">
        <v>0.21202619928083999</v>
      </c>
      <c r="K17" s="34">
        <f>RANK(D17,D15:D19,1)</f>
        <v>1</v>
      </c>
      <c r="L17" s="35">
        <f>RANK(E17,E15:E19,1)</f>
        <v>5</v>
      </c>
      <c r="M17" s="35">
        <f>RANK(F17,F15:F19)</f>
        <v>3</v>
      </c>
      <c r="N17" s="35">
        <f>RANK(G17,G15:G19)</f>
        <v>4</v>
      </c>
      <c r="O17" s="35">
        <f>RANK(H17,H15:H19)</f>
        <v>4</v>
      </c>
      <c r="P17" s="35">
        <f>RANK(I17,I15:I19,1)</f>
        <v>2</v>
      </c>
      <c r="Q17" s="35">
        <f>RANK(J17,J15:J19,1)</f>
        <v>5</v>
      </c>
    </row>
    <row r="18" spans="2:17" x14ac:dyDescent="0.2">
      <c r="B18" s="43"/>
      <c r="C18" s="19" t="s">
        <v>13</v>
      </c>
      <c r="D18" s="19">
        <v>0.19075474390069899</v>
      </c>
      <c r="E18" s="19">
        <v>0.38623807132094401</v>
      </c>
      <c r="F18" s="19">
        <v>0.78173922041396304</v>
      </c>
      <c r="G18" s="19">
        <v>0.53714285714285703</v>
      </c>
      <c r="H18" s="19">
        <v>0.43680740819778302</v>
      </c>
      <c r="I18" s="20">
        <v>6.4788461273668197E-7</v>
      </c>
      <c r="J18" s="21">
        <v>7.2204802745726496E-4</v>
      </c>
      <c r="K18" s="34">
        <f>RANK(D18,D15:D19,1)</f>
        <v>2</v>
      </c>
      <c r="L18" s="35">
        <f>RANK(E18,E15:E19,1)</f>
        <v>4</v>
      </c>
      <c r="M18" s="35">
        <f>RANK(F18,F15:F19)</f>
        <v>1</v>
      </c>
      <c r="N18" s="35">
        <f>RANK(G18,G15:G19)</f>
        <v>1</v>
      </c>
      <c r="O18" s="35">
        <f>RANK(H18,H15:H19)</f>
        <v>1</v>
      </c>
      <c r="P18" s="35">
        <f>RANK(I18,I15:I19,1)</f>
        <v>5</v>
      </c>
      <c r="Q18" s="35">
        <f>RANK(J18,J15:J19,1)</f>
        <v>3</v>
      </c>
    </row>
    <row r="19" spans="2:17" x14ac:dyDescent="0.2">
      <c r="B19" s="44"/>
      <c r="C19" s="16" t="s">
        <v>14</v>
      </c>
      <c r="D19" s="16">
        <v>0.203024682551005</v>
      </c>
      <c r="E19" s="16">
        <v>0.37468608739326897</v>
      </c>
      <c r="F19" s="16">
        <v>0.77470499828770001</v>
      </c>
      <c r="G19" s="16">
        <v>0.53444945267224697</v>
      </c>
      <c r="H19" s="16">
        <v>0.42925946040962298</v>
      </c>
      <c r="I19" s="17">
        <v>7.7023911804197098E-8</v>
      </c>
      <c r="J19" s="18">
        <v>5.3212150838961099E-4</v>
      </c>
      <c r="K19" s="34">
        <f>RANK(D19,D15:D19,1)</f>
        <v>3</v>
      </c>
      <c r="L19" s="35">
        <f>RANK(E19,E15:E19,1)</f>
        <v>3</v>
      </c>
      <c r="M19" s="35">
        <f>RANK(F19,F15:F19)</f>
        <v>4</v>
      </c>
      <c r="N19" s="35">
        <f>RANK(G19,G15:G19)</f>
        <v>2</v>
      </c>
      <c r="O19" s="35">
        <f>RANK(H19,H15:H19)</f>
        <v>2</v>
      </c>
      <c r="P19" s="35">
        <f>RANK(I19,I15:I19,1)</f>
        <v>4</v>
      </c>
      <c r="Q19" s="35">
        <f>RANK(J19,J15:J19,1)</f>
        <v>2</v>
      </c>
    </row>
    <row r="20" spans="2:17" x14ac:dyDescent="0.2">
      <c r="B20" s="33" t="s">
        <v>0</v>
      </c>
      <c r="C20" s="27" t="s">
        <v>1</v>
      </c>
      <c r="D20" s="27" t="s">
        <v>2</v>
      </c>
      <c r="E20" s="27" t="s">
        <v>3</v>
      </c>
      <c r="F20" s="27" t="s">
        <v>4</v>
      </c>
      <c r="G20" s="27" t="s">
        <v>5</v>
      </c>
      <c r="H20" s="27" t="s">
        <v>6</v>
      </c>
      <c r="I20" s="27" t="s">
        <v>7</v>
      </c>
      <c r="J20" s="28" t="s">
        <v>8</v>
      </c>
      <c r="K20" s="32" t="s">
        <v>20</v>
      </c>
      <c r="L20" s="27" t="s">
        <v>21</v>
      </c>
      <c r="M20" s="27" t="s">
        <v>22</v>
      </c>
      <c r="N20" s="27" t="s">
        <v>23</v>
      </c>
      <c r="O20" s="27" t="s">
        <v>24</v>
      </c>
      <c r="P20" s="30" t="s">
        <v>25</v>
      </c>
      <c r="Q20" s="28" t="s">
        <v>26</v>
      </c>
    </row>
    <row r="21" spans="2:17" x14ac:dyDescent="0.2">
      <c r="B21" s="45" t="s">
        <v>17</v>
      </c>
      <c r="C21" s="19" t="s">
        <v>10</v>
      </c>
      <c r="D21" s="19">
        <v>0.38231964719477302</v>
      </c>
      <c r="E21" s="19">
        <v>0.46535982814178301</v>
      </c>
      <c r="F21" s="19">
        <v>0.60581007969588896</v>
      </c>
      <c r="G21" s="19">
        <v>0.181606731580507</v>
      </c>
      <c r="H21" s="19">
        <v>0.16198354705715701</v>
      </c>
      <c r="I21" s="20">
        <v>1.9438478167904801E-157</v>
      </c>
      <c r="J21" s="22">
        <v>7.7983504951520107E-5</v>
      </c>
      <c r="K21" s="34">
        <f>RANK(D21,D21:D25,1)</f>
        <v>5</v>
      </c>
      <c r="L21" s="35">
        <f>RANK(E21,E21:E25,1)</f>
        <v>4</v>
      </c>
      <c r="M21" s="35">
        <f>RANK(F21,F21:F25)</f>
        <v>5</v>
      </c>
      <c r="N21" s="35">
        <f>RANK(G21,G21:G25)</f>
        <v>5</v>
      </c>
      <c r="O21" s="35">
        <f>RANK(H21,H21:H25)</f>
        <v>5</v>
      </c>
      <c r="P21" s="35">
        <f>RANK(I21,I21:I25,1)</f>
        <v>5</v>
      </c>
      <c r="Q21" s="35">
        <f>RANK(J21,J21:J25,1)</f>
        <v>1</v>
      </c>
    </row>
    <row r="22" spans="2:17" x14ac:dyDescent="0.2">
      <c r="B22" s="46"/>
      <c r="C22" s="16" t="s">
        <v>11</v>
      </c>
      <c r="D22" s="16">
        <v>0.30356342711600498</v>
      </c>
      <c r="E22" s="16">
        <v>0.346401718582169</v>
      </c>
      <c r="F22" s="16">
        <v>0.73791470479550003</v>
      </c>
      <c r="G22" s="16">
        <v>0.25580662112454</v>
      </c>
      <c r="H22" s="16">
        <v>0.35154508389185601</v>
      </c>
      <c r="I22" s="16">
        <v>0</v>
      </c>
      <c r="J22" s="18">
        <v>0.14526441234658599</v>
      </c>
      <c r="K22" s="34">
        <f>RANK(D22,D21:D25,1)</f>
        <v>2</v>
      </c>
      <c r="L22" s="35">
        <f>RANK(E22,E21:E25,1)</f>
        <v>3</v>
      </c>
      <c r="M22" s="35">
        <f>RANK(F22,F21:F25)</f>
        <v>3</v>
      </c>
      <c r="N22" s="35">
        <f>RANK(G22,G21:G25)</f>
        <v>4</v>
      </c>
      <c r="O22" s="35">
        <f>RANK(H22,H21:H25)</f>
        <v>3</v>
      </c>
      <c r="P22" s="35">
        <f>RANK(I22,I21:I25,1)</f>
        <v>1</v>
      </c>
      <c r="Q22" s="35">
        <f>RANK(J22,J21:J25,1)</f>
        <v>5</v>
      </c>
    </row>
    <row r="23" spans="2:17" x14ac:dyDescent="0.2">
      <c r="B23" s="46"/>
      <c r="C23" s="19" t="s">
        <v>12</v>
      </c>
      <c r="D23" s="19">
        <v>0.18735702662547399</v>
      </c>
      <c r="E23" s="19">
        <v>0.489930182599355</v>
      </c>
      <c r="F23" s="19">
        <v>0.73525290127644005</v>
      </c>
      <c r="G23" s="19">
        <v>0.27999705188679203</v>
      </c>
      <c r="H23" s="19">
        <v>0.35061582265993402</v>
      </c>
      <c r="I23" s="19">
        <v>0</v>
      </c>
      <c r="J23" s="21">
        <v>7.4017394490221197E-2</v>
      </c>
      <c r="K23" s="34">
        <f>RANK(D23,D21:D25,1)</f>
        <v>1</v>
      </c>
      <c r="L23" s="35">
        <f>RANK(E23,E21:E25,1)</f>
        <v>5</v>
      </c>
      <c r="M23" s="35">
        <f>RANK(F23,F21:F25)</f>
        <v>4</v>
      </c>
      <c r="N23" s="35">
        <f>RANK(G23,G21:G25)</f>
        <v>1</v>
      </c>
      <c r="O23" s="35">
        <f>RANK(H23,H21:H25)</f>
        <v>4</v>
      </c>
      <c r="P23" s="35">
        <f>RANK(I23,I21:I25,1)</f>
        <v>1</v>
      </c>
      <c r="Q23" s="35">
        <f>RANK(J23,J21:J25,1)</f>
        <v>4</v>
      </c>
    </row>
    <row r="24" spans="2:17" x14ac:dyDescent="0.2">
      <c r="B24" s="46"/>
      <c r="C24" s="16" t="s">
        <v>13</v>
      </c>
      <c r="D24" s="16">
        <v>0.311664269037568</v>
      </c>
      <c r="E24" s="16">
        <v>0.32867883995703501</v>
      </c>
      <c r="F24" s="16">
        <v>0.74511711895270705</v>
      </c>
      <c r="G24" s="16">
        <v>0.25720826152935999</v>
      </c>
      <c r="H24" s="16">
        <v>0.36083973219676402</v>
      </c>
      <c r="I24" s="16">
        <v>0</v>
      </c>
      <c r="J24" s="23">
        <v>8.9999510572977794E-5</v>
      </c>
      <c r="K24" s="34">
        <f>RANK(D24,D21:D25,1)</f>
        <v>4</v>
      </c>
      <c r="L24" s="35">
        <f>RANK(E24,E21:E25,1)</f>
        <v>1</v>
      </c>
      <c r="M24" s="35">
        <f>RANK(F24,F21:F25)</f>
        <v>2</v>
      </c>
      <c r="N24" s="35">
        <f>RANK(G24,G21:G25)</f>
        <v>3</v>
      </c>
      <c r="O24" s="35">
        <f>RANK(H24,H21:H25)</f>
        <v>2</v>
      </c>
      <c r="P24" s="35">
        <f>RANK(I24,I21:I25,1)</f>
        <v>1</v>
      </c>
      <c r="Q24" s="35">
        <f>RANK(J24,J21:J25,1)</f>
        <v>2</v>
      </c>
    </row>
    <row r="25" spans="2:17" x14ac:dyDescent="0.2">
      <c r="B25" s="47"/>
      <c r="C25" s="19" t="s">
        <v>14</v>
      </c>
      <c r="D25" s="19">
        <v>0.30705374619720299</v>
      </c>
      <c r="E25" s="19">
        <v>0.33351235230934401</v>
      </c>
      <c r="F25" s="19">
        <v>0.745537561079887</v>
      </c>
      <c r="G25" s="19">
        <v>0.25819203162384202</v>
      </c>
      <c r="H25" s="19">
        <v>0.36310687983818901</v>
      </c>
      <c r="I25" s="19">
        <v>0</v>
      </c>
      <c r="J25" s="21">
        <v>4.3732260247293197E-4</v>
      </c>
      <c r="K25" s="34">
        <f>RANK(D25,D21:D25,1)</f>
        <v>3</v>
      </c>
      <c r="L25" s="35">
        <f>RANK(E25,E21:E25,1)</f>
        <v>2</v>
      </c>
      <c r="M25" s="35">
        <f>RANK(F25,F21:F25)</f>
        <v>1</v>
      </c>
      <c r="N25" s="35">
        <f>RANK(G25,G21:G25)</f>
        <v>2</v>
      </c>
      <c r="O25" s="35">
        <f>RANK(H25,H21:H25)</f>
        <v>1</v>
      </c>
      <c r="P25" s="35">
        <f>RANK(I25,I21:I25,1)</f>
        <v>1</v>
      </c>
      <c r="Q25" s="35">
        <f>RANK(J25,J21:J25,1)</f>
        <v>3</v>
      </c>
    </row>
    <row r="26" spans="2:17" x14ac:dyDescent="0.2">
      <c r="B26" s="33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27" t="s">
        <v>5</v>
      </c>
      <c r="H26" s="27" t="s">
        <v>6</v>
      </c>
      <c r="I26" s="27" t="s">
        <v>7</v>
      </c>
      <c r="J26" s="28" t="s">
        <v>8</v>
      </c>
      <c r="K26" s="32" t="s">
        <v>20</v>
      </c>
      <c r="L26" s="27" t="s">
        <v>21</v>
      </c>
      <c r="M26" s="27" t="s">
        <v>22</v>
      </c>
      <c r="N26" s="27" t="s">
        <v>23</v>
      </c>
      <c r="O26" s="27" t="s">
        <v>24</v>
      </c>
      <c r="P26" s="30" t="s">
        <v>25</v>
      </c>
      <c r="Q26" s="28" t="s">
        <v>26</v>
      </c>
    </row>
    <row r="27" spans="2:17" x14ac:dyDescent="0.2">
      <c r="B27" s="42" t="s">
        <v>18</v>
      </c>
      <c r="C27" s="16" t="s">
        <v>10</v>
      </c>
      <c r="D27" s="17">
        <v>1.13424980717753E-5</v>
      </c>
      <c r="E27" s="16">
        <v>2.7777777777777701E-3</v>
      </c>
      <c r="F27" s="16">
        <v>0.99985618657653097</v>
      </c>
      <c r="G27" s="16">
        <v>0.99722222222222201</v>
      </c>
      <c r="H27" s="16">
        <v>0.99721087972415001</v>
      </c>
      <c r="I27" s="16">
        <v>0</v>
      </c>
      <c r="J27" s="23">
        <v>5.7835609617060099E-9</v>
      </c>
      <c r="K27" s="34">
        <f>RANK(D27,D27:D31,1)</f>
        <v>1</v>
      </c>
      <c r="L27" s="35">
        <f>RANK(E27,E27:E31,1)</f>
        <v>1</v>
      </c>
      <c r="M27" s="35">
        <f>RANK(F27,F27:F31)</f>
        <v>4</v>
      </c>
      <c r="N27" s="35">
        <f>RANK(G27,G27:G31)</f>
        <v>1</v>
      </c>
      <c r="O27" s="35">
        <f>RANK(H27,H27:H31)</f>
        <v>1</v>
      </c>
      <c r="P27" s="35">
        <f>RANK(I27,I27:I31,1)</f>
        <v>1</v>
      </c>
      <c r="Q27" s="35">
        <f>RANK(J27,J27:J31,1)</f>
        <v>1</v>
      </c>
    </row>
    <row r="28" spans="2:17" x14ac:dyDescent="0.2">
      <c r="B28" s="43"/>
      <c r="C28" s="19" t="s">
        <v>11</v>
      </c>
      <c r="D28" s="19">
        <v>5.7506465223900903E-3</v>
      </c>
      <c r="E28" s="19">
        <v>2.7777777777777701E-3</v>
      </c>
      <c r="F28" s="19">
        <v>0.99990040656554102</v>
      </c>
      <c r="G28" s="19">
        <v>0.58564437194127195</v>
      </c>
      <c r="H28" s="19">
        <v>0.99269656549158303</v>
      </c>
      <c r="I28" s="19">
        <v>0</v>
      </c>
      <c r="J28" s="21">
        <v>1.8753441321800899E-3</v>
      </c>
      <c r="K28" s="34">
        <f>RANK(D28,D27:D31,1)</f>
        <v>5</v>
      </c>
      <c r="L28" s="35">
        <f>RANK(E28,E27:E31,1)</f>
        <v>1</v>
      </c>
      <c r="M28" s="35">
        <f>RANK(F28,F27:F31)</f>
        <v>3</v>
      </c>
      <c r="N28" s="35">
        <f>RANK(G28,G27:G31)</f>
        <v>5</v>
      </c>
      <c r="O28" s="35">
        <f>RANK(H28,H27:H31)</f>
        <v>4</v>
      </c>
      <c r="P28" s="35">
        <f>RANK(I28,I27:I31,1)</f>
        <v>1</v>
      </c>
      <c r="Q28" s="35">
        <f>RANK(J28,J27:J31,1)</f>
        <v>5</v>
      </c>
    </row>
    <row r="29" spans="2:17" x14ac:dyDescent="0.2">
      <c r="B29" s="43"/>
      <c r="C29" s="16" t="s">
        <v>12</v>
      </c>
      <c r="D29" s="16">
        <v>3.5388593983939E-3</v>
      </c>
      <c r="E29" s="16">
        <v>2.7777777777777701E-3</v>
      </c>
      <c r="F29" s="16">
        <v>0.999939553937359</v>
      </c>
      <c r="G29" s="16">
        <v>0.69641125121241498</v>
      </c>
      <c r="H29" s="16">
        <v>0.99419377523705799</v>
      </c>
      <c r="I29" s="16">
        <v>0</v>
      </c>
      <c r="J29" s="23">
        <v>6.6389177129373795E-5</v>
      </c>
      <c r="K29" s="34">
        <f>RANK(D29,D27:D31,1)</f>
        <v>3</v>
      </c>
      <c r="L29" s="35">
        <f>RANK(E29,E27:E31,1)</f>
        <v>1</v>
      </c>
      <c r="M29" s="35">
        <f>RANK(F29,F27:F31)</f>
        <v>1</v>
      </c>
      <c r="N29" s="35">
        <f>RANK(G29,G27:G31)</f>
        <v>3</v>
      </c>
      <c r="O29" s="35">
        <f>RANK(H29,H27:H31)</f>
        <v>2</v>
      </c>
      <c r="P29" s="35">
        <f>RANK(I29,I27:I31,1)</f>
        <v>1</v>
      </c>
      <c r="Q29" s="35">
        <f>RANK(J29,J27:J31,1)</f>
        <v>2</v>
      </c>
    </row>
    <row r="30" spans="2:17" x14ac:dyDescent="0.2">
      <c r="B30" s="43"/>
      <c r="C30" s="19" t="s">
        <v>13</v>
      </c>
      <c r="D30" s="19">
        <v>3.83376434826006E-3</v>
      </c>
      <c r="E30" s="19">
        <v>2.7777777777777701E-3</v>
      </c>
      <c r="F30" s="19">
        <v>0.99993912859368095</v>
      </c>
      <c r="G30" s="19">
        <v>0.67928098391674496</v>
      </c>
      <c r="H30" s="19">
        <v>0.99397826777369402</v>
      </c>
      <c r="I30" s="19">
        <v>0</v>
      </c>
      <c r="J30" s="21">
        <v>1.5085328136407901E-4</v>
      </c>
      <c r="K30" s="34">
        <f>RANK(D30,D27:D31,1)</f>
        <v>4</v>
      </c>
      <c r="L30" s="35">
        <f>RANK(E30,E27:E31,1)</f>
        <v>1</v>
      </c>
      <c r="M30" s="35">
        <f>RANK(F30,F27:F31)</f>
        <v>2</v>
      </c>
      <c r="N30" s="35">
        <f>RANK(G30,G27:G31)</f>
        <v>4</v>
      </c>
      <c r="O30" s="35">
        <f>RANK(H30,H27:H31)</f>
        <v>3</v>
      </c>
      <c r="P30" s="35">
        <f>RANK(I30,I27:I31,1)</f>
        <v>1</v>
      </c>
      <c r="Q30" s="35">
        <f>RANK(J30,J27:J31,1)</f>
        <v>4</v>
      </c>
    </row>
    <row r="31" spans="2:17" x14ac:dyDescent="0.2">
      <c r="B31" s="44"/>
      <c r="C31" s="16" t="s">
        <v>14</v>
      </c>
      <c r="D31" s="16">
        <v>2.73354203529785E-3</v>
      </c>
      <c r="E31" s="16">
        <v>8.3333333333333297E-3</v>
      </c>
      <c r="F31" s="16">
        <v>0.99918671138131399</v>
      </c>
      <c r="G31" s="16">
        <v>0.74530271398747305</v>
      </c>
      <c r="H31" s="16">
        <v>0.98897849462365595</v>
      </c>
      <c r="I31" s="16">
        <v>0</v>
      </c>
      <c r="J31" s="23">
        <v>9.3412590820921097E-5</v>
      </c>
      <c r="K31" s="34">
        <f>RANK(D31,D27:D31,1)</f>
        <v>2</v>
      </c>
      <c r="L31" s="35">
        <f>RANK(E31,E27:E31,1)</f>
        <v>5</v>
      </c>
      <c r="M31" s="35">
        <f>RANK(F31,F27:F31)</f>
        <v>5</v>
      </c>
      <c r="N31" s="35">
        <f>RANK(G31,G27:G31)</f>
        <v>2</v>
      </c>
      <c r="O31" s="35">
        <f>RANK(H31,H27:H31)</f>
        <v>5</v>
      </c>
      <c r="P31" s="35">
        <f>RANK(I31,I27:I31,1)</f>
        <v>1</v>
      </c>
      <c r="Q31" s="35">
        <f>RANK(J31,J27:J31,1)</f>
        <v>3</v>
      </c>
    </row>
    <row r="32" spans="2:17" x14ac:dyDescent="0.2">
      <c r="B32" s="33" t="s">
        <v>0</v>
      </c>
      <c r="C32" s="27" t="s">
        <v>1</v>
      </c>
      <c r="D32" s="27" t="s">
        <v>2</v>
      </c>
      <c r="E32" s="27" t="s">
        <v>3</v>
      </c>
      <c r="F32" s="27" t="s">
        <v>4</v>
      </c>
      <c r="G32" s="27" t="s">
        <v>5</v>
      </c>
      <c r="H32" s="27" t="s">
        <v>6</v>
      </c>
      <c r="I32" s="27" t="s">
        <v>7</v>
      </c>
      <c r="J32" s="28" t="s">
        <v>8</v>
      </c>
      <c r="K32" s="32" t="s">
        <v>20</v>
      </c>
      <c r="L32" s="27" t="s">
        <v>21</v>
      </c>
      <c r="M32" s="27" t="s">
        <v>22</v>
      </c>
      <c r="N32" s="27" t="s">
        <v>23</v>
      </c>
      <c r="O32" s="27" t="s">
        <v>24</v>
      </c>
      <c r="P32" s="30" t="s">
        <v>25</v>
      </c>
      <c r="Q32" s="28" t="s">
        <v>26</v>
      </c>
    </row>
    <row r="33" spans="2:17" x14ac:dyDescent="0.2">
      <c r="B33" s="45" t="s">
        <v>19</v>
      </c>
      <c r="C33" s="19" t="s">
        <v>10</v>
      </c>
      <c r="D33" s="19">
        <v>0.11645075252429</v>
      </c>
      <c r="E33" s="19">
        <v>0.42819148936170198</v>
      </c>
      <c r="F33" s="19">
        <v>0.81088445196501402</v>
      </c>
      <c r="G33" s="19">
        <v>0.35766271574131803</v>
      </c>
      <c r="H33" s="19">
        <v>0.49038412331832198</v>
      </c>
      <c r="I33" s="19">
        <v>0</v>
      </c>
      <c r="J33" s="21">
        <v>1.5907207602845901E-4</v>
      </c>
      <c r="K33" s="34">
        <f>RANK(D33,D33:D37,1)</f>
        <v>1</v>
      </c>
      <c r="L33" s="35">
        <f>RANK(E33,E33:E37,1)</f>
        <v>5</v>
      </c>
      <c r="M33" s="35">
        <f>RANK(F33,F33:F37)</f>
        <v>5</v>
      </c>
      <c r="N33" s="35">
        <f>RANK(G33,G33:G37)</f>
        <v>2</v>
      </c>
      <c r="O33" s="35">
        <f>RANK(H33,H33:H37)</f>
        <v>5</v>
      </c>
      <c r="P33" s="35">
        <f>RANK(I33,I33:I37,1)</f>
        <v>1</v>
      </c>
      <c r="Q33" s="35">
        <f>RANK(J33,J33:J37,1)</f>
        <v>1</v>
      </c>
    </row>
    <row r="34" spans="2:17" x14ac:dyDescent="0.2">
      <c r="B34" s="46"/>
      <c r="C34" s="16" t="s">
        <v>11</v>
      </c>
      <c r="D34" s="16">
        <v>0.21311202133739701</v>
      </c>
      <c r="E34" s="16">
        <v>0.22007978723404201</v>
      </c>
      <c r="F34" s="16">
        <v>0.85915563830800501</v>
      </c>
      <c r="G34" s="16">
        <v>0.32804306788785498</v>
      </c>
      <c r="H34" s="16">
        <v>0.57098977566142195</v>
      </c>
      <c r="I34" s="16">
        <v>0</v>
      </c>
      <c r="J34" s="18">
        <v>6.18358654642393E-3</v>
      </c>
      <c r="K34" s="34">
        <f>RANK(D34,D33:D37,1)</f>
        <v>5</v>
      </c>
      <c r="L34" s="35">
        <f>RANK(E34,E33:E37,1)</f>
        <v>1</v>
      </c>
      <c r="M34" s="35">
        <f>RANK(F34,F33:F37)</f>
        <v>2</v>
      </c>
      <c r="N34" s="35">
        <f>RANK(G34,G33:G37)</f>
        <v>5</v>
      </c>
      <c r="O34" s="35">
        <f>RANK(H34,H33:H37)</f>
        <v>1</v>
      </c>
      <c r="P34" s="35">
        <f>RANK(I34,I33:I37,1)</f>
        <v>1</v>
      </c>
      <c r="Q34" s="35">
        <f>RANK(J34,J33:J37,1)</f>
        <v>4</v>
      </c>
    </row>
    <row r="35" spans="2:17" x14ac:dyDescent="0.2">
      <c r="B35" s="46"/>
      <c r="C35" s="19" t="s">
        <v>12</v>
      </c>
      <c r="D35" s="19">
        <v>0.15079062678605401</v>
      </c>
      <c r="E35" s="19">
        <v>0.30452127659574402</v>
      </c>
      <c r="F35" s="19">
        <v>0.85364978492610499</v>
      </c>
      <c r="G35" s="19">
        <v>0.36599020293911799</v>
      </c>
      <c r="H35" s="19">
        <v>0.56269874606307901</v>
      </c>
      <c r="I35" s="19">
        <v>0</v>
      </c>
      <c r="J35" s="21">
        <v>9.8072901335218704E-3</v>
      </c>
      <c r="K35" s="34">
        <f>RANK(D35,D33:D37,1)</f>
        <v>2</v>
      </c>
      <c r="L35" s="35">
        <f>RANK(E35,E33:E37,1)</f>
        <v>4</v>
      </c>
      <c r="M35" s="35">
        <f>RANK(F35,F33:F37)</f>
        <v>4</v>
      </c>
      <c r="N35" s="35">
        <f>RANK(G35,G33:G37)</f>
        <v>1</v>
      </c>
      <c r="O35" s="35">
        <f>RANK(H35,H33:H37)</f>
        <v>2</v>
      </c>
      <c r="P35" s="35">
        <f>RANK(I35,I33:I37,1)</f>
        <v>1</v>
      </c>
      <c r="Q35" s="35">
        <f>RANK(J35,J33:J37,1)</f>
        <v>5</v>
      </c>
    </row>
    <row r="36" spans="2:17" x14ac:dyDescent="0.2">
      <c r="B36" s="46"/>
      <c r="C36" s="16" t="s">
        <v>13</v>
      </c>
      <c r="D36" s="16">
        <v>0.19139359878071999</v>
      </c>
      <c r="E36" s="16">
        <v>0.24867021276595699</v>
      </c>
      <c r="F36" s="16">
        <v>0.85945960008086597</v>
      </c>
      <c r="G36" s="16">
        <v>0.33972190905674499</v>
      </c>
      <c r="H36" s="16">
        <v>0.56103758872003895</v>
      </c>
      <c r="I36" s="16">
        <v>0</v>
      </c>
      <c r="J36" s="18">
        <v>2.4079008661109401E-4</v>
      </c>
      <c r="K36" s="34">
        <f>RANK(D36,D33:D37,1)</f>
        <v>4</v>
      </c>
      <c r="L36" s="35">
        <f>RANK(E36,E33:E37,1)</f>
        <v>2</v>
      </c>
      <c r="M36" s="35">
        <f>RANK(F36,F33:F37)</f>
        <v>1</v>
      </c>
      <c r="N36" s="35">
        <f>RANK(G36,G33:G37)</f>
        <v>3</v>
      </c>
      <c r="O36" s="35">
        <f>RANK(H36,H33:H37)</f>
        <v>3</v>
      </c>
      <c r="P36" s="35">
        <f>RANK(I36,I33:I37,1)</f>
        <v>1</v>
      </c>
      <c r="Q36" s="35">
        <f>RANK(J36,J33:J37,1)</f>
        <v>3</v>
      </c>
    </row>
    <row r="37" spans="2:17" x14ac:dyDescent="0.2">
      <c r="B37" s="47"/>
      <c r="C37" s="25" t="s">
        <v>14</v>
      </c>
      <c r="D37" s="25">
        <v>0.18953610211468799</v>
      </c>
      <c r="E37" s="25">
        <v>0.26063829787234</v>
      </c>
      <c r="F37" s="25">
        <v>0.85763710010746697</v>
      </c>
      <c r="G37" s="25">
        <v>0.33719960579182701</v>
      </c>
      <c r="H37" s="25">
        <v>0.55742627521756904</v>
      </c>
      <c r="I37" s="25">
        <v>0</v>
      </c>
      <c r="J37" s="26">
        <v>2.3097247351658E-4</v>
      </c>
      <c r="K37" s="36">
        <f>RANK(D37,D33:D37,1)</f>
        <v>3</v>
      </c>
      <c r="L37" s="35">
        <f>RANK(E37,E33:E37,1)</f>
        <v>3</v>
      </c>
      <c r="M37" s="35">
        <f>RANK(F37,F33:F37)</f>
        <v>3</v>
      </c>
      <c r="N37" s="35">
        <f>RANK(G37,G33:G37)</f>
        <v>4</v>
      </c>
      <c r="O37" s="35">
        <f>RANK(H37,H33:H37)</f>
        <v>4</v>
      </c>
      <c r="P37" s="35">
        <f>RANK(I37,I33:I37,1)</f>
        <v>1</v>
      </c>
      <c r="Q37" s="35">
        <f>RANK(J37,J33:J37,1)</f>
        <v>2</v>
      </c>
    </row>
  </sheetData>
  <mergeCells count="6">
    <mergeCell ref="B33:B37"/>
    <mergeCell ref="B3:B7"/>
    <mergeCell ref="B9:B13"/>
    <mergeCell ref="B15:B19"/>
    <mergeCell ref="B21:B25"/>
    <mergeCell ref="B27:B31"/>
  </mergeCells>
  <conditionalFormatting sqref="D3:D7 D9:D13 D15:D19 D21:D25 D27:D31 D33:D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9:E13 E15:E19 E21:E25 E27:E31 E33:E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 F9:F13 F15:F19 F21:F25 F27:F31 F33:F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9:G13 G15:G19 G21:G25 G27:G31 G33:G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:H13 H15:H19 H21:H25 H27:H31 H33:H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 I9:I13 I15:I19 I21:I25 I27:I31 I33:I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 J9:J13 J15:J19 J21:J25 J27:J31 J33:J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Q7 K9:Q13 K8:O8 Q8 K15:Q19 K14:O14 Q14 K21:Q25 K20:O20 Q20 K27:Q31 K26:O26 Q26 K33:Q37 K32:O32 Q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BEE3-49F9-D343-A5AC-BF05A4D7F19B}">
  <dimension ref="B1:E27"/>
  <sheetViews>
    <sheetView showGridLines="0" workbookViewId="0">
      <selection activeCell="I17" sqref="I17"/>
    </sheetView>
  </sheetViews>
  <sheetFormatPr baseColWidth="10" defaultRowHeight="16" x14ac:dyDescent="0.2"/>
  <cols>
    <col min="1" max="1" width="17" bestFit="1" customWidth="1"/>
    <col min="2" max="4" width="22" bestFit="1" customWidth="1"/>
    <col min="5" max="20" width="23" bestFit="1" customWidth="1"/>
    <col min="21" max="21" width="21.6640625" bestFit="1" customWidth="1"/>
    <col min="22" max="22" width="28" bestFit="1" customWidth="1"/>
    <col min="23" max="23" width="27" bestFit="1" customWidth="1"/>
    <col min="24" max="24" width="26" bestFit="1" customWidth="1"/>
    <col min="25" max="25" width="22.6640625" bestFit="1" customWidth="1"/>
    <col min="26" max="26" width="22.5" bestFit="1" customWidth="1"/>
    <col min="27" max="27" width="22.1640625" bestFit="1" customWidth="1"/>
  </cols>
  <sheetData>
    <row r="1" spans="2:5" ht="17" thickBot="1" x14ac:dyDescent="0.25"/>
    <row r="2" spans="2:5" x14ac:dyDescent="0.2">
      <c r="B2" s="12" t="s">
        <v>34</v>
      </c>
      <c r="C2" s="12" t="s">
        <v>29</v>
      </c>
      <c r="D2" s="6"/>
      <c r="E2" s="7"/>
    </row>
    <row r="3" spans="2:5" x14ac:dyDescent="0.2">
      <c r="B3" s="4" t="s">
        <v>13</v>
      </c>
      <c r="C3" s="5">
        <v>2.3333333333333335</v>
      </c>
      <c r="D3" s="8"/>
      <c r="E3" s="9"/>
    </row>
    <row r="4" spans="2:5" x14ac:dyDescent="0.2">
      <c r="B4" s="4" t="s">
        <v>12</v>
      </c>
      <c r="C4" s="5">
        <v>3</v>
      </c>
      <c r="D4" s="8"/>
      <c r="E4" s="9"/>
    </row>
    <row r="5" spans="2:5" x14ac:dyDescent="0.2">
      <c r="B5" s="4" t="s">
        <v>14</v>
      </c>
      <c r="C5" s="5">
        <v>3</v>
      </c>
      <c r="D5" s="8"/>
      <c r="E5" s="9"/>
    </row>
    <row r="6" spans="2:5" x14ac:dyDescent="0.2">
      <c r="B6" s="4" t="s">
        <v>11</v>
      </c>
      <c r="C6" s="5">
        <v>3.1666666666666665</v>
      </c>
      <c r="D6" s="8"/>
      <c r="E6" s="9"/>
    </row>
    <row r="7" spans="2:5" ht="17" thickBot="1" x14ac:dyDescent="0.25">
      <c r="B7" s="4" t="s">
        <v>10</v>
      </c>
      <c r="C7" s="5">
        <v>3.5</v>
      </c>
      <c r="D7" s="10"/>
      <c r="E7" s="11"/>
    </row>
    <row r="8" spans="2:5" x14ac:dyDescent="0.2">
      <c r="B8" s="12" t="s">
        <v>34</v>
      </c>
      <c r="C8" s="12" t="s">
        <v>27</v>
      </c>
      <c r="D8" s="12" t="s">
        <v>34</v>
      </c>
      <c r="E8" s="12" t="s">
        <v>28</v>
      </c>
    </row>
    <row r="9" spans="2:5" x14ac:dyDescent="0.2">
      <c r="B9" s="4" t="s">
        <v>10</v>
      </c>
      <c r="C9" s="5">
        <v>1.5</v>
      </c>
      <c r="D9" s="4" t="s">
        <v>12</v>
      </c>
      <c r="E9" s="5">
        <v>1.8333333333333333</v>
      </c>
    </row>
    <row r="10" spans="2:5" x14ac:dyDescent="0.2">
      <c r="B10" s="4" t="s">
        <v>14</v>
      </c>
      <c r="C10" s="5">
        <v>2.3333333333333335</v>
      </c>
      <c r="D10" s="4" t="s">
        <v>10</v>
      </c>
      <c r="E10" s="5">
        <v>2</v>
      </c>
    </row>
    <row r="11" spans="2:5" x14ac:dyDescent="0.2">
      <c r="B11" s="4" t="s">
        <v>13</v>
      </c>
      <c r="C11" s="5">
        <v>2.5</v>
      </c>
      <c r="D11" s="4" t="s">
        <v>13</v>
      </c>
      <c r="E11" s="5">
        <v>2.1666666666666665</v>
      </c>
    </row>
    <row r="12" spans="2:5" x14ac:dyDescent="0.2">
      <c r="B12" s="4" t="s">
        <v>12</v>
      </c>
      <c r="C12" s="5">
        <v>4.166666666666667</v>
      </c>
      <c r="D12" s="4" t="s">
        <v>14</v>
      </c>
      <c r="E12" s="5">
        <v>2.1666666666666665</v>
      </c>
    </row>
    <row r="13" spans="2:5" x14ac:dyDescent="0.2">
      <c r="B13" s="4" t="s">
        <v>11</v>
      </c>
      <c r="C13" s="5">
        <v>4.5</v>
      </c>
      <c r="D13" s="4" t="s">
        <v>11</v>
      </c>
      <c r="E13" s="5">
        <v>2.3333333333333335</v>
      </c>
    </row>
    <row r="14" spans="2:5" x14ac:dyDescent="0.2">
      <c r="B14" s="12" t="s">
        <v>34</v>
      </c>
      <c r="C14" s="12" t="s">
        <v>33</v>
      </c>
      <c r="D14" s="12" t="s">
        <v>34</v>
      </c>
      <c r="E14" s="12" t="s">
        <v>30</v>
      </c>
    </row>
    <row r="15" spans="2:5" x14ac:dyDescent="0.2">
      <c r="B15" s="4" t="s">
        <v>12</v>
      </c>
      <c r="C15" s="5">
        <v>2.1666666666666665</v>
      </c>
      <c r="D15" s="4" t="s">
        <v>12</v>
      </c>
      <c r="E15" s="5">
        <v>2.1666666666666665</v>
      </c>
    </row>
    <row r="16" spans="2:5" x14ac:dyDescent="0.2">
      <c r="B16" s="4" t="s">
        <v>10</v>
      </c>
      <c r="C16" s="5">
        <v>2.3333333333333335</v>
      </c>
      <c r="D16" s="4" t="s">
        <v>13</v>
      </c>
      <c r="E16" s="5">
        <v>2.6666666666666665</v>
      </c>
    </row>
    <row r="17" spans="2:5" x14ac:dyDescent="0.2">
      <c r="B17" s="4" t="s">
        <v>14</v>
      </c>
      <c r="C17" s="5">
        <v>2.3333333333333335</v>
      </c>
      <c r="D17" s="4" t="s">
        <v>14</v>
      </c>
      <c r="E17" s="5">
        <v>2.6666666666666665</v>
      </c>
    </row>
    <row r="18" spans="2:5" x14ac:dyDescent="0.2">
      <c r="B18" s="4" t="s">
        <v>13</v>
      </c>
      <c r="C18" s="5">
        <v>3.6666666666666665</v>
      </c>
      <c r="D18" s="4" t="s">
        <v>10</v>
      </c>
      <c r="E18" s="5">
        <v>3</v>
      </c>
    </row>
    <row r="19" spans="2:5" x14ac:dyDescent="0.2">
      <c r="B19" s="4" t="s">
        <v>11</v>
      </c>
      <c r="C19" s="5">
        <v>4</v>
      </c>
      <c r="D19" s="4" t="s">
        <v>11</v>
      </c>
      <c r="E19" s="5">
        <v>4.333333333333333</v>
      </c>
    </row>
    <row r="20" spans="2:5" x14ac:dyDescent="0.2">
      <c r="B20" s="12" t="s">
        <v>34</v>
      </c>
      <c r="C20" s="12" t="s">
        <v>32</v>
      </c>
      <c r="D20" s="12" t="s">
        <v>34</v>
      </c>
      <c r="E20" s="12" t="s">
        <v>31</v>
      </c>
    </row>
    <row r="21" spans="2:5" x14ac:dyDescent="0.2">
      <c r="B21" s="4" t="s">
        <v>13</v>
      </c>
      <c r="C21" s="5">
        <v>2</v>
      </c>
      <c r="D21" s="4" t="s">
        <v>13</v>
      </c>
      <c r="E21" s="5">
        <v>1.6666666666666667</v>
      </c>
    </row>
    <row r="22" spans="2:5" x14ac:dyDescent="0.2">
      <c r="B22" s="4" t="s">
        <v>11</v>
      </c>
      <c r="C22" s="5">
        <v>2.6666666666666665</v>
      </c>
      <c r="D22" s="4" t="s">
        <v>11</v>
      </c>
      <c r="E22" s="5">
        <v>2.1666666666666665</v>
      </c>
    </row>
    <row r="23" spans="2:5" x14ac:dyDescent="0.2">
      <c r="B23" s="4" t="s">
        <v>12</v>
      </c>
      <c r="C23" s="5">
        <v>3.3333333333333335</v>
      </c>
      <c r="D23" s="4" t="s">
        <v>10</v>
      </c>
      <c r="E23" s="5">
        <v>3.1666666666666665</v>
      </c>
    </row>
    <row r="24" spans="2:5" x14ac:dyDescent="0.2">
      <c r="B24" s="4" t="s">
        <v>14</v>
      </c>
      <c r="C24" s="5">
        <v>3.3333333333333335</v>
      </c>
      <c r="D24" s="4" t="s">
        <v>12</v>
      </c>
      <c r="E24" s="5">
        <v>3.1666666666666665</v>
      </c>
    </row>
    <row r="25" spans="2:5" x14ac:dyDescent="0.2">
      <c r="B25" s="4" t="s">
        <v>10</v>
      </c>
      <c r="C25" s="5">
        <v>3.6666666666666665</v>
      </c>
      <c r="D25" s="4" t="s">
        <v>14</v>
      </c>
      <c r="E25" s="5">
        <v>3.3333333333333335</v>
      </c>
    </row>
    <row r="26" spans="2:5" x14ac:dyDescent="0.2">
      <c r="D26" s="4"/>
      <c r="E26" s="4"/>
    </row>
    <row r="27" spans="2:5" x14ac:dyDescent="0.2">
      <c r="B27" s="3"/>
      <c r="C27" s="3"/>
      <c r="D27" s="3"/>
      <c r="E27" s="3"/>
    </row>
  </sheetData>
  <sortState xmlns:xlrd2="http://schemas.microsoft.com/office/spreadsheetml/2017/richdata2" ref="D21:E25">
    <sortCondition ref="E21:E25"/>
  </sortState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metrics</vt:lpstr>
      <vt:lpstr>metrics-rank</vt:lpstr>
      <vt:lpstr>metrics-agg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2020-11-06T04:56:03Z</dcterms:created>
  <dcterms:modified xsi:type="dcterms:W3CDTF">2020-11-11T03:30:31Z</dcterms:modified>
</cp:coreProperties>
</file>