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aixa-my.sharepoint.com/personal/c129792_corp_caixa_gov_br/Documents/Área de Trabalho/CONTROLE DE ABASTECIMENTO/"/>
    </mc:Choice>
  </mc:AlternateContent>
  <xr:revisionPtr revIDLastSave="247" documentId="13_ncr:1_{EBAE61E8-5B33-4DE2-A825-F0741B521A2B}" xr6:coauthVersionLast="47" xr6:coauthVersionMax="47" xr10:uidLastSave="{8475EA8B-E97E-42A7-8F39-FFAC8DFC4FBC}"/>
  <bookViews>
    <workbookView xWindow="-108" yWindow="-108" windowWidth="23256" windowHeight="12456" tabRatio="500" activeTab="2" xr2:uid="{00000000-000D-0000-FFFF-FFFF00000000}"/>
  </bookViews>
  <sheets>
    <sheet name="Abastecimentos" sheetId="1" r:id="rId1"/>
    <sheet name="Controle" sheetId="3" state="hidden" r:id="rId2"/>
    <sheet name="Painel" sheetId="7" r:id="rId3"/>
  </sheets>
  <definedNames>
    <definedName name="SegmentaçãodeDados_Mes_do_abastecimento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smNativeData">
      <pm:revision xmlns:pm="smNativeData" day="1733601009" val="1222" rev="124" revOS="4" revMin="124" revMax="0"/>
      <pm:docPrefs xmlns:pm="smNativeData" id="1733601009" fixedDigits="0" showNotice="1" showFrameBounds="1" autoChart="1" recalcOnPrint="1" recalcOnCopy="1" compatTextArt="1" tab="567" useDefinedPrintRange="1" printArea="currentSheet"/>
      <pm:compatibility xmlns:pm="smNativeData" id="1733601009" overlapCells="1"/>
      <pm:defCurrency xmlns:pm="smNativeData" id="1733601009"/>
    </ext>
  </extLst>
</workbook>
</file>

<file path=xl/calcChain.xml><?xml version="1.0" encoding="utf-8"?>
<calcChain xmlns="http://schemas.openxmlformats.org/spreadsheetml/2006/main">
  <c r="H83" i="1" l="1"/>
  <c r="F5" i="1"/>
  <c r="F6" i="1"/>
  <c r="F8" i="1"/>
  <c r="F9" i="1"/>
  <c r="F12" i="1"/>
  <c r="F13" i="1"/>
  <c r="F14" i="1"/>
  <c r="F15" i="1"/>
  <c r="H16" i="1"/>
  <c r="F17" i="1"/>
  <c r="F18" i="1"/>
  <c r="F19" i="1"/>
  <c r="F22" i="1"/>
  <c r="F23" i="1"/>
  <c r="F24" i="1"/>
  <c r="F25" i="1"/>
  <c r="H29" i="1"/>
  <c r="F30" i="1"/>
  <c r="F32" i="1"/>
  <c r="F33" i="1"/>
  <c r="F34" i="1"/>
  <c r="H35" i="1"/>
  <c r="H36" i="1"/>
  <c r="F38" i="1"/>
  <c r="F39" i="1"/>
  <c r="F40" i="1"/>
  <c r="F42" i="1"/>
  <c r="F43" i="1"/>
  <c r="F44" i="1"/>
  <c r="F45" i="1"/>
  <c r="F46" i="1"/>
  <c r="F47" i="1"/>
  <c r="H48" i="1"/>
  <c r="H49" i="1"/>
  <c r="F51" i="1"/>
  <c r="F52" i="1"/>
  <c r="F53" i="1"/>
  <c r="F54" i="1"/>
  <c r="F55" i="1"/>
  <c r="H56" i="1"/>
  <c r="F57" i="1"/>
  <c r="F58" i="1"/>
  <c r="F59" i="1"/>
  <c r="F60" i="1"/>
  <c r="F61" i="1"/>
  <c r="F62" i="1"/>
  <c r="F63" i="1"/>
  <c r="F64" i="1"/>
  <c r="F68" i="1"/>
  <c r="H69" i="1"/>
  <c r="F70" i="1"/>
  <c r="F71" i="1"/>
  <c r="F72" i="1"/>
  <c r="F74" i="1"/>
  <c r="F75" i="1"/>
  <c r="H76" i="1"/>
  <c r="F77" i="1"/>
  <c r="F78" i="1"/>
  <c r="F79" i="1"/>
  <c r="F80" i="1"/>
  <c r="F81" i="1"/>
  <c r="F82" i="1"/>
  <c r="F83" i="1"/>
  <c r="F84" i="1"/>
  <c r="F85" i="1"/>
  <c r="F86" i="1"/>
  <c r="F4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H66" i="1"/>
  <c r="F66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24" i="1" l="1"/>
  <c r="H42" i="1"/>
  <c r="H30" i="1"/>
  <c r="F48" i="1"/>
  <c r="H86" i="1"/>
  <c r="H28" i="1"/>
  <c r="H87" i="1"/>
  <c r="H67" i="1"/>
  <c r="H27" i="1"/>
  <c r="H7" i="1"/>
  <c r="H26" i="1"/>
  <c r="H65" i="1"/>
  <c r="F49" i="1"/>
  <c r="F87" i="1"/>
  <c r="H50" i="1"/>
  <c r="H10" i="1"/>
  <c r="H71" i="1"/>
  <c r="H51" i="1"/>
  <c r="H6" i="1"/>
  <c r="H47" i="1"/>
  <c r="H60" i="1"/>
  <c r="H78" i="1"/>
  <c r="H77" i="1"/>
  <c r="H31" i="1"/>
  <c r="H11" i="1"/>
  <c r="H19" i="1"/>
  <c r="H73" i="1"/>
  <c r="H68" i="1"/>
  <c r="H46" i="1"/>
  <c r="H79" i="1"/>
  <c r="H9" i="1"/>
  <c r="F50" i="1"/>
  <c r="H75" i="1"/>
  <c r="F10" i="1"/>
  <c r="F27" i="1"/>
  <c r="H14" i="1"/>
  <c r="H33" i="1"/>
  <c r="F11" i="1"/>
  <c r="H72" i="1"/>
  <c r="H54" i="1"/>
  <c r="F28" i="1"/>
  <c r="H55" i="1"/>
  <c r="H20" i="1"/>
  <c r="F73" i="1"/>
  <c r="F67" i="1"/>
  <c r="H13" i="1"/>
  <c r="F29" i="1"/>
  <c r="F56" i="1"/>
  <c r="F69" i="1"/>
  <c r="H37" i="1"/>
  <c r="F36" i="1"/>
  <c r="H32" i="1"/>
  <c r="H8" i="1"/>
  <c r="H15" i="1"/>
  <c r="F16" i="1"/>
  <c r="H18" i="1"/>
  <c r="F37" i="1"/>
  <c r="H12" i="1"/>
  <c r="H70" i="1"/>
  <c r="F20" i="1"/>
  <c r="F31" i="1"/>
  <c r="F7" i="1"/>
  <c r="F26" i="1"/>
  <c r="H61" i="1"/>
  <c r="H41" i="1"/>
  <c r="H21" i="1"/>
  <c r="F21" i="1"/>
  <c r="H62" i="1"/>
  <c r="H74" i="1"/>
  <c r="H80" i="1"/>
  <c r="H84" i="1"/>
  <c r="H85" i="1"/>
  <c r="H38" i="1"/>
  <c r="H81" i="1"/>
  <c r="H39" i="1"/>
  <c r="H57" i="1"/>
  <c r="H40" i="1"/>
  <c r="H52" i="1"/>
  <c r="H58" i="1"/>
  <c r="H64" i="1"/>
  <c r="F76" i="1"/>
  <c r="H25" i="1"/>
  <c r="H45" i="1"/>
  <c r="H5" i="1"/>
  <c r="F35" i="1"/>
  <c r="H43" i="1"/>
  <c r="H44" i="1"/>
  <c r="H63" i="1"/>
  <c r="F41" i="1"/>
  <c r="F65" i="1"/>
  <c r="H82" i="1"/>
  <c r="H22" i="1"/>
  <c r="H17" i="1"/>
  <c r="H53" i="1"/>
  <c r="H59" i="1"/>
  <c r="H34" i="1"/>
  <c r="H23" i="1"/>
  <c r="H4" i="1"/>
</calcChain>
</file>

<file path=xl/sharedStrings.xml><?xml version="1.0" encoding="utf-8"?>
<sst xmlns="http://schemas.openxmlformats.org/spreadsheetml/2006/main" count="20" uniqueCount="16">
  <si>
    <t>CONTROLE DE ABASTECIMENTO</t>
  </si>
  <si>
    <t>Preço do Diesel</t>
  </si>
  <si>
    <t>Data do Abastecimento</t>
  </si>
  <si>
    <t>Mes do abastecimento</t>
  </si>
  <si>
    <t>Km abastecido</t>
  </si>
  <si>
    <t xml:space="preserve">Litros </t>
  </si>
  <si>
    <t>Valor</t>
  </si>
  <si>
    <t>KM percorridos</t>
  </si>
  <si>
    <t>Média consumida</t>
  </si>
  <si>
    <t>Rótulos de Linha</t>
  </si>
  <si>
    <t>Total Geral</t>
  </si>
  <si>
    <t>Soma de Valor</t>
  </si>
  <si>
    <t>Dia do Abastecimento</t>
  </si>
  <si>
    <t>Mín. de Média consumida</t>
  </si>
  <si>
    <t>Menor Média do Mês:</t>
  </si>
  <si>
    <t xml:space="preserve">Soma de Litros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</si>
</sst>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/yyyy;@"/>
    <numFmt numFmtId="165" formatCode="0;[Red]0"/>
    <numFmt numFmtId="166" formatCode="&quot;R$&quot;\ #,##0.00"/>
  </numFmts>
  <fonts count="3" x14ac:knownFonts="1">
    <font>
      <sz val="10"/>
      <color rgb="FF000000"/>
      <name val="Arial"/>
      <family val="2"/>
    </font>
    <font>
      <b/>
      <u/>
      <sz val="10"/>
      <color rgb="FF000000"/>
      <name val="Arial"/>
      <family val="2"/>
    </font>
    <font>
      <sz val="10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CECFF"/>
        <bgColor indexed="64"/>
      </patternFill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1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3" xfId="0" applyBorder="1"/>
    <xf numFmtId="0" fontId="0" fillId="0" borderId="1" xfId="0" pivotButton="1" applyBorder="1"/>
    <xf numFmtId="165" fontId="0" fillId="0" borderId="1" xfId="0" applyNumberFormat="1" applyBorder="1" applyAlignment="1">
      <alignment horizontal="left"/>
    </xf>
    <xf numFmtId="0" fontId="0" fillId="0" borderId="3" xfId="0" applyNumberFormat="1" applyBorder="1"/>
    <xf numFmtId="165" fontId="0" fillId="0" borderId="2" xfId="0" applyNumberFormat="1" applyBorder="1" applyAlignment="1">
      <alignment horizontal="left"/>
    </xf>
    <xf numFmtId="0" fontId="0" fillId="0" borderId="5" xfId="0" applyNumberFormat="1" applyBorder="1"/>
    <xf numFmtId="165" fontId="0" fillId="0" borderId="6" xfId="0" applyNumberFormat="1" applyBorder="1" applyAlignment="1">
      <alignment horizontal="left"/>
    </xf>
    <xf numFmtId="166" fontId="0" fillId="0" borderId="3" xfId="0" applyNumberFormat="1" applyBorder="1"/>
    <xf numFmtId="166" fontId="0" fillId="0" borderId="5" xfId="0" applyNumberFormat="1" applyBorder="1"/>
    <xf numFmtId="166" fontId="0" fillId="0" borderId="4" xfId="0" applyNumberFormat="1" applyBorder="1"/>
    <xf numFmtId="0" fontId="0" fillId="0" borderId="4" xfId="0" pivotButton="1" applyBorder="1"/>
    <xf numFmtId="165" fontId="0" fillId="0" borderId="4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166" fontId="0" fillId="0" borderId="0" xfId="0" applyNumberFormat="1" applyBorder="1"/>
    <xf numFmtId="0" fontId="0" fillId="2" borderId="0" xfId="0" applyFill="1"/>
    <xf numFmtId="0" fontId="0" fillId="3" borderId="0" xfId="0" applyFill="1"/>
    <xf numFmtId="3" fontId="0" fillId="0" borderId="4" xfId="0" applyNumberFormat="1" applyBorder="1"/>
    <xf numFmtId="2" fontId="0" fillId="0" borderId="3" xfId="0" applyNumberFormat="1" applyBorder="1"/>
    <xf numFmtId="2" fontId="0" fillId="0" borderId="5" xfId="0" applyNumberFormat="1" applyBorder="1"/>
    <xf numFmtId="2" fontId="0" fillId="0" borderId="4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 customBuiltin="1"/>
  </cellStyles>
  <dxfs count="11">
    <dxf>
      <numFmt numFmtId="0" formatCode="General"/>
    </dxf>
    <dxf>
      <numFmt numFmtId="2" formatCode="0.00"/>
    </dxf>
    <dxf>
      <numFmt numFmtId="3" formatCode="#,##0"/>
    </dxf>
    <dxf>
      <numFmt numFmtId="2" formatCode="0.00"/>
    </dxf>
    <dxf>
      <numFmt numFmtId="166" formatCode="&quot;R$&quot;\ #,##0.00"/>
    </dxf>
    <dxf>
      <numFmt numFmtId="1" formatCode="0"/>
    </dxf>
    <dxf>
      <numFmt numFmtId="3" formatCode="#,##0"/>
    </dxf>
    <dxf>
      <numFmt numFmtId="165" formatCode="0;[Red]0"/>
    </dxf>
    <dxf>
      <numFmt numFmtId="165" formatCode="0;[Red]0"/>
    </dxf>
    <dxf>
      <numFmt numFmtId="164" formatCode="dd/mm/yyyy;@"/>
    </dxf>
    <dxf>
      <font>
        <b/>
        <i val="0"/>
        <strike val="0"/>
        <condense val="0"/>
        <extend val="0"/>
        <outline val="0"/>
        <shadow val="0"/>
        <u/>
        <vertAlign val="baseline"/>
        <sz val="10"/>
        <color rgb="FF000000"/>
        <name val="Arial"/>
        <family val="2"/>
        <scheme val="none"/>
      </font>
    </dxf>
  </dxfs>
  <tableStyles count="0"/>
  <colors>
    <mruColors>
      <color rgb="FFFFFFFF"/>
      <color rgb="FFCCECFF"/>
      <color rgb="FF99CCFF"/>
      <color rgb="FF9999FF"/>
      <color rgb="FFCCFFFF"/>
      <color rgb="FF0070C0"/>
      <color rgb="FF3399FF"/>
      <color rgb="FF66CC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733601009" count="1">
        <pm:charStyle name="Normal" fontId="0"/>
      </pm:charStyles>
      <pm:colors xmlns:pm="smNativeData" id="1733601009" count="5">
        <pm:color name="Cor 24" rgb="95B3D7"/>
        <pm:color name="Cor 25" rgb="DCE6F1"/>
        <pm:color name="Cor 26" rgb="D8D8D8"/>
        <pm:color name="Cor 27" rgb="BFBFBF"/>
        <pm:color name="Cor 28" rgb="4F81BD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ABASTECIMENTO.xlsx]Controle!Tabela dinâmica2</c:name>
    <c:fmtId val="3"/>
  </c:pivotSource>
  <c:chart>
    <c:autoTitleDeleted val="1"/>
    <c:pivotFmts>
      <c:pivotFmt>
        <c:idx val="0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Controle!$E$24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Controle!$D$25:$D$33</c:f>
              <c:strCache>
                <c:ptCount val="8"/>
                <c:pt idx="0">
                  <c:v>1</c:v>
                </c:pt>
                <c:pt idx="1">
                  <c:v>5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</c:strCache>
            </c:strRef>
          </c:cat>
          <c:val>
            <c:numRef>
              <c:f>Controle!$E$25:$E$33</c:f>
              <c:numCache>
                <c:formatCode>0.00</c:formatCode>
                <c:ptCount val="8"/>
                <c:pt idx="0">
                  <c:v>3.2616822429906542</c:v>
                </c:pt>
                <c:pt idx="1">
                  <c:v>3.034782608695652</c:v>
                </c:pt>
                <c:pt idx="2">
                  <c:v>3.9213483146067416</c:v>
                </c:pt>
                <c:pt idx="3">
                  <c:v>3.5252525252525251</c:v>
                </c:pt>
                <c:pt idx="4">
                  <c:v>3.2018348623853212</c:v>
                </c:pt>
                <c:pt idx="5">
                  <c:v>2.9327731092436973</c:v>
                </c:pt>
                <c:pt idx="6">
                  <c:v>3.752688172043011</c:v>
                </c:pt>
                <c:pt idx="7">
                  <c:v>3.4554455445544554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4-4CFB-B86F-3DD3A96272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83090304"/>
        <c:axId val="1768274960"/>
      </c:lineChart>
      <c:catAx>
        <c:axId val="98309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68274960"/>
        <c:crosses val="autoZero"/>
        <c:auto val="1"/>
        <c:lblAlgn val="ctr"/>
        <c:lblOffset val="100"/>
        <c:noMultiLvlLbl val="0"/>
      </c:catAx>
      <c:valAx>
        <c:axId val="176827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83090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ABASTECIMENTO.xlsx]Controle!Tabela dinâmica1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3840947546531302E-3"/>
          <c:y val="0.27246594175728034"/>
          <c:w val="0.9627749576988156"/>
          <c:h val="0.602960836791952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Controle!$E$6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Controle!$D$7:$D$18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Controle!$E$7:$E$18</c:f>
              <c:numCache>
                <c:formatCode>"R$"\ #,##0.00</c:formatCode>
                <c:ptCount val="11"/>
                <c:pt idx="0">
                  <c:v>3144.9599999999996</c:v>
                </c:pt>
                <c:pt idx="1">
                  <c:v>2714.04</c:v>
                </c:pt>
                <c:pt idx="2">
                  <c:v>3144.96</c:v>
                </c:pt>
                <c:pt idx="3">
                  <c:v>3163.86</c:v>
                </c:pt>
                <c:pt idx="4">
                  <c:v>2695.14</c:v>
                </c:pt>
                <c:pt idx="5">
                  <c:v>3114.72</c:v>
                </c:pt>
                <c:pt idx="6">
                  <c:v>3144.9599999999996</c:v>
                </c:pt>
                <c:pt idx="7">
                  <c:v>2819.8799999999997</c:v>
                </c:pt>
                <c:pt idx="8">
                  <c:v>3144.9600000000005</c:v>
                </c:pt>
                <c:pt idx="9">
                  <c:v>3144.9600000000005</c:v>
                </c:pt>
                <c:pt idx="10">
                  <c:v>2793.4200000000005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173-9979-A4E747B41E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89252832"/>
        <c:axId val="10047152"/>
      </c:barChart>
      <c:catAx>
        <c:axId val="28925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47152"/>
        <c:crosses val="autoZero"/>
        <c:auto val="1"/>
        <c:lblAlgn val="ctr"/>
        <c:lblOffset val="100"/>
        <c:noMultiLvlLbl val="0"/>
      </c:catAx>
      <c:valAx>
        <c:axId val="10047152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2892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[CONTROLE DE ABASTECIMENTO.xlsx]Controle!Tabela dinâmica5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Controle!$E$37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B5-4F07-A773-A0ECDC9FBF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5B5-4F07-A773-A0ECDC9FBF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5B5-4F07-A773-A0ECDC9FBF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5B5-4F07-A773-A0ECDC9FBF5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5B5-4F07-A773-A0ECDC9FBF5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5B5-4F07-A773-A0ECDC9FBF5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5B5-4F07-A773-A0ECDC9FBF5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5B5-4F07-A773-A0ECDC9FBF5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5B5-4F07-A773-A0ECDC9FBF5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5B5-4F07-A773-A0ECDC9FBF5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B5-4F07-A773-A0ECDC9FBF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Controle!$D$38:$D$49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strCache>
            </c:strRef>
          </c:cat>
          <c:val>
            <c:numRef>
              <c:f>Controle!$E$38:$E$49</c:f>
              <c:numCache>
                <c:formatCode>General</c:formatCode>
                <c:ptCount val="11"/>
                <c:pt idx="0">
                  <c:v>832</c:v>
                </c:pt>
                <c:pt idx="1">
                  <c:v>718</c:v>
                </c:pt>
                <c:pt idx="2">
                  <c:v>832</c:v>
                </c:pt>
                <c:pt idx="3">
                  <c:v>837</c:v>
                </c:pt>
                <c:pt idx="4">
                  <c:v>713</c:v>
                </c:pt>
                <c:pt idx="5">
                  <c:v>824</c:v>
                </c:pt>
                <c:pt idx="6">
                  <c:v>832</c:v>
                </c:pt>
                <c:pt idx="7">
                  <c:v>746</c:v>
                </c:pt>
                <c:pt idx="8">
                  <c:v>832</c:v>
                </c:pt>
                <c:pt idx="9">
                  <c:v>832</c:v>
                </c:pt>
                <c:pt idx="10">
                  <c:v>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5B5-4F07-A773-A0ECDC9FBF50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chart" Target="../charts/chart2.xml"/><Relationship Id="rId7" Type="http://schemas.openxmlformats.org/officeDocument/2006/relationships/image" Target="../media/image3.svg"/><Relationship Id="rId2" Type="http://schemas.openxmlformats.org/officeDocument/2006/relationships/chart" Target="../charts/chart1.xml"/><Relationship Id="rId1" Type="http://schemas.openxmlformats.org/officeDocument/2006/relationships/image" Target="../media/image1.jpeg"/><Relationship Id="rId6" Type="http://schemas.openxmlformats.org/officeDocument/2006/relationships/image" Target="../media/image2.png"/><Relationship Id="rId5" Type="http://schemas.openxmlformats.org/officeDocument/2006/relationships/hyperlink" Target="#Abastecimentos!A1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168728</xdr:colOff>
      <xdr:row>0</xdr:row>
      <xdr:rowOff>0</xdr:rowOff>
    </xdr:from>
    <xdr:to>
      <xdr:col>16</xdr:col>
      <xdr:colOff>69668</xdr:colOff>
      <xdr:row>8</xdr:row>
      <xdr:rowOff>0</xdr:rowOff>
    </xdr:to>
    <xdr:grpSp>
      <xdr:nvGrpSpPr>
        <xdr:cNvPr id="55" name="Agrupar 54">
          <a:extLst>
            <a:ext uri="{FF2B5EF4-FFF2-40B4-BE49-F238E27FC236}">
              <a16:creationId xmlns:a16="http://schemas.microsoft.com/office/drawing/2014/main" id="{709C8991-AC46-3A04-9BDE-23E2490B5CFF}"/>
            </a:ext>
          </a:extLst>
        </xdr:cNvPr>
        <xdr:cNvGrpSpPr/>
      </xdr:nvGrpSpPr>
      <xdr:grpSpPr>
        <a:xfrm>
          <a:off x="2498271" y="0"/>
          <a:ext cx="8435340" cy="1306286"/>
          <a:chOff x="2498271" y="0"/>
          <a:chExt cx="8435340" cy="1306286"/>
        </a:xfrm>
      </xdr:grpSpPr>
      <xdr:sp macro="" textlink="">
        <xdr:nvSpPr>
          <xdr:cNvPr id="43" name="Retângulo: Cantos Arredondados 42">
            <a:extLst>
              <a:ext uri="{FF2B5EF4-FFF2-40B4-BE49-F238E27FC236}">
                <a16:creationId xmlns:a16="http://schemas.microsoft.com/office/drawing/2014/main" id="{3CB2F7A7-74B6-2F0F-09B3-9C3CBD1CE161}"/>
              </a:ext>
            </a:extLst>
          </xdr:cNvPr>
          <xdr:cNvSpPr/>
        </xdr:nvSpPr>
        <xdr:spPr>
          <a:xfrm>
            <a:off x="2498271" y="0"/>
            <a:ext cx="8435340" cy="1306286"/>
          </a:xfrm>
          <a:prstGeom prst="roundRect">
            <a:avLst/>
          </a:prstGeom>
          <a:solidFill>
            <a:srgbClr val="FFFFFF">
              <a:alpha val="56863"/>
            </a:srgbClr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7874E546-6847-7453-D022-C09C2437D2B0}"/>
              </a:ext>
            </a:extLst>
          </xdr:cNvPr>
          <xdr:cNvSpPr txBox="1"/>
        </xdr:nvSpPr>
        <xdr:spPr>
          <a:xfrm>
            <a:off x="4038600" y="326571"/>
            <a:ext cx="4267200" cy="32657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rgbClr val="0070C0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CONTROLE DE ABASTECIMENTO</a:t>
            </a:r>
          </a:p>
        </xdr:txBody>
      </xdr:sp>
      <xdr:pic>
        <xdr:nvPicPr>
          <xdr:cNvPr id="54" name="dimg_e3RbZ-3vGYWx5OUPzcm26AQ_7" descr="Fotos Posto De Gasolina 3d | Freepik">
            <a:extLst>
              <a:ext uri="{FF2B5EF4-FFF2-40B4-BE49-F238E27FC236}">
                <a16:creationId xmlns:a16="http://schemas.microsoft.com/office/drawing/2014/main" id="{E361428B-31C1-5A5D-FBAE-A01E438C83DB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45230" y="163286"/>
            <a:ext cx="1393370" cy="997757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>
    <xdr:from>
      <xdr:col>1</xdr:col>
      <xdr:colOff>441960</xdr:colOff>
      <xdr:row>0</xdr:row>
      <xdr:rowOff>68580</xdr:rowOff>
    </xdr:from>
    <xdr:to>
      <xdr:col>15</xdr:col>
      <xdr:colOff>7620</xdr:colOff>
      <xdr:row>13</xdr:row>
      <xdr:rowOff>83820</xdr:rowOff>
    </xdr:to>
    <xdr:sp macro="" textlink="">
      <xdr:nvSpPr>
        <xdr:cNvPr id="6" name="Retângulo: Cantos Arredondados 5">
          <a:extLst>
            <a:ext uri="{FF2B5EF4-FFF2-40B4-BE49-F238E27FC236}">
              <a16:creationId xmlns:a16="http://schemas.microsoft.com/office/drawing/2014/main" id="{2BFEC3A3-2055-2D33-86FB-A807D4E0219D}"/>
            </a:ext>
          </a:extLst>
        </xdr:cNvPr>
        <xdr:cNvSpPr/>
      </xdr:nvSpPr>
      <xdr:spPr>
        <a:xfrm>
          <a:off x="2164080" y="68580"/>
          <a:ext cx="8100060" cy="2194560"/>
        </a:xfrm>
        <a:prstGeom prst="roundRect">
          <a:avLst/>
        </a:prstGeom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NoShape">
            <a:avLst/>
          </a:prstTxWarp>
          <a:noAutofit/>
        </a:bodyPr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556260</xdr:colOff>
      <xdr:row>0</xdr:row>
      <xdr:rowOff>121920</xdr:rowOff>
    </xdr:from>
    <xdr:to>
      <xdr:col>12</xdr:col>
      <xdr:colOff>579120</xdr:colOff>
      <xdr:row>12</xdr:row>
      <xdr:rowOff>137160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8A65CBB0-56F2-2983-B60E-DC15B820BA43}"/>
            </a:ext>
          </a:extLst>
        </xdr:cNvPr>
        <xdr:cNvSpPr/>
      </xdr:nvSpPr>
      <xdr:spPr>
        <a:xfrm>
          <a:off x="2278380" y="121920"/>
          <a:ext cx="6728460" cy="2026920"/>
        </a:xfrm>
        <a:prstGeom prst="roundRect">
          <a:avLst/>
        </a:prstGeom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NoShape">
            <a:avLst/>
          </a:prstTxWarp>
          <a:noAutofit/>
        </a:bodyPr>
        <a:lstStyle/>
        <a:p>
          <a:pPr algn="ctr"/>
          <a:endParaRPr lang="pt-BR" sz="1100"/>
        </a:p>
      </xdr:txBody>
    </xdr:sp>
    <xdr:clientData/>
  </xdr:twoCellAnchor>
  <xdr:twoCellAnchor>
    <xdr:from>
      <xdr:col>1</xdr:col>
      <xdr:colOff>381000</xdr:colOff>
      <xdr:row>0</xdr:row>
      <xdr:rowOff>144780</xdr:rowOff>
    </xdr:from>
    <xdr:to>
      <xdr:col>19</xdr:col>
      <xdr:colOff>381000</xdr:colOff>
      <xdr:row>4</xdr:row>
      <xdr:rowOff>53340</xdr:rowOff>
    </xdr:to>
    <xdr:sp macro="" textlink="">
      <xdr:nvSpPr>
        <xdr:cNvPr id="14" name="Retângulo: Cantos Superiores Arredondados 13">
          <a:extLst>
            <a:ext uri="{FF2B5EF4-FFF2-40B4-BE49-F238E27FC236}">
              <a16:creationId xmlns:a16="http://schemas.microsoft.com/office/drawing/2014/main" id="{45F7F45C-9A99-13DA-DFC2-71815EBC8191}"/>
            </a:ext>
          </a:extLst>
        </xdr:cNvPr>
        <xdr:cNvSpPr/>
      </xdr:nvSpPr>
      <xdr:spPr>
        <a:xfrm>
          <a:off x="2103120" y="144780"/>
          <a:ext cx="10972800" cy="579120"/>
        </a:xfrm>
        <a:prstGeom prst="round2SameRect">
          <a:avLst/>
        </a:prstGeom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NoShape">
            <a:avLst/>
          </a:prstTxWarp>
          <a:noAutofit/>
        </a:bodyPr>
        <a:lstStyle/>
        <a:p>
          <a:pPr algn="ctr"/>
          <a:endParaRPr lang="pt-BR" sz="1100"/>
        </a:p>
      </xdr:txBody>
    </xdr:sp>
    <xdr:clientData/>
  </xdr:twoCellAnchor>
  <xdr:twoCellAnchor>
    <xdr:from>
      <xdr:col>2</xdr:col>
      <xdr:colOff>168728</xdr:colOff>
      <xdr:row>10</xdr:row>
      <xdr:rowOff>161116</xdr:rowOff>
    </xdr:from>
    <xdr:to>
      <xdr:col>16</xdr:col>
      <xdr:colOff>69668</xdr:colOff>
      <xdr:row>28</xdr:row>
      <xdr:rowOff>46816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AED222DF-6D5B-8C13-5597-125A1F97E867}"/>
            </a:ext>
          </a:extLst>
        </xdr:cNvPr>
        <xdr:cNvGrpSpPr/>
      </xdr:nvGrpSpPr>
      <xdr:grpSpPr>
        <a:xfrm>
          <a:off x="2498271" y="1793973"/>
          <a:ext cx="8435340" cy="2824843"/>
          <a:chOff x="1836420" y="22860"/>
          <a:chExt cx="8435340" cy="2903220"/>
        </a:xfrm>
      </xdr:grpSpPr>
      <xdr:sp macro="" textlink="">
        <xdr:nvSpPr>
          <xdr:cNvPr id="8" name="Retângulo: Cantos Arredondados 7">
            <a:extLst>
              <a:ext uri="{FF2B5EF4-FFF2-40B4-BE49-F238E27FC236}">
                <a16:creationId xmlns:a16="http://schemas.microsoft.com/office/drawing/2014/main" id="{A7BDABDC-C9E6-E2B9-0755-8548F8D4FEE1}"/>
              </a:ext>
            </a:extLst>
          </xdr:cNvPr>
          <xdr:cNvSpPr/>
        </xdr:nvSpPr>
        <xdr:spPr>
          <a:xfrm>
            <a:off x="1836420" y="45720"/>
            <a:ext cx="8435340" cy="2880360"/>
          </a:xfrm>
          <a:prstGeom prst="roundRect">
            <a:avLst/>
          </a:prstGeom>
          <a:solidFill>
            <a:schemeClr val="lt1"/>
          </a:solidFill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graphicFrame macro="">
        <xdr:nvGraphicFramePr>
          <xdr:cNvPr id="3" name="Gráfico 2">
            <a:extLst>
              <a:ext uri="{FF2B5EF4-FFF2-40B4-BE49-F238E27FC236}">
                <a16:creationId xmlns:a16="http://schemas.microsoft.com/office/drawing/2014/main" id="{212BF1E0-6DD8-43FC-8DEE-20188DAC732D}"/>
              </a:ext>
            </a:extLst>
          </xdr:cNvPr>
          <xdr:cNvGraphicFramePr>
            <a:graphicFrameLocks/>
          </xdr:cNvGraphicFramePr>
        </xdr:nvGraphicFramePr>
        <xdr:xfrm>
          <a:off x="2407920" y="624840"/>
          <a:ext cx="7581900" cy="191262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0C134539-7ACE-2222-2FDE-A3384CAF0960}"/>
              </a:ext>
            </a:extLst>
          </xdr:cNvPr>
          <xdr:cNvSpPr/>
        </xdr:nvSpPr>
        <xdr:spPr>
          <a:xfrm>
            <a:off x="1844040" y="22860"/>
            <a:ext cx="8427720" cy="601980"/>
          </a:xfrm>
          <a:prstGeom prst="round2SameRect">
            <a:avLst/>
          </a:prstGeom>
          <a:solidFill>
            <a:srgbClr val="0070C0"/>
          </a:solidFill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sp macro="" textlink="">
        <xdr:nvSpPr>
          <xdr:cNvPr id="2" name="CaixaDeTexto 1">
            <a:extLst>
              <a:ext uri="{FF2B5EF4-FFF2-40B4-BE49-F238E27FC236}">
                <a16:creationId xmlns:a16="http://schemas.microsoft.com/office/drawing/2014/main" id="{22BDCED7-ED26-7FC2-875E-101B915CF38D}"/>
              </a:ext>
            </a:extLst>
          </xdr:cNvPr>
          <xdr:cNvSpPr txBox="1"/>
        </xdr:nvSpPr>
        <xdr:spPr>
          <a:xfrm>
            <a:off x="1983379" y="121920"/>
            <a:ext cx="8120742" cy="449580"/>
          </a:xfrm>
          <a:prstGeom prst="rect">
            <a:avLst/>
          </a:prstGeom>
          <a:solidFill>
            <a:srgbClr val="0070C0"/>
          </a:solidFill>
          <a:ln w="9525" cmpd="sng">
            <a:solidFill>
              <a:srgbClr val="0070C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>
                <a:solidFill>
                  <a:schemeClr val="bg2">
                    <a:lumMod val="20000"/>
                    <a:lumOff val="8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  <a:cs typeface="Cordia New" panose="020B0502040204020203" pitchFamily="34" charset="-34"/>
              </a:rPr>
              <a:t>CONSUMO - Média de consumo por abastecimento em um mês</a:t>
            </a:r>
          </a:p>
        </xdr:txBody>
      </xdr:sp>
    </xdr:grpSp>
    <xdr:clientData/>
  </xdr:twoCellAnchor>
  <xdr:twoCellAnchor>
    <xdr:from>
      <xdr:col>2</xdr:col>
      <xdr:colOff>168728</xdr:colOff>
      <xdr:row>29</xdr:row>
      <xdr:rowOff>52258</xdr:rowOff>
    </xdr:from>
    <xdr:to>
      <xdr:col>16</xdr:col>
      <xdr:colOff>31568</xdr:colOff>
      <xdr:row>47</xdr:row>
      <xdr:rowOff>29398</xdr:rowOff>
    </xdr:to>
    <xdr:grpSp>
      <xdr:nvGrpSpPr>
        <xdr:cNvPr id="18" name="Agrupar 17">
          <a:extLst>
            <a:ext uri="{FF2B5EF4-FFF2-40B4-BE49-F238E27FC236}">
              <a16:creationId xmlns:a16="http://schemas.microsoft.com/office/drawing/2014/main" id="{84AA43CE-E14E-3083-6E7E-CB36BAA2248D}"/>
            </a:ext>
          </a:extLst>
        </xdr:cNvPr>
        <xdr:cNvGrpSpPr/>
      </xdr:nvGrpSpPr>
      <xdr:grpSpPr>
        <a:xfrm>
          <a:off x="2498271" y="4787544"/>
          <a:ext cx="8397240" cy="2916283"/>
          <a:chOff x="1897380" y="3573780"/>
          <a:chExt cx="8397240" cy="2994660"/>
        </a:xfrm>
      </xdr:grpSpPr>
      <xdr:sp macro="" textlink="">
        <xdr:nvSpPr>
          <xdr:cNvPr id="9" name="Retângulo: Cantos Arredondados 8">
            <a:extLst>
              <a:ext uri="{FF2B5EF4-FFF2-40B4-BE49-F238E27FC236}">
                <a16:creationId xmlns:a16="http://schemas.microsoft.com/office/drawing/2014/main" id="{3BF79D73-8BF6-4A3E-9374-40C5AC674BCF}"/>
              </a:ext>
            </a:extLst>
          </xdr:cNvPr>
          <xdr:cNvSpPr/>
        </xdr:nvSpPr>
        <xdr:spPr>
          <a:xfrm>
            <a:off x="1897380" y="3581400"/>
            <a:ext cx="8389620" cy="2987040"/>
          </a:xfrm>
          <a:prstGeom prst="round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graphicFrame macro="">
        <xdr:nvGraphicFramePr>
          <xdr:cNvPr id="4" name="Gráfico 3">
            <a:extLst>
              <a:ext uri="{FF2B5EF4-FFF2-40B4-BE49-F238E27FC236}">
                <a16:creationId xmlns:a16="http://schemas.microsoft.com/office/drawing/2014/main" id="{DAE52C67-EA1E-4869-88A6-1A3AAE061CBE}"/>
              </a:ext>
            </a:extLst>
          </xdr:cNvPr>
          <xdr:cNvGraphicFramePr>
            <a:graphicFrameLocks/>
          </xdr:cNvGraphicFramePr>
        </xdr:nvGraphicFramePr>
        <xdr:xfrm>
          <a:off x="2141220" y="4145280"/>
          <a:ext cx="7924800" cy="232029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Retângulo: Cantos Superiores Arredondados 14">
            <a:extLst>
              <a:ext uri="{FF2B5EF4-FFF2-40B4-BE49-F238E27FC236}">
                <a16:creationId xmlns:a16="http://schemas.microsoft.com/office/drawing/2014/main" id="{F6B8272C-B9BE-428A-82F2-225B3706EE62}"/>
              </a:ext>
            </a:extLst>
          </xdr:cNvPr>
          <xdr:cNvSpPr/>
        </xdr:nvSpPr>
        <xdr:spPr>
          <a:xfrm>
            <a:off x="1897380" y="3573780"/>
            <a:ext cx="8397240" cy="601980"/>
          </a:xfrm>
          <a:prstGeom prst="round2SameRect">
            <a:avLst/>
          </a:prstGeom>
          <a:solidFill>
            <a:srgbClr val="0070C0"/>
          </a:solidFill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BAA11BB-57C6-4ED0-9D58-587B33808E1F}"/>
              </a:ext>
            </a:extLst>
          </xdr:cNvPr>
          <xdr:cNvSpPr txBox="1"/>
        </xdr:nvSpPr>
        <xdr:spPr>
          <a:xfrm>
            <a:off x="2110740" y="3657600"/>
            <a:ext cx="6278880" cy="449580"/>
          </a:xfrm>
          <a:prstGeom prst="rect">
            <a:avLst/>
          </a:prstGeom>
          <a:solidFill>
            <a:srgbClr val="0070C0"/>
          </a:solidFill>
          <a:ln w="9525" cmpd="sng">
            <a:solidFill>
              <a:srgbClr val="0070C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200">
                <a:solidFill>
                  <a:schemeClr val="bg2">
                    <a:lumMod val="20000"/>
                    <a:lumOff val="8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GASTO</a:t>
            </a:r>
            <a:r>
              <a:rPr lang="pt-BR" sz="2200" baseline="0">
                <a:solidFill>
                  <a:schemeClr val="bg2">
                    <a:lumMod val="20000"/>
                    <a:lumOff val="8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MENSAL EM ABASTECIMENTOS</a:t>
            </a:r>
            <a:endParaRPr lang="pt-BR" sz="2200">
              <a:solidFill>
                <a:schemeClr val="bg2">
                  <a:lumMod val="20000"/>
                  <a:lumOff val="80000"/>
                </a:schemeClr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xdr:txBody>
      </xdr:sp>
    </xdr:grpSp>
    <xdr:clientData/>
  </xdr:twoCellAnchor>
  <xdr:twoCellAnchor>
    <xdr:from>
      <xdr:col>2</xdr:col>
      <xdr:colOff>168728</xdr:colOff>
      <xdr:row>48</xdr:row>
      <xdr:rowOff>79466</xdr:rowOff>
    </xdr:from>
    <xdr:to>
      <xdr:col>10</xdr:col>
      <xdr:colOff>443048</xdr:colOff>
      <xdr:row>65</xdr:row>
      <xdr:rowOff>0</xdr:rowOff>
    </xdr:to>
    <xdr:grpSp>
      <xdr:nvGrpSpPr>
        <xdr:cNvPr id="17" name="Agrupar 16">
          <a:extLst>
            <a:ext uri="{FF2B5EF4-FFF2-40B4-BE49-F238E27FC236}">
              <a16:creationId xmlns:a16="http://schemas.microsoft.com/office/drawing/2014/main" id="{8CA406CF-C365-482D-1DBF-3933B924E796}"/>
            </a:ext>
          </a:extLst>
        </xdr:cNvPr>
        <xdr:cNvGrpSpPr/>
      </xdr:nvGrpSpPr>
      <xdr:grpSpPr>
        <a:xfrm>
          <a:off x="2498271" y="7917180"/>
          <a:ext cx="5151120" cy="2696391"/>
          <a:chOff x="2011680" y="7223760"/>
          <a:chExt cx="5151120" cy="2766060"/>
        </a:xfrm>
      </xdr:grpSpPr>
      <xdr:sp macro="" textlink="">
        <xdr:nvSpPr>
          <xdr:cNvPr id="10" name="Retângulo: Cantos Arredondados 9">
            <a:extLst>
              <a:ext uri="{FF2B5EF4-FFF2-40B4-BE49-F238E27FC236}">
                <a16:creationId xmlns:a16="http://schemas.microsoft.com/office/drawing/2014/main" id="{60E8C468-877A-403A-A37D-B41741AC162B}"/>
              </a:ext>
            </a:extLst>
          </xdr:cNvPr>
          <xdr:cNvSpPr/>
        </xdr:nvSpPr>
        <xdr:spPr>
          <a:xfrm>
            <a:off x="2019300" y="7322820"/>
            <a:ext cx="5128260" cy="2667000"/>
          </a:xfrm>
          <a:prstGeom prst="roundRect">
            <a:avLst/>
          </a:prstGeom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graphicFrame macro="">
        <xdr:nvGraphicFramePr>
          <xdr:cNvPr id="5" name="Gráfico 4">
            <a:extLst>
              <a:ext uri="{FF2B5EF4-FFF2-40B4-BE49-F238E27FC236}">
                <a16:creationId xmlns:a16="http://schemas.microsoft.com/office/drawing/2014/main" id="{E9D9D419-CBAC-440B-959B-8A35C6889B1B}"/>
              </a:ext>
            </a:extLst>
          </xdr:cNvPr>
          <xdr:cNvGraphicFramePr>
            <a:graphicFrameLocks/>
          </xdr:cNvGraphicFramePr>
        </xdr:nvGraphicFramePr>
        <xdr:xfrm>
          <a:off x="2339340" y="7772400"/>
          <a:ext cx="4267200" cy="219456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A89200D-5906-4C37-8731-8DCD50C26ED2}"/>
              </a:ext>
            </a:extLst>
          </xdr:cNvPr>
          <xdr:cNvSpPr/>
        </xdr:nvSpPr>
        <xdr:spPr>
          <a:xfrm>
            <a:off x="2011680" y="7223760"/>
            <a:ext cx="5151120" cy="601980"/>
          </a:xfrm>
          <a:prstGeom prst="round2SameRect">
            <a:avLst/>
          </a:prstGeom>
          <a:solidFill>
            <a:srgbClr val="0070C0"/>
          </a:solidFill>
        </xdr:spPr>
        <xdr:style>
          <a:lnRef idx="0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algn="ctr"/>
            <a:endParaRPr lang="pt-BR" sz="1100"/>
          </a:p>
        </xdr:txBody>
      </xdr:sp>
      <xdr:sp macro="" textlink="">
        <xdr:nvSpPr>
          <xdr:cNvPr id="12" name="CaixaDeTexto 11">
            <a:extLst>
              <a:ext uri="{FF2B5EF4-FFF2-40B4-BE49-F238E27FC236}">
                <a16:creationId xmlns:a16="http://schemas.microsoft.com/office/drawing/2014/main" id="{F8414BEC-AE49-4FF0-A5DB-4C175FB2B5CA}"/>
              </a:ext>
            </a:extLst>
          </xdr:cNvPr>
          <xdr:cNvSpPr txBox="1"/>
        </xdr:nvSpPr>
        <xdr:spPr>
          <a:xfrm>
            <a:off x="2179320" y="7338060"/>
            <a:ext cx="4267200" cy="449580"/>
          </a:xfrm>
          <a:prstGeom prst="rect">
            <a:avLst/>
          </a:prstGeom>
          <a:solidFill>
            <a:srgbClr val="0070C0"/>
          </a:solidFill>
          <a:ln w="9525" cmpd="sng">
            <a:solidFill>
              <a:srgbClr val="0070C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2000">
                <a:solidFill>
                  <a:schemeClr val="bg2">
                    <a:lumMod val="20000"/>
                    <a:lumOff val="80000"/>
                  </a:schemeClr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CONSUMO MENSAL EM LITROS</a:t>
            </a:r>
          </a:p>
        </xdr:txBody>
      </xdr:sp>
    </xdr:grpSp>
    <xdr:clientData/>
  </xdr:twoCellAnchor>
  <xdr:twoCellAnchor editAs="oneCell">
    <xdr:from>
      <xdr:col>0</xdr:col>
      <xdr:colOff>0</xdr:colOff>
      <xdr:row>10</xdr:row>
      <xdr:rowOff>161116</xdr:rowOff>
    </xdr:from>
    <xdr:to>
      <xdr:col>1</xdr:col>
      <xdr:colOff>0</xdr:colOff>
      <xdr:row>29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0" name="Mes do abastecimento 1">
              <a:extLst>
                <a:ext uri="{FF2B5EF4-FFF2-40B4-BE49-F238E27FC236}">
                  <a16:creationId xmlns:a16="http://schemas.microsoft.com/office/drawing/2014/main" id="{034F23C9-5A90-4934-9853-E1F34ACE4CA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do abastecimen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793973"/>
              <a:ext cx="1719943" cy="29413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381000</xdr:colOff>
      <xdr:row>0</xdr:row>
      <xdr:rowOff>121920</xdr:rowOff>
    </xdr:from>
    <xdr:to>
      <xdr:col>17</xdr:col>
      <xdr:colOff>0</xdr:colOff>
      <xdr:row>5</xdr:row>
      <xdr:rowOff>0</xdr:rowOff>
    </xdr:to>
    <xdr:sp macro="" textlink="">
      <xdr:nvSpPr>
        <xdr:cNvPr id="31" name="Retângulo: Cantos Arredondados 30">
          <a:extLst>
            <a:ext uri="{FF2B5EF4-FFF2-40B4-BE49-F238E27FC236}">
              <a16:creationId xmlns:a16="http://schemas.microsoft.com/office/drawing/2014/main" id="{65F5FDCF-5B7E-CBF4-E51B-75340AA7A2B3}"/>
            </a:ext>
          </a:extLst>
        </xdr:cNvPr>
        <xdr:cNvSpPr/>
      </xdr:nvSpPr>
      <xdr:spPr>
        <a:xfrm>
          <a:off x="2100943" y="121920"/>
          <a:ext cx="9372600" cy="694509"/>
        </a:xfrm>
        <a:prstGeom prst="roundRect">
          <a:avLst/>
        </a:prstGeom>
      </xdr:spPr>
      <xdr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>
          <a:prstTxWarp prst="textNoShape">
            <a:avLst/>
          </a:prstTxWarp>
          <a:noAutofit/>
        </a:bodyPr>
        <a:lstStyle/>
        <a:p>
          <a:pPr algn="ctr"/>
          <a:endParaRPr lang="pt-BR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14</xdr:col>
      <xdr:colOff>397328</xdr:colOff>
      <xdr:row>7</xdr:row>
      <xdr:rowOff>0</xdr:rowOff>
    </xdr:to>
    <xdr:grpSp>
      <xdr:nvGrpSpPr>
        <xdr:cNvPr id="52" name="Agrupar 5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05B2C7-4A0D-47A3-24C3-E7C296817C4D}"/>
            </a:ext>
          </a:extLst>
        </xdr:cNvPr>
        <xdr:cNvGrpSpPr/>
      </xdr:nvGrpSpPr>
      <xdr:grpSpPr>
        <a:xfrm>
          <a:off x="6596743" y="816429"/>
          <a:ext cx="3445328" cy="326571"/>
          <a:chOff x="6596743" y="816429"/>
          <a:chExt cx="3445328" cy="326571"/>
        </a:xfrm>
      </xdr:grpSpPr>
      <xdr:sp macro="" textlink="">
        <xdr:nvSpPr>
          <xdr:cNvPr id="49" name="Retângulo: Cantos Arredondados 48">
            <a:extLst>
              <a:ext uri="{FF2B5EF4-FFF2-40B4-BE49-F238E27FC236}">
                <a16:creationId xmlns:a16="http://schemas.microsoft.com/office/drawing/2014/main" id="{83CC86AD-A97C-4C32-85EF-37947BDC0152}"/>
              </a:ext>
            </a:extLst>
          </xdr:cNvPr>
          <xdr:cNvSpPr/>
        </xdr:nvSpPr>
        <xdr:spPr>
          <a:xfrm>
            <a:off x="6596743" y="816429"/>
            <a:ext cx="3445328" cy="326571"/>
          </a:xfrm>
          <a:prstGeom prst="roundRect">
            <a:avLst/>
          </a:prstGeom>
          <a:solidFill>
            <a:schemeClr val="bg1">
              <a:lumMod val="95000"/>
            </a:schemeClr>
          </a:solidFill>
          <a:ln>
            <a:solidFill>
              <a:schemeClr val="lt1">
                <a:shade val="50000"/>
              </a:schemeClr>
            </a:solidFill>
          </a:ln>
          <a:scene3d>
            <a:camera prst="orthographicFront"/>
            <a:lightRig rig="threePt" dir="t"/>
          </a:scene3d>
          <a:sp3d extrusionH="107950">
            <a:bevelT w="50800"/>
            <a:bevelB w="50800"/>
          </a:sp3d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rtlCol="0" anchor="ctr">
            <a:prstTxWarp prst="textNoShape">
              <a:avLst/>
            </a:prstTxWarp>
            <a:noAutofit/>
          </a:bodyPr>
          <a:lstStyle/>
          <a:p>
            <a:pPr lvl="1" algn="l"/>
            <a:r>
              <a:rPr lang="pt-BR" sz="1100">
                <a:solidFill>
                  <a:srgbClr val="0070C0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Visualizar</a:t>
            </a:r>
            <a:r>
              <a:rPr lang="pt-BR" sz="1100" baseline="0">
                <a:solidFill>
                  <a:srgbClr val="0070C0"/>
                </a:solidFill>
                <a:latin typeface="Segoe UI Symbol" panose="020B0502040204020203" pitchFamily="34" charset="0"/>
                <a:ea typeface="Segoe UI Symbol" panose="020B0502040204020203" pitchFamily="34" charset="0"/>
              </a:rPr>
              <a:t> Dados</a:t>
            </a:r>
            <a:endParaRPr lang="pt-BR" sz="1100">
              <a:solidFill>
                <a:srgbClr val="0070C0"/>
              </a:solidFill>
              <a:latin typeface="Segoe UI Symbol" panose="020B0502040204020203" pitchFamily="34" charset="0"/>
              <a:ea typeface="Segoe UI Symbol" panose="020B0502040204020203" pitchFamily="34" charset="0"/>
            </a:endParaRPr>
          </a:p>
        </xdr:txBody>
      </xdr:sp>
      <xdr:pic>
        <xdr:nvPicPr>
          <xdr:cNvPr id="51" name="Gráfico 50" descr="Lupa com preenchimento sólido">
            <a:extLst>
              <a:ext uri="{FF2B5EF4-FFF2-40B4-BE49-F238E27FC236}">
                <a16:creationId xmlns:a16="http://schemas.microsoft.com/office/drawing/2014/main" id="{5188A85B-3833-E162-90E6-C82D56BB57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9383487" y="827316"/>
            <a:ext cx="261256" cy="26125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0</xdr:row>
      <xdr:rowOff>133894</xdr:rowOff>
    </xdr:from>
    <xdr:to>
      <xdr:col>0</xdr:col>
      <xdr:colOff>1719942</xdr:colOff>
      <xdr:row>9</xdr:row>
      <xdr:rowOff>39189</xdr:rowOff>
    </xdr:to>
    <xdr:pic>
      <xdr:nvPicPr>
        <xdr:cNvPr id="53" name="dimg_e3RbZ-3vGYWx5OUPzcm26AQ_1" descr="Boneco de Posto Biruta Pano Para Posto de Combustível">
          <a:extLst>
            <a:ext uri="{FF2B5EF4-FFF2-40B4-BE49-F238E27FC236}">
              <a16:creationId xmlns:a16="http://schemas.microsoft.com/office/drawing/2014/main" id="{A016C906-730D-73B2-932A-52C7DD52F6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894"/>
          <a:ext cx="1719942" cy="1374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dro Henrique da Silva" refreshedDate="45636.831622685182" createdVersion="8" refreshedVersion="8" minRefreshableVersion="3" recordCount="84" xr:uid="{F93D622A-BF44-4E45-9D8F-36942F83B0C3}">
  <cacheSource type="worksheet">
    <worksheetSource name="tbl_abastecimentos"/>
  </cacheSource>
  <cacheFields count="8">
    <cacheField name="Data do Abastecimento" numFmtId="164">
      <sharedItems containsSemiMixedTypes="0" containsNonDate="0" containsDate="1" containsString="0" minDate="2024-01-01T00:00:00" maxDate="2024-11-29T00:00:00"/>
    </cacheField>
    <cacheField name="Dia do Abastecimento" numFmtId="165">
      <sharedItems containsSemiMixedTypes="0" containsString="0" containsNumber="1" containsInteger="1" minValue="1" maxValue="31" count="31">
        <n v="1"/>
        <n v="5"/>
        <n v="9"/>
        <n v="13"/>
        <n v="17"/>
        <n v="21"/>
        <n v="25"/>
        <n v="29"/>
        <n v="2"/>
        <n v="6"/>
        <n v="10"/>
        <n v="14"/>
        <n v="18"/>
        <n v="22"/>
        <n v="26"/>
        <n v="30"/>
        <n v="4"/>
        <n v="8"/>
        <n v="12"/>
        <n v="16"/>
        <n v="20"/>
        <n v="24"/>
        <n v="28"/>
        <n v="3"/>
        <n v="7"/>
        <n v="11"/>
        <n v="15"/>
        <n v="19"/>
        <n v="23"/>
        <n v="27"/>
        <n v="31"/>
      </sharedItems>
    </cacheField>
    <cacheField name="Mes do abastecimento" numFmtId="165">
      <sharedItems containsSemiMixedTypes="0" containsString="0" containsNumber="1" containsInteger="1" minValue="1" maxValue="11" count="11">
        <n v="1"/>
        <n v="2"/>
        <n v="3"/>
        <n v="4"/>
        <n v="5"/>
        <n v="6"/>
        <n v="7"/>
        <n v="8"/>
        <n v="9"/>
        <n v="10"/>
        <n v="11"/>
      </sharedItems>
    </cacheField>
    <cacheField name="Km abastecido" numFmtId="3">
      <sharedItems containsSemiMixedTypes="0" containsString="0" containsNumber="1" containsInteger="1" minValue="68195" maxValue="97162"/>
    </cacheField>
    <cacheField name="Litros " numFmtId="1">
      <sharedItems containsSemiMixedTypes="0" containsString="0" containsNumber="1" containsInteger="1" minValue="88" maxValue="121"/>
    </cacheField>
    <cacheField name="Valor" numFmtId="166">
      <sharedItems containsSemiMixedTypes="0" containsString="0" containsNumber="1" minValue="332.64" maxValue="457.38"/>
    </cacheField>
    <cacheField name="KM percorridos" numFmtId="0">
      <sharedItems containsString="0" containsBlank="1" containsNumber="1" containsInteger="1" minValue="349" maxValue="349"/>
    </cacheField>
    <cacheField name="Média consumida" numFmtId="0">
      <sharedItems containsString="0" containsBlank="1" containsNumber="1" minValue="2.884297520661157" maxValue="3.9659090909090908"/>
    </cacheField>
  </cacheFields>
  <extLst>
    <ext xmlns:x14="http://schemas.microsoft.com/office/spreadsheetml/2009/9/main" uri="{725AE2AE-9491-48be-B2B4-4EB974FC3084}">
      <x14:pivotCacheDefinition pivotCacheId="86922054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d v="2024-01-01T00:00:00"/>
    <x v="0"/>
    <x v="0"/>
    <n v="68195"/>
    <n v="89"/>
    <n v="336.41999999999996"/>
    <m/>
    <m/>
  </r>
  <r>
    <d v="2024-01-05T00:00:00"/>
    <x v="1"/>
    <x v="0"/>
    <n v="68544"/>
    <n v="99"/>
    <n v="374.21999999999997"/>
    <n v="349"/>
    <n v="3.5252525252525251"/>
  </r>
  <r>
    <d v="2024-01-09T00:00:00"/>
    <x v="2"/>
    <x v="0"/>
    <n v="68893"/>
    <n v="109"/>
    <n v="412.02"/>
    <n v="349"/>
    <n v="3.2018348623853212"/>
  </r>
  <r>
    <d v="2024-01-13T00:00:00"/>
    <x v="3"/>
    <x v="0"/>
    <n v="69242"/>
    <n v="119"/>
    <n v="449.82"/>
    <n v="349"/>
    <n v="2.9327731092436973"/>
  </r>
  <r>
    <d v="2024-01-17T00:00:00"/>
    <x v="4"/>
    <x v="0"/>
    <n v="69591"/>
    <n v="93"/>
    <n v="351.53999999999996"/>
    <n v="349"/>
    <n v="3.752688172043011"/>
  </r>
  <r>
    <d v="2024-01-21T00:00:00"/>
    <x v="5"/>
    <x v="0"/>
    <n v="69940"/>
    <n v="101"/>
    <n v="381.78"/>
    <n v="349"/>
    <n v="3.4554455445544554"/>
  </r>
  <r>
    <d v="2024-01-25T00:00:00"/>
    <x v="6"/>
    <x v="0"/>
    <n v="70289"/>
    <n v="107"/>
    <n v="404.46"/>
    <n v="349"/>
    <n v="3.2616822429906542"/>
  </r>
  <r>
    <d v="2024-01-29T00:00:00"/>
    <x v="7"/>
    <x v="0"/>
    <n v="70638"/>
    <n v="115"/>
    <n v="434.7"/>
    <n v="349"/>
    <n v="3.034782608695652"/>
  </r>
  <r>
    <d v="2024-02-02T00:00:00"/>
    <x v="8"/>
    <x v="1"/>
    <n v="70987"/>
    <n v="89"/>
    <n v="336.41999999999996"/>
    <n v="349"/>
    <n v="3.9213483146067416"/>
  </r>
  <r>
    <d v="2024-02-06T00:00:00"/>
    <x v="9"/>
    <x v="1"/>
    <n v="71336"/>
    <n v="99"/>
    <n v="374.21999999999997"/>
    <n v="349"/>
    <n v="3.5252525252525251"/>
  </r>
  <r>
    <d v="2024-02-10T00:00:00"/>
    <x v="10"/>
    <x v="1"/>
    <n v="71685"/>
    <n v="109"/>
    <n v="412.02"/>
    <n v="349"/>
    <n v="3.2018348623853212"/>
  </r>
  <r>
    <d v="2024-02-14T00:00:00"/>
    <x v="11"/>
    <x v="1"/>
    <n v="72034"/>
    <n v="119"/>
    <n v="449.82"/>
    <n v="349"/>
    <n v="2.9327731092436973"/>
  </r>
  <r>
    <d v="2024-02-18T00:00:00"/>
    <x v="12"/>
    <x v="1"/>
    <n v="72383"/>
    <n v="108"/>
    <n v="408.23999999999995"/>
    <n v="349"/>
    <n v="3.2314814814814814"/>
  </r>
  <r>
    <d v="2024-02-22T00:00:00"/>
    <x v="13"/>
    <x v="1"/>
    <n v="72732"/>
    <n v="93"/>
    <n v="351.53999999999996"/>
    <n v="349"/>
    <n v="3.752688172043011"/>
  </r>
  <r>
    <d v="2024-02-26T00:00:00"/>
    <x v="14"/>
    <x v="1"/>
    <n v="73081"/>
    <n v="101"/>
    <n v="381.78"/>
    <n v="349"/>
    <n v="3.4554455445544554"/>
  </r>
  <r>
    <d v="2024-03-01T00:00:00"/>
    <x v="0"/>
    <x v="2"/>
    <n v="73430"/>
    <n v="107"/>
    <n v="404.46"/>
    <n v="349"/>
    <n v="3.2616822429906542"/>
  </r>
  <r>
    <d v="2024-03-05T00:00:00"/>
    <x v="1"/>
    <x v="2"/>
    <n v="73779"/>
    <n v="115"/>
    <n v="434.7"/>
    <n v="349"/>
    <n v="3.034782608695652"/>
  </r>
  <r>
    <d v="2024-03-09T00:00:00"/>
    <x v="2"/>
    <x v="2"/>
    <n v="74128"/>
    <n v="89"/>
    <n v="336.41999999999996"/>
    <n v="349"/>
    <n v="3.9213483146067416"/>
  </r>
  <r>
    <d v="2024-03-13T00:00:00"/>
    <x v="3"/>
    <x v="2"/>
    <n v="74477"/>
    <n v="99"/>
    <n v="374.21999999999997"/>
    <n v="349"/>
    <n v="3.5252525252525251"/>
  </r>
  <r>
    <d v="2024-03-17T00:00:00"/>
    <x v="4"/>
    <x v="2"/>
    <n v="74826"/>
    <n v="109"/>
    <n v="412.02"/>
    <n v="349"/>
    <n v="3.2018348623853212"/>
  </r>
  <r>
    <d v="2024-03-21T00:00:00"/>
    <x v="5"/>
    <x v="2"/>
    <n v="75175"/>
    <n v="119"/>
    <n v="449.82"/>
    <n v="349"/>
    <n v="2.9327731092436973"/>
  </r>
  <r>
    <d v="2024-03-25T00:00:00"/>
    <x v="6"/>
    <x v="2"/>
    <n v="75524"/>
    <n v="93"/>
    <n v="351.53999999999996"/>
    <n v="349"/>
    <n v="3.752688172043011"/>
  </r>
  <r>
    <d v="2024-03-29T00:00:00"/>
    <x v="7"/>
    <x v="2"/>
    <n v="75873"/>
    <n v="101"/>
    <n v="381.78"/>
    <n v="349"/>
    <n v="3.4554455445544554"/>
  </r>
  <r>
    <d v="2024-04-02T00:00:00"/>
    <x v="8"/>
    <x v="3"/>
    <n v="76222"/>
    <n v="107"/>
    <n v="404.46"/>
    <n v="349"/>
    <n v="3.2616822429906542"/>
  </r>
  <r>
    <d v="2024-04-06T00:00:00"/>
    <x v="9"/>
    <x v="3"/>
    <n v="76571"/>
    <n v="115"/>
    <n v="434.7"/>
    <n v="349"/>
    <n v="3.034782608695652"/>
  </r>
  <r>
    <d v="2024-04-10T00:00:00"/>
    <x v="10"/>
    <x v="3"/>
    <n v="76920"/>
    <n v="89"/>
    <n v="336.41999999999996"/>
    <n v="349"/>
    <n v="3.9213483146067416"/>
  </r>
  <r>
    <d v="2024-04-14T00:00:00"/>
    <x v="11"/>
    <x v="3"/>
    <n v="77269"/>
    <n v="99"/>
    <n v="374.21999999999997"/>
    <n v="349"/>
    <n v="3.5252525252525251"/>
  </r>
  <r>
    <d v="2024-04-18T00:00:00"/>
    <x v="12"/>
    <x v="3"/>
    <n v="77618"/>
    <n v="109"/>
    <n v="412.02"/>
    <n v="349"/>
    <n v="3.2018348623853212"/>
  </r>
  <r>
    <d v="2024-04-22T00:00:00"/>
    <x v="13"/>
    <x v="3"/>
    <n v="77967"/>
    <n v="119"/>
    <n v="449.82"/>
    <n v="349"/>
    <n v="2.9327731092436973"/>
  </r>
  <r>
    <d v="2024-04-26T00:00:00"/>
    <x v="14"/>
    <x v="3"/>
    <n v="78316"/>
    <n v="105"/>
    <n v="396.9"/>
    <n v="349"/>
    <n v="3.323809523809524"/>
  </r>
  <r>
    <d v="2024-04-30T00:00:00"/>
    <x v="15"/>
    <x v="3"/>
    <n v="78665"/>
    <n v="94"/>
    <n v="355.32"/>
    <n v="349"/>
    <n v="3.7127659574468086"/>
  </r>
  <r>
    <d v="2024-05-04T00:00:00"/>
    <x v="16"/>
    <x v="4"/>
    <n v="79014"/>
    <n v="93"/>
    <n v="351.53999999999996"/>
    <n v="349"/>
    <n v="3.752688172043011"/>
  </r>
  <r>
    <d v="2024-05-08T00:00:00"/>
    <x v="17"/>
    <x v="4"/>
    <n v="79363"/>
    <n v="101"/>
    <n v="381.78"/>
    <n v="349"/>
    <n v="3.4554455445544554"/>
  </r>
  <r>
    <d v="2024-05-12T00:00:00"/>
    <x v="18"/>
    <x v="4"/>
    <n v="79712"/>
    <n v="107"/>
    <n v="404.46"/>
    <n v="349"/>
    <n v="3.2616822429906542"/>
  </r>
  <r>
    <d v="2024-05-16T00:00:00"/>
    <x v="19"/>
    <x v="4"/>
    <n v="80061"/>
    <n v="115"/>
    <n v="434.7"/>
    <n v="349"/>
    <n v="3.034782608695652"/>
  </r>
  <r>
    <d v="2024-05-20T00:00:00"/>
    <x v="20"/>
    <x v="4"/>
    <n v="80410"/>
    <n v="89"/>
    <n v="336.41999999999996"/>
    <n v="349"/>
    <n v="3.9213483146067416"/>
  </r>
  <r>
    <d v="2024-05-24T00:00:00"/>
    <x v="21"/>
    <x v="4"/>
    <n v="80759"/>
    <n v="99"/>
    <n v="374.21999999999997"/>
    <n v="349"/>
    <n v="3.5252525252525251"/>
  </r>
  <r>
    <d v="2024-05-28T00:00:00"/>
    <x v="22"/>
    <x v="4"/>
    <n v="81108"/>
    <n v="109"/>
    <n v="412.02"/>
    <n v="349"/>
    <n v="3.2018348623853212"/>
  </r>
  <r>
    <d v="2024-06-01T00:00:00"/>
    <x v="0"/>
    <x v="5"/>
    <n v="81457"/>
    <n v="119"/>
    <n v="449.82"/>
    <n v="349"/>
    <n v="2.9327731092436973"/>
  </r>
  <r>
    <d v="2024-06-05T00:00:00"/>
    <x v="1"/>
    <x v="5"/>
    <n v="81806"/>
    <n v="93"/>
    <n v="351.53999999999996"/>
    <n v="349"/>
    <n v="3.752688172043011"/>
  </r>
  <r>
    <d v="2024-06-09T00:00:00"/>
    <x v="2"/>
    <x v="5"/>
    <n v="82155"/>
    <n v="101"/>
    <n v="381.78"/>
    <n v="349"/>
    <n v="3.4554455445544554"/>
  </r>
  <r>
    <d v="2024-06-13T00:00:00"/>
    <x v="3"/>
    <x v="5"/>
    <n v="82504"/>
    <n v="107"/>
    <n v="404.46"/>
    <n v="349"/>
    <n v="3.2616822429906542"/>
  </r>
  <r>
    <d v="2024-06-17T00:00:00"/>
    <x v="4"/>
    <x v="5"/>
    <n v="82853"/>
    <n v="115"/>
    <n v="434.7"/>
    <n v="349"/>
    <n v="3.034782608695652"/>
  </r>
  <r>
    <d v="2024-06-21T00:00:00"/>
    <x v="5"/>
    <x v="5"/>
    <n v="83202"/>
    <n v="88"/>
    <n v="332.64"/>
    <n v="349"/>
    <n v="3.9659090909090908"/>
  </r>
  <r>
    <d v="2024-06-25T00:00:00"/>
    <x v="6"/>
    <x v="5"/>
    <n v="83551"/>
    <n v="99"/>
    <n v="374.21999999999997"/>
    <n v="349"/>
    <n v="3.5252525252525251"/>
  </r>
  <r>
    <d v="2024-06-29T00:00:00"/>
    <x v="7"/>
    <x v="5"/>
    <n v="83900"/>
    <n v="102"/>
    <n v="385.56"/>
    <n v="349"/>
    <n v="3.4215686274509802"/>
  </r>
  <r>
    <d v="2024-07-03T00:00:00"/>
    <x v="23"/>
    <x v="6"/>
    <n v="84249"/>
    <n v="89"/>
    <n v="336.41999999999996"/>
    <n v="349"/>
    <n v="3.9213483146067416"/>
  </r>
  <r>
    <d v="2024-07-07T00:00:00"/>
    <x v="24"/>
    <x v="6"/>
    <n v="84598"/>
    <n v="99"/>
    <n v="374.21999999999997"/>
    <n v="349"/>
    <n v="3.5252525252525251"/>
  </r>
  <r>
    <d v="2024-07-11T00:00:00"/>
    <x v="25"/>
    <x v="6"/>
    <n v="84947"/>
    <n v="109"/>
    <n v="412.02"/>
    <n v="349"/>
    <n v="3.2018348623853212"/>
  </r>
  <r>
    <d v="2024-07-15T00:00:00"/>
    <x v="26"/>
    <x v="6"/>
    <n v="85296"/>
    <n v="119"/>
    <n v="449.82"/>
    <n v="349"/>
    <n v="2.9327731092436973"/>
  </r>
  <r>
    <d v="2024-07-19T00:00:00"/>
    <x v="27"/>
    <x v="6"/>
    <n v="85645"/>
    <n v="93"/>
    <n v="351.53999999999996"/>
    <n v="349"/>
    <n v="3.752688172043011"/>
  </r>
  <r>
    <d v="2024-07-23T00:00:00"/>
    <x v="28"/>
    <x v="6"/>
    <n v="85994"/>
    <n v="101"/>
    <n v="381.78"/>
    <n v="349"/>
    <n v="3.4554455445544554"/>
  </r>
  <r>
    <d v="2024-07-27T00:00:00"/>
    <x v="29"/>
    <x v="6"/>
    <n v="86343"/>
    <n v="107"/>
    <n v="404.46"/>
    <n v="349"/>
    <n v="3.2616822429906542"/>
  </r>
  <r>
    <d v="2024-07-31T00:00:00"/>
    <x v="30"/>
    <x v="6"/>
    <n v="86692"/>
    <n v="115"/>
    <n v="434.7"/>
    <n v="349"/>
    <n v="3.034782608695652"/>
  </r>
  <r>
    <d v="2024-08-04T00:00:00"/>
    <x v="16"/>
    <x v="7"/>
    <n v="87041"/>
    <n v="116"/>
    <n v="438.47999999999996"/>
    <n v="349"/>
    <n v="3.0086206896551726"/>
  </r>
  <r>
    <d v="2024-08-08T00:00:00"/>
    <x v="17"/>
    <x v="7"/>
    <n v="87390"/>
    <n v="121"/>
    <n v="457.38"/>
    <n v="349"/>
    <n v="2.884297520661157"/>
  </r>
  <r>
    <d v="2024-08-12T00:00:00"/>
    <x v="18"/>
    <x v="7"/>
    <n v="87739"/>
    <n v="89"/>
    <n v="336.41999999999996"/>
    <n v="349"/>
    <n v="3.9213483146067416"/>
  </r>
  <r>
    <d v="2024-08-16T00:00:00"/>
    <x v="19"/>
    <x v="7"/>
    <n v="88088"/>
    <n v="99"/>
    <n v="374.21999999999997"/>
    <n v="349"/>
    <n v="3.5252525252525251"/>
  </r>
  <r>
    <d v="2024-08-20T00:00:00"/>
    <x v="20"/>
    <x v="7"/>
    <n v="88437"/>
    <n v="109"/>
    <n v="412.02"/>
    <n v="349"/>
    <n v="3.2018348623853212"/>
  </r>
  <r>
    <d v="2024-08-24T00:00:00"/>
    <x v="21"/>
    <x v="7"/>
    <n v="88786"/>
    <n v="119"/>
    <n v="449.82"/>
    <n v="349"/>
    <n v="2.9327731092436973"/>
  </r>
  <r>
    <d v="2024-08-28T00:00:00"/>
    <x v="22"/>
    <x v="7"/>
    <n v="89135"/>
    <n v="93"/>
    <n v="351.53999999999996"/>
    <n v="349"/>
    <n v="3.752688172043011"/>
  </r>
  <r>
    <d v="2024-09-01T00:00:00"/>
    <x v="0"/>
    <x v="8"/>
    <n v="89484"/>
    <n v="101"/>
    <n v="381.78"/>
    <n v="349"/>
    <n v="3.4554455445544554"/>
  </r>
  <r>
    <d v="2024-09-05T00:00:00"/>
    <x v="1"/>
    <x v="8"/>
    <n v="89833"/>
    <n v="107"/>
    <n v="404.46"/>
    <n v="349"/>
    <n v="3.2616822429906542"/>
  </r>
  <r>
    <d v="2024-09-09T00:00:00"/>
    <x v="2"/>
    <x v="8"/>
    <n v="90182"/>
    <n v="115"/>
    <n v="434.7"/>
    <n v="349"/>
    <n v="3.034782608695652"/>
  </r>
  <r>
    <d v="2024-09-13T00:00:00"/>
    <x v="3"/>
    <x v="8"/>
    <n v="90531"/>
    <n v="89"/>
    <n v="336.41999999999996"/>
    <n v="349"/>
    <n v="3.9213483146067416"/>
  </r>
  <r>
    <d v="2024-09-17T00:00:00"/>
    <x v="4"/>
    <x v="8"/>
    <n v="90880"/>
    <n v="99"/>
    <n v="374.21999999999997"/>
    <n v="349"/>
    <n v="3.5252525252525251"/>
  </r>
  <r>
    <d v="2024-09-21T00:00:00"/>
    <x v="5"/>
    <x v="8"/>
    <n v="91229"/>
    <n v="109"/>
    <n v="412.02"/>
    <n v="349"/>
    <n v="3.2018348623853212"/>
  </r>
  <r>
    <d v="2024-09-25T00:00:00"/>
    <x v="6"/>
    <x v="8"/>
    <n v="91578"/>
    <n v="119"/>
    <n v="449.82"/>
    <n v="349"/>
    <n v="2.9327731092436973"/>
  </r>
  <r>
    <d v="2024-09-29T00:00:00"/>
    <x v="7"/>
    <x v="8"/>
    <n v="91927"/>
    <n v="93"/>
    <n v="351.53999999999996"/>
    <n v="349"/>
    <n v="3.752688172043011"/>
  </r>
  <r>
    <d v="2024-10-03T00:00:00"/>
    <x v="23"/>
    <x v="9"/>
    <n v="92276"/>
    <n v="101"/>
    <n v="381.78"/>
    <n v="349"/>
    <n v="3.4554455445544554"/>
  </r>
  <r>
    <d v="2024-10-07T00:00:00"/>
    <x v="24"/>
    <x v="9"/>
    <n v="92625"/>
    <n v="107"/>
    <n v="404.46"/>
    <n v="349"/>
    <n v="3.2616822429906542"/>
  </r>
  <r>
    <d v="2024-10-11T00:00:00"/>
    <x v="25"/>
    <x v="9"/>
    <n v="92974"/>
    <n v="115"/>
    <n v="434.7"/>
    <n v="349"/>
    <n v="3.034782608695652"/>
  </r>
  <r>
    <d v="2024-10-15T00:00:00"/>
    <x v="26"/>
    <x v="9"/>
    <n v="93323"/>
    <n v="89"/>
    <n v="336.41999999999996"/>
    <n v="349"/>
    <n v="3.9213483146067416"/>
  </r>
  <r>
    <d v="2024-10-19T00:00:00"/>
    <x v="27"/>
    <x v="9"/>
    <n v="93672"/>
    <n v="99"/>
    <n v="374.21999999999997"/>
    <n v="349"/>
    <n v="3.5252525252525251"/>
  </r>
  <r>
    <d v="2024-10-23T00:00:00"/>
    <x v="28"/>
    <x v="9"/>
    <n v="94021"/>
    <n v="109"/>
    <n v="412.02"/>
    <n v="349"/>
    <n v="3.2018348623853212"/>
  </r>
  <r>
    <d v="2024-10-27T00:00:00"/>
    <x v="29"/>
    <x v="9"/>
    <n v="94370"/>
    <n v="119"/>
    <n v="449.82"/>
    <n v="349"/>
    <n v="2.9327731092436973"/>
  </r>
  <r>
    <d v="2024-10-31T00:00:00"/>
    <x v="30"/>
    <x v="9"/>
    <n v="94719"/>
    <n v="93"/>
    <n v="351.53999999999996"/>
    <n v="349"/>
    <n v="3.752688172043011"/>
  </r>
  <r>
    <d v="2024-11-04T00:00:00"/>
    <x v="16"/>
    <x v="10"/>
    <n v="95068"/>
    <n v="101"/>
    <n v="381.78"/>
    <n v="349"/>
    <n v="3.4554455445544554"/>
  </r>
  <r>
    <d v="2024-11-08T00:00:00"/>
    <x v="17"/>
    <x v="10"/>
    <n v="95417"/>
    <n v="107"/>
    <n v="404.46"/>
    <n v="349"/>
    <n v="3.2616822429906542"/>
  </r>
  <r>
    <d v="2024-11-12T00:00:00"/>
    <x v="18"/>
    <x v="10"/>
    <n v="95766"/>
    <n v="115"/>
    <n v="434.7"/>
    <n v="349"/>
    <n v="3.034782608695652"/>
  </r>
  <r>
    <d v="2024-11-16T00:00:00"/>
    <x v="19"/>
    <x v="10"/>
    <n v="96115"/>
    <n v="89"/>
    <n v="336.41999999999996"/>
    <n v="349"/>
    <n v="3.9213483146067416"/>
  </r>
  <r>
    <d v="2024-11-20T00:00:00"/>
    <x v="20"/>
    <x v="10"/>
    <n v="96464"/>
    <n v="99"/>
    <n v="374.21999999999997"/>
    <n v="349"/>
    <n v="3.5252525252525251"/>
  </r>
  <r>
    <d v="2024-11-24T00:00:00"/>
    <x v="21"/>
    <x v="10"/>
    <n v="96813"/>
    <n v="109"/>
    <n v="412.02"/>
    <n v="349"/>
    <n v="3.2018348623853212"/>
  </r>
  <r>
    <d v="2024-11-28T00:00:00"/>
    <x v="22"/>
    <x v="10"/>
    <n v="97162"/>
    <n v="119"/>
    <n v="449.82"/>
    <n v="349"/>
    <n v="2.93277310924369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A983DA-083E-4D47-A613-29ACBCD6FE4C}" name="Tabela dinâ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37:E49" firstHeaderRow="1" firstDataRow="1" firstDataCol="1"/>
  <pivotFields count="8">
    <pivotField numFmtId="164" showAll="0"/>
    <pivotField numFmtId="165" showAll="0"/>
    <pivotField axis="axisRow"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3" showAll="0"/>
    <pivotField dataField="1" numFmtId="1" showAll="0"/>
    <pivotField numFmtId="166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Litros " fld="4" baseField="2" baseItem="0"/>
  </dataFields>
  <formats count="1">
    <format dxfId="2">
      <pivotArea grandRow="1" outline="0" collapsedLevelsAreSubtotals="1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08893B-34EB-4D6C-86FE-5A76FA615763}" name="Tabela dinâmica2" cacheId="0" applyNumberFormats="0" applyBorderFormats="0" applyFontFormats="0" applyPatternFormats="0" applyAlignmentFormats="0" applyWidthHeightFormats="1" dataCaption="Valores" grandTotalCaption="Menor Média do Mês:" updatedVersion="8" minRefreshableVersion="3" useAutoFormatting="1" itemPrintTitles="1" createdVersion="8" indent="0" outline="1" outlineData="1" multipleFieldFilters="0" chartFormat="11">
  <location ref="D24:E33" firstHeaderRow="1" firstDataRow="1" firstDataCol="1" rowPageCount="1" colPageCount="1"/>
  <pivotFields count="8">
    <pivotField numFmtId="164" showAll="0"/>
    <pivotField axis="axisRow" numFmtId="165" showAll="0" defaultSubtotal="0">
      <items count="31">
        <item x="0"/>
        <item x="8"/>
        <item x="23"/>
        <item x="16"/>
        <item x="1"/>
        <item x="9"/>
        <item x="24"/>
        <item x="17"/>
        <item x="2"/>
        <item x="10"/>
        <item x="25"/>
        <item x="18"/>
        <item x="3"/>
        <item x="11"/>
        <item x="26"/>
        <item x="19"/>
        <item x="4"/>
        <item x="12"/>
        <item x="27"/>
        <item x="20"/>
        <item x="5"/>
        <item x="13"/>
        <item x="28"/>
        <item x="21"/>
        <item x="6"/>
        <item x="14"/>
        <item x="29"/>
        <item x="22"/>
        <item x="7"/>
        <item x="15"/>
        <item x="30"/>
      </items>
    </pivotField>
    <pivotField axis="axisPage" numFmtId="165" multipleItemSelectionAllowed="1" showAll="0">
      <items count="12">
        <item h="1" x="0"/>
        <item h="1" x="1"/>
        <item x="2"/>
        <item h="1" x="3"/>
        <item h="1" x="4"/>
        <item h="1" x="5"/>
        <item h="1" x="6"/>
        <item h="1" x="7"/>
        <item h="1" x="8"/>
        <item h="1" x="9"/>
        <item h="1" x="10"/>
        <item t="default"/>
      </items>
    </pivotField>
    <pivotField numFmtId="3" showAll="0"/>
    <pivotField numFmtId="1" showAll="0"/>
    <pivotField numFmtId="166" showAll="0"/>
    <pivotField showAll="0"/>
    <pivotField dataField="1" showAll="0"/>
  </pivotFields>
  <rowFields count="1">
    <field x="1"/>
  </rowFields>
  <rowItems count="9">
    <i>
      <x/>
    </i>
    <i>
      <x v="4"/>
    </i>
    <i>
      <x v="8"/>
    </i>
    <i>
      <x v="12"/>
    </i>
    <i>
      <x v="16"/>
    </i>
    <i>
      <x v="20"/>
    </i>
    <i>
      <x v="24"/>
    </i>
    <i>
      <x v="28"/>
    </i>
    <i t="grand">
      <x/>
    </i>
  </rowItems>
  <colItems count="1">
    <i/>
  </colItems>
  <pageFields count="1">
    <pageField fld="2" hier="-1"/>
  </pageFields>
  <dataFields count="1">
    <dataField name="Mín. de Média consumida" fld="7" subtotal="min" baseField="1" baseItem="0" numFmtId="2"/>
  </dataFields>
  <formats count="1">
    <format dxfId="1">
      <pivotArea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17081-FCF3-4524-8B80-B035D24FA20C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D6:E18" firstHeaderRow="1" firstDataRow="1" firstDataCol="1"/>
  <pivotFields count="8">
    <pivotField numFmtId="164" showAll="0"/>
    <pivotField numFmtId="165" showAll="0"/>
    <pivotField axis="axisRow" numFmtId="165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umFmtId="3" showAll="0"/>
    <pivotField numFmtId="1" showAll="0"/>
    <pivotField dataField="1" numFmtId="166" showAll="0"/>
    <pivotField showAll="0"/>
    <pivotField showAll="0"/>
  </pivotFields>
  <rowFields count="1">
    <field x="2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Valor" fld="5" baseField="1" baseItem="0" numFmtId="166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es_do_abastecimento" xr10:uid="{D59D6BAC-CF10-4D16-9B64-007D600FC556}" sourceName="Mes do abastecimento">
  <pivotTables>
    <pivotTable tabId="3" name="Tabela dinâmica2"/>
  </pivotTables>
  <data>
    <tabular pivotCacheId="869220543">
      <items count="11">
        <i x="0"/>
        <i x="1"/>
        <i x="2" s="1"/>
        <i x="3"/>
        <i x="4"/>
        <i x="5"/>
        <i x="6"/>
        <i x="7"/>
        <i x="8"/>
        <i x="9"/>
        <i x="1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do abastecimento 1" xr10:uid="{2A7F322A-D240-4C3E-8EA0-5776CB44156B}" cache="SegmentaçãodeDados_Mes_do_abastecimento" caption="Mes do abastecimento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D299C65-903E-4992-836C-96458E3A2965}" name="tbl_abastecimentos" displayName="tbl_abastecimentos" ref="A3:H87" totalsRowShown="0" headerRowDxfId="10">
  <autoFilter ref="A3:H87" xr:uid="{6D299C65-903E-4992-836C-96458E3A2965}"/>
  <tableColumns count="8">
    <tableColumn id="1" xr3:uid="{3B7DE7CB-5899-406A-9FD2-E5994DB269F1}" name="Data do Abastecimento" dataDxfId="9"/>
    <tableColumn id="8" xr3:uid="{6B3E28DF-BDCB-47FB-A455-4AF651E22131}" name="Dia do Abastecimento" dataDxfId="8">
      <calculatedColumnFormula>DAY(tbl_abastecimentos[[#This Row],[Data do Abastecimento]])</calculatedColumnFormula>
    </tableColumn>
    <tableColumn id="2" xr3:uid="{E60FA23E-3195-4406-ADAB-E602CDD66B4C}" name="Mes do abastecimento" dataDxfId="7">
      <calculatedColumnFormula>MONTH(A4)</calculatedColumnFormula>
    </tableColumn>
    <tableColumn id="3" xr3:uid="{8E8AF309-91EE-4C67-AE8E-308E7242E75C}" name="Km abastecido" dataDxfId="6"/>
    <tableColumn id="4" xr3:uid="{49E7E1C3-4368-4D71-8BF6-90C69367F056}" name="Litros " dataDxfId="5"/>
    <tableColumn id="5" xr3:uid="{C1C99AB8-35B4-40D5-BFAC-6959FA5FFF84}" name="Valor" dataDxfId="4">
      <calculatedColumnFormula>E4*$M$1</calculatedColumnFormula>
    </tableColumn>
    <tableColumn id="6" xr3:uid="{BB99DD5F-9BBE-43E6-B56C-4B87D6506C92}" name="KM percorridos" dataDxfId="0"/>
    <tableColumn id="7" xr3:uid="{475903D7-7BF9-4F89-BEF2-44C72195B2FC}" name="Média consumida" dataDxfId="3">
      <calculatedColumnFormula>G4/E4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Arial"/>
        <a:ea typeface="SimSun"/>
        <a:cs typeface="Times New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"/>
  <sheetViews>
    <sheetView workbookViewId="0">
      <selection sqref="A1:G1"/>
    </sheetView>
  </sheetViews>
  <sheetFormatPr defaultColWidth="10" defaultRowHeight="13.2" x14ac:dyDescent="0.25"/>
  <cols>
    <col min="1" max="1" width="23.109375" customWidth="1"/>
    <col min="2" max="2" width="22.33203125" hidden="1" customWidth="1"/>
    <col min="3" max="3" width="15.77734375" hidden="1" customWidth="1"/>
    <col min="6" max="6" width="16.44140625" customWidth="1"/>
    <col min="7" max="7" width="17.88671875" customWidth="1"/>
  </cols>
  <sheetData>
    <row r="1" spans="1:13" x14ac:dyDescent="0.25">
      <c r="A1" s="29" t="s">
        <v>0</v>
      </c>
      <c r="B1" s="29"/>
      <c r="C1" s="29"/>
      <c r="D1" s="29"/>
      <c r="E1" s="29"/>
      <c r="F1" s="29"/>
      <c r="G1" s="29"/>
      <c r="K1" s="4" t="s">
        <v>1</v>
      </c>
      <c r="L1" s="4"/>
      <c r="M1" s="4">
        <v>3.78</v>
      </c>
    </row>
    <row r="3" spans="1:13" s="1" customFormat="1" x14ac:dyDescent="0.25">
      <c r="A3" s="1" t="s">
        <v>2</v>
      </c>
      <c r="B3" s="1" t="s">
        <v>12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</row>
    <row r="4" spans="1:13" x14ac:dyDescent="0.25">
      <c r="A4" s="2">
        <v>45292</v>
      </c>
      <c r="B4" s="6">
        <f>DAY(tbl_abastecimentos[[#This Row],[Data do Abastecimento]])</f>
        <v>1</v>
      </c>
      <c r="C4" s="6">
        <f t="shared" ref="C4:C35" si="0">MONTH(A4)</f>
        <v>1</v>
      </c>
      <c r="D4" s="7">
        <v>68195</v>
      </c>
      <c r="E4" s="5">
        <v>101</v>
      </c>
      <c r="F4" s="8">
        <f t="shared" ref="F4:F35" si="1">E4*$M$1</f>
        <v>381.78</v>
      </c>
      <c r="G4">
        <v>359</v>
      </c>
      <c r="H4" s="3">
        <f t="shared" ref="H4:H36" si="2">G4/E4</f>
        <v>3.5544554455445545</v>
      </c>
    </row>
    <row r="5" spans="1:13" x14ac:dyDescent="0.25">
      <c r="A5" s="2">
        <v>45296</v>
      </c>
      <c r="B5" s="6">
        <f>DAY(tbl_abastecimentos[[#This Row],[Data do Abastecimento]])</f>
        <v>5</v>
      </c>
      <c r="C5" s="6">
        <f t="shared" si="0"/>
        <v>1</v>
      </c>
      <c r="D5" s="7">
        <v>68544</v>
      </c>
      <c r="E5" s="5">
        <v>98</v>
      </c>
      <c r="F5" s="8">
        <f t="shared" si="1"/>
        <v>370.44</v>
      </c>
      <c r="G5">
        <v>352</v>
      </c>
      <c r="H5" s="3">
        <f t="shared" si="2"/>
        <v>3.5918367346938775</v>
      </c>
    </row>
    <row r="6" spans="1:13" x14ac:dyDescent="0.25">
      <c r="A6" s="2">
        <v>45300</v>
      </c>
      <c r="B6" s="6">
        <f>DAY(tbl_abastecimentos[[#This Row],[Data do Abastecimento]])</f>
        <v>9</v>
      </c>
      <c r="C6" s="6">
        <f t="shared" si="0"/>
        <v>1</v>
      </c>
      <c r="D6" s="7">
        <v>68893</v>
      </c>
      <c r="E6" s="5">
        <v>100</v>
      </c>
      <c r="F6" s="8">
        <f t="shared" si="1"/>
        <v>378</v>
      </c>
      <c r="G6">
        <v>356</v>
      </c>
      <c r="H6" s="3">
        <f t="shared" si="2"/>
        <v>3.56</v>
      </c>
    </row>
    <row r="7" spans="1:13" x14ac:dyDescent="0.25">
      <c r="A7" s="2">
        <v>45304</v>
      </c>
      <c r="B7" s="6">
        <f>DAY(tbl_abastecimentos[[#This Row],[Data do Abastecimento]])</f>
        <v>13</v>
      </c>
      <c r="C7" s="6">
        <f t="shared" si="0"/>
        <v>1</v>
      </c>
      <c r="D7" s="7">
        <v>69242</v>
      </c>
      <c r="E7" s="5">
        <v>93</v>
      </c>
      <c r="F7" s="8">
        <f t="shared" si="1"/>
        <v>351.53999999999996</v>
      </c>
      <c r="G7">
        <v>354</v>
      </c>
      <c r="H7" s="3">
        <f t="shared" si="2"/>
        <v>3.806451612903226</v>
      </c>
    </row>
    <row r="8" spans="1:13" x14ac:dyDescent="0.25">
      <c r="A8" s="2">
        <v>45308</v>
      </c>
      <c r="B8" s="6">
        <f>DAY(tbl_abastecimentos[[#This Row],[Data do Abastecimento]])</f>
        <v>17</v>
      </c>
      <c r="C8" s="6">
        <f t="shared" si="0"/>
        <v>1</v>
      </c>
      <c r="D8" s="7">
        <v>69591</v>
      </c>
      <c r="E8" s="5">
        <v>116</v>
      </c>
      <c r="F8" s="8">
        <f t="shared" si="1"/>
        <v>438.47999999999996</v>
      </c>
      <c r="G8">
        <v>359</v>
      </c>
      <c r="H8" s="3">
        <f t="shared" si="2"/>
        <v>3.0948275862068964</v>
      </c>
    </row>
    <row r="9" spans="1:13" x14ac:dyDescent="0.25">
      <c r="A9" s="2">
        <v>45312</v>
      </c>
      <c r="B9" s="6">
        <f>DAY(tbl_abastecimentos[[#This Row],[Data do Abastecimento]])</f>
        <v>21</v>
      </c>
      <c r="C9" s="6">
        <f t="shared" si="0"/>
        <v>1</v>
      </c>
      <c r="D9" s="7">
        <v>69940</v>
      </c>
      <c r="E9" s="5">
        <v>93</v>
      </c>
      <c r="F9" s="8">
        <f t="shared" si="1"/>
        <v>351.53999999999996</v>
      </c>
      <c r="G9">
        <v>347</v>
      </c>
      <c r="H9" s="3">
        <f t="shared" si="2"/>
        <v>3.7311827956989245</v>
      </c>
    </row>
    <row r="10" spans="1:13" x14ac:dyDescent="0.25">
      <c r="A10" s="2">
        <v>45316</v>
      </c>
      <c r="B10" s="6">
        <f>DAY(tbl_abastecimentos[[#This Row],[Data do Abastecimento]])</f>
        <v>25</v>
      </c>
      <c r="C10" s="6">
        <f t="shared" si="0"/>
        <v>1</v>
      </c>
      <c r="D10" s="7">
        <v>70289</v>
      </c>
      <c r="E10" s="5">
        <v>97</v>
      </c>
      <c r="F10" s="8">
        <f t="shared" si="1"/>
        <v>366.65999999999997</v>
      </c>
      <c r="G10">
        <v>347</v>
      </c>
      <c r="H10" s="3">
        <f t="shared" si="2"/>
        <v>3.5773195876288661</v>
      </c>
    </row>
    <row r="11" spans="1:13" x14ac:dyDescent="0.25">
      <c r="A11" s="2">
        <v>45320</v>
      </c>
      <c r="B11" s="6">
        <f>DAY(tbl_abastecimentos[[#This Row],[Data do Abastecimento]])</f>
        <v>29</v>
      </c>
      <c r="C11" s="6">
        <f t="shared" si="0"/>
        <v>1</v>
      </c>
      <c r="D11" s="7">
        <v>70638</v>
      </c>
      <c r="E11" s="5">
        <v>111</v>
      </c>
      <c r="F11" s="8">
        <f t="shared" si="1"/>
        <v>419.58</v>
      </c>
      <c r="G11">
        <v>356</v>
      </c>
      <c r="H11" s="3">
        <f t="shared" si="2"/>
        <v>3.2072072072072073</v>
      </c>
    </row>
    <row r="12" spans="1:13" x14ac:dyDescent="0.25">
      <c r="A12" s="2">
        <v>45324</v>
      </c>
      <c r="B12" s="6">
        <f>DAY(tbl_abastecimentos[[#This Row],[Data do Abastecimento]])</f>
        <v>2</v>
      </c>
      <c r="C12" s="6">
        <f t="shared" si="0"/>
        <v>2</v>
      </c>
      <c r="D12" s="7">
        <v>70987</v>
      </c>
      <c r="E12" s="5">
        <v>99</v>
      </c>
      <c r="F12" s="8">
        <f t="shared" si="1"/>
        <v>374.21999999999997</v>
      </c>
      <c r="G12">
        <v>358</v>
      </c>
      <c r="H12" s="3">
        <f t="shared" si="2"/>
        <v>3.6161616161616164</v>
      </c>
    </row>
    <row r="13" spans="1:13" x14ac:dyDescent="0.25">
      <c r="A13" s="2">
        <v>45328</v>
      </c>
      <c r="B13" s="6">
        <f>DAY(tbl_abastecimentos[[#This Row],[Data do Abastecimento]])</f>
        <v>6</v>
      </c>
      <c r="C13" s="6">
        <f t="shared" si="0"/>
        <v>2</v>
      </c>
      <c r="D13" s="7">
        <v>71336</v>
      </c>
      <c r="E13" s="5">
        <v>110</v>
      </c>
      <c r="F13" s="8">
        <f t="shared" si="1"/>
        <v>415.79999999999995</v>
      </c>
      <c r="G13">
        <v>346</v>
      </c>
      <c r="H13" s="3">
        <f t="shared" si="2"/>
        <v>3.1454545454545455</v>
      </c>
    </row>
    <row r="14" spans="1:13" x14ac:dyDescent="0.25">
      <c r="A14" s="2">
        <v>45332</v>
      </c>
      <c r="B14" s="6">
        <f>DAY(tbl_abastecimentos[[#This Row],[Data do Abastecimento]])</f>
        <v>10</v>
      </c>
      <c r="C14" s="6">
        <f t="shared" si="0"/>
        <v>2</v>
      </c>
      <c r="D14" s="7">
        <v>71685</v>
      </c>
      <c r="E14" s="5">
        <v>107</v>
      </c>
      <c r="F14" s="8">
        <f t="shared" si="1"/>
        <v>404.46</v>
      </c>
      <c r="G14">
        <v>355</v>
      </c>
      <c r="H14" s="3">
        <f t="shared" si="2"/>
        <v>3.3177570093457942</v>
      </c>
    </row>
    <row r="15" spans="1:13" x14ac:dyDescent="0.25">
      <c r="A15" s="2">
        <v>45336</v>
      </c>
      <c r="B15" s="6">
        <f>DAY(tbl_abastecimentos[[#This Row],[Data do Abastecimento]])</f>
        <v>14</v>
      </c>
      <c r="C15" s="6">
        <f t="shared" si="0"/>
        <v>2</v>
      </c>
      <c r="D15" s="7">
        <v>72034</v>
      </c>
      <c r="E15" s="5">
        <v>106</v>
      </c>
      <c r="F15" s="8">
        <f t="shared" si="1"/>
        <v>400.68</v>
      </c>
      <c r="G15">
        <v>356</v>
      </c>
      <c r="H15" s="3">
        <f t="shared" si="2"/>
        <v>3.358490566037736</v>
      </c>
    </row>
    <row r="16" spans="1:13" x14ac:dyDescent="0.25">
      <c r="A16" s="2">
        <v>45340</v>
      </c>
      <c r="B16" s="6">
        <f>DAY(tbl_abastecimentos[[#This Row],[Data do Abastecimento]])</f>
        <v>18</v>
      </c>
      <c r="C16" s="6">
        <f t="shared" si="0"/>
        <v>2</v>
      </c>
      <c r="D16" s="7">
        <v>72383</v>
      </c>
      <c r="E16" s="5">
        <v>111</v>
      </c>
      <c r="F16" s="8">
        <f t="shared" si="1"/>
        <v>419.58</v>
      </c>
      <c r="G16">
        <v>345</v>
      </c>
      <c r="H16" s="3">
        <f t="shared" si="2"/>
        <v>3.1081081081081079</v>
      </c>
    </row>
    <row r="17" spans="1:8" x14ac:dyDescent="0.25">
      <c r="A17" s="2">
        <v>45344</v>
      </c>
      <c r="B17" s="6">
        <f>DAY(tbl_abastecimentos[[#This Row],[Data do Abastecimento]])</f>
        <v>22</v>
      </c>
      <c r="C17" s="6">
        <f t="shared" si="0"/>
        <v>2</v>
      </c>
      <c r="D17" s="7">
        <v>72732</v>
      </c>
      <c r="E17" s="5">
        <v>100</v>
      </c>
      <c r="F17" s="8">
        <f t="shared" si="1"/>
        <v>378</v>
      </c>
      <c r="G17">
        <v>349</v>
      </c>
      <c r="H17" s="3">
        <f t="shared" si="2"/>
        <v>3.49</v>
      </c>
    </row>
    <row r="18" spans="1:8" x14ac:dyDescent="0.25">
      <c r="A18" s="2">
        <v>45348</v>
      </c>
      <c r="B18" s="6">
        <f>DAY(tbl_abastecimentos[[#This Row],[Data do Abastecimento]])</f>
        <v>26</v>
      </c>
      <c r="C18" s="6">
        <f t="shared" si="0"/>
        <v>2</v>
      </c>
      <c r="D18" s="7">
        <v>73081</v>
      </c>
      <c r="E18" s="5">
        <v>121</v>
      </c>
      <c r="F18" s="8">
        <f t="shared" si="1"/>
        <v>457.38</v>
      </c>
      <c r="G18">
        <v>346</v>
      </c>
      <c r="H18" s="3">
        <f t="shared" si="2"/>
        <v>2.8595041322314048</v>
      </c>
    </row>
    <row r="19" spans="1:8" x14ac:dyDescent="0.25">
      <c r="A19" s="2">
        <v>45352</v>
      </c>
      <c r="B19" s="6">
        <f>DAY(tbl_abastecimentos[[#This Row],[Data do Abastecimento]])</f>
        <v>1</v>
      </c>
      <c r="C19" s="6">
        <f t="shared" si="0"/>
        <v>3</v>
      </c>
      <c r="D19" s="7">
        <v>73430</v>
      </c>
      <c r="E19" s="5">
        <v>94</v>
      </c>
      <c r="F19" s="8">
        <f t="shared" si="1"/>
        <v>355.32</v>
      </c>
      <c r="G19">
        <v>349</v>
      </c>
      <c r="H19" s="3">
        <f t="shared" si="2"/>
        <v>3.7127659574468086</v>
      </c>
    </row>
    <row r="20" spans="1:8" x14ac:dyDescent="0.25">
      <c r="A20" s="2">
        <v>45356</v>
      </c>
      <c r="B20" s="6">
        <f>DAY(tbl_abastecimentos[[#This Row],[Data do Abastecimento]])</f>
        <v>5</v>
      </c>
      <c r="C20" s="6">
        <f t="shared" si="0"/>
        <v>3</v>
      </c>
      <c r="D20" s="7">
        <v>73779</v>
      </c>
      <c r="E20" s="5">
        <v>97</v>
      </c>
      <c r="F20" s="8">
        <f t="shared" si="1"/>
        <v>366.65999999999997</v>
      </c>
      <c r="G20">
        <v>345</v>
      </c>
      <c r="H20" s="3">
        <f t="shared" si="2"/>
        <v>3.5567010309278349</v>
      </c>
    </row>
    <row r="21" spans="1:8" x14ac:dyDescent="0.25">
      <c r="A21" s="2">
        <v>45360</v>
      </c>
      <c r="B21" s="6">
        <f>DAY(tbl_abastecimentos[[#This Row],[Data do Abastecimento]])</f>
        <v>9</v>
      </c>
      <c r="C21" s="6">
        <f t="shared" si="0"/>
        <v>3</v>
      </c>
      <c r="D21" s="7">
        <v>74128</v>
      </c>
      <c r="E21" s="5">
        <v>101</v>
      </c>
      <c r="F21" s="8">
        <f t="shared" si="1"/>
        <v>381.78</v>
      </c>
      <c r="G21">
        <v>349</v>
      </c>
      <c r="H21" s="3">
        <f t="shared" si="2"/>
        <v>3.4554455445544554</v>
      </c>
    </row>
    <row r="22" spans="1:8" x14ac:dyDescent="0.25">
      <c r="A22" s="2">
        <v>45364</v>
      </c>
      <c r="B22" s="6">
        <f>DAY(tbl_abastecimentos[[#This Row],[Data do Abastecimento]])</f>
        <v>13</v>
      </c>
      <c r="C22" s="6">
        <f t="shared" si="0"/>
        <v>3</v>
      </c>
      <c r="D22" s="7">
        <v>74477</v>
      </c>
      <c r="E22" s="5">
        <v>91</v>
      </c>
      <c r="F22" s="8">
        <f t="shared" si="1"/>
        <v>343.97999999999996</v>
      </c>
      <c r="G22">
        <v>355</v>
      </c>
      <c r="H22" s="3">
        <f t="shared" si="2"/>
        <v>3.901098901098901</v>
      </c>
    </row>
    <row r="23" spans="1:8" x14ac:dyDescent="0.25">
      <c r="A23" s="2">
        <v>45368</v>
      </c>
      <c r="B23" s="6">
        <f>DAY(tbl_abastecimentos[[#This Row],[Data do Abastecimento]])</f>
        <v>17</v>
      </c>
      <c r="C23" s="6">
        <f t="shared" si="0"/>
        <v>3</v>
      </c>
      <c r="D23" s="7">
        <v>74826</v>
      </c>
      <c r="E23" s="5">
        <v>94</v>
      </c>
      <c r="F23" s="8">
        <f t="shared" si="1"/>
        <v>355.32</v>
      </c>
      <c r="G23">
        <v>358</v>
      </c>
      <c r="H23" s="3">
        <f t="shared" si="2"/>
        <v>3.8085106382978724</v>
      </c>
    </row>
    <row r="24" spans="1:8" x14ac:dyDescent="0.25">
      <c r="A24" s="2">
        <v>45372</v>
      </c>
      <c r="B24" s="6">
        <f>DAY(tbl_abastecimentos[[#This Row],[Data do Abastecimento]])</f>
        <v>21</v>
      </c>
      <c r="C24" s="6">
        <f t="shared" si="0"/>
        <v>3</v>
      </c>
      <c r="D24" s="7">
        <v>75175</v>
      </c>
      <c r="E24" s="5">
        <v>101</v>
      </c>
      <c r="F24" s="8">
        <f t="shared" si="1"/>
        <v>381.78</v>
      </c>
      <c r="G24">
        <v>356</v>
      </c>
      <c r="H24" s="3">
        <f t="shared" si="2"/>
        <v>3.5247524752475248</v>
      </c>
    </row>
    <row r="25" spans="1:8" x14ac:dyDescent="0.25">
      <c r="A25" s="2">
        <v>45376</v>
      </c>
      <c r="B25" s="6">
        <f>DAY(tbl_abastecimentos[[#This Row],[Data do Abastecimento]])</f>
        <v>25</v>
      </c>
      <c r="C25" s="6">
        <f t="shared" si="0"/>
        <v>3</v>
      </c>
      <c r="D25" s="7">
        <v>75524</v>
      </c>
      <c r="E25" s="5">
        <v>111</v>
      </c>
      <c r="F25" s="8">
        <f t="shared" si="1"/>
        <v>419.58</v>
      </c>
      <c r="G25">
        <v>360</v>
      </c>
      <c r="H25" s="3">
        <f t="shared" si="2"/>
        <v>3.2432432432432434</v>
      </c>
    </row>
    <row r="26" spans="1:8" x14ac:dyDescent="0.25">
      <c r="A26" s="2">
        <v>45380</v>
      </c>
      <c r="B26" s="6">
        <f>DAY(tbl_abastecimentos[[#This Row],[Data do Abastecimento]])</f>
        <v>29</v>
      </c>
      <c r="C26" s="6">
        <f t="shared" si="0"/>
        <v>3</v>
      </c>
      <c r="D26" s="7">
        <v>75873</v>
      </c>
      <c r="E26" s="5">
        <v>112</v>
      </c>
      <c r="F26" s="8">
        <f t="shared" si="1"/>
        <v>423.35999999999996</v>
      </c>
      <c r="G26">
        <v>359</v>
      </c>
      <c r="H26" s="3">
        <f t="shared" si="2"/>
        <v>3.2053571428571428</v>
      </c>
    </row>
    <row r="27" spans="1:8" x14ac:dyDescent="0.25">
      <c r="A27" s="2">
        <v>45384</v>
      </c>
      <c r="B27" s="6">
        <f>DAY(tbl_abastecimentos[[#This Row],[Data do Abastecimento]])</f>
        <v>2</v>
      </c>
      <c r="C27" s="6">
        <f t="shared" si="0"/>
        <v>4</v>
      </c>
      <c r="D27" s="7">
        <v>76222</v>
      </c>
      <c r="E27" s="5">
        <v>102</v>
      </c>
      <c r="F27" s="8">
        <f t="shared" si="1"/>
        <v>385.56</v>
      </c>
      <c r="G27">
        <v>358</v>
      </c>
      <c r="H27" s="3">
        <f t="shared" si="2"/>
        <v>3.5098039215686274</v>
      </c>
    </row>
    <row r="28" spans="1:8" x14ac:dyDescent="0.25">
      <c r="A28" s="2">
        <v>45388</v>
      </c>
      <c r="B28" s="6">
        <f>DAY(tbl_abastecimentos[[#This Row],[Data do Abastecimento]])</f>
        <v>6</v>
      </c>
      <c r="C28" s="6">
        <f t="shared" si="0"/>
        <v>4</v>
      </c>
      <c r="D28" s="7">
        <v>76571</v>
      </c>
      <c r="E28" s="5">
        <v>116</v>
      </c>
      <c r="F28" s="8">
        <f t="shared" si="1"/>
        <v>438.47999999999996</v>
      </c>
      <c r="G28">
        <v>348</v>
      </c>
      <c r="H28" s="3">
        <f t="shared" si="2"/>
        <v>3</v>
      </c>
    </row>
    <row r="29" spans="1:8" x14ac:dyDescent="0.25">
      <c r="A29" s="2">
        <v>45392</v>
      </c>
      <c r="B29" s="6">
        <f>DAY(tbl_abastecimentos[[#This Row],[Data do Abastecimento]])</f>
        <v>10</v>
      </c>
      <c r="C29" s="6">
        <f t="shared" si="0"/>
        <v>4</v>
      </c>
      <c r="D29" s="7">
        <v>76920</v>
      </c>
      <c r="E29" s="5">
        <v>98</v>
      </c>
      <c r="F29" s="8">
        <f t="shared" si="1"/>
        <v>370.44</v>
      </c>
      <c r="G29">
        <v>352</v>
      </c>
      <c r="H29" s="3">
        <f t="shared" si="2"/>
        <v>3.5918367346938775</v>
      </c>
    </row>
    <row r="30" spans="1:8" x14ac:dyDescent="0.25">
      <c r="A30" s="2">
        <v>45396</v>
      </c>
      <c r="B30" s="6">
        <f>DAY(tbl_abastecimentos[[#This Row],[Data do Abastecimento]])</f>
        <v>14</v>
      </c>
      <c r="C30" s="6">
        <f t="shared" si="0"/>
        <v>4</v>
      </c>
      <c r="D30" s="7">
        <v>77269</v>
      </c>
      <c r="E30" s="5">
        <v>97</v>
      </c>
      <c r="F30" s="8">
        <f t="shared" si="1"/>
        <v>366.65999999999997</v>
      </c>
      <c r="G30">
        <v>351</v>
      </c>
      <c r="H30" s="3">
        <f t="shared" si="2"/>
        <v>3.6185567010309279</v>
      </c>
    </row>
    <row r="31" spans="1:8" x14ac:dyDescent="0.25">
      <c r="A31" s="2">
        <v>45400</v>
      </c>
      <c r="B31" s="6">
        <f>DAY(tbl_abastecimentos[[#This Row],[Data do Abastecimento]])</f>
        <v>18</v>
      </c>
      <c r="C31" s="6">
        <f t="shared" si="0"/>
        <v>4</v>
      </c>
      <c r="D31" s="7">
        <v>77618</v>
      </c>
      <c r="E31" s="5">
        <v>107</v>
      </c>
      <c r="F31" s="8">
        <f t="shared" si="1"/>
        <v>404.46</v>
      </c>
      <c r="G31">
        <v>349</v>
      </c>
      <c r="H31" s="3">
        <f t="shared" si="2"/>
        <v>3.2616822429906542</v>
      </c>
    </row>
    <row r="32" spans="1:8" x14ac:dyDescent="0.25">
      <c r="A32" s="2">
        <v>45404</v>
      </c>
      <c r="B32" s="6">
        <f>DAY(tbl_abastecimentos[[#This Row],[Data do Abastecimento]])</f>
        <v>22</v>
      </c>
      <c r="C32" s="6">
        <f t="shared" si="0"/>
        <v>4</v>
      </c>
      <c r="D32" s="7">
        <v>77967</v>
      </c>
      <c r="E32" s="5">
        <v>113</v>
      </c>
      <c r="F32" s="8">
        <f t="shared" si="1"/>
        <v>427.14</v>
      </c>
      <c r="G32">
        <v>348</v>
      </c>
      <c r="H32" s="3">
        <f t="shared" si="2"/>
        <v>3.0796460176991149</v>
      </c>
    </row>
    <row r="33" spans="1:8" x14ac:dyDescent="0.25">
      <c r="A33" s="2">
        <v>45408</v>
      </c>
      <c r="B33" s="6">
        <f>DAY(tbl_abastecimentos[[#This Row],[Data do Abastecimento]])</f>
        <v>26</v>
      </c>
      <c r="C33" s="6">
        <f t="shared" si="0"/>
        <v>4</v>
      </c>
      <c r="D33" s="7">
        <v>78316</v>
      </c>
      <c r="E33" s="5">
        <v>105</v>
      </c>
      <c r="F33" s="8">
        <f t="shared" si="1"/>
        <v>396.9</v>
      </c>
      <c r="G33">
        <v>353</v>
      </c>
      <c r="H33" s="3">
        <f t="shared" si="2"/>
        <v>3.361904761904762</v>
      </c>
    </row>
    <row r="34" spans="1:8" x14ac:dyDescent="0.25">
      <c r="A34" s="2">
        <v>45412</v>
      </c>
      <c r="B34" s="6">
        <f>DAY(tbl_abastecimentos[[#This Row],[Data do Abastecimento]])</f>
        <v>30</v>
      </c>
      <c r="C34" s="6">
        <f t="shared" si="0"/>
        <v>4</v>
      </c>
      <c r="D34" s="7">
        <v>78665</v>
      </c>
      <c r="E34" s="5">
        <v>92</v>
      </c>
      <c r="F34" s="8">
        <f t="shared" si="1"/>
        <v>347.76</v>
      </c>
      <c r="G34">
        <v>348</v>
      </c>
      <c r="H34" s="3">
        <f t="shared" si="2"/>
        <v>3.7826086956521738</v>
      </c>
    </row>
    <row r="35" spans="1:8" x14ac:dyDescent="0.25">
      <c r="A35" s="2">
        <v>45416</v>
      </c>
      <c r="B35" s="6">
        <f>DAY(tbl_abastecimentos[[#This Row],[Data do Abastecimento]])</f>
        <v>4</v>
      </c>
      <c r="C35" s="6">
        <f t="shared" si="0"/>
        <v>5</v>
      </c>
      <c r="D35" s="7">
        <v>79014</v>
      </c>
      <c r="E35" s="5">
        <v>94</v>
      </c>
      <c r="F35" s="8">
        <f t="shared" si="1"/>
        <v>355.32</v>
      </c>
      <c r="G35">
        <v>359</v>
      </c>
      <c r="H35" s="3">
        <f t="shared" si="2"/>
        <v>3.8191489361702127</v>
      </c>
    </row>
    <row r="36" spans="1:8" x14ac:dyDescent="0.25">
      <c r="A36" s="2">
        <v>45420</v>
      </c>
      <c r="B36" s="6">
        <f>DAY(tbl_abastecimentos[[#This Row],[Data do Abastecimento]])</f>
        <v>8</v>
      </c>
      <c r="C36" s="6">
        <f t="shared" ref="C36:C67" si="3">MONTH(A36)</f>
        <v>5</v>
      </c>
      <c r="D36" s="7">
        <v>79363</v>
      </c>
      <c r="E36" s="5">
        <v>104</v>
      </c>
      <c r="F36" s="8">
        <f t="shared" ref="F36:F67" si="4">E36*$M$1</f>
        <v>393.12</v>
      </c>
      <c r="G36">
        <v>358</v>
      </c>
      <c r="H36" s="3">
        <f t="shared" si="2"/>
        <v>3.4423076923076925</v>
      </c>
    </row>
    <row r="37" spans="1:8" x14ac:dyDescent="0.25">
      <c r="A37" s="2">
        <v>45424</v>
      </c>
      <c r="B37" s="6">
        <f>DAY(tbl_abastecimentos[[#This Row],[Data do Abastecimento]])</f>
        <v>12</v>
      </c>
      <c r="C37" s="6">
        <f t="shared" si="3"/>
        <v>5</v>
      </c>
      <c r="D37" s="7">
        <v>79712</v>
      </c>
      <c r="E37" s="5">
        <v>106</v>
      </c>
      <c r="F37" s="8">
        <f t="shared" si="4"/>
        <v>400.68</v>
      </c>
      <c r="G37">
        <v>354</v>
      </c>
      <c r="H37" s="3">
        <f t="shared" ref="H37:H68" si="5">G37/E37</f>
        <v>3.3396226415094339</v>
      </c>
    </row>
    <row r="38" spans="1:8" x14ac:dyDescent="0.25">
      <c r="A38" s="2">
        <v>45428</v>
      </c>
      <c r="B38" s="6">
        <f>DAY(tbl_abastecimentos[[#This Row],[Data do Abastecimento]])</f>
        <v>16</v>
      </c>
      <c r="C38" s="6">
        <f t="shared" si="3"/>
        <v>5</v>
      </c>
      <c r="D38" s="7">
        <v>80061</v>
      </c>
      <c r="E38" s="5">
        <v>101</v>
      </c>
      <c r="F38" s="8">
        <f t="shared" si="4"/>
        <v>381.78</v>
      </c>
      <c r="G38">
        <v>355</v>
      </c>
      <c r="H38" s="3">
        <f t="shared" si="5"/>
        <v>3.5148514851485149</v>
      </c>
    </row>
    <row r="39" spans="1:8" x14ac:dyDescent="0.25">
      <c r="A39" s="2">
        <v>45432</v>
      </c>
      <c r="B39" s="6">
        <f>DAY(tbl_abastecimentos[[#This Row],[Data do Abastecimento]])</f>
        <v>20</v>
      </c>
      <c r="C39" s="6">
        <f t="shared" si="3"/>
        <v>5</v>
      </c>
      <c r="D39" s="7">
        <v>80410</v>
      </c>
      <c r="E39" s="5">
        <v>91</v>
      </c>
      <c r="F39" s="8">
        <f t="shared" si="4"/>
        <v>343.97999999999996</v>
      </c>
      <c r="G39">
        <v>345</v>
      </c>
      <c r="H39" s="3">
        <f t="shared" si="5"/>
        <v>3.7912087912087911</v>
      </c>
    </row>
    <row r="40" spans="1:8" x14ac:dyDescent="0.25">
      <c r="A40" s="2">
        <v>45436</v>
      </c>
      <c r="B40" s="6">
        <f>DAY(tbl_abastecimentos[[#This Row],[Data do Abastecimento]])</f>
        <v>24</v>
      </c>
      <c r="C40" s="6">
        <f t="shared" si="3"/>
        <v>5</v>
      </c>
      <c r="D40" s="7">
        <v>80759</v>
      </c>
      <c r="E40" s="5">
        <v>97</v>
      </c>
      <c r="F40" s="8">
        <f t="shared" si="4"/>
        <v>366.65999999999997</v>
      </c>
      <c r="G40">
        <v>357</v>
      </c>
      <c r="H40" s="3">
        <f t="shared" si="5"/>
        <v>3.6804123711340204</v>
      </c>
    </row>
    <row r="41" spans="1:8" x14ac:dyDescent="0.25">
      <c r="A41" s="2">
        <v>45440</v>
      </c>
      <c r="B41" s="6">
        <f>DAY(tbl_abastecimentos[[#This Row],[Data do Abastecimento]])</f>
        <v>28</v>
      </c>
      <c r="C41" s="6">
        <f t="shared" si="3"/>
        <v>5</v>
      </c>
      <c r="D41" s="7">
        <v>81108</v>
      </c>
      <c r="E41" s="5">
        <v>89</v>
      </c>
      <c r="F41" s="8">
        <f t="shared" si="4"/>
        <v>336.41999999999996</v>
      </c>
      <c r="G41">
        <v>356</v>
      </c>
      <c r="H41" s="3">
        <f t="shared" si="5"/>
        <v>4</v>
      </c>
    </row>
    <row r="42" spans="1:8" x14ac:dyDescent="0.25">
      <c r="A42" s="2">
        <v>45444</v>
      </c>
      <c r="B42" s="6">
        <f>DAY(tbl_abastecimentos[[#This Row],[Data do Abastecimento]])</f>
        <v>1</v>
      </c>
      <c r="C42" s="6">
        <f t="shared" si="3"/>
        <v>6</v>
      </c>
      <c r="D42" s="7">
        <v>81457</v>
      </c>
      <c r="E42" s="5">
        <v>96</v>
      </c>
      <c r="F42" s="8">
        <f t="shared" si="4"/>
        <v>362.88</v>
      </c>
      <c r="G42">
        <v>346</v>
      </c>
      <c r="H42" s="3">
        <f t="shared" si="5"/>
        <v>3.6041666666666665</v>
      </c>
    </row>
    <row r="43" spans="1:8" x14ac:dyDescent="0.25">
      <c r="A43" s="2">
        <v>45448</v>
      </c>
      <c r="B43" s="6">
        <f>DAY(tbl_abastecimentos[[#This Row],[Data do Abastecimento]])</f>
        <v>5</v>
      </c>
      <c r="C43" s="6">
        <f t="shared" si="3"/>
        <v>6</v>
      </c>
      <c r="D43" s="7">
        <v>81806</v>
      </c>
      <c r="E43" s="5">
        <v>101</v>
      </c>
      <c r="F43" s="8">
        <f t="shared" si="4"/>
        <v>381.78</v>
      </c>
      <c r="G43">
        <v>354</v>
      </c>
      <c r="H43" s="3">
        <f t="shared" si="5"/>
        <v>3.504950495049505</v>
      </c>
    </row>
    <row r="44" spans="1:8" x14ac:dyDescent="0.25">
      <c r="A44" s="2">
        <v>45452</v>
      </c>
      <c r="B44" s="6">
        <f>DAY(tbl_abastecimentos[[#This Row],[Data do Abastecimento]])</f>
        <v>9</v>
      </c>
      <c r="C44" s="6">
        <f t="shared" si="3"/>
        <v>6</v>
      </c>
      <c r="D44" s="7">
        <v>82155</v>
      </c>
      <c r="E44" s="5">
        <v>110</v>
      </c>
      <c r="F44" s="8">
        <f t="shared" si="4"/>
        <v>415.79999999999995</v>
      </c>
      <c r="G44">
        <v>348</v>
      </c>
      <c r="H44" s="3">
        <f t="shared" si="5"/>
        <v>3.1636363636363636</v>
      </c>
    </row>
    <row r="45" spans="1:8" x14ac:dyDescent="0.25">
      <c r="A45" s="2">
        <v>45456</v>
      </c>
      <c r="B45" s="6">
        <f>DAY(tbl_abastecimentos[[#This Row],[Data do Abastecimento]])</f>
        <v>13</v>
      </c>
      <c r="C45" s="6">
        <f t="shared" si="3"/>
        <v>6</v>
      </c>
      <c r="D45" s="7">
        <v>82504</v>
      </c>
      <c r="E45" s="5">
        <v>104</v>
      </c>
      <c r="F45" s="8">
        <f t="shared" si="4"/>
        <v>393.12</v>
      </c>
      <c r="G45">
        <v>345</v>
      </c>
      <c r="H45" s="3">
        <f t="shared" si="5"/>
        <v>3.3173076923076925</v>
      </c>
    </row>
    <row r="46" spans="1:8" x14ac:dyDescent="0.25">
      <c r="A46" s="2">
        <v>45460</v>
      </c>
      <c r="B46" s="6">
        <f>DAY(tbl_abastecimentos[[#This Row],[Data do Abastecimento]])</f>
        <v>17</v>
      </c>
      <c r="C46" s="6">
        <f t="shared" si="3"/>
        <v>6</v>
      </c>
      <c r="D46" s="7">
        <v>82853</v>
      </c>
      <c r="E46" s="5">
        <v>95</v>
      </c>
      <c r="F46" s="8">
        <f t="shared" si="4"/>
        <v>359.09999999999997</v>
      </c>
      <c r="G46">
        <v>349</v>
      </c>
      <c r="H46" s="3">
        <f t="shared" si="5"/>
        <v>3.6736842105263157</v>
      </c>
    </row>
    <row r="47" spans="1:8" x14ac:dyDescent="0.25">
      <c r="A47" s="2">
        <v>45464</v>
      </c>
      <c r="B47" s="6">
        <f>DAY(tbl_abastecimentos[[#This Row],[Data do Abastecimento]])</f>
        <v>21</v>
      </c>
      <c r="C47" s="6">
        <f t="shared" si="3"/>
        <v>6</v>
      </c>
      <c r="D47" s="7">
        <v>83202</v>
      </c>
      <c r="E47" s="5">
        <v>98</v>
      </c>
      <c r="F47" s="8">
        <f t="shared" si="4"/>
        <v>370.44</v>
      </c>
      <c r="G47">
        <v>359</v>
      </c>
      <c r="H47" s="3">
        <f t="shared" si="5"/>
        <v>3.6632653061224492</v>
      </c>
    </row>
    <row r="48" spans="1:8" x14ac:dyDescent="0.25">
      <c r="A48" s="2">
        <v>45468</v>
      </c>
      <c r="B48" s="6">
        <f>DAY(tbl_abastecimentos[[#This Row],[Data do Abastecimento]])</f>
        <v>25</v>
      </c>
      <c r="C48" s="6">
        <f t="shared" si="3"/>
        <v>6</v>
      </c>
      <c r="D48" s="7">
        <v>83551</v>
      </c>
      <c r="E48" s="5">
        <v>94</v>
      </c>
      <c r="F48" s="8">
        <f t="shared" si="4"/>
        <v>355.32</v>
      </c>
      <c r="G48">
        <v>346</v>
      </c>
      <c r="H48" s="3">
        <f t="shared" si="5"/>
        <v>3.6808510638297873</v>
      </c>
    </row>
    <row r="49" spans="1:8" x14ac:dyDescent="0.25">
      <c r="A49" s="2">
        <v>45472</v>
      </c>
      <c r="B49" s="6">
        <f>DAY(tbl_abastecimentos[[#This Row],[Data do Abastecimento]])</f>
        <v>29</v>
      </c>
      <c r="C49" s="6">
        <f t="shared" si="3"/>
        <v>6</v>
      </c>
      <c r="D49" s="7">
        <v>83900</v>
      </c>
      <c r="E49" s="5">
        <v>100</v>
      </c>
      <c r="F49" s="8">
        <f t="shared" si="4"/>
        <v>378</v>
      </c>
      <c r="G49">
        <v>354</v>
      </c>
      <c r="H49" s="3">
        <f t="shared" si="5"/>
        <v>3.54</v>
      </c>
    </row>
    <row r="50" spans="1:8" x14ac:dyDescent="0.25">
      <c r="A50" s="2">
        <v>45476</v>
      </c>
      <c r="B50" s="6">
        <f>DAY(tbl_abastecimentos[[#This Row],[Data do Abastecimento]])</f>
        <v>3</v>
      </c>
      <c r="C50" s="6">
        <f t="shared" si="3"/>
        <v>7</v>
      </c>
      <c r="D50" s="7">
        <v>84249</v>
      </c>
      <c r="E50" s="5">
        <v>114</v>
      </c>
      <c r="F50" s="8">
        <f t="shared" si="4"/>
        <v>430.91999999999996</v>
      </c>
      <c r="G50">
        <v>351</v>
      </c>
      <c r="H50" s="3">
        <f t="shared" si="5"/>
        <v>3.0789473684210527</v>
      </c>
    </row>
    <row r="51" spans="1:8" x14ac:dyDescent="0.25">
      <c r="A51" s="2">
        <v>45480</v>
      </c>
      <c r="B51" s="6">
        <f>DAY(tbl_abastecimentos[[#This Row],[Data do Abastecimento]])</f>
        <v>7</v>
      </c>
      <c r="C51" s="6">
        <f t="shared" si="3"/>
        <v>7</v>
      </c>
      <c r="D51" s="7">
        <v>84598</v>
      </c>
      <c r="E51" s="5">
        <v>103</v>
      </c>
      <c r="F51" s="8">
        <f t="shared" si="4"/>
        <v>389.34</v>
      </c>
      <c r="G51">
        <v>349</v>
      </c>
      <c r="H51" s="3">
        <f t="shared" si="5"/>
        <v>3.3883495145631066</v>
      </c>
    </row>
    <row r="52" spans="1:8" x14ac:dyDescent="0.25">
      <c r="A52" s="2">
        <v>45484</v>
      </c>
      <c r="B52" s="6">
        <f>DAY(tbl_abastecimentos[[#This Row],[Data do Abastecimento]])</f>
        <v>11</v>
      </c>
      <c r="C52" s="6">
        <f t="shared" si="3"/>
        <v>7</v>
      </c>
      <c r="D52" s="7">
        <v>84947</v>
      </c>
      <c r="E52" s="5">
        <v>117</v>
      </c>
      <c r="F52" s="8">
        <f t="shared" si="4"/>
        <v>442.26</v>
      </c>
      <c r="G52">
        <v>357</v>
      </c>
      <c r="H52" s="3">
        <f t="shared" si="5"/>
        <v>3.0512820512820511</v>
      </c>
    </row>
    <row r="53" spans="1:8" x14ac:dyDescent="0.25">
      <c r="A53" s="2">
        <v>45488</v>
      </c>
      <c r="B53" s="6">
        <f>DAY(tbl_abastecimentos[[#This Row],[Data do Abastecimento]])</f>
        <v>15</v>
      </c>
      <c r="C53" s="6">
        <f t="shared" si="3"/>
        <v>7</v>
      </c>
      <c r="D53" s="7">
        <v>85296</v>
      </c>
      <c r="E53" s="5">
        <v>117</v>
      </c>
      <c r="F53" s="8">
        <f t="shared" si="4"/>
        <v>442.26</v>
      </c>
      <c r="G53">
        <v>352</v>
      </c>
      <c r="H53" s="3">
        <f t="shared" si="5"/>
        <v>3.0085470085470085</v>
      </c>
    </row>
    <row r="54" spans="1:8" x14ac:dyDescent="0.25">
      <c r="A54" s="2">
        <v>45492</v>
      </c>
      <c r="B54" s="6">
        <f>DAY(tbl_abastecimentos[[#This Row],[Data do Abastecimento]])</f>
        <v>19</v>
      </c>
      <c r="C54" s="6">
        <f t="shared" si="3"/>
        <v>7</v>
      </c>
      <c r="D54" s="7">
        <v>85645</v>
      </c>
      <c r="E54" s="5">
        <v>100</v>
      </c>
      <c r="F54" s="8">
        <f t="shared" si="4"/>
        <v>378</v>
      </c>
      <c r="G54">
        <v>352</v>
      </c>
      <c r="H54" s="3">
        <f t="shared" si="5"/>
        <v>3.52</v>
      </c>
    </row>
    <row r="55" spans="1:8" x14ac:dyDescent="0.25">
      <c r="A55" s="2">
        <v>45496</v>
      </c>
      <c r="B55" s="6">
        <f>DAY(tbl_abastecimentos[[#This Row],[Data do Abastecimento]])</f>
        <v>23</v>
      </c>
      <c r="C55" s="6">
        <f t="shared" si="3"/>
        <v>7</v>
      </c>
      <c r="D55" s="7">
        <v>85994</v>
      </c>
      <c r="E55" s="5">
        <v>95</v>
      </c>
      <c r="F55" s="8">
        <f t="shared" si="4"/>
        <v>359.09999999999997</v>
      </c>
      <c r="G55">
        <v>350</v>
      </c>
      <c r="H55" s="3">
        <f t="shared" si="5"/>
        <v>3.6842105263157894</v>
      </c>
    </row>
    <row r="56" spans="1:8" x14ac:dyDescent="0.25">
      <c r="A56" s="2">
        <v>45500</v>
      </c>
      <c r="B56" s="6">
        <f>DAY(tbl_abastecimentos[[#This Row],[Data do Abastecimento]])</f>
        <v>27</v>
      </c>
      <c r="C56" s="6">
        <f t="shared" si="3"/>
        <v>7</v>
      </c>
      <c r="D56" s="7">
        <v>86343</v>
      </c>
      <c r="E56" s="5">
        <v>106</v>
      </c>
      <c r="F56" s="8">
        <f t="shared" si="4"/>
        <v>400.68</v>
      </c>
      <c r="G56">
        <v>347</v>
      </c>
      <c r="H56" s="3">
        <f t="shared" si="5"/>
        <v>3.2735849056603774</v>
      </c>
    </row>
    <row r="57" spans="1:8" x14ac:dyDescent="0.25">
      <c r="A57" s="2">
        <v>45504</v>
      </c>
      <c r="B57" s="6">
        <f>DAY(tbl_abastecimentos[[#This Row],[Data do Abastecimento]])</f>
        <v>31</v>
      </c>
      <c r="C57" s="6">
        <f t="shared" si="3"/>
        <v>7</v>
      </c>
      <c r="D57" s="7">
        <v>86692</v>
      </c>
      <c r="E57" s="5">
        <v>110</v>
      </c>
      <c r="F57" s="8">
        <f t="shared" si="4"/>
        <v>415.79999999999995</v>
      </c>
      <c r="G57">
        <v>358</v>
      </c>
      <c r="H57" s="3">
        <f t="shared" si="5"/>
        <v>3.2545454545454544</v>
      </c>
    </row>
    <row r="58" spans="1:8" x14ac:dyDescent="0.25">
      <c r="A58" s="2">
        <v>45508</v>
      </c>
      <c r="B58" s="6">
        <f>DAY(tbl_abastecimentos[[#This Row],[Data do Abastecimento]])</f>
        <v>4</v>
      </c>
      <c r="C58" s="6">
        <f t="shared" si="3"/>
        <v>8</v>
      </c>
      <c r="D58" s="7">
        <v>87041</v>
      </c>
      <c r="E58" s="5">
        <v>116</v>
      </c>
      <c r="F58" s="8">
        <f t="shared" si="4"/>
        <v>438.47999999999996</v>
      </c>
      <c r="G58">
        <v>347</v>
      </c>
      <c r="H58" s="3">
        <f t="shared" si="5"/>
        <v>2.9913793103448274</v>
      </c>
    </row>
    <row r="59" spans="1:8" x14ac:dyDescent="0.25">
      <c r="A59" s="2">
        <v>45512</v>
      </c>
      <c r="B59" s="6">
        <f>DAY(tbl_abastecimentos[[#This Row],[Data do Abastecimento]])</f>
        <v>8</v>
      </c>
      <c r="C59" s="6">
        <f t="shared" si="3"/>
        <v>8</v>
      </c>
      <c r="D59" s="7">
        <v>87390</v>
      </c>
      <c r="E59" s="5">
        <v>121</v>
      </c>
      <c r="F59" s="8">
        <f t="shared" si="4"/>
        <v>457.38</v>
      </c>
      <c r="G59">
        <v>347</v>
      </c>
      <c r="H59" s="3">
        <f t="shared" si="5"/>
        <v>2.8677685950413223</v>
      </c>
    </row>
    <row r="60" spans="1:8" x14ac:dyDescent="0.25">
      <c r="A60" s="2">
        <v>45516</v>
      </c>
      <c r="B60" s="6">
        <f>DAY(tbl_abastecimentos[[#This Row],[Data do Abastecimento]])</f>
        <v>12</v>
      </c>
      <c r="C60" s="6">
        <f t="shared" si="3"/>
        <v>8</v>
      </c>
      <c r="D60" s="7">
        <v>87739</v>
      </c>
      <c r="E60" s="5">
        <v>107</v>
      </c>
      <c r="F60" s="8">
        <f t="shared" si="4"/>
        <v>404.46</v>
      </c>
      <c r="G60">
        <v>346</v>
      </c>
      <c r="H60" s="3">
        <f t="shared" si="5"/>
        <v>3.2336448598130842</v>
      </c>
    </row>
    <row r="61" spans="1:8" x14ac:dyDescent="0.25">
      <c r="A61" s="2">
        <v>45520</v>
      </c>
      <c r="B61" s="6">
        <f>DAY(tbl_abastecimentos[[#This Row],[Data do Abastecimento]])</f>
        <v>16</v>
      </c>
      <c r="C61" s="6">
        <f t="shared" si="3"/>
        <v>8</v>
      </c>
      <c r="D61" s="7">
        <v>88088</v>
      </c>
      <c r="E61" s="5">
        <v>97</v>
      </c>
      <c r="F61" s="8">
        <f t="shared" si="4"/>
        <v>366.65999999999997</v>
      </c>
      <c r="G61">
        <v>360</v>
      </c>
      <c r="H61" s="3">
        <f t="shared" si="5"/>
        <v>3.7113402061855671</v>
      </c>
    </row>
    <row r="62" spans="1:8" x14ac:dyDescent="0.25">
      <c r="A62" s="2">
        <v>45524</v>
      </c>
      <c r="B62" s="6">
        <f>DAY(tbl_abastecimentos[[#This Row],[Data do Abastecimento]])</f>
        <v>20</v>
      </c>
      <c r="C62" s="6">
        <f t="shared" si="3"/>
        <v>8</v>
      </c>
      <c r="D62" s="7">
        <v>88437</v>
      </c>
      <c r="E62" s="5">
        <v>98</v>
      </c>
      <c r="F62" s="8">
        <f t="shared" si="4"/>
        <v>370.44</v>
      </c>
      <c r="G62">
        <v>345</v>
      </c>
      <c r="H62" s="3">
        <f t="shared" si="5"/>
        <v>3.5204081632653059</v>
      </c>
    </row>
    <row r="63" spans="1:8" x14ac:dyDescent="0.25">
      <c r="A63" s="2">
        <v>45528</v>
      </c>
      <c r="B63" s="6">
        <f>DAY(tbl_abastecimentos[[#This Row],[Data do Abastecimento]])</f>
        <v>24</v>
      </c>
      <c r="C63" s="6">
        <f t="shared" si="3"/>
        <v>8</v>
      </c>
      <c r="D63" s="7">
        <v>88786</v>
      </c>
      <c r="E63" s="5">
        <v>97</v>
      </c>
      <c r="F63" s="8">
        <f t="shared" si="4"/>
        <v>366.65999999999997</v>
      </c>
      <c r="G63">
        <v>351</v>
      </c>
      <c r="H63" s="3">
        <f t="shared" si="5"/>
        <v>3.6185567010309279</v>
      </c>
    </row>
    <row r="64" spans="1:8" x14ac:dyDescent="0.25">
      <c r="A64" s="2">
        <v>45532</v>
      </c>
      <c r="B64" s="6">
        <f>DAY(tbl_abastecimentos[[#This Row],[Data do Abastecimento]])</f>
        <v>28</v>
      </c>
      <c r="C64" s="6">
        <f t="shared" si="3"/>
        <v>8</v>
      </c>
      <c r="D64" s="7">
        <v>89135</v>
      </c>
      <c r="E64" s="5">
        <v>112</v>
      </c>
      <c r="F64" s="8">
        <f t="shared" si="4"/>
        <v>423.35999999999996</v>
      </c>
      <c r="G64">
        <v>359</v>
      </c>
      <c r="H64" s="3">
        <f t="shared" si="5"/>
        <v>3.2053571428571428</v>
      </c>
    </row>
    <row r="65" spans="1:8" x14ac:dyDescent="0.25">
      <c r="A65" s="2">
        <v>45536</v>
      </c>
      <c r="B65" s="6">
        <f>DAY(tbl_abastecimentos[[#This Row],[Data do Abastecimento]])</f>
        <v>1</v>
      </c>
      <c r="C65" s="6">
        <f t="shared" si="3"/>
        <v>9</v>
      </c>
      <c r="D65" s="7">
        <v>89484</v>
      </c>
      <c r="E65" s="5">
        <v>120</v>
      </c>
      <c r="F65" s="8">
        <f t="shared" si="4"/>
        <v>453.59999999999997</v>
      </c>
      <c r="G65">
        <v>357</v>
      </c>
      <c r="H65" s="3">
        <f t="shared" si="5"/>
        <v>2.9750000000000001</v>
      </c>
    </row>
    <row r="66" spans="1:8" x14ac:dyDescent="0.25">
      <c r="A66" s="2">
        <v>45540</v>
      </c>
      <c r="B66" s="6">
        <f>DAY(tbl_abastecimentos[[#This Row],[Data do Abastecimento]])</f>
        <v>5</v>
      </c>
      <c r="C66" s="6">
        <f t="shared" si="3"/>
        <v>9</v>
      </c>
      <c r="D66" s="7">
        <v>89833</v>
      </c>
      <c r="E66" s="5">
        <v>117</v>
      </c>
      <c r="F66" s="8">
        <f t="shared" si="4"/>
        <v>442.26</v>
      </c>
      <c r="G66">
        <v>345</v>
      </c>
      <c r="H66" s="3">
        <f t="shared" si="5"/>
        <v>2.9487179487179489</v>
      </c>
    </row>
    <row r="67" spans="1:8" x14ac:dyDescent="0.25">
      <c r="A67" s="2">
        <v>45544</v>
      </c>
      <c r="B67" s="6">
        <f>DAY(tbl_abastecimentos[[#This Row],[Data do Abastecimento]])</f>
        <v>9</v>
      </c>
      <c r="C67" s="6">
        <f t="shared" si="3"/>
        <v>9</v>
      </c>
      <c r="D67" s="7">
        <v>90182</v>
      </c>
      <c r="E67" s="5">
        <v>108</v>
      </c>
      <c r="F67" s="8">
        <f t="shared" si="4"/>
        <v>408.23999999999995</v>
      </c>
      <c r="G67">
        <v>352</v>
      </c>
      <c r="H67" s="3">
        <f t="shared" si="5"/>
        <v>3.2592592592592591</v>
      </c>
    </row>
    <row r="68" spans="1:8" x14ac:dyDescent="0.25">
      <c r="A68" s="2">
        <v>45548</v>
      </c>
      <c r="B68" s="6">
        <f>DAY(tbl_abastecimentos[[#This Row],[Data do Abastecimento]])</f>
        <v>13</v>
      </c>
      <c r="C68" s="6">
        <f t="shared" ref="C68:C87" si="6">MONTH(A68)</f>
        <v>9</v>
      </c>
      <c r="D68" s="7">
        <v>90531</v>
      </c>
      <c r="E68" s="5">
        <v>110</v>
      </c>
      <c r="F68" s="8">
        <f t="shared" ref="F68:F87" si="7">E68*$M$1</f>
        <v>415.79999999999995</v>
      </c>
      <c r="G68">
        <v>348</v>
      </c>
      <c r="H68" s="3">
        <f t="shared" si="5"/>
        <v>3.1636363636363636</v>
      </c>
    </row>
    <row r="69" spans="1:8" x14ac:dyDescent="0.25">
      <c r="A69" s="2">
        <v>45552</v>
      </c>
      <c r="B69" s="6">
        <f>DAY(tbl_abastecimentos[[#This Row],[Data do Abastecimento]])</f>
        <v>17</v>
      </c>
      <c r="C69" s="6">
        <f t="shared" si="6"/>
        <v>9</v>
      </c>
      <c r="D69" s="7">
        <v>90880</v>
      </c>
      <c r="E69" s="5">
        <v>115</v>
      </c>
      <c r="F69" s="8">
        <f t="shared" si="7"/>
        <v>434.7</v>
      </c>
      <c r="G69">
        <v>348</v>
      </c>
      <c r="H69" s="3">
        <f t="shared" ref="H69:H87" si="8">G69/E69</f>
        <v>3.026086956521739</v>
      </c>
    </row>
    <row r="70" spans="1:8" x14ac:dyDescent="0.25">
      <c r="A70" s="2">
        <v>45556</v>
      </c>
      <c r="B70" s="6">
        <f>DAY(tbl_abastecimentos[[#This Row],[Data do Abastecimento]])</f>
        <v>21</v>
      </c>
      <c r="C70" s="6">
        <f t="shared" si="6"/>
        <v>9</v>
      </c>
      <c r="D70" s="7">
        <v>91229</v>
      </c>
      <c r="E70" s="5">
        <v>106</v>
      </c>
      <c r="F70" s="8">
        <f t="shared" si="7"/>
        <v>400.68</v>
      </c>
      <c r="G70">
        <v>351</v>
      </c>
      <c r="H70" s="3">
        <f t="shared" si="8"/>
        <v>3.3113207547169812</v>
      </c>
    </row>
    <row r="71" spans="1:8" x14ac:dyDescent="0.25">
      <c r="A71" s="2">
        <v>45560</v>
      </c>
      <c r="B71" s="6">
        <f>DAY(tbl_abastecimentos[[#This Row],[Data do Abastecimento]])</f>
        <v>25</v>
      </c>
      <c r="C71" s="6">
        <f t="shared" si="6"/>
        <v>9</v>
      </c>
      <c r="D71" s="7">
        <v>91578</v>
      </c>
      <c r="E71" s="5">
        <v>120</v>
      </c>
      <c r="F71" s="8">
        <f t="shared" si="7"/>
        <v>453.59999999999997</v>
      </c>
      <c r="G71">
        <v>355</v>
      </c>
      <c r="H71" s="3">
        <f t="shared" si="8"/>
        <v>2.9583333333333335</v>
      </c>
    </row>
    <row r="72" spans="1:8" x14ac:dyDescent="0.25">
      <c r="A72" s="2">
        <v>45564</v>
      </c>
      <c r="B72" s="6">
        <f>DAY(tbl_abastecimentos[[#This Row],[Data do Abastecimento]])</f>
        <v>29</v>
      </c>
      <c r="C72" s="6">
        <f t="shared" si="6"/>
        <v>9</v>
      </c>
      <c r="D72" s="7">
        <v>91927</v>
      </c>
      <c r="E72" s="5">
        <v>120</v>
      </c>
      <c r="F72" s="8">
        <f t="shared" si="7"/>
        <v>453.59999999999997</v>
      </c>
      <c r="G72">
        <v>352</v>
      </c>
      <c r="H72" s="3">
        <f t="shared" si="8"/>
        <v>2.9333333333333331</v>
      </c>
    </row>
    <row r="73" spans="1:8" x14ac:dyDescent="0.25">
      <c r="A73" s="2">
        <v>45568</v>
      </c>
      <c r="B73" s="6">
        <f>DAY(tbl_abastecimentos[[#This Row],[Data do Abastecimento]])</f>
        <v>3</v>
      </c>
      <c r="C73" s="6">
        <f t="shared" si="6"/>
        <v>10</v>
      </c>
      <c r="D73" s="7">
        <v>92276</v>
      </c>
      <c r="E73" s="5">
        <v>105</v>
      </c>
      <c r="F73" s="8">
        <f t="shared" si="7"/>
        <v>396.9</v>
      </c>
      <c r="G73">
        <v>351</v>
      </c>
      <c r="H73" s="3">
        <f t="shared" si="8"/>
        <v>3.342857142857143</v>
      </c>
    </row>
    <row r="74" spans="1:8" x14ac:dyDescent="0.25">
      <c r="A74" s="2">
        <v>45572</v>
      </c>
      <c r="B74" s="6">
        <f>DAY(tbl_abastecimentos[[#This Row],[Data do Abastecimento]])</f>
        <v>7</v>
      </c>
      <c r="C74" s="6">
        <f t="shared" si="6"/>
        <v>10</v>
      </c>
      <c r="D74" s="7">
        <v>92625</v>
      </c>
      <c r="E74" s="5">
        <v>93</v>
      </c>
      <c r="F74" s="8">
        <f t="shared" si="7"/>
        <v>351.53999999999996</v>
      </c>
      <c r="G74">
        <v>347</v>
      </c>
      <c r="H74" s="3">
        <f t="shared" si="8"/>
        <v>3.7311827956989245</v>
      </c>
    </row>
    <row r="75" spans="1:8" x14ac:dyDescent="0.25">
      <c r="A75" s="2">
        <v>45576</v>
      </c>
      <c r="B75" s="6">
        <f>DAY(tbl_abastecimentos[[#This Row],[Data do Abastecimento]])</f>
        <v>11</v>
      </c>
      <c r="C75" s="6">
        <f t="shared" si="6"/>
        <v>10</v>
      </c>
      <c r="D75" s="7">
        <v>92974</v>
      </c>
      <c r="E75" s="5">
        <v>95</v>
      </c>
      <c r="F75" s="8">
        <f t="shared" si="7"/>
        <v>359.09999999999997</v>
      </c>
      <c r="G75">
        <v>345</v>
      </c>
      <c r="H75" s="3">
        <f t="shared" si="8"/>
        <v>3.6315789473684212</v>
      </c>
    </row>
    <row r="76" spans="1:8" x14ac:dyDescent="0.25">
      <c r="A76" s="2">
        <v>45580</v>
      </c>
      <c r="B76" s="6">
        <f>DAY(tbl_abastecimentos[[#This Row],[Data do Abastecimento]])</f>
        <v>15</v>
      </c>
      <c r="C76" s="6">
        <f t="shared" si="6"/>
        <v>10</v>
      </c>
      <c r="D76" s="7">
        <v>93323</v>
      </c>
      <c r="E76" s="5">
        <v>120</v>
      </c>
      <c r="F76" s="8">
        <f t="shared" si="7"/>
        <v>453.59999999999997</v>
      </c>
      <c r="G76">
        <v>359</v>
      </c>
      <c r="H76" s="3">
        <f t="shared" si="8"/>
        <v>2.9916666666666667</v>
      </c>
    </row>
    <row r="77" spans="1:8" x14ac:dyDescent="0.25">
      <c r="A77" s="2">
        <v>45584</v>
      </c>
      <c r="B77" s="6">
        <f>DAY(tbl_abastecimentos[[#This Row],[Data do Abastecimento]])</f>
        <v>19</v>
      </c>
      <c r="C77" s="6">
        <f t="shared" si="6"/>
        <v>10</v>
      </c>
      <c r="D77" s="7">
        <v>93672</v>
      </c>
      <c r="E77" s="5">
        <v>94</v>
      </c>
      <c r="F77" s="8">
        <f t="shared" si="7"/>
        <v>355.32</v>
      </c>
      <c r="G77">
        <v>357</v>
      </c>
      <c r="H77" s="3">
        <f t="shared" si="8"/>
        <v>3.7978723404255321</v>
      </c>
    </row>
    <row r="78" spans="1:8" x14ac:dyDescent="0.25">
      <c r="A78" s="2">
        <v>45588</v>
      </c>
      <c r="B78" s="6">
        <f>DAY(tbl_abastecimentos[[#This Row],[Data do Abastecimento]])</f>
        <v>23</v>
      </c>
      <c r="C78" s="6">
        <f t="shared" si="6"/>
        <v>10</v>
      </c>
      <c r="D78" s="7">
        <v>94021</v>
      </c>
      <c r="E78" s="5">
        <v>101</v>
      </c>
      <c r="F78" s="8">
        <f t="shared" si="7"/>
        <v>381.78</v>
      </c>
      <c r="G78">
        <v>355</v>
      </c>
      <c r="H78" s="3">
        <f t="shared" si="8"/>
        <v>3.5148514851485149</v>
      </c>
    </row>
    <row r="79" spans="1:8" x14ac:dyDescent="0.25">
      <c r="A79" s="2">
        <v>45592</v>
      </c>
      <c r="B79" s="6">
        <f>DAY(tbl_abastecimentos[[#This Row],[Data do Abastecimento]])</f>
        <v>27</v>
      </c>
      <c r="C79" s="6">
        <f t="shared" si="6"/>
        <v>10</v>
      </c>
      <c r="D79" s="7">
        <v>94370</v>
      </c>
      <c r="E79" s="5">
        <v>119</v>
      </c>
      <c r="F79" s="8">
        <f t="shared" si="7"/>
        <v>449.82</v>
      </c>
      <c r="G79">
        <v>347</v>
      </c>
      <c r="H79" s="3">
        <f t="shared" si="8"/>
        <v>2.9159663865546217</v>
      </c>
    </row>
    <row r="80" spans="1:8" x14ac:dyDescent="0.25">
      <c r="A80" s="2">
        <v>45596</v>
      </c>
      <c r="B80" s="6">
        <f>DAY(tbl_abastecimentos[[#This Row],[Data do Abastecimento]])</f>
        <v>31</v>
      </c>
      <c r="C80" s="6">
        <f t="shared" si="6"/>
        <v>10</v>
      </c>
      <c r="D80" s="7">
        <v>94719</v>
      </c>
      <c r="E80" s="5">
        <v>120</v>
      </c>
      <c r="F80" s="8">
        <f t="shared" si="7"/>
        <v>453.59999999999997</v>
      </c>
      <c r="G80">
        <v>356</v>
      </c>
      <c r="H80" s="3">
        <f t="shared" si="8"/>
        <v>2.9666666666666668</v>
      </c>
    </row>
    <row r="81" spans="1:8" x14ac:dyDescent="0.25">
      <c r="A81" s="2">
        <v>45600</v>
      </c>
      <c r="B81" s="6">
        <f>DAY(tbl_abastecimentos[[#This Row],[Data do Abastecimento]])</f>
        <v>4</v>
      </c>
      <c r="C81" s="6">
        <f t="shared" si="6"/>
        <v>11</v>
      </c>
      <c r="D81" s="7">
        <v>95068</v>
      </c>
      <c r="E81" s="5">
        <v>115</v>
      </c>
      <c r="F81" s="8">
        <f t="shared" si="7"/>
        <v>434.7</v>
      </c>
      <c r="G81">
        <v>353</v>
      </c>
      <c r="H81" s="3">
        <f t="shared" si="8"/>
        <v>3.0695652173913044</v>
      </c>
    </row>
    <row r="82" spans="1:8" x14ac:dyDescent="0.25">
      <c r="A82" s="2">
        <v>45604</v>
      </c>
      <c r="B82" s="6">
        <f>DAY(tbl_abastecimentos[[#This Row],[Data do Abastecimento]])</f>
        <v>8</v>
      </c>
      <c r="C82" s="6">
        <f t="shared" si="6"/>
        <v>11</v>
      </c>
      <c r="D82" s="7">
        <v>95417</v>
      </c>
      <c r="E82" s="5">
        <v>110</v>
      </c>
      <c r="F82" s="8">
        <f t="shared" si="7"/>
        <v>415.79999999999995</v>
      </c>
      <c r="G82">
        <v>354</v>
      </c>
      <c r="H82" s="3">
        <f t="shared" si="8"/>
        <v>3.2181818181818183</v>
      </c>
    </row>
    <row r="83" spans="1:8" x14ac:dyDescent="0.25">
      <c r="A83" s="2">
        <v>45608</v>
      </c>
      <c r="B83" s="6">
        <f>DAY(tbl_abastecimentos[[#This Row],[Data do Abastecimento]])</f>
        <v>12</v>
      </c>
      <c r="C83" s="6">
        <f t="shared" si="6"/>
        <v>11</v>
      </c>
      <c r="D83" s="7">
        <v>95766</v>
      </c>
      <c r="E83" s="5">
        <v>112</v>
      </c>
      <c r="F83" s="8">
        <f t="shared" si="7"/>
        <v>423.35999999999996</v>
      </c>
      <c r="G83">
        <v>347</v>
      </c>
      <c r="H83" s="3">
        <f t="shared" si="8"/>
        <v>3.0982142857142856</v>
      </c>
    </row>
    <row r="84" spans="1:8" x14ac:dyDescent="0.25">
      <c r="A84" s="2">
        <v>45612</v>
      </c>
      <c r="B84" s="6">
        <f>DAY(tbl_abastecimentos[[#This Row],[Data do Abastecimento]])</f>
        <v>16</v>
      </c>
      <c r="C84" s="6">
        <f t="shared" si="6"/>
        <v>11</v>
      </c>
      <c r="D84" s="7">
        <v>96115</v>
      </c>
      <c r="E84" s="5">
        <v>99</v>
      </c>
      <c r="F84" s="8">
        <f t="shared" si="7"/>
        <v>374.21999999999997</v>
      </c>
      <c r="G84">
        <v>357</v>
      </c>
      <c r="H84" s="3">
        <f t="shared" si="8"/>
        <v>3.606060606060606</v>
      </c>
    </row>
    <row r="85" spans="1:8" x14ac:dyDescent="0.25">
      <c r="A85" s="2">
        <v>45616</v>
      </c>
      <c r="B85" s="6">
        <f>DAY(tbl_abastecimentos[[#This Row],[Data do Abastecimento]])</f>
        <v>20</v>
      </c>
      <c r="C85" s="6">
        <f t="shared" si="6"/>
        <v>11</v>
      </c>
      <c r="D85" s="7">
        <v>96464</v>
      </c>
      <c r="E85" s="5">
        <v>89</v>
      </c>
      <c r="F85" s="8">
        <f t="shared" si="7"/>
        <v>336.41999999999996</v>
      </c>
      <c r="G85">
        <v>357</v>
      </c>
      <c r="H85" s="3">
        <f t="shared" si="8"/>
        <v>4.01123595505618</v>
      </c>
    </row>
    <row r="86" spans="1:8" x14ac:dyDescent="0.25">
      <c r="A86" s="2">
        <v>45620</v>
      </c>
      <c r="B86" s="6">
        <f>DAY(tbl_abastecimentos[[#This Row],[Data do Abastecimento]])</f>
        <v>24</v>
      </c>
      <c r="C86" s="6">
        <f t="shared" si="6"/>
        <v>11</v>
      </c>
      <c r="D86" s="7">
        <v>96813</v>
      </c>
      <c r="E86" s="5">
        <v>96</v>
      </c>
      <c r="F86" s="8">
        <f t="shared" si="7"/>
        <v>362.88</v>
      </c>
      <c r="G86">
        <v>345</v>
      </c>
      <c r="H86" s="3">
        <f t="shared" si="8"/>
        <v>3.59375</v>
      </c>
    </row>
    <row r="87" spans="1:8" x14ac:dyDescent="0.25">
      <c r="A87" s="2">
        <v>45624</v>
      </c>
      <c r="B87" s="6">
        <f>DAY(tbl_abastecimentos[[#This Row],[Data do Abastecimento]])</f>
        <v>28</v>
      </c>
      <c r="C87" s="6">
        <f t="shared" si="6"/>
        <v>11</v>
      </c>
      <c r="D87" s="7">
        <v>97162</v>
      </c>
      <c r="E87" s="5">
        <v>109</v>
      </c>
      <c r="F87" s="8">
        <f t="shared" si="7"/>
        <v>412.02</v>
      </c>
      <c r="G87">
        <v>360</v>
      </c>
      <c r="H87" s="3">
        <f t="shared" si="8"/>
        <v>3.3027522935779818</v>
      </c>
    </row>
  </sheetData>
  <mergeCells count="1">
    <mergeCell ref="A1:G1"/>
  </mergeCells>
  <pageMargins left="0.78749999999999998" right="0.78749999999999998" top="0.78749999999999998" bottom="0.78749999999999998" header="0.39374999999999999" footer="0.39374999999999999"/>
  <pageSetup paperSize="9" fitToWidth="0" pageOrder="overThenDown" orientation="portrait" r:id="rId1"/>
  <tableParts count="1">
    <tablePart r:id="rId2"/>
  </tableParts>
  <extLst>
    <ext uri="smNativeData">
      <pm:sheetPrefs xmlns:pm="smNativeData" day="173360100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58826-D8D4-41C8-8C16-9EF0C714F7F2}">
  <dimension ref="D6:E49"/>
  <sheetViews>
    <sheetView workbookViewId="0">
      <selection activeCell="D26" sqref="D25:D32"/>
      <pivotSelection pane="bottomRight" showHeader="1" activeRow="25" activeCol="3" click="1" r:id="rId2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3.2" x14ac:dyDescent="0.25"/>
  <cols>
    <col min="4" max="4" width="19.33203125" bestFit="1" customWidth="1"/>
    <col min="5" max="5" width="22.21875" bestFit="1" customWidth="1"/>
    <col min="6" max="6" width="13.88671875" bestFit="1" customWidth="1"/>
  </cols>
  <sheetData>
    <row r="6" spans="4:5" x14ac:dyDescent="0.25">
      <c r="D6" s="10" t="s">
        <v>9</v>
      </c>
      <c r="E6" s="9" t="s">
        <v>11</v>
      </c>
    </row>
    <row r="7" spans="4:5" x14ac:dyDescent="0.25">
      <c r="D7" s="11">
        <v>1</v>
      </c>
      <c r="E7" s="16">
        <v>3144.9599999999996</v>
      </c>
    </row>
    <row r="8" spans="4:5" x14ac:dyDescent="0.25">
      <c r="D8" s="13">
        <v>2</v>
      </c>
      <c r="E8" s="17">
        <v>2714.04</v>
      </c>
    </row>
    <row r="9" spans="4:5" x14ac:dyDescent="0.25">
      <c r="D9" s="13">
        <v>3</v>
      </c>
      <c r="E9" s="17">
        <v>3144.96</v>
      </c>
    </row>
    <row r="10" spans="4:5" x14ac:dyDescent="0.25">
      <c r="D10" s="13">
        <v>4</v>
      </c>
      <c r="E10" s="17">
        <v>3163.86</v>
      </c>
    </row>
    <row r="11" spans="4:5" x14ac:dyDescent="0.25">
      <c r="D11" s="13">
        <v>5</v>
      </c>
      <c r="E11" s="17">
        <v>2695.14</v>
      </c>
    </row>
    <row r="12" spans="4:5" x14ac:dyDescent="0.25">
      <c r="D12" s="13">
        <v>6</v>
      </c>
      <c r="E12" s="17">
        <v>3114.72</v>
      </c>
    </row>
    <row r="13" spans="4:5" x14ac:dyDescent="0.25">
      <c r="D13" s="13">
        <v>7</v>
      </c>
      <c r="E13" s="17">
        <v>3144.9599999999996</v>
      </c>
    </row>
    <row r="14" spans="4:5" x14ac:dyDescent="0.25">
      <c r="D14" s="13">
        <v>8</v>
      </c>
      <c r="E14" s="17">
        <v>2819.8799999999997</v>
      </c>
    </row>
    <row r="15" spans="4:5" x14ac:dyDescent="0.25">
      <c r="D15" s="13">
        <v>9</v>
      </c>
      <c r="E15" s="17">
        <v>3144.9600000000005</v>
      </c>
    </row>
    <row r="16" spans="4:5" x14ac:dyDescent="0.25">
      <c r="D16" s="13">
        <v>10</v>
      </c>
      <c r="E16" s="17">
        <v>3144.9600000000005</v>
      </c>
    </row>
    <row r="17" spans="4:5" x14ac:dyDescent="0.25">
      <c r="D17" s="13">
        <v>11</v>
      </c>
      <c r="E17" s="17">
        <v>2793.4200000000005</v>
      </c>
    </row>
    <row r="18" spans="4:5" x14ac:dyDescent="0.25">
      <c r="D18" s="15" t="s">
        <v>10</v>
      </c>
      <c r="E18" s="18">
        <v>33025.86</v>
      </c>
    </row>
    <row r="19" spans="4:5" x14ac:dyDescent="0.25">
      <c r="D19" s="21"/>
      <c r="E19" s="22"/>
    </row>
    <row r="20" spans="4:5" x14ac:dyDescent="0.25">
      <c r="D20" s="21"/>
      <c r="E20" s="22"/>
    </row>
    <row r="22" spans="4:5" x14ac:dyDescent="0.25">
      <c r="D22" s="19" t="s">
        <v>3</v>
      </c>
      <c r="E22" s="20">
        <v>3</v>
      </c>
    </row>
    <row r="24" spans="4:5" x14ac:dyDescent="0.25">
      <c r="D24" s="10" t="s">
        <v>9</v>
      </c>
      <c r="E24" s="9" t="s">
        <v>13</v>
      </c>
    </row>
    <row r="25" spans="4:5" x14ac:dyDescent="0.25">
      <c r="D25" s="11">
        <v>1</v>
      </c>
      <c r="E25" s="26">
        <v>3.2616822429906542</v>
      </c>
    </row>
    <row r="26" spans="4:5" x14ac:dyDescent="0.25">
      <c r="D26" s="13">
        <v>5</v>
      </c>
      <c r="E26" s="27">
        <v>3.034782608695652</v>
      </c>
    </row>
    <row r="27" spans="4:5" x14ac:dyDescent="0.25">
      <c r="D27" s="13">
        <v>9</v>
      </c>
      <c r="E27" s="27">
        <v>3.9213483146067416</v>
      </c>
    </row>
    <row r="28" spans="4:5" x14ac:dyDescent="0.25">
      <c r="D28" s="13">
        <v>13</v>
      </c>
      <c r="E28" s="27">
        <v>3.5252525252525251</v>
      </c>
    </row>
    <row r="29" spans="4:5" x14ac:dyDescent="0.25">
      <c r="D29" s="13">
        <v>17</v>
      </c>
      <c r="E29" s="27">
        <v>3.2018348623853212</v>
      </c>
    </row>
    <row r="30" spans="4:5" x14ac:dyDescent="0.25">
      <c r="D30" s="13">
        <v>21</v>
      </c>
      <c r="E30" s="27">
        <v>2.9327731092436973</v>
      </c>
    </row>
    <row r="31" spans="4:5" x14ac:dyDescent="0.25">
      <c r="D31" s="13">
        <v>25</v>
      </c>
      <c r="E31" s="27">
        <v>3.752688172043011</v>
      </c>
    </row>
    <row r="32" spans="4:5" x14ac:dyDescent="0.25">
      <c r="D32" s="13">
        <v>29</v>
      </c>
      <c r="E32" s="27">
        <v>3.4554455445544554</v>
      </c>
    </row>
    <row r="33" spans="4:5" x14ac:dyDescent="0.25">
      <c r="D33" s="15" t="s">
        <v>14</v>
      </c>
      <c r="E33" s="28">
        <v>2.9327731092436973</v>
      </c>
    </row>
    <row r="37" spans="4:5" x14ac:dyDescent="0.25">
      <c r="D37" s="10" t="s">
        <v>9</v>
      </c>
      <c r="E37" s="9" t="s">
        <v>15</v>
      </c>
    </row>
    <row r="38" spans="4:5" x14ac:dyDescent="0.25">
      <c r="D38" s="11">
        <v>1</v>
      </c>
      <c r="E38" s="12">
        <v>832</v>
      </c>
    </row>
    <row r="39" spans="4:5" x14ac:dyDescent="0.25">
      <c r="D39" s="13">
        <v>2</v>
      </c>
      <c r="E39" s="14">
        <v>718</v>
      </c>
    </row>
    <row r="40" spans="4:5" x14ac:dyDescent="0.25">
      <c r="D40" s="13">
        <v>3</v>
      </c>
      <c r="E40" s="14">
        <v>832</v>
      </c>
    </row>
    <row r="41" spans="4:5" x14ac:dyDescent="0.25">
      <c r="D41" s="13">
        <v>4</v>
      </c>
      <c r="E41" s="14">
        <v>837</v>
      </c>
    </row>
    <row r="42" spans="4:5" x14ac:dyDescent="0.25">
      <c r="D42" s="13">
        <v>5</v>
      </c>
      <c r="E42" s="14">
        <v>713</v>
      </c>
    </row>
    <row r="43" spans="4:5" x14ac:dyDescent="0.25">
      <c r="D43" s="13">
        <v>6</v>
      </c>
      <c r="E43" s="14">
        <v>824</v>
      </c>
    </row>
    <row r="44" spans="4:5" x14ac:dyDescent="0.25">
      <c r="D44" s="13">
        <v>7</v>
      </c>
      <c r="E44" s="14">
        <v>832</v>
      </c>
    </row>
    <row r="45" spans="4:5" x14ac:dyDescent="0.25">
      <c r="D45" s="13">
        <v>8</v>
      </c>
      <c r="E45" s="14">
        <v>746</v>
      </c>
    </row>
    <row r="46" spans="4:5" x14ac:dyDescent="0.25">
      <c r="D46" s="13">
        <v>9</v>
      </c>
      <c r="E46" s="14">
        <v>832</v>
      </c>
    </row>
    <row r="47" spans="4:5" x14ac:dyDescent="0.25">
      <c r="D47" s="13">
        <v>10</v>
      </c>
      <c r="E47" s="14">
        <v>832</v>
      </c>
    </row>
    <row r="48" spans="4:5" x14ac:dyDescent="0.25">
      <c r="D48" s="13">
        <v>11</v>
      </c>
      <c r="E48" s="14">
        <v>739</v>
      </c>
    </row>
    <row r="49" spans="4:5" x14ac:dyDescent="0.25">
      <c r="D49" s="15" t="s">
        <v>10</v>
      </c>
      <c r="E49" s="25">
        <v>8737</v>
      </c>
    </row>
  </sheetData>
  <pageMargins left="0.511811024" right="0.511811024" top="0.78740157499999996" bottom="0.78740157499999996" header="0.31496062000000002" footer="0.31496062000000002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30FC6-829D-4F4E-8598-C16BF1AAFC67}">
  <dimension ref="A1:Z1"/>
  <sheetViews>
    <sheetView showGridLines="0" showRowColHeaders="0" tabSelected="1" zoomScale="70" zoomScaleNormal="70" workbookViewId="0">
      <selection activeCell="R7" sqref="R7"/>
    </sheetView>
  </sheetViews>
  <sheetFormatPr defaultColWidth="0" defaultRowHeight="13.2" x14ac:dyDescent="0.25"/>
  <cols>
    <col min="1" max="1" width="25.109375" style="23" customWidth="1"/>
    <col min="2" max="21" width="8.88671875" style="24" customWidth="1"/>
    <col min="22" max="26" width="0" style="24" hidden="1" customWidth="1"/>
    <col min="27" max="16384" width="8.88671875" hidden="1"/>
  </cols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Abastecimentos</vt:lpstr>
      <vt:lpstr>Controle</vt:lpstr>
      <vt:lpstr>Painel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Pedro Henrique da Silva</cp:lastModifiedBy>
  <cp:revision>0</cp:revision>
  <dcterms:created xsi:type="dcterms:W3CDTF">2024-12-07T00:05:11Z</dcterms:created>
  <dcterms:modified xsi:type="dcterms:W3CDTF">2024-12-13T00:15:56Z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e7aacd-7cc4-4c31-9e6f-7ef306428f09_Enabled">
    <vt:lpwstr>true</vt:lpwstr>
  </property>
  <property fmtid="{D5CDD505-2E9C-101B-9397-08002B2CF9AE}" pid="3" name="MSIP_Label_fde7aacd-7cc4-4c31-9e6f-7ef306428f09_SetDate">
    <vt:lpwstr>2024-12-10T20:57:48Z</vt:lpwstr>
  </property>
  <property fmtid="{D5CDD505-2E9C-101B-9397-08002B2CF9AE}" pid="4" name="MSIP_Label_fde7aacd-7cc4-4c31-9e6f-7ef306428f09_Method">
    <vt:lpwstr>Privileged</vt:lpwstr>
  </property>
  <property fmtid="{D5CDD505-2E9C-101B-9397-08002B2CF9AE}" pid="5" name="MSIP_Label_fde7aacd-7cc4-4c31-9e6f-7ef306428f09_Name">
    <vt:lpwstr>_PUBLICO</vt:lpwstr>
  </property>
  <property fmtid="{D5CDD505-2E9C-101B-9397-08002B2CF9AE}" pid="6" name="MSIP_Label_fde7aacd-7cc4-4c31-9e6f-7ef306428f09_SiteId">
    <vt:lpwstr>ab9bba98-684a-43fb-add8-9c2bebede229</vt:lpwstr>
  </property>
  <property fmtid="{D5CDD505-2E9C-101B-9397-08002B2CF9AE}" pid="7" name="MSIP_Label_fde7aacd-7cc4-4c31-9e6f-7ef306428f09_ActionId">
    <vt:lpwstr>e115b1b6-db8b-4a2b-8ebd-4208c891dba8</vt:lpwstr>
  </property>
  <property fmtid="{D5CDD505-2E9C-101B-9397-08002B2CF9AE}" pid="8" name="MSIP_Label_fde7aacd-7cc4-4c31-9e6f-7ef306428f09_ContentBits">
    <vt:lpwstr>1</vt:lpwstr>
  </property>
</Properties>
</file>