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tudos Financeiros e Orçamentários\Receita\PLOA 2026\"/>
    </mc:Choice>
  </mc:AlternateContent>
  <xr:revisionPtr revIDLastSave="0" documentId="13_ncr:1_{4A3D9D3C-7824-470C-AF0A-120B7E92C4B1}" xr6:coauthVersionLast="47" xr6:coauthVersionMax="47" xr10:uidLastSave="{00000000-0000-0000-0000-000000000000}"/>
  <bookViews>
    <workbookView xWindow="-28920" yWindow="-120" windowWidth="29040" windowHeight="15720" tabRatio="728" xr2:uid="{00000000-000D-0000-FFFF-FFFF00000000}"/>
  </bookViews>
  <sheets>
    <sheet name="Projeção" sheetId="15" r:id="rId1"/>
    <sheet name="metodologia" sheetId="7" r:id="rId2"/>
  </sheets>
  <definedNames>
    <definedName name="_xlnm._FilterDatabase" localSheetId="0" hidden="1">Projeção!$A$9:$FA$271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5" l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Y22" i="15" l="1"/>
  <c r="K18" i="7" l="1"/>
  <c r="K13" i="7"/>
  <c r="K14" i="7" s="1"/>
  <c r="J18" i="7" l="1"/>
  <c r="I18" i="7"/>
  <c r="H18" i="7"/>
  <c r="G18" i="7"/>
  <c r="F18" i="7"/>
  <c r="E18" i="7"/>
  <c r="J13" i="7"/>
  <c r="J14" i="7" s="1"/>
  <c r="I13" i="7"/>
  <c r="I14" i="7" s="1"/>
  <c r="H13" i="7"/>
  <c r="H14" i="7" s="1"/>
  <c r="G13" i="7"/>
  <c r="G14" i="7" s="1"/>
  <c r="F13" i="7"/>
  <c r="F14" i="7" s="1"/>
  <c r="E13" i="7"/>
  <c r="E14" i="7" s="1"/>
  <c r="G2" i="15" l="1"/>
  <c r="F2" i="15"/>
  <c r="E2" i="15"/>
  <c r="E3" i="15" l="1"/>
  <c r="Y237" i="15" l="1"/>
  <c r="Y236" i="15"/>
  <c r="Y233" i="15"/>
  <c r="Y218" i="15"/>
  <c r="Y204" i="15"/>
  <c r="Y151" i="15"/>
  <c r="Y133" i="15"/>
  <c r="Y33" i="15"/>
  <c r="Y255" i="15"/>
  <c r="Y161" i="15"/>
  <c r="Y119" i="15"/>
  <c r="Y190" i="15"/>
  <c r="Y150" i="15"/>
  <c r="Y132" i="15"/>
  <c r="Y39" i="15"/>
  <c r="Y32" i="15"/>
  <c r="Y224" i="15"/>
  <c r="Y217" i="15"/>
  <c r="Y200" i="15"/>
  <c r="Y189" i="15"/>
  <c r="Y93" i="15"/>
  <c r="Y51" i="15"/>
  <c r="Y254" i="15"/>
  <c r="Y215" i="15"/>
  <c r="Y130" i="15"/>
  <c r="Y118" i="15"/>
  <c r="Y238" i="15"/>
  <c r="Y199" i="15"/>
  <c r="Y188" i="15"/>
  <c r="Y174" i="15"/>
  <c r="Y169" i="15"/>
  <c r="Y158" i="15"/>
  <c r="Y117" i="15"/>
  <c r="Y99" i="15"/>
  <c r="Y116" i="15"/>
  <c r="Y106" i="15"/>
  <c r="Y92" i="15"/>
  <c r="Y235" i="15"/>
  <c r="Y173" i="15"/>
  <c r="Y167" i="15"/>
  <c r="Y31" i="15"/>
  <c r="Y260" i="15"/>
  <c r="Y245" i="15"/>
  <c r="Y198" i="15"/>
  <c r="Y185" i="15"/>
  <c r="Y98" i="15"/>
  <c r="Y232" i="15"/>
  <c r="Y212" i="15"/>
  <c r="Y184" i="15"/>
  <c r="Y170" i="15"/>
  <c r="Y147" i="15"/>
  <c r="Y138" i="15"/>
  <c r="Y244" i="15"/>
  <c r="Y222" i="15"/>
  <c r="Y197" i="15"/>
  <c r="Y137" i="15"/>
  <c r="Y113" i="15"/>
  <c r="Y86" i="15"/>
  <c r="Y243" i="15"/>
  <c r="Y231" i="15"/>
  <c r="Y183" i="15"/>
  <c r="Y154" i="15"/>
  <c r="Y146" i="15"/>
  <c r="Y136" i="15"/>
  <c r="Y59" i="15"/>
  <c r="Y258" i="15"/>
  <c r="Y252" i="15"/>
  <c r="Y251" i="15"/>
  <c r="Y230" i="15"/>
  <c r="Y221" i="15"/>
  <c r="Y195" i="15"/>
  <c r="Y124" i="15"/>
  <c r="Y97" i="15"/>
  <c r="Y44" i="15"/>
  <c r="Y257" i="15"/>
  <c r="Y250" i="15"/>
  <c r="Y242" i="15"/>
  <c r="Y165" i="15"/>
  <c r="Y145" i="15"/>
  <c r="Y135" i="15"/>
  <c r="Y123" i="15"/>
  <c r="Y114" i="15"/>
  <c r="Y101" i="15"/>
  <c r="Y96" i="15"/>
  <c r="Y71" i="15"/>
  <c r="Y43" i="15"/>
  <c r="Y30" i="15"/>
  <c r="Y228" i="15"/>
  <c r="Y194" i="15"/>
  <c r="Y180" i="15"/>
  <c r="Y153" i="15"/>
  <c r="Y108" i="15"/>
  <c r="Y227" i="15"/>
  <c r="Y220" i="15"/>
  <c r="Y164" i="15"/>
  <c r="Y134" i="15"/>
  <c r="Y100" i="15"/>
  <c r="Y53" i="15"/>
  <c r="Y141" i="15"/>
  <c r="Y122" i="15"/>
  <c r="Y256" i="15"/>
  <c r="Y226" i="15"/>
  <c r="Y65" i="15"/>
  <c r="Y225" i="15"/>
  <c r="Y208" i="15"/>
  <c r="Y179" i="15"/>
  <c r="Y107" i="15"/>
  <c r="Y95" i="15"/>
  <c r="Y240" i="15"/>
  <c r="Y219" i="15"/>
  <c r="Y177" i="15"/>
  <c r="Y162" i="15"/>
  <c r="Y152" i="15"/>
  <c r="Y126" i="15"/>
  <c r="Y109" i="15"/>
  <c r="Y127" i="15"/>
  <c r="Y105" i="15"/>
  <c r="Y176" i="15"/>
  <c r="Y213" i="15"/>
  <c r="Y128" i="15"/>
  <c r="Y84" i="15"/>
  <c r="Y18" i="15"/>
  <c r="Y37" i="15"/>
  <c r="Y19" i="15"/>
  <c r="Y201" i="15"/>
  <c r="Y157" i="15"/>
  <c r="Y88" i="15"/>
  <c r="Y60" i="15"/>
  <c r="Y139" i="15"/>
  <c r="Y149" i="15"/>
  <c r="Y94" i="15"/>
  <c r="Y144" i="15"/>
  <c r="Y239" i="15"/>
  <c r="Y241" i="15"/>
  <c r="Y175" i="15"/>
  <c r="Y63" i="15"/>
  <c r="Y110" i="15"/>
  <c r="Y50" i="15"/>
  <c r="Y16" i="15"/>
  <c r="Y181" i="15"/>
  <c r="Y209" i="15"/>
  <c r="Y203" i="15"/>
  <c r="Y166" i="15"/>
  <c r="Y229" i="15"/>
  <c r="Y74" i="15"/>
  <c r="Y120" i="15"/>
  <c r="Y115" i="15"/>
  <c r="Y25" i="15"/>
  <c r="Y246" i="15"/>
  <c r="Y253" i="15"/>
  <c r="Y129" i="15"/>
  <c r="Y193" i="15"/>
  <c r="Y196" i="15"/>
  <c r="Y54" i="15"/>
  <c r="Y131" i="15"/>
  <c r="Y90" i="15"/>
  <c r="Y34" i="15"/>
  <c r="Y171" i="15"/>
  <c r="Y186" i="15"/>
  <c r="Y89" i="15"/>
  <c r="Y57" i="15" l="1"/>
  <c r="Y168" i="15"/>
  <c r="Y234" i="15"/>
  <c r="Y163" i="15"/>
  <c r="Y223" i="15"/>
  <c r="Y214" i="15"/>
  <c r="Y192" i="15"/>
  <c r="Y249" i="15"/>
  <c r="Y247" i="15"/>
  <c r="Y121" i="15"/>
  <c r="Y159" i="15"/>
  <c r="Y216" i="15"/>
  <c r="Y206" i="15"/>
  <c r="Y210" i="15"/>
  <c r="Y41" i="15"/>
  <c r="Y182" i="15"/>
  <c r="Y36" i="15"/>
  <c r="Y42" i="15"/>
  <c r="Y143" i="15"/>
  <c r="Y76" i="15"/>
  <c r="Y55" i="15"/>
  <c r="Y46" i="15"/>
  <c r="Y40" i="15"/>
  <c r="Y56" i="15"/>
  <c r="Y48" i="15"/>
  <c r="Y73" i="15" l="1"/>
  <c r="Y178" i="15"/>
  <c r="Y172" i="15"/>
  <c r="Y142" i="15"/>
  <c r="Y202" i="15"/>
  <c r="Y140" i="15"/>
  <c r="F3" i="15" l="1"/>
  <c r="F7" i="15" l="1"/>
  <c r="F5" i="15"/>
  <c r="G3" i="15" l="1"/>
  <c r="Y20" i="15" l="1"/>
  <c r="Y47" i="15" l="1"/>
  <c r="Y207" i="15" l="1"/>
  <c r="Y21" i="15"/>
  <c r="Y187" i="15"/>
  <c r="Y205" i="15"/>
  <c r="Y11" i="15" l="1"/>
  <c r="Y24" i="15"/>
  <c r="Y125" i="15" l="1"/>
  <c r="E4" i="15" l="1"/>
  <c r="Y82" i="15" l="1"/>
  <c r="Y79" i="15" l="1"/>
  <c r="Y68" i="15"/>
  <c r="Y49" i="15"/>
  <c r="Y72" i="15"/>
  <c r="Y62" i="15"/>
  <c r="Y78" i="15"/>
  <c r="Y61" i="15"/>
  <c r="Y77" i="15"/>
  <c r="Y69" i="15"/>
  <c r="Y58" i="15"/>
  <c r="Y67" i="15"/>
  <c r="Y70" i="15"/>
  <c r="Y148" i="15" l="1"/>
  <c r="Y211" i="15"/>
  <c r="Y156" i="15" l="1"/>
  <c r="L4" i="15" l="1"/>
  <c r="F4" i="15"/>
  <c r="F6" i="15" s="1"/>
  <c r="L2" i="15" l="1"/>
  <c r="M4" i="15"/>
  <c r="M2" i="15" s="1"/>
  <c r="Y14" i="15"/>
  <c r="Y45" i="15"/>
  <c r="N4" i="15" l="1"/>
  <c r="N2" i="15" s="1"/>
  <c r="Y91" i="15"/>
  <c r="Y12" i="15" l="1"/>
  <c r="Y10" i="15"/>
  <c r="O4" i="15"/>
  <c r="Y266" i="15"/>
  <c r="Y102" i="15"/>
  <c r="O2" i="15" l="1"/>
  <c r="P4" i="15"/>
  <c r="P2" i="15" s="1"/>
  <c r="Q4" i="15" l="1"/>
  <c r="Q2" i="15" s="1"/>
  <c r="R4" i="15" l="1"/>
  <c r="R2" i="15" s="1"/>
  <c r="S4" i="15" l="1"/>
  <c r="S2" i="15" s="1"/>
  <c r="T4" i="15" l="1"/>
  <c r="T2" i="15" s="1"/>
  <c r="U4" i="15" l="1"/>
  <c r="U2" i="15" s="1"/>
  <c r="V4" i="15" l="1"/>
  <c r="V2" i="15" s="1"/>
  <c r="W4" i="15" l="1"/>
  <c r="Y23" i="15"/>
  <c r="W2" i="15" l="1"/>
  <c r="G4" i="15"/>
  <c r="G5" i="15" s="1"/>
  <c r="Y15" i="15" l="1"/>
  <c r="Y103" i="15" l="1"/>
  <c r="Y268" i="15"/>
  <c r="Y267" i="15"/>
  <c r="Y83" i="15" l="1"/>
  <c r="Y52" i="15"/>
  <c r="Y111" i="15"/>
  <c r="Y81" i="15"/>
  <c r="Y160" i="15" l="1"/>
  <c r="Y35" i="15"/>
  <c r="Y28" i="15"/>
  <c r="Y87" i="15"/>
  <c r="Y259" i="15"/>
  <c r="Y29" i="15"/>
  <c r="Y112" i="15"/>
  <c r="Y85" i="15"/>
  <c r="Y64" i="15"/>
  <c r="Y80" i="15"/>
  <c r="Y66" i="15"/>
  <c r="Y38" i="15"/>
  <c r="Y191" i="15" l="1"/>
  <c r="Y155" i="15" l="1"/>
  <c r="Y27" i="15" l="1"/>
  <c r="Y248" i="15" l="1"/>
  <c r="Y75" i="15" l="1"/>
  <c r="Y104" i="15" l="1"/>
  <c r="Y17" i="15" l="1"/>
  <c r="Y13" i="15" l="1"/>
  <c r="Y263" i="15" l="1"/>
  <c r="Y262" i="15" l="1"/>
  <c r="Y26" i="15" l="1"/>
  <c r="Y265" i="15"/>
  <c r="Y264" i="15"/>
  <c r="N8" i="15" l="1"/>
  <c r="N269" i="15"/>
  <c r="L269" i="15" l="1"/>
  <c r="L8" i="15"/>
  <c r="V269" i="15"/>
  <c r="V8" i="15"/>
  <c r="T269" i="15"/>
  <c r="T8" i="15"/>
  <c r="R8" i="15"/>
  <c r="R269" i="15"/>
  <c r="Q269" i="15"/>
  <c r="Q8" i="15"/>
  <c r="M8" i="15"/>
  <c r="M269" i="15"/>
  <c r="O8" i="15" l="1"/>
  <c r="W8" i="15"/>
  <c r="W269" i="15"/>
  <c r="U269" i="15"/>
  <c r="U8" i="15"/>
  <c r="P269" i="15"/>
  <c r="P8" i="15"/>
  <c r="O269" i="15"/>
  <c r="Y8" i="15" l="1"/>
  <c r="S8" i="15"/>
  <c r="S269" i="15"/>
  <c r="Y261" i="15"/>
  <c r="Y269" i="15" s="1"/>
</calcChain>
</file>

<file path=xl/sharedStrings.xml><?xml version="1.0" encoding="utf-8"?>
<sst xmlns="http://schemas.openxmlformats.org/spreadsheetml/2006/main" count="2446" uniqueCount="351">
  <si>
    <t>010001</t>
  </si>
  <si>
    <t>ASSEMBLEIA LEGISLATIVA</t>
  </si>
  <si>
    <t>11130311</t>
  </si>
  <si>
    <t>020001</t>
  </si>
  <si>
    <t>TRIBUNAL DE CONTAS DO ESTADO DE RONDONIA</t>
  </si>
  <si>
    <t>020011</t>
  </si>
  <si>
    <t>FDI/FUNDO DE DESENV.INSTIT. DO TRIB.DE CONTAS</t>
  </si>
  <si>
    <t>030001</t>
  </si>
  <si>
    <t>TRIBUNAL DE JUSTICA DO ESTADO DE RONDONIA</t>
  </si>
  <si>
    <t>110003</t>
  </si>
  <si>
    <t>PROCURADORIA GERAL DO ESTADO</t>
  </si>
  <si>
    <t>110004</t>
  </si>
  <si>
    <t>SUPERINTENDêNCIA ESTADUAL DE TURISMO</t>
  </si>
  <si>
    <t>110005</t>
  </si>
  <si>
    <t>CONTROLADORIA GERAL DO ESTADO</t>
  </si>
  <si>
    <t>110006</t>
  </si>
  <si>
    <t>SUPERINTEND. EST. DES. ECON. E INFRAESTRUTURA</t>
  </si>
  <si>
    <t>110007</t>
  </si>
  <si>
    <t>ESTADO PARA RESULTADO - EPR</t>
  </si>
  <si>
    <t>110009</t>
  </si>
  <si>
    <t>SUPERINTENDENCIA G.SUP,LOG.GAST.P.ESSENCIAIS</t>
  </si>
  <si>
    <t>110013</t>
  </si>
  <si>
    <t>FUNDO INVEST. DESENVOLVIMENTO INDUSTRIAL RO</t>
  </si>
  <si>
    <t>110023</t>
  </si>
  <si>
    <t>INSTITUTO DE PESOS E MEDIDAS</t>
  </si>
  <si>
    <t>110025</t>
  </si>
  <si>
    <t>DEPART EST DE ESTR. ROD. INFRAEST. SERV PUBLI</t>
  </si>
  <si>
    <t>110026</t>
  </si>
  <si>
    <t>AG. DE REG. DE SERV. PUBL. DEL. DO EST. DE RO</t>
  </si>
  <si>
    <t>110033</t>
  </si>
  <si>
    <t>FUND RO AMP DESEN ACOES CIENT TEC PESQ RO</t>
  </si>
  <si>
    <t>130001</t>
  </si>
  <si>
    <t>SECRET. DE EST. DO PLANEJ. ORCAMENTO E GESTAO</t>
  </si>
  <si>
    <t>130006</t>
  </si>
  <si>
    <t>SUPERINTENDENCIA EST DE GESTAO DE PESSOAS</t>
  </si>
  <si>
    <t>130008</t>
  </si>
  <si>
    <t>SUPERINT. ESTADUAL DE COMPRAS E LICITAÇÃO</t>
  </si>
  <si>
    <t>140001</t>
  </si>
  <si>
    <t>SECRETARIA DE ESTADO DE FINANCAS</t>
  </si>
  <si>
    <t>140002</t>
  </si>
  <si>
    <t>RECURSOS SOB A SUPERVISAO DA SEFIN</t>
  </si>
  <si>
    <t>140011</t>
  </si>
  <si>
    <t>FUNDO PARA INFRA-ESTRUT DE TRANSP E HABITACAO</t>
  </si>
  <si>
    <t>150001</t>
  </si>
  <si>
    <t>SECRETARIA DE EST DA SEG DEFESA E CIDADANIA</t>
  </si>
  <si>
    <t>150003</t>
  </si>
  <si>
    <t>POLICIA CIVIL</t>
  </si>
  <si>
    <t>150004</t>
  </si>
  <si>
    <t>CORPO DE BOMBEIRO MILITAR</t>
  </si>
  <si>
    <t>150005</t>
  </si>
  <si>
    <t>POLICIA MILITAR</t>
  </si>
  <si>
    <t>150006</t>
  </si>
  <si>
    <t>SUPERINT. DE POLíCIA TéCNICO-CIENTíFICA</t>
  </si>
  <si>
    <t>150014</t>
  </si>
  <si>
    <t>FUNDO ESPECIAL DO CORPO DE BOMBEIRO - MILITAR</t>
  </si>
  <si>
    <t>150015</t>
  </si>
  <si>
    <t>FUNDO ESP. MODER. E REAPAR. DA P. MILITAR</t>
  </si>
  <si>
    <t>DEPARTAMENTO ESTADUAL DE TRANSITO</t>
  </si>
  <si>
    <t>160001</t>
  </si>
  <si>
    <t>SECRETARIA DE ESTADO DA EDUCACAO</t>
  </si>
  <si>
    <t>160004</t>
  </si>
  <si>
    <t>SUPERINT. DA JUVENTUDE,CULT.,ESPORTE E LAZER</t>
  </si>
  <si>
    <t>160020</t>
  </si>
  <si>
    <t>INSTITUTO EST. DE DES. DA EDUC. PROFISSIONAL</t>
  </si>
  <si>
    <t>160031</t>
  </si>
  <si>
    <t>FUNDACAO CULTURAL DO ESTADO DE RONDONIA</t>
  </si>
  <si>
    <t>170007</t>
  </si>
  <si>
    <t>170010</t>
  </si>
  <si>
    <t>FUNDO EST.PREVENC.FISC.REPRESSAO ENTORPECENTE</t>
  </si>
  <si>
    <t>170012</t>
  </si>
  <si>
    <t>FUNDO ESTADUAL DE SAUDE</t>
  </si>
  <si>
    <t>170013</t>
  </si>
  <si>
    <t>FUNDO ESTADUAL PARA CONSTRUÇÃO DO HOSPITAL</t>
  </si>
  <si>
    <t>170032</t>
  </si>
  <si>
    <t>FUND. DE HEMAT. E HEMOTERAPIA DO EST. DE RO</t>
  </si>
  <si>
    <t>170033</t>
  </si>
  <si>
    <t>CENTRO EDUCACAO TEC PROFIS. DA AREA DE SAUDE</t>
  </si>
  <si>
    <t>170034</t>
  </si>
  <si>
    <t>AGENCIA ESTADUAL DE VIGILANCIA EM SAUDE</t>
  </si>
  <si>
    <t>180001</t>
  </si>
  <si>
    <t>SECRETARIA DE ESTADO DO DESENVOLV AMBIENTAL</t>
  </si>
  <si>
    <t>190001</t>
  </si>
  <si>
    <t>SECRETARIA DE ESTADO DA AGRICULTURA - SEAGRI</t>
  </si>
  <si>
    <t>190023</t>
  </si>
  <si>
    <t>AG. DE DEF. SANIT. AGROSILVOPAST. DO ESTADO</t>
  </si>
  <si>
    <t>190025</t>
  </si>
  <si>
    <t>ENT AUT D ASSIST TEC E EXT RURAL DO EST DE RO</t>
  </si>
  <si>
    <t>210001</t>
  </si>
  <si>
    <t>SECRETARIA DE ESTADO DE JUSTICA</t>
  </si>
  <si>
    <t>210011</t>
  </si>
  <si>
    <t>FUNDO PENITENCIARIO</t>
  </si>
  <si>
    <t>230001</t>
  </si>
  <si>
    <t>SECRETARIA DE EST DA ASSIST E DESENV SOCIAL</t>
  </si>
  <si>
    <t>230011</t>
  </si>
  <si>
    <t>FUNDO EST. DE COMB. E ERRADICACAO DA POBREZA</t>
  </si>
  <si>
    <t>230012</t>
  </si>
  <si>
    <t>FUNDO ESTADUAL DE ASSISTENCIA SOCIAL</t>
  </si>
  <si>
    <t>230013</t>
  </si>
  <si>
    <t>FUNDO EST. DOS DIR. DA CRIANCA E ADOLESCENTE</t>
  </si>
  <si>
    <t>230030</t>
  </si>
  <si>
    <t>FUNDACAO EST. DE ATENDIMENTO SOCIOEDUCATIVO</t>
  </si>
  <si>
    <t>270001</t>
  </si>
  <si>
    <t>290001</t>
  </si>
  <si>
    <t>MINISTÉRIO PÚBLICO</t>
  </si>
  <si>
    <t>290012</t>
  </si>
  <si>
    <t>FUNDO DE DESENV. INSTITUCIONAL DO MP/RO</t>
  </si>
  <si>
    <t>300001</t>
  </si>
  <si>
    <t>DEFENSORIA PUBLICA DO ESTADO DE RONDONIA</t>
  </si>
  <si>
    <t>300011</t>
  </si>
  <si>
    <t>FUNDO ESPECIAL DEF. PUB. ESTADO RONDONIA</t>
  </si>
  <si>
    <t>19220121</t>
  </si>
  <si>
    <t>Outras Transferências de Convênios dos Estados e DF e de Suas Entidades</t>
  </si>
  <si>
    <t>Restituição de Despesas Primárias de Exercícios Anteriores</t>
  </si>
  <si>
    <t>Outras Receitas</t>
  </si>
  <si>
    <t>UG ajustada</t>
  </si>
  <si>
    <t xml:space="preserve"> </t>
  </si>
  <si>
    <t>Imposto sobre a Renda - Retido na Fonte - Trabalho - Principal</t>
  </si>
  <si>
    <t>11125101</t>
  </si>
  <si>
    <t>Imposto sobre a Propriedade de Veículos Automotores - Principal</t>
  </si>
  <si>
    <t>11125201</t>
  </si>
  <si>
    <t>Imposto sobre Transmissão “Causa Mortis” e Doação de Bens e Direitos - Principal</t>
  </si>
  <si>
    <t>11125102</t>
  </si>
  <si>
    <t>Imposto sobre a Propriedade de Veículos Automotores - Multas e Juros de Mora</t>
  </si>
  <si>
    <t>11125103</t>
  </si>
  <si>
    <t>Imposto sobre a Propriedade de Veículos Automotores - Dívida Ativa</t>
  </si>
  <si>
    <t>11125104</t>
  </si>
  <si>
    <t>Imposto sobre a Propriedade de Veículos Automotores - Dívida Ativa - Multas e Juros de Mora da Dívida Ativa</t>
  </si>
  <si>
    <t>11125202</t>
  </si>
  <si>
    <t>Imposto sobre Transmissão “Causa Mortis” e Doação de Bens e Direitos - Multas e Juros de Mora</t>
  </si>
  <si>
    <t>11145011</t>
  </si>
  <si>
    <t>Imposto sobre Operações Relativas à Circulação de Mercadorias e sobre Prestações de Serviços de Transporte Interestadual e Intermunicipal e de Comunicação - Principal</t>
  </si>
  <si>
    <t>11145012</t>
  </si>
  <si>
    <t>Imposto sobre Operações Relativas à Circulação de Mercadorias e sobre Prestações de Serviços de Transporte Interestadual e Intermunicipal e de Comunicação - Multas e Juros de Mora</t>
  </si>
  <si>
    <t>11145013</t>
  </si>
  <si>
    <t>Imposto sobre Operações Relativas à Circulação de Mercadorias e sobre Prestações de Serviços de Transporte Interestadual e Intermunicipal e de Comunicação - Dívida Ativa</t>
  </si>
  <si>
    <t>11145014</t>
  </si>
  <si>
    <t>Imposto sobre Operações Relativas à Circulação de Mercadorias e sobre Prestações de Serviços de Transporte Interestadual e Intermunicipal e de Comunicação - Dívida Ativa - Multas e Juros de Mora da Dívida Ativa</t>
  </si>
  <si>
    <t>11210101</t>
  </si>
  <si>
    <t>Taxas de Inspeção, Controle e Fiscalização - Principal</t>
  </si>
  <si>
    <t>11220101</t>
  </si>
  <si>
    <t>Taxas pela Prestação de Serviços em Geral - Principal</t>
  </si>
  <si>
    <t>19990101</t>
  </si>
  <si>
    <t>Aportes Periódicos para Amortização de Déficit Atuarial do Regimes Próprios de Previdência e Sistema de Proteção Social - Principal</t>
  </si>
  <si>
    <t>13110111</t>
  </si>
  <si>
    <t>Aluguéis e Arrendamentos - Principal</t>
  </si>
  <si>
    <t>13610111</t>
  </si>
  <si>
    <t>Cessão do Direito de Operacionalização de Pagamentos - Poderes Executivo e Legislativo - Principal</t>
  </si>
  <si>
    <t>13210101</t>
  </si>
  <si>
    <t>Remuneração de Depósitos Bancários - Principal</t>
  </si>
  <si>
    <t>13999901</t>
  </si>
  <si>
    <t>Outras Receitas Patrimoniais - Principal</t>
  </si>
  <si>
    <t>16110101</t>
  </si>
  <si>
    <t>Serviços Administrativos e Comerciais Gerais - Principal</t>
  </si>
  <si>
    <t>16999901</t>
  </si>
  <si>
    <t>Outros Serviços - Principal</t>
  </si>
  <si>
    <t>17179901</t>
  </si>
  <si>
    <t>Outras Transferências de Convênios da União e</t>
  </si>
  <si>
    <t>17115001</t>
  </si>
  <si>
    <t>Cota-Parte do Fundo de Participação dos Estados e do Distrito Federal - FPE - Principal</t>
  </si>
  <si>
    <t>17115301</t>
  </si>
  <si>
    <t>Cota-Parte do Imposto Sobre Produtos Industrializados – Estados Exportadores de Produtos Industrializados - Principal</t>
  </si>
  <si>
    <t>17115501</t>
  </si>
  <si>
    <t>Cota-Parte do Imposto Sobre Operações de Crédito, Câmbio e Seguro, ou Relativas a Títulos ou Valores Mobiliários – Comercialização do Ouro - Principal</t>
  </si>
  <si>
    <t>Secretaria de Estado de Obras e Serviços Públ</t>
  </si>
  <si>
    <t>17199901</t>
  </si>
  <si>
    <t>Outras Transferências de Recursos da União e de suas Entidades - Principal</t>
  </si>
  <si>
    <t>17195101</t>
  </si>
  <si>
    <t>Transferências Financeiras do ICMS – Desoneração – L.C. Nº 87/96 - Principal</t>
  </si>
  <si>
    <t>17299901</t>
  </si>
  <si>
    <t>Outras Transferências dos Estados e DF - Principal</t>
  </si>
  <si>
    <t>17249900</t>
  </si>
  <si>
    <t>17919901</t>
  </si>
  <si>
    <t>Outras Transferências de Pessoas Físicas - Principal</t>
  </si>
  <si>
    <t>19110101</t>
  </si>
  <si>
    <t>Multas Previstas em Legislação Específica - Principal</t>
  </si>
  <si>
    <t>19110901</t>
  </si>
  <si>
    <t>Multas e Juros Previstos em Contratos - Principal</t>
  </si>
  <si>
    <t>19110403</t>
  </si>
  <si>
    <t>Multas Previstas na Legislação sobre Defesa d</t>
  </si>
  <si>
    <t>19110902</t>
  </si>
  <si>
    <t>Multas e Juros Previstos em Contratos - Multas e Juros de Mora</t>
  </si>
  <si>
    <t>19210101</t>
  </si>
  <si>
    <t>Indenizações por Danos Causados ao Patrimônio Público - Principal</t>
  </si>
  <si>
    <t>19210301</t>
  </si>
  <si>
    <t>Indenização por Sinistro - Principal</t>
  </si>
  <si>
    <t>19219901</t>
  </si>
  <si>
    <t>Outras Indenizações - Principal</t>
  </si>
  <si>
    <t>Restituição de Convênios - Financeiras - Principal</t>
  </si>
  <si>
    <t>19220600</t>
  </si>
  <si>
    <t>Restituição de Despesas de Exercícios Anteriores</t>
  </si>
  <si>
    <t>19220631</t>
  </si>
  <si>
    <t>19229901</t>
  </si>
  <si>
    <t>Outras Restituições - Principal</t>
  </si>
  <si>
    <t>19230201</t>
  </si>
  <si>
    <t>Ressarcimento de Custos - Principal</t>
  </si>
  <si>
    <t>19239901</t>
  </si>
  <si>
    <t>Outros Ressarcimentos - Principal</t>
  </si>
  <si>
    <t>19999900</t>
  </si>
  <si>
    <t>19991221</t>
  </si>
  <si>
    <t>Ônus de Sucumbência - Principal</t>
  </si>
  <si>
    <t>19999921</t>
  </si>
  <si>
    <t>Outras Receitas Não Arrecadadas e Não Projetadas pela RFB - Primárias   - Principal</t>
  </si>
  <si>
    <t>19999931</t>
  </si>
  <si>
    <t>Outras Receitas Não Arrecadadas e Não Projetadas pela RFB - Financeiras - Principal</t>
  </si>
  <si>
    <t>22130101</t>
  </si>
  <si>
    <t>Alienação de Bens Móveis e Semoventes - Principal</t>
  </si>
  <si>
    <t>24149901</t>
  </si>
  <si>
    <t>Outras Transferências de Convênios da União e de Suas Entidades - Principal</t>
  </si>
  <si>
    <t>24919901</t>
  </si>
  <si>
    <t>76999901</t>
  </si>
  <si>
    <t>29900000</t>
  </si>
  <si>
    <t>Demais Receitas de Capital - Intra</t>
  </si>
  <si>
    <t>79999900</t>
  </si>
  <si>
    <t>89900000</t>
  </si>
  <si>
    <t>Descrição UG</t>
  </si>
  <si>
    <t>Deduções</t>
  </si>
  <si>
    <t>Total Geral</t>
  </si>
  <si>
    <t>Classificação ajustada</t>
  </si>
  <si>
    <t>(D) - Imposto sobre a Propriedade de Veículos Automotores - Principal</t>
  </si>
  <si>
    <t>(D) - Imposto sobre Transmissão “Causa Mortis” e Doação de Bens e Direitos - Principal</t>
  </si>
  <si>
    <t>(D) - Imposto sobre Operações Relativas à Circulação de Mercadorias e sobre Prestações de Serviços de Transporte Interestadual e Intermunicipal e de Comunicação - Principal</t>
  </si>
  <si>
    <t>(D) - Cota-Parte do Fundo de Participação dos Estados e do Distrito Federal - FPE - Principal</t>
  </si>
  <si>
    <t>(D) - Cota-Parte do Imposto Sobre Produtos Industrializados – Estados Exportadores de Produtos Industrializados - Principal</t>
  </si>
  <si>
    <t>Ordem</t>
  </si>
  <si>
    <t>Descrição Fonte</t>
  </si>
  <si>
    <t>Classificação p/ intra</t>
  </si>
  <si>
    <t>Nomenclatura de receita</t>
  </si>
  <si>
    <t>Método principal</t>
  </si>
  <si>
    <t>IPCA + PIB</t>
  </si>
  <si>
    <t>IPCA + PIB m</t>
  </si>
  <si>
    <t>RENÚNCIA POTENCIAL - Imposto sobre a Propriedade de Veículos Automotores - Principal</t>
  </si>
  <si>
    <t xml:space="preserve">RENÚNCIA POTENCIAL </t>
  </si>
  <si>
    <t>MQO</t>
  </si>
  <si>
    <t>CDI/SELIC</t>
  </si>
  <si>
    <t>NÃO PROJETAR</t>
  </si>
  <si>
    <t>CONVÊNIO</t>
  </si>
  <si>
    <t>RENÚNCIA POTENCIAL - Imposto sobre Operações Relativas à Circulação de Mercadorias e sobre Prestações de Serviços de Transporte Interestadual e Intermunicipal e de Comunicação - Principal</t>
  </si>
  <si>
    <t>Redução LC 194 - Imposto sobre Operações Relativas à Circulação de Mercadorias e sobre Prestações de Serviços de Transporte Interestadual e Intermunicipal e de Comunicação - Principal</t>
  </si>
  <si>
    <t>LC 194</t>
  </si>
  <si>
    <t>DEDUÇÕES</t>
  </si>
  <si>
    <t>MUNICÍPIO</t>
  </si>
  <si>
    <t>FUNDEB</t>
  </si>
  <si>
    <t>1)</t>
  </si>
  <si>
    <t>Previsão de receitas</t>
  </si>
  <si>
    <t>1.1</t>
  </si>
  <si>
    <t>Não foram estimadas receitas com convênios e operações de crédito</t>
  </si>
  <si>
    <t>2)</t>
  </si>
  <si>
    <t>2.2</t>
  </si>
  <si>
    <t>acima de 20 observações com receitas efetivamentes no respectivo mês</t>
  </si>
  <si>
    <t>2.3</t>
  </si>
  <si>
    <t>2.1)</t>
  </si>
  <si>
    <t>2.1.1</t>
  </si>
  <si>
    <t>Remuneração de depósitos</t>
  </si>
  <si>
    <t>SELIC</t>
  </si>
  <si>
    <t>Considerado uma taxa de mercado de 70% do CDI</t>
  </si>
  <si>
    <t>CDI</t>
  </si>
  <si>
    <t>3)</t>
  </si>
  <si>
    <t>Média móvel mensal corrigida  (MMC)</t>
  </si>
  <si>
    <t>Tx remuneração</t>
  </si>
  <si>
    <t>3.2</t>
  </si>
  <si>
    <t>Série histórica com estornos de receita e/ou com tendência com negativa</t>
  </si>
  <si>
    <t>3.3</t>
  </si>
  <si>
    <t>4)</t>
  </si>
  <si>
    <t>4.1</t>
  </si>
  <si>
    <t>abaixo de 20 observações</t>
  </si>
  <si>
    <t>4.2</t>
  </si>
  <si>
    <t>valores  negativos e estornos na série histórica</t>
  </si>
  <si>
    <t>IPCA</t>
  </si>
  <si>
    <t>4.3</t>
  </si>
  <si>
    <t>PIB</t>
  </si>
  <si>
    <t>4.4</t>
  </si>
  <si>
    <t>Receitas com Desvio médio &gt; que 25% ou &lt; que -25%.</t>
  </si>
  <si>
    <t>4.5</t>
  </si>
  <si>
    <t>IPVA + PIB m = estimado a partir da média mensal móvel de 5 anos</t>
  </si>
  <si>
    <t>5)</t>
  </si>
  <si>
    <t>5.1</t>
  </si>
  <si>
    <t>Receitas decorrentes de outras variáveis</t>
  </si>
  <si>
    <t>5.2</t>
  </si>
  <si>
    <t>6)</t>
  </si>
  <si>
    <t>6.1</t>
  </si>
  <si>
    <t>Correlação - CORREL</t>
  </si>
  <si>
    <t>6.2</t>
  </si>
  <si>
    <t>7)</t>
  </si>
  <si>
    <t>7.1</t>
  </si>
  <si>
    <t>STN</t>
  </si>
  <si>
    <t>Receitas  de repasses da união  serão usadas as previsões da STN (quando disponíveis)</t>
  </si>
  <si>
    <t>8)</t>
  </si>
  <si>
    <t>8.1</t>
  </si>
  <si>
    <t>Outros critérios</t>
  </si>
  <si>
    <t>8.2</t>
  </si>
  <si>
    <t>Receitas com cronograma específico</t>
  </si>
  <si>
    <t>convênios - não estimado*</t>
  </si>
  <si>
    <t>8.3</t>
  </si>
  <si>
    <t>Receitas pendentes de autorização legal/orçamentária</t>
  </si>
  <si>
    <t>Op. de crédito - não estimado*</t>
  </si>
  <si>
    <t>8.4</t>
  </si>
  <si>
    <t>Para 2025 todas as receitas (com excessão daquelas estimadas pelo CDI) foram estimadas pela variação de IPCA + PIB para o respectivo ano</t>
  </si>
  <si>
    <t>8.5</t>
  </si>
  <si>
    <t>Variação anual da receita  &gt;30% ou &lt; 30% utilizar outro método mais próximo da variação histórica, exceto para as receitas tributárias</t>
  </si>
  <si>
    <t>8.6</t>
  </si>
  <si>
    <t>As deduções foram calculadas pelos seus respectivos percentuais de repasse</t>
  </si>
  <si>
    <t>9.0</t>
  </si>
  <si>
    <t>Hierarquia dos métodos</t>
  </si>
  <si>
    <t>9.1</t>
  </si>
  <si>
    <t>MQO &gt; IPCA + PIB &gt; Média móvel corrigida (MMC) &gt; outros métodos</t>
  </si>
  <si>
    <t>9.2</t>
  </si>
  <si>
    <t>Categoria de receita &gt; fonte de recursos (Ex.: remuneração de depósito de convênios)</t>
  </si>
  <si>
    <t>Renúncia potencial</t>
  </si>
  <si>
    <t>10.1</t>
  </si>
  <si>
    <t>11.1</t>
  </si>
  <si>
    <t>Fórmula de cálculo</t>
  </si>
  <si>
    <t>11.2</t>
  </si>
  <si>
    <t>X</t>
  </si>
  <si>
    <t>REC_Grupo</t>
  </si>
  <si>
    <t>REC_Subgrupo</t>
  </si>
  <si>
    <t>Deduções da Receita</t>
  </si>
  <si>
    <t>Renúncia Potencial</t>
  </si>
  <si>
    <t>Receita Bruta</t>
  </si>
  <si>
    <t>Receita Estimada</t>
  </si>
  <si>
    <t>Redução LC 194</t>
  </si>
  <si>
    <t>Transf. FUNDEB</t>
  </si>
  <si>
    <t>Transf. Municípios</t>
  </si>
  <si>
    <t>SUBTOTAL =&gt;</t>
  </si>
  <si>
    <t>8.7</t>
  </si>
  <si>
    <t>Média Ponderada corrigida por IPCA + PIB</t>
  </si>
  <si>
    <t>Dividendos - Principal</t>
  </si>
  <si>
    <t>13220101</t>
  </si>
  <si>
    <t>11130341</t>
  </si>
  <si>
    <t>Imposto sobre a Renda - Retido na Fonte - Outros Rendimentos</t>
  </si>
  <si>
    <t>ITCMD Dívida Ativa - Estado</t>
  </si>
  <si>
    <t>ITCMD Dívida Ativa - Multas e Juros de Mora d</t>
  </si>
  <si>
    <t>11125203</t>
  </si>
  <si>
    <t>11125204</t>
  </si>
  <si>
    <t>início da arrecadação em 2022, correção da média mensal</t>
  </si>
  <si>
    <t>Recursos não Vinculados de Impostos.</t>
  </si>
  <si>
    <t>Nova Fonte</t>
  </si>
  <si>
    <t>500</t>
  </si>
  <si>
    <t>A integralidade da renúncia potencial foi distribuida mensalmente de forma linear</t>
  </si>
  <si>
    <t>apenas receitas arrecadadas em 2022 ou previstas na LOA de 2023</t>
  </si>
  <si>
    <t>receitas &lt; R$ 100.000 no acumulado 2018-2022 e &lt; R$ 10.000 por ano não foram estimadas</t>
  </si>
  <si>
    <t>4.6</t>
  </si>
  <si>
    <t>Ajustes Metodológicos</t>
  </si>
  <si>
    <t>MQO + (IPCA/PIB)</t>
  </si>
  <si>
    <t>19239902</t>
  </si>
  <si>
    <t>Outros Ressarcimentos - Multas e Juros de Mora</t>
  </si>
  <si>
    <t>atualizado Focus 09/06/2025</t>
  </si>
  <si>
    <t>MQO (IPCA+PIB)</t>
  </si>
  <si>
    <t>Redução - Isenção do Imposto sobre a Renda - Retido na Fonte - Trabalho - Principal</t>
  </si>
  <si>
    <t>Redução Isenção IRRF</t>
  </si>
  <si>
    <t>ISENÇÃO IRRF</t>
  </si>
  <si>
    <t>STN/IPCA +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</si>
</sst>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0_-;\-* #,##0.0000_-;_-* &quot;-&quot;??_-;_-@_-"/>
    <numFmt numFmtId="167" formatCode="0.000000"/>
  </numFmts>
  <fonts count="3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color rgb="FFFFFFFF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8"/>
      <color theme="0"/>
      <name val="Arial"/>
      <family val="2"/>
    </font>
    <font>
      <sz val="8"/>
      <color indexed="8"/>
      <name val="Calibri"/>
      <family val="2"/>
      <scheme val="minor"/>
    </font>
    <font>
      <sz val="8"/>
      <name val="Arial"/>
      <family val="2"/>
    </font>
    <font>
      <sz val="11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4F9F"/>
      </patternFill>
    </fill>
    <fill>
      <patternFill patternType="none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43" fontId="8" fillId="0" borderId="0" applyFont="0" applyFill="0" applyBorder="0" applyAlignment="0" applyProtection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  <xf numFmtId="9" fontId="8" fillId="0" borderId="0" applyFont="0" applyFill="0" applyBorder="0" applyAlignment="0" applyProtection="0"/>
    <xf numFmtId="0" fontId="4" fillId="3" borderId="0"/>
    <xf numFmtId="43" fontId="4" fillId="3" borderId="0" applyFont="0" applyFill="0" applyBorder="0" applyAlignment="0" applyProtection="0"/>
    <xf numFmtId="9" fontId="4" fillId="3" borderId="0" applyFont="0" applyFill="0" applyBorder="0" applyAlignment="0" applyProtection="0"/>
    <xf numFmtId="0" fontId="28" fillId="3" borderId="0"/>
    <xf numFmtId="0" fontId="29" fillId="3" borderId="0" applyNumberFormat="0" applyFill="0" applyBorder="0" applyAlignment="0" applyProtection="0"/>
    <xf numFmtId="0" fontId="3" fillId="3" borderId="0"/>
    <xf numFmtId="0" fontId="3" fillId="3" borderId="0"/>
    <xf numFmtId="0" fontId="6" fillId="3" borderId="0"/>
    <xf numFmtId="9" fontId="6" fillId="3" borderId="0" applyFont="0" applyFill="0" applyBorder="0" applyAlignment="0" applyProtection="0"/>
    <xf numFmtId="9" fontId="3" fillId="3" borderId="0" applyFont="0" applyFill="0" applyBorder="0" applyAlignment="0" applyProtection="0"/>
    <xf numFmtId="43" fontId="3" fillId="3" borderId="0" applyFont="0" applyFill="0" applyBorder="0" applyAlignment="0" applyProtection="0"/>
    <xf numFmtId="43" fontId="3" fillId="3" borderId="0" applyFont="0" applyFill="0" applyBorder="0" applyAlignment="0" applyProtection="0"/>
    <xf numFmtId="4" fontId="6" fillId="3" borderId="0" applyFont="0" applyFill="0" applyBorder="0" applyAlignment="0" applyProtection="0"/>
    <xf numFmtId="3" fontId="6" fillId="3" borderId="0" applyFont="0" applyFill="0" applyBorder="0" applyAlignment="0" applyProtection="0"/>
    <xf numFmtId="0" fontId="30" fillId="3" borderId="0" applyNumberFormat="0" applyFill="0" applyBorder="0" applyAlignment="0" applyProtection="0"/>
    <xf numFmtId="0" fontId="2" fillId="3" borderId="0"/>
    <xf numFmtId="0" fontId="31" fillId="3" borderId="0"/>
    <xf numFmtId="0" fontId="33" fillId="3" borderId="0" applyNumberFormat="0" applyFill="0" applyBorder="0" applyAlignment="0" applyProtection="0">
      <alignment vertical="top"/>
      <protection locked="0"/>
    </xf>
    <xf numFmtId="0" fontId="32" fillId="3" borderId="0"/>
    <xf numFmtId="0" fontId="34" fillId="3" borderId="0"/>
    <xf numFmtId="9" fontId="8" fillId="3" borderId="0" applyFont="0" applyFill="0" applyBorder="0" applyAlignment="0" applyProtection="0"/>
    <xf numFmtId="43" fontId="8" fillId="3" borderId="0" applyFont="0" applyFill="0" applyBorder="0" applyAlignment="0" applyProtection="0"/>
    <xf numFmtId="0" fontId="8" fillId="3" borderId="0"/>
    <xf numFmtId="43" fontId="8" fillId="3" borderId="0" applyFont="0" applyFill="0" applyBorder="0" applyAlignment="0" applyProtection="0"/>
    <xf numFmtId="0" fontId="8" fillId="3" borderId="0"/>
    <xf numFmtId="0" fontId="8" fillId="3" borderId="0"/>
    <xf numFmtId="0" fontId="8" fillId="3" borderId="0"/>
    <xf numFmtId="0" fontId="8" fillId="3" borderId="0"/>
    <xf numFmtId="0" fontId="1" fillId="3" borderId="0"/>
    <xf numFmtId="43" fontId="1" fillId="3" borderId="0" applyFont="0" applyFill="0" applyBorder="0" applyAlignment="0" applyProtection="0"/>
    <xf numFmtId="9" fontId="1" fillId="3" borderId="0" applyFont="0" applyFill="0" applyBorder="0" applyAlignment="0" applyProtection="0"/>
    <xf numFmtId="0" fontId="6" fillId="3" borderId="0"/>
    <xf numFmtId="0" fontId="1" fillId="3" borderId="0"/>
    <xf numFmtId="0" fontId="1" fillId="3" borderId="0"/>
    <xf numFmtId="9" fontId="1" fillId="3" borderId="0" applyFont="0" applyFill="0" applyBorder="0" applyAlignment="0" applyProtection="0"/>
    <xf numFmtId="43" fontId="1" fillId="3" borderId="0" applyFont="0" applyFill="0" applyBorder="0" applyAlignment="0" applyProtection="0"/>
    <xf numFmtId="43" fontId="1" fillId="3" borderId="0" applyFont="0" applyFill="0" applyBorder="0" applyAlignment="0" applyProtection="0"/>
    <xf numFmtId="0" fontId="8" fillId="3" borderId="0"/>
    <xf numFmtId="0" fontId="1" fillId="3" borderId="0"/>
    <xf numFmtId="0" fontId="1" fillId="3" borderId="0"/>
    <xf numFmtId="9" fontId="1" fillId="3" borderId="0" applyFont="0" applyFill="0" applyBorder="0" applyAlignment="0" applyProtection="0"/>
    <xf numFmtId="0" fontId="8" fillId="3" borderId="0"/>
  </cellStyleXfs>
  <cellXfs count="78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  <xf numFmtId="0" fontId="11" fillId="4" borderId="0" xfId="0" applyFont="1" applyFill="1"/>
    <xf numFmtId="0" fontId="10" fillId="5" borderId="0" xfId="0" applyFont="1" applyFill="1"/>
    <xf numFmtId="0" fontId="13" fillId="0" borderId="0" xfId="0" applyFont="1"/>
    <xf numFmtId="0" fontId="11" fillId="0" borderId="0" xfId="0" applyFont="1"/>
    <xf numFmtId="165" fontId="10" fillId="5" borderId="0" xfId="0" applyNumberFormat="1" applyFont="1" applyFill="1"/>
    <xf numFmtId="0" fontId="5" fillId="0" borderId="0" xfId="0" applyFont="1"/>
    <xf numFmtId="10" fontId="0" fillId="0" borderId="0" xfId="35" applyNumberFormat="1" applyFont="1"/>
    <xf numFmtId="0" fontId="11" fillId="5" borderId="0" xfId="0" applyFont="1" applyFill="1"/>
    <xf numFmtId="0" fontId="16" fillId="6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" fontId="7" fillId="2" borderId="0" xfId="0" applyNumberFormat="1" applyFont="1" applyFill="1" applyAlignment="1">
      <alignment horizontal="center" vertical="center" wrapText="1"/>
    </xf>
    <xf numFmtId="0" fontId="5" fillId="6" borderId="0" xfId="0" applyFont="1" applyFill="1"/>
    <xf numFmtId="0" fontId="14" fillId="6" borderId="0" xfId="0" applyFont="1" applyFill="1"/>
    <xf numFmtId="0" fontId="5" fillId="6" borderId="0" xfId="0" applyFont="1" applyFill="1" applyAlignment="1">
      <alignment horizontal="center"/>
    </xf>
    <xf numFmtId="0" fontId="19" fillId="8" borderId="1" xfId="2" applyFont="1" applyFill="1" applyBorder="1" applyAlignment="1">
      <alignment horizontal="center" vertical="center"/>
    </xf>
    <xf numFmtId="3" fontId="18" fillId="8" borderId="1" xfId="2" applyNumberFormat="1" applyFont="1" applyFill="1" applyBorder="1" applyAlignment="1">
      <alignment vertical="center"/>
    </xf>
    <xf numFmtId="17" fontId="7" fillId="9" borderId="0" xfId="0" applyNumberFormat="1" applyFont="1" applyFill="1" applyAlignment="1">
      <alignment horizontal="center" vertical="center" wrapText="1"/>
    </xf>
    <xf numFmtId="17" fontId="7" fillId="2" borderId="4" xfId="0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Continuous"/>
    </xf>
    <xf numFmtId="0" fontId="23" fillId="10" borderId="0" xfId="0" applyFont="1" applyFill="1" applyAlignment="1">
      <alignment horizontal="centerContinuous"/>
    </xf>
    <xf numFmtId="3" fontId="0" fillId="6" borderId="0" xfId="0" applyNumberFormat="1" applyFill="1"/>
    <xf numFmtId="0" fontId="0" fillId="6" borderId="0" xfId="0" applyFill="1"/>
    <xf numFmtId="0" fontId="14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164" fontId="0" fillId="6" borderId="0" xfId="1" applyNumberFormat="1" applyFont="1" applyFill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/>
    <xf numFmtId="164" fontId="0" fillId="8" borderId="0" xfId="1" applyNumberFormat="1" applyFont="1" applyFill="1"/>
    <xf numFmtId="0" fontId="5" fillId="8" borderId="0" xfId="0" applyFont="1" applyFill="1" applyAlignment="1">
      <alignment horizontal="left"/>
    </xf>
    <xf numFmtId="0" fontId="22" fillId="6" borderId="0" xfId="0" applyFont="1" applyFill="1" applyAlignment="1">
      <alignment horizontal="left"/>
    </xf>
    <xf numFmtId="164" fontId="3" fillId="8" borderId="0" xfId="1" applyNumberFormat="1" applyFont="1" applyFill="1"/>
    <xf numFmtId="164" fontId="3" fillId="6" borderId="0" xfId="1" applyNumberFormat="1" applyFont="1" applyFill="1"/>
    <xf numFmtId="3" fontId="26" fillId="8" borderId="0" xfId="0" applyNumberFormat="1" applyFont="1" applyFill="1" applyAlignment="1">
      <alignment horizontal="right"/>
    </xf>
    <xf numFmtId="3" fontId="26" fillId="6" borderId="0" xfId="0" applyNumberFormat="1" applyFont="1" applyFill="1" applyAlignment="1">
      <alignment horizontal="right"/>
    </xf>
    <xf numFmtId="9" fontId="24" fillId="6" borderId="0" xfId="35" applyFont="1" applyFill="1"/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3" fontId="27" fillId="2" borderId="0" xfId="0" applyNumberFormat="1" applyFont="1" applyFill="1" applyAlignment="1">
      <alignment horizontal="right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21" fillId="7" borderId="0" xfId="0" applyFont="1" applyFill="1"/>
    <xf numFmtId="10" fontId="0" fillId="7" borderId="0" xfId="35" applyNumberFormat="1" applyFont="1" applyFill="1"/>
    <xf numFmtId="4" fontId="0" fillId="7" borderId="0" xfId="0" applyNumberFormat="1" applyFill="1"/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9" fontId="17" fillId="6" borderId="0" xfId="35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3" fontId="12" fillId="6" borderId="0" xfId="0" applyNumberFormat="1" applyFont="1" applyFill="1"/>
    <xf numFmtId="49" fontId="5" fillId="8" borderId="0" xfId="0" applyNumberFormat="1" applyFont="1" applyFill="1"/>
    <xf numFmtId="0" fontId="15" fillId="2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/>
    </xf>
    <xf numFmtId="0" fontId="0" fillId="7" borderId="0" xfId="0" applyFill="1" applyAlignment="1">
      <alignment horizontal="right"/>
    </xf>
    <xf numFmtId="3" fontId="0" fillId="4" borderId="0" xfId="0" applyNumberFormat="1" applyFill="1"/>
    <xf numFmtId="3" fontId="12" fillId="4" borderId="0" xfId="0" applyNumberFormat="1" applyFont="1" applyFill="1"/>
    <xf numFmtId="10" fontId="0" fillId="7" borderId="0" xfId="35" applyNumberFormat="1" applyFont="1" applyFill="1" applyAlignment="1">
      <alignment horizontal="right"/>
    </xf>
    <xf numFmtId="3" fontId="25" fillId="7" borderId="0" xfId="0" applyNumberFormat="1" applyFont="1" applyFill="1"/>
    <xf numFmtId="49" fontId="5" fillId="6" borderId="0" xfId="0" applyNumberFormat="1" applyFont="1" applyFill="1"/>
    <xf numFmtId="164" fontId="0" fillId="6" borderId="0" xfId="0" applyNumberFormat="1" applyFill="1" applyAlignment="1">
      <alignment horizontal="center"/>
    </xf>
    <xf numFmtId="10" fontId="0" fillId="3" borderId="0" xfId="56" applyNumberFormat="1" applyFont="1"/>
    <xf numFmtId="166" fontId="11" fillId="5" borderId="0" xfId="57" applyNumberFormat="1" applyFont="1" applyFill="1"/>
    <xf numFmtId="167" fontId="10" fillId="5" borderId="0" xfId="0" applyNumberFormat="1" applyFont="1" applyFill="1"/>
    <xf numFmtId="0" fontId="7" fillId="9" borderId="0" xfId="0" applyFont="1" applyFill="1" applyAlignment="1">
      <alignment horizontal="left" vertical="center"/>
    </xf>
    <xf numFmtId="0" fontId="14" fillId="6" borderId="0" xfId="10" applyFont="1" applyFill="1"/>
    <xf numFmtId="0" fontId="20" fillId="2" borderId="0" xfId="10" applyFont="1" applyFill="1" applyAlignment="1">
      <alignment horizontal="left" vertical="center"/>
    </xf>
    <xf numFmtId="0" fontId="0" fillId="8" borderId="3" xfId="0" applyFill="1" applyBorder="1" applyAlignment="1">
      <alignment horizontal="center"/>
    </xf>
    <xf numFmtId="10" fontId="0" fillId="6" borderId="0" xfId="35" applyNumberFormat="1" applyFont="1" applyFill="1" applyAlignment="1">
      <alignment horizontal="center"/>
    </xf>
    <xf numFmtId="164" fontId="0" fillId="7" borderId="0" xfId="0" applyNumberFormat="1" applyFill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78">
    <cellStyle name="Hiperlink 2" xfId="40" xr:uid="{933D9CB0-1EE8-4D4E-8BA1-26DED4CA358D}"/>
    <cellStyle name="Hiperlink 2 2" xfId="53" xr:uid="{79060A20-2218-4E52-8B81-C58E939AA0C8}"/>
    <cellStyle name="Hiperlink 3" xfId="50" xr:uid="{2968E94E-E2CF-4F50-BA52-A727ABD4B076}"/>
    <cellStyle name="Normal" xfId="0" builtinId="0"/>
    <cellStyle name="Normal 10" xfId="10" xr:uid="{619E4195-DD32-46BA-BB6E-C7DA7BD25FA5}"/>
    <cellStyle name="Normal 11" xfId="11" xr:uid="{DD2FC49E-A8C7-410A-A908-A027AA9CA16B}"/>
    <cellStyle name="Normal 12" xfId="12" xr:uid="{1FA36CF3-A339-4967-A975-C7991004AB12}"/>
    <cellStyle name="Normal 13" xfId="13" xr:uid="{80ACF902-BEE3-4962-8AD0-1F3B848BFABC}"/>
    <cellStyle name="Normal 14" xfId="14" xr:uid="{474444E6-C4A9-462F-A512-2ECF0B7DCFBC}"/>
    <cellStyle name="Normal 15" xfId="15" xr:uid="{84835311-DB3F-4A73-B5F7-36A2D8E64B2D}"/>
    <cellStyle name="Normal 16" xfId="16" xr:uid="{6937933A-A35A-499C-8CB4-1330B90D98DB}"/>
    <cellStyle name="Normal 17" xfId="17" xr:uid="{149AF470-F39C-4AA2-B731-6CF1308658C7}"/>
    <cellStyle name="Normal 18" xfId="18" xr:uid="{0CA9BFD6-EE83-4C6A-A210-8F4DA6EEBB96}"/>
    <cellStyle name="Normal 19" xfId="19" xr:uid="{D5BCBD56-A913-4825-99CD-8B29F36482B2}"/>
    <cellStyle name="Normal 2" xfId="2" xr:uid="{8A50E65F-6E88-47E3-BE37-88D62046D49C}"/>
    <cellStyle name="Normal 2 2" xfId="41" xr:uid="{A6BC0F6C-BB73-400D-9EB7-3A91E1C11753}"/>
    <cellStyle name="Normal 2 2 2" xfId="68" xr:uid="{211BD10C-BCB4-4C38-B4A4-4D4BB3BA1A92}"/>
    <cellStyle name="Normal 2 3" xfId="52" xr:uid="{5B5E559B-3377-4AF4-BE29-F3A6B91CB9D8}"/>
    <cellStyle name="Normal 2 4" xfId="54" xr:uid="{71919BD4-292B-4D04-B1C5-967750BE0269}"/>
    <cellStyle name="Normal 20" xfId="20" xr:uid="{F444446D-2906-4A13-8991-6567EDE36A99}"/>
    <cellStyle name="Normal 21" xfId="21" xr:uid="{BB18ABF7-2711-461F-85DF-133E3A16B730}"/>
    <cellStyle name="Normal 22" xfId="22" xr:uid="{CA695309-6AF2-4A47-AE2C-4341D011006F}"/>
    <cellStyle name="Normal 23" xfId="23" xr:uid="{0DC5D039-C6D5-4CEC-957F-CBFBDE306FEE}"/>
    <cellStyle name="Normal 24" xfId="24" xr:uid="{8991CEDC-B918-47A9-8B88-9E52576941FF}"/>
    <cellStyle name="Normal 25" xfId="25" xr:uid="{289EF5E2-ECD0-4459-AE1B-BFCE3A1A2B3A}"/>
    <cellStyle name="Normal 26" xfId="26" xr:uid="{52A329EC-E21C-4D89-B8CF-05A52249D672}"/>
    <cellStyle name="Normal 27" xfId="27" xr:uid="{3372D99C-FE3F-415B-818F-2197000CCE2C}"/>
    <cellStyle name="Normal 28" xfId="28" xr:uid="{840D2A81-B1E6-4D1E-9ECF-D5B6B6C92BF9}"/>
    <cellStyle name="Normal 29" xfId="29" xr:uid="{2B515EB9-EB5F-491C-BC47-58E26E8602CF}"/>
    <cellStyle name="Normal 3" xfId="3" xr:uid="{A3D24C8D-E68B-4635-BD67-3997F37C973F}"/>
    <cellStyle name="Normal 3 2" xfId="42" xr:uid="{31BB3356-748A-4DD6-9736-2058D54AFE65}"/>
    <cellStyle name="Normal 3 2 2" xfId="69" xr:uid="{F44E6F6D-91CE-49CA-9ADE-711A62FAEE2E}"/>
    <cellStyle name="Normal 3 3" xfId="55" xr:uid="{E3C06784-7DBD-418B-8694-40863E99A80C}"/>
    <cellStyle name="Normal 30" xfId="30" xr:uid="{0291CCE7-81A8-4BE5-BB71-7ECE8F902881}"/>
    <cellStyle name="Normal 31" xfId="31" xr:uid="{A7F2AC46-5BBF-4398-AC76-C134DE898526}"/>
    <cellStyle name="Normal 32" xfId="32" xr:uid="{6F9A9A19-E491-4208-913B-2EEB31DBEF77}"/>
    <cellStyle name="Normal 33" xfId="33" xr:uid="{AB1B6F81-77E3-4A61-975B-158A2040635A}"/>
    <cellStyle name="Normal 34" xfId="34" xr:uid="{8F70D2D5-A5BB-4A9E-B3E5-589009D2A0B1}"/>
    <cellStyle name="Normal 35" xfId="36" xr:uid="{A1AD172E-690C-4458-8C24-00E31E3E2886}"/>
    <cellStyle name="Normal 35 2" xfId="64" xr:uid="{668C113C-C8CB-41B5-8884-ED8E2B4535FF}"/>
    <cellStyle name="Normal 36" xfId="39" xr:uid="{77BB5E7E-452D-4387-9D1B-E7505193EA76}"/>
    <cellStyle name="Normal 36 2" xfId="67" xr:uid="{97E6ED9D-E4A1-4285-8097-533BFD029AE2}"/>
    <cellStyle name="Normal 37" xfId="51" xr:uid="{6A91D378-22EF-4FEF-9B63-EFB2592D486A}"/>
    <cellStyle name="Normal 37 2" xfId="74" xr:uid="{C6FD2B29-937B-440E-9FD3-61C8559955F9}"/>
    <cellStyle name="Normal 38" xfId="75" xr:uid="{D8F83461-52EA-451B-85D8-34086F60F058}"/>
    <cellStyle name="Normal 39" xfId="58" xr:uid="{2C7C779E-1130-4F7F-8EFA-1EBB2293D8E1}"/>
    <cellStyle name="Normal 4" xfId="4" xr:uid="{FB791C6F-1818-4B34-8E5F-5E6A37BDE6C6}"/>
    <cellStyle name="Normal 4 2" xfId="43" xr:uid="{ED8CD1F1-7B89-4457-8394-92D163B78CA1}"/>
    <cellStyle name="Normal 40" xfId="73" xr:uid="{6150CA0D-B927-494B-A40A-F2A9CEC7A158}"/>
    <cellStyle name="Normal 41" xfId="77" xr:uid="{1464D7AB-47B6-493E-857E-8EC2E4FE0E84}"/>
    <cellStyle name="Normal 42" xfId="63" xr:uid="{9CC730E1-65E9-43CB-A299-9F996C3131CA}"/>
    <cellStyle name="Normal 43" xfId="60" xr:uid="{A7F2E900-8335-4735-B445-F51F4FE81F91}"/>
    <cellStyle name="Normal 44" xfId="61" xr:uid="{D59914FE-91CB-40F6-B172-666D7BB0AF13}"/>
    <cellStyle name="Normal 45" xfId="62" xr:uid="{934AEAC2-9D9C-41D5-B8D6-25BBD52E36AA}"/>
    <cellStyle name="Normal 5" xfId="5" xr:uid="{EE41E782-75BD-45B2-B476-874ABC3AC8A3}"/>
    <cellStyle name="Normal 6" xfId="6" xr:uid="{891F4054-E683-4C02-B29C-342278E7A04B}"/>
    <cellStyle name="Normal 7" xfId="7" xr:uid="{B369416E-B058-4FAA-BF55-20A970F0C979}"/>
    <cellStyle name="Normal 8" xfId="8" xr:uid="{F8507312-46F6-4CB9-B442-5369B4387D22}"/>
    <cellStyle name="Normal 9" xfId="9" xr:uid="{13127E78-B2DF-43FC-A0F9-E04C10F8E5FA}"/>
    <cellStyle name="Porcentagem" xfId="35" builtinId="5"/>
    <cellStyle name="Porcentagem 2" xfId="38" xr:uid="{D3D9457A-170C-470E-A281-CD7454A30F36}"/>
    <cellStyle name="Porcentagem 2 2" xfId="45" xr:uid="{54D7254D-1525-466E-BD84-B23E7D2CDA40}"/>
    <cellStyle name="Porcentagem 2 2 2" xfId="70" xr:uid="{DFB14AB2-6491-4BAF-95C9-390DC5947029}"/>
    <cellStyle name="Porcentagem 2 3" xfId="66" xr:uid="{596D2E8E-E10A-4682-A538-F4D71BA0D545}"/>
    <cellStyle name="Porcentagem 3" xfId="44" xr:uid="{6A8E1400-843D-41FB-B5BD-3FABF6A24973}"/>
    <cellStyle name="Porcentagem 4" xfId="56" xr:uid="{3918C5FE-ADD3-4C5D-82CC-573F8CC35395}"/>
    <cellStyle name="Porcentagem 4 2" xfId="76" xr:uid="{3FD637E1-B8E3-48EA-8D9D-14083F4BE95D}"/>
    <cellStyle name="Separador de milhares 2" xfId="46" xr:uid="{BC8C5995-C86B-464B-B482-3EFA1DC16CEE}"/>
    <cellStyle name="Separador de milhares 2 2" xfId="71" xr:uid="{CA9E47CE-9ED8-47CC-9B73-96FDF584353F}"/>
    <cellStyle name="Separador de milhares 3" xfId="47" xr:uid="{71B858D9-BD6F-4CC7-BB19-4B7CCC9ADEA0}"/>
    <cellStyle name="Separador de milhares 3 2" xfId="72" xr:uid="{15D6CCA5-FC4C-4CDE-B2BA-726E03E218C3}"/>
    <cellStyle name="Vírgula" xfId="1" builtinId="3"/>
    <cellStyle name="Vírgula 2" xfId="37" xr:uid="{589675E8-50DD-4EB3-990B-BE49063F8ABD}"/>
    <cellStyle name="Vírgula 2 2" xfId="65" xr:uid="{91C9CBEF-974A-495A-883C-F91C39C05A60}"/>
    <cellStyle name="Vírgula 3" xfId="48" xr:uid="{623B8AD9-D698-4DFE-B370-B9D224E69D31}"/>
    <cellStyle name="Vírgula 4" xfId="57" xr:uid="{90366AA7-A587-4624-B1F0-4FBB0BD52F9D}"/>
    <cellStyle name="Vírgula 5" xfId="59" xr:uid="{BBA89A66-5AF4-49E8-9DA2-6C608A448F9F}"/>
    <cellStyle name="Vírgula0" xfId="49" xr:uid="{0B337015-265B-46A4-BE36-15E1D0905D18}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A44A"/>
      <color rgb="FFCCFF99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484119</xdr:colOff>
      <xdr:row>25</xdr:row>
      <xdr:rowOff>178903</xdr:rowOff>
    </xdr:from>
    <xdr:to>
      <xdr:col>21</xdr:col>
      <xdr:colOff>67309</xdr:colOff>
      <xdr:row>44</xdr:row>
      <xdr:rowOff>93738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447623-E6E3-41C3-AF4C-CC5077D13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2489" y="4941403"/>
          <a:ext cx="11659233" cy="3534335"/>
        </a:xfrm>
        <a:prstGeom prst="rect">
          <a:avLst/>
        </a:prstGeom>
      </xdr:spPr>
    </xdr:pic>
    <xdr:clientData/>
  </xdr:twoCellAnchor>
  <xdr:twoCellAnchor editAs="oneCell">
    <xdr:from>
      <xdr:col>3</xdr:col>
      <xdr:colOff>521802</xdr:colOff>
      <xdr:row>25</xdr:row>
      <xdr:rowOff>181097</xdr:rowOff>
    </xdr:from>
    <xdr:to>
      <xdr:col>21</xdr:col>
      <xdr:colOff>19858</xdr:colOff>
      <xdr:row>45</xdr:row>
      <xdr:rowOff>74544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525850B-87B4-7467-6202-C19944065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0172" y="4943597"/>
          <a:ext cx="11574099" cy="3703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DEC8-88BA-4F89-921C-D5020A290ACE}">
  <sheetPr>
    <tabColor theme="5" tint="-0.249977111117893"/>
  </sheetPr>
  <dimension ref="A1:FA286"/>
  <sheetViews>
    <sheetView tabSelected="1" zoomScale="115" zoomScaleNormal="115" workbookViewId="0">
      <pane xSplit="11" ySplit="9" topLeftCell="W10" activePane="bottomRight" state="frozen"/>
      <selection activeCell="E26" sqref="E26"/>
      <selection pane="topRight" activeCell="E26" sqref="E26"/>
      <selection pane="bottomLeft" activeCell="E26" sqref="E26"/>
      <selection pane="bottomRight" activeCell="H25" sqref="H25"/>
    </sheetView>
  </sheetViews>
  <sheetFormatPr defaultColWidth="9.140625" defaultRowHeight="15" x14ac:dyDescent="0.25"/>
  <cols>
    <col min="1" max="1" width="9.85546875" style="46" bestFit="1" customWidth="1"/>
    <col min="2" max="2" width="7" style="46" customWidth="1"/>
    <col min="3" max="3" width="24.7109375" style="46" customWidth="1"/>
    <col min="4" max="4" width="4.42578125" style="46" customWidth="1"/>
    <col min="5" max="5" width="29" style="46" customWidth="1"/>
    <col min="6" max="6" width="12" style="48" customWidth="1"/>
    <col min="7" max="7" width="10.42578125" style="46" customWidth="1"/>
    <col min="8" max="8" width="43.85546875" style="46" customWidth="1"/>
    <col min="9" max="10" width="5.7109375" style="46" customWidth="1"/>
    <col min="11" max="11" width="10.5703125" style="46" customWidth="1"/>
    <col min="12" max="22" width="15" style="46" customWidth="1"/>
    <col min="23" max="23" width="14.85546875" style="46" customWidth="1"/>
    <col min="24" max="24" width="4.140625" style="11" customWidth="1"/>
    <col min="25" max="25" width="19" style="46" customWidth="1"/>
    <col min="26" max="27" width="16.85546875" style="46" bestFit="1" customWidth="1"/>
    <col min="28" max="28" width="15.28515625" style="46" bestFit="1" customWidth="1"/>
    <col min="29" max="31" width="16.85546875" style="46" bestFit="1" customWidth="1"/>
    <col min="32" max="32" width="15.28515625" style="46" bestFit="1" customWidth="1"/>
    <col min="33" max="35" width="16.85546875" style="46" bestFit="1" customWidth="1"/>
    <col min="36" max="36" width="15.28515625" style="46" bestFit="1" customWidth="1"/>
    <col min="37" max="39" width="16.85546875" style="46" bestFit="1" customWidth="1"/>
    <col min="40" max="40" width="15.28515625" style="46" bestFit="1" customWidth="1"/>
    <col min="41" max="43" width="16.85546875" style="46" bestFit="1" customWidth="1"/>
    <col min="44" max="44" width="15.28515625" style="46" bestFit="1" customWidth="1"/>
    <col min="45" max="47" width="16.85546875" style="46" bestFit="1" customWidth="1"/>
    <col min="48" max="48" width="15.28515625" style="46" bestFit="1" customWidth="1"/>
    <col min="49" max="51" width="16.85546875" style="46" bestFit="1" customWidth="1"/>
    <col min="52" max="52" width="15.28515625" style="46" bestFit="1" customWidth="1"/>
    <col min="53" max="59" width="16.85546875" style="46" bestFit="1" customWidth="1"/>
    <col min="60" max="61" width="15.28515625" style="46" bestFit="1" customWidth="1"/>
    <col min="62" max="63" width="16.85546875" style="46" bestFit="1" customWidth="1"/>
    <col min="64" max="64" width="15.28515625" style="46" bestFit="1" customWidth="1"/>
    <col min="65" max="67" width="16.85546875" style="46" bestFit="1" customWidth="1"/>
    <col min="68" max="68" width="15.28515625" style="46" bestFit="1" customWidth="1"/>
    <col min="69" max="71" width="16.85546875" style="46" bestFit="1" customWidth="1"/>
    <col min="72" max="72" width="15.28515625" style="46" bestFit="1" customWidth="1"/>
    <col min="73" max="75" width="16.85546875" style="46" bestFit="1" customWidth="1"/>
    <col min="76" max="76" width="15.28515625" style="46" bestFit="1" customWidth="1"/>
    <col min="77" max="79" width="16.85546875" style="46" bestFit="1" customWidth="1"/>
    <col min="80" max="80" width="15.28515625" style="46" bestFit="1" customWidth="1"/>
    <col min="81" max="83" width="16.85546875" style="46" bestFit="1" customWidth="1"/>
    <col min="84" max="84" width="15.28515625" style="46" bestFit="1" customWidth="1"/>
    <col min="85" max="87" width="16.85546875" style="46" bestFit="1" customWidth="1"/>
    <col min="88" max="88" width="15.28515625" style="46" bestFit="1" customWidth="1"/>
    <col min="89" max="91" width="16.85546875" style="46" bestFit="1" customWidth="1"/>
    <col min="92" max="92" width="15.28515625" style="46" bestFit="1" customWidth="1"/>
    <col min="93" max="95" width="16.85546875" style="46" bestFit="1" customWidth="1"/>
    <col min="96" max="96" width="15.28515625" style="46" bestFit="1" customWidth="1"/>
    <col min="97" max="99" width="16.85546875" style="46" bestFit="1" customWidth="1"/>
    <col min="100" max="100" width="15.28515625" style="46" bestFit="1" customWidth="1"/>
    <col min="101" max="103" width="16.85546875" style="46" bestFit="1" customWidth="1"/>
    <col min="104" max="104" width="15.28515625" style="46" bestFit="1" customWidth="1"/>
    <col min="105" max="107" width="16.85546875" style="46" bestFit="1" customWidth="1"/>
    <col min="108" max="109" width="15.28515625" style="46" bestFit="1" customWidth="1"/>
    <col min="110" max="111" width="16.85546875" style="46" bestFit="1" customWidth="1"/>
    <col min="112" max="112" width="15.28515625" style="46" bestFit="1" customWidth="1"/>
    <col min="113" max="115" width="16.85546875" style="46" bestFit="1" customWidth="1"/>
    <col min="116" max="116" width="15.28515625" style="46" bestFit="1" customWidth="1"/>
    <col min="117" max="119" width="16.85546875" style="46" bestFit="1" customWidth="1"/>
    <col min="120" max="120" width="15.28515625" style="46" bestFit="1" customWidth="1"/>
    <col min="121" max="123" width="16.85546875" style="46" bestFit="1" customWidth="1"/>
    <col min="124" max="124" width="15.28515625" style="46" bestFit="1" customWidth="1"/>
    <col min="125" max="127" width="16.85546875" style="46" bestFit="1" customWidth="1"/>
    <col min="128" max="128" width="15.28515625" style="46" bestFit="1" customWidth="1"/>
    <col min="129" max="131" width="16.85546875" style="46" bestFit="1" customWidth="1"/>
    <col min="132" max="132" width="15.28515625" style="46" bestFit="1" customWidth="1"/>
    <col min="133" max="135" width="16.85546875" style="46" bestFit="1" customWidth="1"/>
    <col min="136" max="136" width="15.28515625" style="46" bestFit="1" customWidth="1"/>
    <col min="137" max="139" width="16.85546875" style="46" bestFit="1" customWidth="1"/>
    <col min="140" max="140" width="15.28515625" style="46" bestFit="1" customWidth="1"/>
    <col min="141" max="143" width="16.85546875" style="46" bestFit="1" customWidth="1"/>
    <col min="144" max="144" width="15.28515625" style="46" bestFit="1" customWidth="1"/>
    <col min="145" max="147" width="16.85546875" style="46" bestFit="1" customWidth="1"/>
    <col min="148" max="148" width="15.28515625" style="46" bestFit="1" customWidth="1"/>
    <col min="149" max="152" width="16.85546875" style="46" bestFit="1" customWidth="1"/>
    <col min="153" max="155" width="18" style="46" bestFit="1" customWidth="1"/>
    <col min="156" max="157" width="15.28515625" style="46" bestFit="1" customWidth="1"/>
    <col min="158" max="16384" width="9.140625" style="46"/>
  </cols>
  <sheetData>
    <row r="1" spans="1:157" hidden="1" x14ac:dyDescent="0.25">
      <c r="E1" s="58">
        <v>2023</v>
      </c>
      <c r="F1" s="58">
        <v>2024</v>
      </c>
      <c r="G1" s="58">
        <v>2025</v>
      </c>
      <c r="L1" s="19">
        <v>716021545.83447826</v>
      </c>
      <c r="M1" s="19">
        <v>723462656.48334873</v>
      </c>
      <c r="N1" s="19">
        <v>729458837.40528476</v>
      </c>
      <c r="O1" s="19">
        <v>735154536.63479412</v>
      </c>
      <c r="P1" s="19">
        <v>738752871.07492244</v>
      </c>
      <c r="Q1" s="19">
        <v>742328451.88650692</v>
      </c>
      <c r="R1" s="19">
        <v>746193845.04205692</v>
      </c>
      <c r="S1" s="19">
        <v>751420783.35611808</v>
      </c>
      <c r="T1" s="19">
        <v>758494917.79003322</v>
      </c>
      <c r="U1" s="19">
        <v>764206254.52201736</v>
      </c>
      <c r="V1" s="19">
        <v>770163331.26706016</v>
      </c>
      <c r="W1" s="19">
        <v>775863811.30343616</v>
      </c>
    </row>
    <row r="2" spans="1:157" hidden="1" x14ac:dyDescent="0.25">
      <c r="E2" s="24" t="e">
        <f>SUM(#REF!)</f>
        <v>#REF!</v>
      </c>
      <c r="F2" s="60" t="e">
        <f>SUM(#REF!)</f>
        <v>#REF!</v>
      </c>
      <c r="G2" s="24">
        <f>SUM(L1:W1)</f>
        <v>8951521842.6000576</v>
      </c>
      <c r="L2" s="55">
        <f t="shared" ref="L2:W2" si="0">L3-L4</f>
        <v>-3186342.3222004175</v>
      </c>
      <c r="M2" s="55">
        <f t="shared" si="0"/>
        <v>51888866.701068521</v>
      </c>
      <c r="N2" s="55">
        <f t="shared" si="0"/>
        <v>41985574.005255342</v>
      </c>
      <c r="O2" s="55">
        <f t="shared" si="0"/>
        <v>30461583.060258865</v>
      </c>
      <c r="P2" s="55">
        <f t="shared" si="0"/>
        <v>-90107727.854125023</v>
      </c>
      <c r="Q2" s="55">
        <f t="shared" si="0"/>
        <v>-59183683.639655113</v>
      </c>
      <c r="R2" s="55">
        <f t="shared" si="0"/>
        <v>-150574630.22906148</v>
      </c>
      <c r="S2" s="55">
        <f t="shared" si="0"/>
        <v>-12038956.221176267</v>
      </c>
      <c r="T2" s="55">
        <f t="shared" si="0"/>
        <v>-12774543.92703259</v>
      </c>
      <c r="U2" s="55">
        <f t="shared" si="0"/>
        <v>-13519334.209832311</v>
      </c>
      <c r="V2" s="55">
        <f t="shared" si="0"/>
        <v>-14302612.995779157</v>
      </c>
      <c r="W2" s="55">
        <f t="shared" si="0"/>
        <v>-15094591.383979917</v>
      </c>
    </row>
    <row r="3" spans="1:157" s="25" customFormat="1" hidden="1" x14ac:dyDescent="0.25">
      <c r="A3" s="46"/>
      <c r="B3" s="46"/>
      <c r="C3" s="46"/>
      <c r="D3" s="46"/>
      <c r="E3" s="24" t="e">
        <f>SUM(#REF!)</f>
        <v>#REF!</v>
      </c>
      <c r="F3" s="60" t="e">
        <f>SUM(#REF!)</f>
        <v>#REF!</v>
      </c>
      <c r="G3" s="24">
        <f>SUM(L3:W3)</f>
        <v>7435259418.2049999</v>
      </c>
      <c r="H3" s="46"/>
      <c r="I3" s="46" t="s">
        <v>115</v>
      </c>
      <c r="J3" s="46"/>
      <c r="K3" s="46" t="s">
        <v>232</v>
      </c>
      <c r="L3" s="24">
        <v>606112736.04779959</v>
      </c>
      <c r="M3" s="24">
        <v>610434961.50106859</v>
      </c>
      <c r="N3" s="24">
        <v>613563549.63525534</v>
      </c>
      <c r="O3" s="24">
        <v>616157838.50025892</v>
      </c>
      <c r="P3" s="24">
        <v>616756999.66587496</v>
      </c>
      <c r="Q3" s="24">
        <v>617273799.71034479</v>
      </c>
      <c r="R3" s="24">
        <v>618197555.11093855</v>
      </c>
      <c r="S3" s="24">
        <v>620435978.81059599</v>
      </c>
      <c r="T3" s="24">
        <v>624569562.70249891</v>
      </c>
      <c r="U3" s="24">
        <v>627482476.59050894</v>
      </c>
      <c r="V3" s="24">
        <v>630617585.19269514</v>
      </c>
      <c r="W3" s="24">
        <v>633656374.73715734</v>
      </c>
      <c r="X3" s="11"/>
    </row>
    <row r="4" spans="1:157" s="25" customFormat="1" hidden="1" x14ac:dyDescent="0.25">
      <c r="A4" s="46"/>
      <c r="B4" s="46"/>
      <c r="C4" s="46"/>
      <c r="D4" s="46"/>
      <c r="E4" s="24" t="e">
        <f>SUM(#REF!)</f>
        <v>#REF!</v>
      </c>
      <c r="F4" s="60" t="e">
        <f>SUM(#REF!)</f>
        <v>#REF!</v>
      </c>
      <c r="G4" s="24">
        <f>SUM(L4:W4)</f>
        <v>7681705817.2212582</v>
      </c>
      <c r="H4" s="46"/>
      <c r="I4" s="46"/>
      <c r="J4" s="46"/>
      <c r="K4" s="46" t="s">
        <v>342</v>
      </c>
      <c r="L4" s="24">
        <f t="shared" ref="L4:W4" si="1">SUM(L23:L25)</f>
        <v>609299078.37</v>
      </c>
      <c r="M4" s="24">
        <f t="shared" si="1"/>
        <v>558546094.80000007</v>
      </c>
      <c r="N4" s="24">
        <f t="shared" si="1"/>
        <v>571577975.63</v>
      </c>
      <c r="O4" s="24">
        <f t="shared" si="1"/>
        <v>585696255.44000006</v>
      </c>
      <c r="P4" s="24">
        <f t="shared" si="1"/>
        <v>706864727.51999998</v>
      </c>
      <c r="Q4" s="24">
        <f t="shared" si="1"/>
        <v>676457483.3499999</v>
      </c>
      <c r="R4" s="24">
        <f t="shared" si="1"/>
        <v>768772185.34000003</v>
      </c>
      <c r="S4" s="24">
        <f t="shared" si="1"/>
        <v>632474935.03177226</v>
      </c>
      <c r="T4" s="24">
        <f t="shared" si="1"/>
        <v>637344106.6295315</v>
      </c>
      <c r="U4" s="24">
        <f t="shared" si="1"/>
        <v>641001810.80034125</v>
      </c>
      <c r="V4" s="24">
        <f t="shared" si="1"/>
        <v>644920198.1884743</v>
      </c>
      <c r="W4" s="24">
        <f t="shared" si="1"/>
        <v>648750966.12113726</v>
      </c>
      <c r="X4" s="11"/>
    </row>
    <row r="5" spans="1:157" s="25" customFormat="1" hidden="1" x14ac:dyDescent="0.25">
      <c r="A5" s="46"/>
      <c r="B5" s="46"/>
      <c r="C5" s="46"/>
      <c r="D5" s="47"/>
      <c r="F5" s="61" t="e">
        <f>F3-E7</f>
        <v>#REF!</v>
      </c>
      <c r="G5" s="55">
        <f t="shared" ref="G5" si="2">G3-G4</f>
        <v>-246446399.01625824</v>
      </c>
      <c r="H5" s="46"/>
      <c r="I5" s="46"/>
      <c r="J5" s="46"/>
      <c r="K5" s="59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11"/>
    </row>
    <row r="6" spans="1:157" s="25" customFormat="1" hidden="1" x14ac:dyDescent="0.25">
      <c r="A6" s="46"/>
      <c r="B6" s="46"/>
      <c r="C6" s="46"/>
      <c r="D6" s="47"/>
      <c r="E6" s="46"/>
      <c r="F6" s="63" t="e">
        <f>F4-E7</f>
        <v>#REF!</v>
      </c>
      <c r="G6" s="46"/>
      <c r="H6" s="46"/>
      <c r="I6" s="46"/>
      <c r="J6" s="46"/>
      <c r="K6" s="46"/>
      <c r="X6" s="11"/>
      <c r="Y6" s="19"/>
    </row>
    <row r="7" spans="1:157" s="52" customFormat="1" hidden="1" x14ac:dyDescent="0.25">
      <c r="A7" s="47"/>
      <c r="B7" s="46"/>
      <c r="C7" s="46"/>
      <c r="D7" s="59"/>
      <c r="E7" s="24">
        <v>6217206512</v>
      </c>
      <c r="F7" s="62" t="e">
        <f>(F3/E7)-1</f>
        <v>#REF!</v>
      </c>
      <c r="G7" s="59"/>
      <c r="H7" s="50"/>
      <c r="I7" s="50"/>
      <c r="J7" s="49"/>
      <c r="K7" s="46"/>
      <c r="L7" s="75">
        <v>2025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7"/>
      <c r="X7" s="51"/>
      <c r="Y7" s="72"/>
    </row>
    <row r="8" spans="1:157" s="52" customFormat="1" x14ac:dyDescent="0.25">
      <c r="A8" s="46"/>
      <c r="B8" s="46"/>
      <c r="C8" s="47"/>
      <c r="D8" s="46"/>
      <c r="E8" s="46"/>
      <c r="F8" s="48"/>
      <c r="G8" s="46"/>
      <c r="H8" s="46"/>
      <c r="I8" s="47"/>
      <c r="J8" s="47"/>
      <c r="K8" s="18" t="s">
        <v>322</v>
      </c>
      <c r="L8" s="19">
        <f t="shared" ref="L8:W8" si="3">SUBTOTAL(9,L10:L268)</f>
        <v>872947094.53000009</v>
      </c>
      <c r="M8" s="19">
        <f t="shared" si="3"/>
        <v>982346863.97000039</v>
      </c>
      <c r="N8" s="19">
        <f t="shared" si="3"/>
        <v>835513968.31000006</v>
      </c>
      <c r="O8" s="19">
        <f t="shared" si="3"/>
        <v>860925282.75999975</v>
      </c>
      <c r="P8" s="19">
        <f t="shared" si="3"/>
        <v>949475716.32000017</v>
      </c>
      <c r="Q8" s="19">
        <f t="shared" si="3"/>
        <v>1007313952.1299993</v>
      </c>
      <c r="R8" s="19">
        <f t="shared" si="3"/>
        <v>879415740.63000023</v>
      </c>
      <c r="S8" s="19">
        <f t="shared" si="3"/>
        <v>879980200.41935551</v>
      </c>
      <c r="T8" s="19">
        <f t="shared" si="3"/>
        <v>792905519.1149236</v>
      </c>
      <c r="U8" s="19">
        <f t="shared" si="3"/>
        <v>815706827.50598097</v>
      </c>
      <c r="V8" s="19">
        <f t="shared" si="3"/>
        <v>918128593.99659681</v>
      </c>
      <c r="W8" s="19">
        <f t="shared" si="3"/>
        <v>1069655211.3607699</v>
      </c>
      <c r="Y8" s="19">
        <f>SUBTOTAL(9,Y10:Y268)</f>
        <v>10864314971.047625</v>
      </c>
      <c r="Z8" s="65"/>
      <c r="AA8" s="73"/>
    </row>
    <row r="9" spans="1:157" s="54" customFormat="1" ht="48" customHeight="1" x14ac:dyDescent="0.25">
      <c r="A9" s="12" t="s">
        <v>223</v>
      </c>
      <c r="B9" s="12" t="s">
        <v>114</v>
      </c>
      <c r="C9" s="13" t="s">
        <v>214</v>
      </c>
      <c r="D9" s="13" t="s">
        <v>335</v>
      </c>
      <c r="E9" s="13" t="s">
        <v>224</v>
      </c>
      <c r="F9" s="13" t="s">
        <v>217</v>
      </c>
      <c r="G9" s="13" t="s">
        <v>225</v>
      </c>
      <c r="H9" s="13" t="s">
        <v>226</v>
      </c>
      <c r="I9" s="13" t="s">
        <v>313</v>
      </c>
      <c r="J9" s="13" t="s">
        <v>314</v>
      </c>
      <c r="K9" s="13" t="s">
        <v>227</v>
      </c>
      <c r="L9" s="14">
        <v>45658</v>
      </c>
      <c r="M9" s="14">
        <v>45689</v>
      </c>
      <c r="N9" s="14">
        <v>45717</v>
      </c>
      <c r="O9" s="14">
        <v>45748</v>
      </c>
      <c r="P9" s="14">
        <v>45778</v>
      </c>
      <c r="Q9" s="14">
        <v>45809</v>
      </c>
      <c r="R9" s="20">
        <v>45839</v>
      </c>
      <c r="S9" s="14">
        <v>45870</v>
      </c>
      <c r="T9" s="14">
        <v>45901</v>
      </c>
      <c r="U9" s="14">
        <v>45931</v>
      </c>
      <c r="V9" s="14">
        <v>45962</v>
      </c>
      <c r="W9" s="21">
        <v>45992</v>
      </c>
      <c r="X9" s="53" t="s">
        <v>312</v>
      </c>
      <c r="Y9" s="13">
        <v>2025</v>
      </c>
    </row>
    <row r="10" spans="1:157" s="29" customFormat="1" x14ac:dyDescent="0.25">
      <c r="A10" s="29">
        <v>1</v>
      </c>
      <c r="B10" s="30" t="s">
        <v>37</v>
      </c>
      <c r="C10" s="30" t="s">
        <v>38</v>
      </c>
      <c r="D10" s="32" t="s">
        <v>336</v>
      </c>
      <c r="E10" s="33" t="s">
        <v>334</v>
      </c>
      <c r="F10" s="30" t="s">
        <v>117</v>
      </c>
      <c r="G10" s="30"/>
      <c r="H10" s="30" t="s">
        <v>118</v>
      </c>
      <c r="I10" s="30" t="s">
        <v>317</v>
      </c>
      <c r="J10" s="30" t="s">
        <v>318</v>
      </c>
      <c r="K10" s="43" t="s">
        <v>228</v>
      </c>
      <c r="L10" s="39">
        <v>65027941.979999997</v>
      </c>
      <c r="M10" s="39">
        <v>53364853.119999997</v>
      </c>
      <c r="N10" s="39">
        <v>56894230.570000008</v>
      </c>
      <c r="O10" s="39">
        <v>65541656.960000001</v>
      </c>
      <c r="P10" s="39">
        <v>60103862.039999999</v>
      </c>
      <c r="Q10" s="39">
        <v>55451372.880000003</v>
      </c>
      <c r="R10" s="39">
        <v>67012183.850000001</v>
      </c>
      <c r="S10" s="39">
        <v>51785754.826095492</v>
      </c>
      <c r="T10" s="39">
        <v>40745726.22569035</v>
      </c>
      <c r="U10" s="39">
        <v>36789001.835478544</v>
      </c>
      <c r="V10" s="39">
        <v>20075636.849526491</v>
      </c>
      <c r="W10" s="39">
        <v>16887923.444424704</v>
      </c>
      <c r="X10" s="41"/>
      <c r="Y10" s="37">
        <f t="shared" ref="Y10:Y73" si="4">SUM(L10:W10)</f>
        <v>589680144.58121574</v>
      </c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</row>
    <row r="11" spans="1:157" s="25" customFormat="1" x14ac:dyDescent="0.25">
      <c r="A11" s="25">
        <f>A10+1</f>
        <v>2</v>
      </c>
      <c r="B11" s="15" t="s">
        <v>37</v>
      </c>
      <c r="C11" s="15" t="s">
        <v>38</v>
      </c>
      <c r="D11" s="26" t="s">
        <v>336</v>
      </c>
      <c r="E11" s="16" t="s">
        <v>334</v>
      </c>
      <c r="F11" s="15" t="s">
        <v>117</v>
      </c>
      <c r="G11" s="15"/>
      <c r="H11" s="16" t="s">
        <v>230</v>
      </c>
      <c r="I11" s="16" t="s">
        <v>315</v>
      </c>
      <c r="J11" s="16" t="s">
        <v>316</v>
      </c>
      <c r="K11" s="43" t="s">
        <v>231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-317033.95500000002</v>
      </c>
      <c r="T11" s="40">
        <v>-317033.95500000002</v>
      </c>
      <c r="U11" s="40">
        <v>-317033.95500000002</v>
      </c>
      <c r="V11" s="40">
        <v>-317033.95500000002</v>
      </c>
      <c r="W11" s="40">
        <v>-317033.95500000002</v>
      </c>
      <c r="X11" s="41"/>
      <c r="Y11" s="38">
        <f t="shared" si="4"/>
        <v>-1585169.7750000001</v>
      </c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</row>
    <row r="12" spans="1:157" s="29" customFormat="1" x14ac:dyDescent="0.25">
      <c r="A12" s="29">
        <f t="shared" ref="A12:A75" si="5">A11+1</f>
        <v>3</v>
      </c>
      <c r="B12" s="30" t="s">
        <v>37</v>
      </c>
      <c r="C12" s="30" t="s">
        <v>38</v>
      </c>
      <c r="D12" s="32" t="s">
        <v>336</v>
      </c>
      <c r="E12" s="33" t="s">
        <v>334</v>
      </c>
      <c r="F12" s="30" t="s">
        <v>121</v>
      </c>
      <c r="G12" s="30"/>
      <c r="H12" s="30" t="s">
        <v>122</v>
      </c>
      <c r="I12" s="30" t="s">
        <v>317</v>
      </c>
      <c r="J12" s="30" t="s">
        <v>318</v>
      </c>
      <c r="K12" s="43" t="s">
        <v>229</v>
      </c>
      <c r="L12" s="39">
        <v>1937083.17</v>
      </c>
      <c r="M12" s="39">
        <v>1349002.68</v>
      </c>
      <c r="N12" s="39">
        <v>892330.15</v>
      </c>
      <c r="O12" s="39">
        <v>1462581.08</v>
      </c>
      <c r="P12" s="39">
        <v>2138059.52</v>
      </c>
      <c r="Q12" s="39">
        <v>2204966.41</v>
      </c>
      <c r="R12" s="39">
        <v>2445689.25</v>
      </c>
      <c r="S12" s="39">
        <v>2123463.0093604475</v>
      </c>
      <c r="T12" s="39">
        <v>1684593.684968217</v>
      </c>
      <c r="U12" s="39">
        <v>1631723.4145581103</v>
      </c>
      <c r="V12" s="39">
        <v>1654503.1984410156</v>
      </c>
      <c r="W12" s="39">
        <v>2277831.4343335121</v>
      </c>
      <c r="X12" s="41"/>
      <c r="Y12" s="37">
        <f t="shared" si="4"/>
        <v>21801827.001661301</v>
      </c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</row>
    <row r="13" spans="1:157" s="25" customFormat="1" x14ac:dyDescent="0.25">
      <c r="A13" s="25">
        <f t="shared" si="5"/>
        <v>4</v>
      </c>
      <c r="B13" s="15" t="s">
        <v>37</v>
      </c>
      <c r="C13" s="15" t="s">
        <v>38</v>
      </c>
      <c r="D13" s="26" t="s">
        <v>336</v>
      </c>
      <c r="E13" s="16" t="s">
        <v>334</v>
      </c>
      <c r="F13" s="15" t="s">
        <v>123</v>
      </c>
      <c r="G13" s="15"/>
      <c r="H13" s="15" t="s">
        <v>124</v>
      </c>
      <c r="I13" s="15" t="s">
        <v>317</v>
      </c>
      <c r="J13" s="15" t="s">
        <v>318</v>
      </c>
      <c r="K13" s="43" t="s">
        <v>229</v>
      </c>
      <c r="L13" s="40">
        <v>982443.73</v>
      </c>
      <c r="M13" s="40">
        <v>1132133.5900000001</v>
      </c>
      <c r="N13" s="40">
        <v>3212845.32</v>
      </c>
      <c r="O13" s="40">
        <v>1965043.89</v>
      </c>
      <c r="P13" s="40">
        <v>1636492.21</v>
      </c>
      <c r="Q13" s="40">
        <v>1512230.86</v>
      </c>
      <c r="R13" s="40">
        <v>3555552.73</v>
      </c>
      <c r="S13" s="40">
        <v>1671996.8955768461</v>
      </c>
      <c r="T13" s="40">
        <v>1508568.213280611</v>
      </c>
      <c r="U13" s="40">
        <v>1349282.7212797981</v>
      </c>
      <c r="V13" s="40">
        <v>1027388.011966425</v>
      </c>
      <c r="W13" s="40">
        <v>1150733.6952697795</v>
      </c>
      <c r="X13" s="41"/>
      <c r="Y13" s="38">
        <f t="shared" si="4"/>
        <v>20704711.867373463</v>
      </c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</row>
    <row r="14" spans="1:157" s="29" customFormat="1" x14ac:dyDescent="0.25">
      <c r="A14" s="29">
        <f t="shared" si="5"/>
        <v>5</v>
      </c>
      <c r="B14" s="30" t="s">
        <v>37</v>
      </c>
      <c r="C14" s="30" t="s">
        <v>38</v>
      </c>
      <c r="D14" s="32" t="s">
        <v>336</v>
      </c>
      <c r="E14" s="33" t="s">
        <v>334</v>
      </c>
      <c r="F14" s="30" t="s">
        <v>125</v>
      </c>
      <c r="G14" s="30"/>
      <c r="H14" s="30" t="s">
        <v>126</v>
      </c>
      <c r="I14" s="30" t="s">
        <v>317</v>
      </c>
      <c r="J14" s="30" t="s">
        <v>318</v>
      </c>
      <c r="K14" s="43" t="s">
        <v>229</v>
      </c>
      <c r="L14" s="39">
        <v>522808.37</v>
      </c>
      <c r="M14" s="39">
        <v>558814.6</v>
      </c>
      <c r="N14" s="39">
        <v>1261540.07</v>
      </c>
      <c r="O14" s="39">
        <v>880393.04</v>
      </c>
      <c r="P14" s="39">
        <v>743283.7</v>
      </c>
      <c r="Q14" s="39">
        <v>715282.1</v>
      </c>
      <c r="R14" s="39">
        <v>1386125.66</v>
      </c>
      <c r="S14" s="39">
        <v>482903.23785656021</v>
      </c>
      <c r="T14" s="39">
        <v>351577.77595194039</v>
      </c>
      <c r="U14" s="39">
        <v>324202.19321021572</v>
      </c>
      <c r="V14" s="39">
        <v>377164.29534269398</v>
      </c>
      <c r="W14" s="39">
        <v>414124.05335392273</v>
      </c>
      <c r="X14" s="41"/>
      <c r="Y14" s="37">
        <f t="shared" si="4"/>
        <v>8018219.0957153328</v>
      </c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</row>
    <row r="15" spans="1:157" s="25" customFormat="1" x14ac:dyDescent="0.25">
      <c r="A15" s="25">
        <f t="shared" si="5"/>
        <v>6</v>
      </c>
      <c r="B15" s="15" t="s">
        <v>37</v>
      </c>
      <c r="C15" s="15" t="s">
        <v>38</v>
      </c>
      <c r="D15" s="26" t="s">
        <v>336</v>
      </c>
      <c r="E15" s="16" t="s">
        <v>334</v>
      </c>
      <c r="F15" s="15" t="s">
        <v>119</v>
      </c>
      <c r="G15" s="15"/>
      <c r="H15" s="15" t="s">
        <v>120</v>
      </c>
      <c r="I15" s="15" t="s">
        <v>317</v>
      </c>
      <c r="J15" s="15" t="s">
        <v>318</v>
      </c>
      <c r="K15" s="43" t="s">
        <v>232</v>
      </c>
      <c r="L15" s="40">
        <v>4030506.71</v>
      </c>
      <c r="M15" s="40">
        <v>3237130.0500000003</v>
      </c>
      <c r="N15" s="40">
        <v>2810967.09</v>
      </c>
      <c r="O15" s="40">
        <v>2672028.7799999998</v>
      </c>
      <c r="P15" s="40">
        <v>2383295.4500000002</v>
      </c>
      <c r="Q15" s="40">
        <v>3019934.54</v>
      </c>
      <c r="R15" s="40">
        <v>2916640.0500000003</v>
      </c>
      <c r="S15" s="40">
        <v>3065802.7892376967</v>
      </c>
      <c r="T15" s="40">
        <v>3055626.5939356089</v>
      </c>
      <c r="U15" s="40">
        <v>3044421.0103389528</v>
      </c>
      <c r="V15" s="40">
        <v>3059357.271051351</v>
      </c>
      <c r="W15" s="40">
        <v>3038857.956551753</v>
      </c>
      <c r="X15" s="41"/>
      <c r="Y15" s="38">
        <f t="shared" si="4"/>
        <v>36334568.291115358</v>
      </c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</row>
    <row r="16" spans="1:157" s="25" customFormat="1" x14ac:dyDescent="0.25">
      <c r="A16" s="25">
        <f t="shared" si="5"/>
        <v>7</v>
      </c>
      <c r="B16" s="15" t="s">
        <v>37</v>
      </c>
      <c r="C16" s="15" t="s">
        <v>38</v>
      </c>
      <c r="D16" s="26" t="s">
        <v>336</v>
      </c>
      <c r="E16" s="16" t="s">
        <v>334</v>
      </c>
      <c r="F16" s="15" t="s">
        <v>119</v>
      </c>
      <c r="G16" s="15"/>
      <c r="H16" s="16" t="s">
        <v>120</v>
      </c>
      <c r="I16" s="16" t="s">
        <v>315</v>
      </c>
      <c r="J16" s="16" t="s">
        <v>316</v>
      </c>
      <c r="K16" s="43" t="s">
        <v>231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-887600</v>
      </c>
      <c r="T16" s="40">
        <v>-887600</v>
      </c>
      <c r="U16" s="40">
        <v>-887600</v>
      </c>
      <c r="V16" s="40">
        <v>-887600</v>
      </c>
      <c r="W16" s="40">
        <v>-887600</v>
      </c>
      <c r="X16" s="41"/>
      <c r="Y16" s="38">
        <f t="shared" si="4"/>
        <v>-4438000</v>
      </c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</row>
    <row r="17" spans="1:157" s="29" customFormat="1" x14ac:dyDescent="0.25">
      <c r="A17" s="29">
        <f t="shared" si="5"/>
        <v>8</v>
      </c>
      <c r="B17" s="30" t="s">
        <v>37</v>
      </c>
      <c r="C17" s="30" t="s">
        <v>38</v>
      </c>
      <c r="D17" s="32" t="s">
        <v>336</v>
      </c>
      <c r="E17" s="33" t="s">
        <v>334</v>
      </c>
      <c r="F17" s="30" t="s">
        <v>127</v>
      </c>
      <c r="G17" s="30"/>
      <c r="H17" s="30" t="s">
        <v>128</v>
      </c>
      <c r="I17" s="30" t="s">
        <v>317</v>
      </c>
      <c r="J17" s="30" t="s">
        <v>318</v>
      </c>
      <c r="K17" s="43" t="s">
        <v>232</v>
      </c>
      <c r="L17" s="39">
        <v>346739.65</v>
      </c>
      <c r="M17" s="39">
        <v>112782.96</v>
      </c>
      <c r="N17" s="39">
        <v>20300.47</v>
      </c>
      <c r="O17" s="39">
        <v>45232.800000000003</v>
      </c>
      <c r="P17" s="39">
        <v>72943.78</v>
      </c>
      <c r="Q17" s="39">
        <v>287653.3</v>
      </c>
      <c r="R17" s="39">
        <v>79990.16</v>
      </c>
      <c r="S17" s="39">
        <v>119896.16191047058</v>
      </c>
      <c r="T17" s="39">
        <v>122315.06091616116</v>
      </c>
      <c r="U17" s="39">
        <v>124821.57032933272</v>
      </c>
      <c r="V17" s="39">
        <v>126845.5460986062</v>
      </c>
      <c r="W17" s="39">
        <v>128728.7448846167</v>
      </c>
      <c r="X17" s="41"/>
      <c r="Y17" s="37">
        <f t="shared" si="4"/>
        <v>1588250.2041391875</v>
      </c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</row>
    <row r="18" spans="1:157" s="29" customFormat="1" x14ac:dyDescent="0.25">
      <c r="A18" s="29">
        <f t="shared" si="5"/>
        <v>9</v>
      </c>
      <c r="B18" s="30" t="s">
        <v>37</v>
      </c>
      <c r="C18" s="30" t="s">
        <v>38</v>
      </c>
      <c r="D18" s="32" t="s">
        <v>336</v>
      </c>
      <c r="E18" s="33" t="s">
        <v>334</v>
      </c>
      <c r="F18" s="35" t="s">
        <v>331</v>
      </c>
      <c r="G18" s="30"/>
      <c r="H18" s="30" t="s">
        <v>329</v>
      </c>
      <c r="I18" s="30" t="s">
        <v>317</v>
      </c>
      <c r="J18" s="30" t="s">
        <v>318</v>
      </c>
      <c r="K18" s="43" t="s">
        <v>234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/>
      <c r="T18" s="39"/>
      <c r="U18" s="39"/>
      <c r="V18" s="39"/>
      <c r="W18" s="39"/>
      <c r="X18" s="41"/>
      <c r="Y18" s="37">
        <f t="shared" si="4"/>
        <v>0</v>
      </c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</row>
    <row r="19" spans="1:157" s="25" customFormat="1" x14ac:dyDescent="0.25">
      <c r="A19" s="25">
        <f t="shared" si="5"/>
        <v>10</v>
      </c>
      <c r="B19" s="15" t="s">
        <v>37</v>
      </c>
      <c r="C19" s="15" t="s">
        <v>38</v>
      </c>
      <c r="D19" s="17" t="s">
        <v>336</v>
      </c>
      <c r="E19" s="15" t="s">
        <v>334</v>
      </c>
      <c r="F19" s="15" t="s">
        <v>332</v>
      </c>
      <c r="G19" s="15"/>
      <c r="H19" s="15" t="s">
        <v>330</v>
      </c>
      <c r="I19" s="15" t="s">
        <v>317</v>
      </c>
      <c r="J19" s="15" t="s">
        <v>318</v>
      </c>
      <c r="K19" s="43" t="s">
        <v>234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/>
      <c r="T19" s="40"/>
      <c r="U19" s="40"/>
      <c r="V19" s="40"/>
      <c r="W19" s="40"/>
      <c r="X19" s="41"/>
      <c r="Y19" s="38">
        <f t="shared" si="4"/>
        <v>0</v>
      </c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</row>
    <row r="20" spans="1:157" s="29" customFormat="1" x14ac:dyDescent="0.25">
      <c r="A20" s="29">
        <f t="shared" si="5"/>
        <v>11</v>
      </c>
      <c r="B20" s="30" t="s">
        <v>37</v>
      </c>
      <c r="C20" s="30" t="s">
        <v>38</v>
      </c>
      <c r="D20" s="32" t="s">
        <v>336</v>
      </c>
      <c r="E20" s="33" t="s">
        <v>334</v>
      </c>
      <c r="F20" s="35" t="s">
        <v>327</v>
      </c>
      <c r="G20" s="30"/>
      <c r="H20" s="30" t="s">
        <v>328</v>
      </c>
      <c r="I20" s="30" t="s">
        <v>317</v>
      </c>
      <c r="J20" s="30" t="s">
        <v>318</v>
      </c>
      <c r="K20" s="43" t="s">
        <v>228</v>
      </c>
      <c r="L20" s="39">
        <v>2971397.33</v>
      </c>
      <c r="M20" s="39">
        <v>3142215.82</v>
      </c>
      <c r="N20" s="39">
        <v>2953725.24</v>
      </c>
      <c r="O20" s="39">
        <v>3207601.45</v>
      </c>
      <c r="P20" s="39">
        <v>3963564.81</v>
      </c>
      <c r="Q20" s="39">
        <v>3914424.3199999998</v>
      </c>
      <c r="R20" s="39">
        <v>3796581.35</v>
      </c>
      <c r="S20" s="39">
        <v>2793312.5272673736</v>
      </c>
      <c r="T20" s="39">
        <v>3362436.8607774326</v>
      </c>
      <c r="U20" s="39">
        <v>3105409.0171563267</v>
      </c>
      <c r="V20" s="39">
        <v>4807702.5507035675</v>
      </c>
      <c r="W20" s="39">
        <v>7201600.5988426032</v>
      </c>
      <c r="X20" s="41"/>
      <c r="Y20" s="37">
        <f t="shared" si="4"/>
        <v>45219971.874747306</v>
      </c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</row>
    <row r="21" spans="1:157" s="25" customFormat="1" x14ac:dyDescent="0.25">
      <c r="A21" s="25">
        <f t="shared" si="5"/>
        <v>12</v>
      </c>
      <c r="B21" s="15" t="s">
        <v>37</v>
      </c>
      <c r="C21" s="15" t="s">
        <v>38</v>
      </c>
      <c r="D21" s="26" t="s">
        <v>336</v>
      </c>
      <c r="E21" s="16" t="s">
        <v>334</v>
      </c>
      <c r="F21" s="15" t="s">
        <v>2</v>
      </c>
      <c r="G21" s="15"/>
      <c r="H21" s="15" t="s">
        <v>116</v>
      </c>
      <c r="I21" s="15" t="s">
        <v>317</v>
      </c>
      <c r="J21" s="15" t="s">
        <v>318</v>
      </c>
      <c r="K21" s="43" t="s">
        <v>228</v>
      </c>
      <c r="L21" s="40">
        <v>59866162.539999999</v>
      </c>
      <c r="M21" s="40">
        <v>75915240.650000006</v>
      </c>
      <c r="N21" s="40">
        <v>87337142.480000004</v>
      </c>
      <c r="O21" s="40">
        <v>68152418.350000009</v>
      </c>
      <c r="P21" s="40">
        <v>77190098.679999992</v>
      </c>
      <c r="Q21" s="40">
        <v>77810120.659999996</v>
      </c>
      <c r="R21" s="40">
        <v>81456406.820000008</v>
      </c>
      <c r="S21" s="40">
        <v>79744495.49293904</v>
      </c>
      <c r="T21" s="40">
        <v>62429600.275968976</v>
      </c>
      <c r="U21" s="40">
        <v>76061544.126975551</v>
      </c>
      <c r="V21" s="40">
        <v>83295500.601063594</v>
      </c>
      <c r="W21" s="40">
        <v>188595983.9236801</v>
      </c>
      <c r="X21" s="41"/>
      <c r="Y21" s="38">
        <f t="shared" si="4"/>
        <v>1017854714.6006273</v>
      </c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</row>
    <row r="22" spans="1:157" s="25" customFormat="1" x14ac:dyDescent="0.25">
      <c r="A22" s="25">
        <f t="shared" si="5"/>
        <v>13</v>
      </c>
      <c r="B22" s="15" t="s">
        <v>37</v>
      </c>
      <c r="C22" s="15" t="s">
        <v>38</v>
      </c>
      <c r="D22" s="26" t="s">
        <v>336</v>
      </c>
      <c r="E22" s="16" t="s">
        <v>334</v>
      </c>
      <c r="F22" s="15" t="s">
        <v>2</v>
      </c>
      <c r="G22" s="15"/>
      <c r="H22" s="70" t="s">
        <v>347</v>
      </c>
      <c r="I22" s="70" t="s">
        <v>315</v>
      </c>
      <c r="J22" s="70" t="s">
        <v>348</v>
      </c>
      <c r="K22" s="71" t="s">
        <v>349</v>
      </c>
      <c r="L22" s="40"/>
      <c r="M22" s="40"/>
      <c r="N22" s="40"/>
      <c r="O22" s="40"/>
      <c r="P22" s="40"/>
      <c r="Q22" s="40">
        <v>0</v>
      </c>
      <c r="R22" s="40">
        <v>0</v>
      </c>
      <c r="S22" s="40"/>
      <c r="T22" s="40"/>
      <c r="U22" s="40"/>
      <c r="V22" s="40"/>
      <c r="W22" s="40"/>
      <c r="X22" s="41"/>
      <c r="Y22" s="38">
        <f t="shared" si="4"/>
        <v>0</v>
      </c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</row>
    <row r="23" spans="1:157" s="25" customFormat="1" x14ac:dyDescent="0.25">
      <c r="A23" s="25">
        <f t="shared" si="5"/>
        <v>14</v>
      </c>
      <c r="B23" s="15" t="s">
        <v>37</v>
      </c>
      <c r="C23" s="15" t="s">
        <v>38</v>
      </c>
      <c r="D23" s="26" t="s">
        <v>336</v>
      </c>
      <c r="E23" s="16" t="s">
        <v>334</v>
      </c>
      <c r="F23" s="15" t="s">
        <v>129</v>
      </c>
      <c r="G23" s="15"/>
      <c r="H23" s="15" t="s">
        <v>130</v>
      </c>
      <c r="I23" s="15" t="s">
        <v>317</v>
      </c>
      <c r="J23" s="15" t="s">
        <v>318</v>
      </c>
      <c r="K23" s="43" t="s">
        <v>232</v>
      </c>
      <c r="L23" s="40">
        <v>609299078.37</v>
      </c>
      <c r="M23" s="40">
        <v>558546094.80000007</v>
      </c>
      <c r="N23" s="40">
        <v>571577975.63</v>
      </c>
      <c r="O23" s="40">
        <v>585696255.44000006</v>
      </c>
      <c r="P23" s="40">
        <v>706864727.51999998</v>
      </c>
      <c r="Q23" s="40">
        <v>676457483.3499999</v>
      </c>
      <c r="R23" s="40">
        <v>768772185.34000003</v>
      </c>
      <c r="S23" s="40">
        <v>643332925.90577221</v>
      </c>
      <c r="T23" s="40">
        <v>648202097.50353146</v>
      </c>
      <c r="U23" s="40">
        <v>651859801.6743412</v>
      </c>
      <c r="V23" s="40">
        <v>655778189.06247425</v>
      </c>
      <c r="W23" s="40">
        <v>659608956.99513721</v>
      </c>
      <c r="X23" s="41"/>
      <c r="Y23" s="38">
        <f t="shared" si="4"/>
        <v>7735995771.5912561</v>
      </c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</row>
    <row r="24" spans="1:157" s="29" customFormat="1" x14ac:dyDescent="0.25">
      <c r="A24" s="29">
        <f t="shared" si="5"/>
        <v>15</v>
      </c>
      <c r="B24" s="30" t="s">
        <v>37</v>
      </c>
      <c r="C24" s="30" t="s">
        <v>38</v>
      </c>
      <c r="D24" s="32" t="s">
        <v>336</v>
      </c>
      <c r="E24" s="33" t="s">
        <v>334</v>
      </c>
      <c r="F24" s="30" t="s">
        <v>129</v>
      </c>
      <c r="G24" s="30"/>
      <c r="H24" s="33" t="s">
        <v>236</v>
      </c>
      <c r="I24" s="33" t="s">
        <v>315</v>
      </c>
      <c r="J24" s="33" t="s">
        <v>316</v>
      </c>
      <c r="K24" s="43" t="s">
        <v>231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-10857990.874</v>
      </c>
      <c r="T24" s="39">
        <v>-10857990.874</v>
      </c>
      <c r="U24" s="39">
        <v>-10857990.874</v>
      </c>
      <c r="V24" s="39">
        <v>-10857990.874</v>
      </c>
      <c r="W24" s="39">
        <v>-10857990.874</v>
      </c>
      <c r="X24" s="41"/>
      <c r="Y24" s="37">
        <f t="shared" si="4"/>
        <v>-54289954.369999997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</row>
    <row r="25" spans="1:157" s="25" customFormat="1" x14ac:dyDescent="0.25">
      <c r="A25" s="25">
        <f t="shared" si="5"/>
        <v>16</v>
      </c>
      <c r="B25" s="15" t="s">
        <v>37</v>
      </c>
      <c r="C25" s="15" t="s">
        <v>38</v>
      </c>
      <c r="D25" s="26" t="s">
        <v>336</v>
      </c>
      <c r="E25" s="16" t="s">
        <v>334</v>
      </c>
      <c r="F25" s="15" t="s">
        <v>129</v>
      </c>
      <c r="G25" s="15"/>
      <c r="H25" s="16" t="s">
        <v>237</v>
      </c>
      <c r="I25" s="16" t="s">
        <v>315</v>
      </c>
      <c r="J25" s="16" t="s">
        <v>319</v>
      </c>
      <c r="K25" s="43" t="s">
        <v>238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/>
      <c r="T25" s="40"/>
      <c r="U25" s="40"/>
      <c r="V25" s="40"/>
      <c r="W25" s="40"/>
      <c r="X25" s="41"/>
      <c r="Y25" s="38">
        <f t="shared" si="4"/>
        <v>0</v>
      </c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</row>
    <row r="26" spans="1:157" s="25" customFormat="1" x14ac:dyDescent="0.25">
      <c r="A26" s="25">
        <f t="shared" si="5"/>
        <v>17</v>
      </c>
      <c r="B26" s="15" t="s">
        <v>37</v>
      </c>
      <c r="C26" s="15" t="s">
        <v>38</v>
      </c>
      <c r="D26" s="26" t="s">
        <v>336</v>
      </c>
      <c r="E26" s="16" t="s">
        <v>334</v>
      </c>
      <c r="F26" s="15" t="s">
        <v>131</v>
      </c>
      <c r="G26" s="15"/>
      <c r="H26" s="15" t="s">
        <v>132</v>
      </c>
      <c r="I26" s="15" t="s">
        <v>317</v>
      </c>
      <c r="J26" s="15" t="s">
        <v>318</v>
      </c>
      <c r="K26" s="43" t="s">
        <v>229</v>
      </c>
      <c r="L26" s="40">
        <v>2413328.71</v>
      </c>
      <c r="M26" s="40">
        <v>2268135.75</v>
      </c>
      <c r="N26" s="40">
        <v>2064250.37</v>
      </c>
      <c r="O26" s="40">
        <v>3119710.18</v>
      </c>
      <c r="P26" s="40">
        <v>2331388.87</v>
      </c>
      <c r="Q26" s="40">
        <v>2239276.42</v>
      </c>
      <c r="R26" s="40">
        <v>3565258.77</v>
      </c>
      <c r="S26" s="40">
        <v>2358008.0490262234</v>
      </c>
      <c r="T26" s="40">
        <v>1436113.3301996801</v>
      </c>
      <c r="U26" s="40">
        <v>1904262.6794982101</v>
      </c>
      <c r="V26" s="40">
        <v>2009656.1321978923</v>
      </c>
      <c r="W26" s="40">
        <v>1844795.9710755385</v>
      </c>
      <c r="X26" s="41"/>
      <c r="Y26" s="38">
        <f t="shared" si="4"/>
        <v>27554185.231997546</v>
      </c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</row>
    <row r="27" spans="1:157" s="29" customFormat="1" x14ac:dyDescent="0.25">
      <c r="A27" s="29">
        <f t="shared" si="5"/>
        <v>18</v>
      </c>
      <c r="B27" s="30" t="s">
        <v>37</v>
      </c>
      <c r="C27" s="30" t="s">
        <v>38</v>
      </c>
      <c r="D27" s="32" t="s">
        <v>336</v>
      </c>
      <c r="E27" s="33" t="s">
        <v>334</v>
      </c>
      <c r="F27" s="30" t="s">
        <v>133</v>
      </c>
      <c r="G27" s="30"/>
      <c r="H27" s="30" t="s">
        <v>134</v>
      </c>
      <c r="I27" s="30" t="s">
        <v>317</v>
      </c>
      <c r="J27" s="30" t="s">
        <v>318</v>
      </c>
      <c r="K27" s="43" t="s">
        <v>229</v>
      </c>
      <c r="L27" s="39">
        <v>9403983.8699999992</v>
      </c>
      <c r="M27" s="39">
        <v>7504766.4800000004</v>
      </c>
      <c r="N27" s="39">
        <v>8381869.0599999996</v>
      </c>
      <c r="O27" s="39">
        <v>6915194.0999999996</v>
      </c>
      <c r="P27" s="39">
        <v>6433639.0700000003</v>
      </c>
      <c r="Q27" s="39">
        <v>8579020.1300000008</v>
      </c>
      <c r="R27" s="39">
        <v>7032242.6900000004</v>
      </c>
      <c r="S27" s="39">
        <v>7853426.4091985449</v>
      </c>
      <c r="T27" s="39">
        <v>11316548.849028995</v>
      </c>
      <c r="U27" s="39">
        <v>7786642.5426066117</v>
      </c>
      <c r="V27" s="39">
        <v>6970250.560676272</v>
      </c>
      <c r="W27" s="39">
        <v>10216847.279494256</v>
      </c>
      <c r="X27" s="41"/>
      <c r="Y27" s="37">
        <f t="shared" si="4"/>
        <v>98394431.041004673</v>
      </c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</row>
    <row r="28" spans="1:157" s="25" customFormat="1" x14ac:dyDescent="0.25">
      <c r="A28" s="25">
        <f t="shared" si="5"/>
        <v>19</v>
      </c>
      <c r="B28" s="15" t="s">
        <v>37</v>
      </c>
      <c r="C28" s="15" t="s">
        <v>38</v>
      </c>
      <c r="D28" s="26" t="s">
        <v>336</v>
      </c>
      <c r="E28" s="16" t="s">
        <v>334</v>
      </c>
      <c r="F28" s="15" t="s">
        <v>135</v>
      </c>
      <c r="G28" s="15"/>
      <c r="H28" s="15" t="s">
        <v>136</v>
      </c>
      <c r="I28" s="15" t="s">
        <v>317</v>
      </c>
      <c r="J28" s="15" t="s">
        <v>318</v>
      </c>
      <c r="K28" s="43" t="s">
        <v>229</v>
      </c>
      <c r="L28" s="40">
        <v>1972787.71</v>
      </c>
      <c r="M28" s="40">
        <v>1742631.61</v>
      </c>
      <c r="N28" s="40">
        <v>2049531.82</v>
      </c>
      <c r="O28" s="40">
        <v>1355270.52</v>
      </c>
      <c r="P28" s="40">
        <v>1207042.24</v>
      </c>
      <c r="Q28" s="40">
        <v>1957187.03</v>
      </c>
      <c r="R28" s="40">
        <v>1587722.09</v>
      </c>
      <c r="S28" s="40">
        <v>1438840.5306323804</v>
      </c>
      <c r="T28" s="40">
        <v>1240433.6808464236</v>
      </c>
      <c r="U28" s="40">
        <v>1214166.4977776804</v>
      </c>
      <c r="V28" s="40">
        <v>1304955.323108898</v>
      </c>
      <c r="W28" s="40">
        <v>1536781.6995320618</v>
      </c>
      <c r="X28" s="41"/>
      <c r="Y28" s="38">
        <f t="shared" si="4"/>
        <v>18607350.751897443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</row>
    <row r="29" spans="1:157" s="25" customFormat="1" x14ac:dyDescent="0.25">
      <c r="A29" s="25">
        <f t="shared" si="5"/>
        <v>20</v>
      </c>
      <c r="B29" s="15" t="s">
        <v>37</v>
      </c>
      <c r="C29" s="15" t="s">
        <v>38</v>
      </c>
      <c r="D29" s="17" t="s">
        <v>336</v>
      </c>
      <c r="E29" s="15" t="s">
        <v>334</v>
      </c>
      <c r="F29" s="15" t="s">
        <v>137</v>
      </c>
      <c r="G29" s="15"/>
      <c r="H29" s="15" t="s">
        <v>138</v>
      </c>
      <c r="I29" s="15" t="s">
        <v>317</v>
      </c>
      <c r="J29" s="15" t="s">
        <v>318</v>
      </c>
      <c r="K29" s="43" t="s">
        <v>234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/>
      <c r="T29" s="40"/>
      <c r="U29" s="40"/>
      <c r="V29" s="40"/>
      <c r="W29" s="40"/>
      <c r="X29" s="41"/>
      <c r="Y29" s="38">
        <f t="shared" si="4"/>
        <v>0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</row>
    <row r="30" spans="1:157" s="25" customFormat="1" x14ac:dyDescent="0.25">
      <c r="A30" s="25">
        <f t="shared" si="5"/>
        <v>21</v>
      </c>
      <c r="B30" s="15" t="s">
        <v>25</v>
      </c>
      <c r="C30" s="15" t="s">
        <v>26</v>
      </c>
      <c r="D30" s="17" t="s">
        <v>336</v>
      </c>
      <c r="E30" s="15" t="s">
        <v>334</v>
      </c>
      <c r="F30" s="15" t="s">
        <v>139</v>
      </c>
      <c r="G30" s="15"/>
      <c r="H30" s="15" t="s">
        <v>140</v>
      </c>
      <c r="I30" s="15" t="s">
        <v>317</v>
      </c>
      <c r="J30" s="15" t="s">
        <v>318</v>
      </c>
      <c r="K30" s="43" t="s">
        <v>234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/>
      <c r="T30" s="40"/>
      <c r="U30" s="40"/>
      <c r="V30" s="40"/>
      <c r="W30" s="40"/>
      <c r="X30" s="41"/>
      <c r="Y30" s="38">
        <f t="shared" si="4"/>
        <v>0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</row>
    <row r="31" spans="1:157" s="25" customFormat="1" x14ac:dyDescent="0.25">
      <c r="A31" s="25">
        <f t="shared" si="5"/>
        <v>22</v>
      </c>
      <c r="B31" s="15" t="s">
        <v>41</v>
      </c>
      <c r="C31" s="15" t="s">
        <v>42</v>
      </c>
      <c r="D31" s="17" t="s">
        <v>336</v>
      </c>
      <c r="E31" s="15" t="s">
        <v>334</v>
      </c>
      <c r="F31" s="15" t="s">
        <v>139</v>
      </c>
      <c r="G31" s="15"/>
      <c r="H31" s="15" t="s">
        <v>140</v>
      </c>
      <c r="I31" s="15" t="s">
        <v>317</v>
      </c>
      <c r="J31" s="15" t="s">
        <v>318</v>
      </c>
      <c r="K31" s="43" t="s">
        <v>234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/>
      <c r="T31" s="40"/>
      <c r="U31" s="40"/>
      <c r="V31" s="40"/>
      <c r="W31" s="40"/>
      <c r="X31" s="41"/>
      <c r="Y31" s="38">
        <f t="shared" si="4"/>
        <v>0</v>
      </c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</row>
    <row r="32" spans="1:157" s="25" customFormat="1" x14ac:dyDescent="0.25">
      <c r="A32" s="25">
        <f t="shared" si="5"/>
        <v>23</v>
      </c>
      <c r="B32" s="15" t="s">
        <v>53</v>
      </c>
      <c r="C32" s="15" t="s">
        <v>54</v>
      </c>
      <c r="D32" s="17" t="s">
        <v>336</v>
      </c>
      <c r="E32" s="15" t="s">
        <v>334</v>
      </c>
      <c r="F32" s="15" t="s">
        <v>139</v>
      </c>
      <c r="G32" s="15"/>
      <c r="H32" s="15" t="s">
        <v>140</v>
      </c>
      <c r="I32" s="15" t="s">
        <v>317</v>
      </c>
      <c r="J32" s="15" t="s">
        <v>318</v>
      </c>
      <c r="K32" s="43" t="s">
        <v>234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/>
      <c r="T32" s="40"/>
      <c r="U32" s="40"/>
      <c r="V32" s="40"/>
      <c r="W32" s="40"/>
      <c r="X32" s="41"/>
      <c r="Y32" s="38">
        <f t="shared" si="4"/>
        <v>0</v>
      </c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</row>
    <row r="33" spans="1:157" s="25" customFormat="1" x14ac:dyDescent="0.25">
      <c r="A33" s="25">
        <f t="shared" si="5"/>
        <v>24</v>
      </c>
      <c r="B33" s="15" t="s">
        <v>67</v>
      </c>
      <c r="C33" s="15" t="s">
        <v>68</v>
      </c>
      <c r="D33" s="17" t="s">
        <v>336</v>
      </c>
      <c r="E33" s="15" t="s">
        <v>334</v>
      </c>
      <c r="F33" s="15" t="s">
        <v>139</v>
      </c>
      <c r="G33" s="15"/>
      <c r="H33" s="15" t="s">
        <v>140</v>
      </c>
      <c r="I33" s="15" t="s">
        <v>317</v>
      </c>
      <c r="J33" s="15" t="s">
        <v>318</v>
      </c>
      <c r="K33" s="43" t="s">
        <v>234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/>
      <c r="T33" s="40"/>
      <c r="U33" s="40"/>
      <c r="V33" s="40"/>
      <c r="W33" s="40"/>
      <c r="X33" s="41"/>
      <c r="Y33" s="38">
        <f t="shared" si="4"/>
        <v>0</v>
      </c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</row>
    <row r="34" spans="1:157" s="29" customFormat="1" x14ac:dyDescent="0.25">
      <c r="A34" s="29">
        <f t="shared" si="5"/>
        <v>25</v>
      </c>
      <c r="B34" s="30" t="s">
        <v>0</v>
      </c>
      <c r="C34" s="30" t="s">
        <v>1</v>
      </c>
      <c r="D34" s="32" t="s">
        <v>336</v>
      </c>
      <c r="E34" s="33" t="s">
        <v>334</v>
      </c>
      <c r="F34" s="30" t="s">
        <v>147</v>
      </c>
      <c r="G34" s="30"/>
      <c r="H34" s="30" t="s">
        <v>148</v>
      </c>
      <c r="I34" s="30" t="s">
        <v>317</v>
      </c>
      <c r="J34" s="30" t="s">
        <v>318</v>
      </c>
      <c r="K34" s="43" t="s">
        <v>234</v>
      </c>
      <c r="L34" s="39">
        <v>771844.87</v>
      </c>
      <c r="M34" s="39">
        <v>0</v>
      </c>
      <c r="N34" s="39">
        <v>1655542.1</v>
      </c>
      <c r="O34" s="39">
        <v>979944.63</v>
      </c>
      <c r="P34" s="39">
        <v>-3407331.6</v>
      </c>
      <c r="Q34" s="39">
        <v>0</v>
      </c>
      <c r="R34" s="39">
        <v>0</v>
      </c>
      <c r="S34" s="39"/>
      <c r="T34" s="39"/>
      <c r="U34" s="39"/>
      <c r="V34" s="39"/>
      <c r="W34" s="39"/>
      <c r="X34" s="41"/>
      <c r="Y34" s="37">
        <f t="shared" si="4"/>
        <v>0</v>
      </c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</row>
    <row r="35" spans="1:157" s="29" customFormat="1" x14ac:dyDescent="0.25">
      <c r="A35" s="29">
        <f t="shared" si="5"/>
        <v>26</v>
      </c>
      <c r="B35" s="30" t="s">
        <v>3</v>
      </c>
      <c r="C35" s="30" t="s">
        <v>4</v>
      </c>
      <c r="D35" s="32" t="s">
        <v>336</v>
      </c>
      <c r="E35" s="33" t="s">
        <v>334</v>
      </c>
      <c r="F35" s="30" t="s">
        <v>147</v>
      </c>
      <c r="G35" s="30"/>
      <c r="H35" s="30" t="s">
        <v>148</v>
      </c>
      <c r="I35" s="30" t="s">
        <v>317</v>
      </c>
      <c r="J35" s="30" t="s">
        <v>318</v>
      </c>
      <c r="K35" s="43" t="s">
        <v>233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41"/>
      <c r="Y35" s="37">
        <f t="shared" si="4"/>
        <v>0</v>
      </c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</row>
    <row r="36" spans="1:157" s="25" customFormat="1" x14ac:dyDescent="0.25">
      <c r="A36" s="25">
        <f t="shared" si="5"/>
        <v>27</v>
      </c>
      <c r="B36" s="15" t="s">
        <v>7</v>
      </c>
      <c r="C36" s="15" t="s">
        <v>8</v>
      </c>
      <c r="D36" s="26" t="s">
        <v>336</v>
      </c>
      <c r="E36" s="16" t="s">
        <v>334</v>
      </c>
      <c r="F36" s="15" t="s">
        <v>147</v>
      </c>
      <c r="G36" s="15"/>
      <c r="H36" s="15" t="s">
        <v>148</v>
      </c>
      <c r="I36" s="15" t="s">
        <v>317</v>
      </c>
      <c r="J36" s="15" t="s">
        <v>318</v>
      </c>
      <c r="K36" s="43" t="s">
        <v>235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2663207.88</v>
      </c>
      <c r="S36" s="40"/>
      <c r="T36" s="40"/>
      <c r="U36" s="40"/>
      <c r="V36" s="40"/>
      <c r="W36" s="40"/>
      <c r="X36" s="41"/>
      <c r="Y36" s="38">
        <f t="shared" si="4"/>
        <v>2663207.88</v>
      </c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</row>
    <row r="37" spans="1:157" s="29" customFormat="1" x14ac:dyDescent="0.25">
      <c r="A37" s="29">
        <f t="shared" si="5"/>
        <v>28</v>
      </c>
      <c r="B37" s="30" t="s">
        <v>9</v>
      </c>
      <c r="C37" s="30" t="s">
        <v>10</v>
      </c>
      <c r="D37" s="32" t="s">
        <v>336</v>
      </c>
      <c r="E37" s="33" t="s">
        <v>334</v>
      </c>
      <c r="F37" s="30" t="s">
        <v>147</v>
      </c>
      <c r="G37" s="30"/>
      <c r="H37" s="30" t="s">
        <v>148</v>
      </c>
      <c r="I37" s="30" t="s">
        <v>317</v>
      </c>
      <c r="J37" s="30" t="s">
        <v>318</v>
      </c>
      <c r="K37" s="43" t="s">
        <v>234</v>
      </c>
      <c r="L37" s="39">
        <v>0</v>
      </c>
      <c r="M37" s="39">
        <v>0</v>
      </c>
      <c r="N37" s="39">
        <v>60.69</v>
      </c>
      <c r="O37" s="39">
        <v>49.73</v>
      </c>
      <c r="P37" s="39">
        <v>9.69</v>
      </c>
      <c r="Q37" s="39">
        <v>79.72</v>
      </c>
      <c r="R37" s="39">
        <v>1.99</v>
      </c>
      <c r="S37" s="39"/>
      <c r="T37" s="39"/>
      <c r="U37" s="39"/>
      <c r="V37" s="39"/>
      <c r="W37" s="39"/>
      <c r="X37" s="41"/>
      <c r="Y37" s="37">
        <f t="shared" si="4"/>
        <v>201.82</v>
      </c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</row>
    <row r="38" spans="1:157" s="25" customFormat="1" x14ac:dyDescent="0.25">
      <c r="A38" s="25">
        <f t="shared" si="5"/>
        <v>29</v>
      </c>
      <c r="B38" s="15" t="s">
        <v>11</v>
      </c>
      <c r="C38" s="15" t="s">
        <v>12</v>
      </c>
      <c r="D38" s="26" t="s">
        <v>336</v>
      </c>
      <c r="E38" s="16" t="s">
        <v>334</v>
      </c>
      <c r="F38" s="15" t="s">
        <v>147</v>
      </c>
      <c r="G38" s="15"/>
      <c r="H38" s="15" t="s">
        <v>148</v>
      </c>
      <c r="I38" s="15" t="s">
        <v>317</v>
      </c>
      <c r="J38" s="15" t="s">
        <v>318</v>
      </c>
      <c r="K38" s="43" t="s">
        <v>233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1"/>
      <c r="Y38" s="38">
        <f t="shared" si="4"/>
        <v>0</v>
      </c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</row>
    <row r="39" spans="1:157" s="29" customFormat="1" x14ac:dyDescent="0.25">
      <c r="A39" s="29">
        <f t="shared" si="5"/>
        <v>30</v>
      </c>
      <c r="B39" s="30" t="s">
        <v>11</v>
      </c>
      <c r="C39" s="30" t="s">
        <v>12</v>
      </c>
      <c r="D39" s="31" t="s">
        <v>336</v>
      </c>
      <c r="E39" s="30" t="s">
        <v>334</v>
      </c>
      <c r="F39" s="30" t="s">
        <v>147</v>
      </c>
      <c r="G39" s="30"/>
      <c r="H39" s="30" t="s">
        <v>148</v>
      </c>
      <c r="I39" s="30" t="s">
        <v>317</v>
      </c>
      <c r="J39" s="30" t="s">
        <v>318</v>
      </c>
      <c r="K39" s="43" t="s">
        <v>234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/>
      <c r="T39" s="39"/>
      <c r="U39" s="39"/>
      <c r="V39" s="39"/>
      <c r="W39" s="39"/>
      <c r="X39" s="41"/>
      <c r="Y39" s="37">
        <f t="shared" si="4"/>
        <v>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</row>
    <row r="40" spans="1:157" s="29" customFormat="1" x14ac:dyDescent="0.25">
      <c r="A40" s="29">
        <f t="shared" si="5"/>
        <v>31</v>
      </c>
      <c r="B40" s="30" t="s">
        <v>15</v>
      </c>
      <c r="C40" s="30" t="s">
        <v>16</v>
      </c>
      <c r="D40" s="32" t="s">
        <v>336</v>
      </c>
      <c r="E40" s="33" t="s">
        <v>334</v>
      </c>
      <c r="F40" s="30" t="s">
        <v>147</v>
      </c>
      <c r="G40" s="30"/>
      <c r="H40" s="30" t="s">
        <v>148</v>
      </c>
      <c r="I40" s="30" t="s">
        <v>317</v>
      </c>
      <c r="J40" s="30" t="s">
        <v>318</v>
      </c>
      <c r="K40" s="43" t="s">
        <v>233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41"/>
      <c r="Y40" s="37">
        <f t="shared" si="4"/>
        <v>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</row>
    <row r="41" spans="1:157" s="29" customFormat="1" x14ac:dyDescent="0.25">
      <c r="A41" s="29">
        <f t="shared" si="5"/>
        <v>32</v>
      </c>
      <c r="B41" s="30" t="s">
        <v>17</v>
      </c>
      <c r="C41" s="30" t="s">
        <v>18</v>
      </c>
      <c r="D41" s="31" t="s">
        <v>336</v>
      </c>
      <c r="E41" s="30" t="s">
        <v>334</v>
      </c>
      <c r="F41" s="30" t="s">
        <v>147</v>
      </c>
      <c r="G41" s="30"/>
      <c r="H41" s="30" t="s">
        <v>148</v>
      </c>
      <c r="I41" s="30" t="s">
        <v>317</v>
      </c>
      <c r="J41" s="30" t="s">
        <v>318</v>
      </c>
      <c r="K41" s="43" t="s">
        <v>234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/>
      <c r="T41" s="39"/>
      <c r="U41" s="39"/>
      <c r="V41" s="39"/>
      <c r="W41" s="39"/>
      <c r="X41" s="41"/>
      <c r="Y41" s="37">
        <f t="shared" si="4"/>
        <v>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</row>
    <row r="42" spans="1:157" s="25" customFormat="1" x14ac:dyDescent="0.25">
      <c r="A42" s="25">
        <f t="shared" si="5"/>
        <v>33</v>
      </c>
      <c r="B42" s="15" t="s">
        <v>19</v>
      </c>
      <c r="C42" s="15" t="s">
        <v>20</v>
      </c>
      <c r="D42" s="26" t="s">
        <v>336</v>
      </c>
      <c r="E42" s="16" t="s">
        <v>334</v>
      </c>
      <c r="F42" s="15" t="s">
        <v>147</v>
      </c>
      <c r="G42" s="15"/>
      <c r="H42" s="15" t="s">
        <v>148</v>
      </c>
      <c r="I42" s="15" t="s">
        <v>317</v>
      </c>
      <c r="J42" s="15" t="s">
        <v>318</v>
      </c>
      <c r="K42" s="43" t="s">
        <v>234</v>
      </c>
      <c r="L42" s="40">
        <v>0</v>
      </c>
      <c r="M42" s="40">
        <v>0</v>
      </c>
      <c r="N42" s="40">
        <v>753.88</v>
      </c>
      <c r="O42" s="40">
        <v>0</v>
      </c>
      <c r="P42" s="40">
        <v>0</v>
      </c>
      <c r="Q42" s="40">
        <v>0</v>
      </c>
      <c r="R42" s="40">
        <v>0</v>
      </c>
      <c r="S42" s="40"/>
      <c r="T42" s="40"/>
      <c r="U42" s="40"/>
      <c r="V42" s="40"/>
      <c r="W42" s="40"/>
      <c r="X42" s="41"/>
      <c r="Y42" s="38">
        <f t="shared" si="4"/>
        <v>753.88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</row>
    <row r="43" spans="1:157" s="29" customFormat="1" x14ac:dyDescent="0.25">
      <c r="A43" s="29">
        <f t="shared" si="5"/>
        <v>34</v>
      </c>
      <c r="B43" s="30" t="s">
        <v>21</v>
      </c>
      <c r="C43" s="30" t="s">
        <v>22</v>
      </c>
      <c r="D43" s="31" t="s">
        <v>336</v>
      </c>
      <c r="E43" s="30" t="s">
        <v>334</v>
      </c>
      <c r="F43" s="30" t="s">
        <v>147</v>
      </c>
      <c r="G43" s="30"/>
      <c r="H43" s="30" t="s">
        <v>148</v>
      </c>
      <c r="I43" s="30" t="s">
        <v>317</v>
      </c>
      <c r="J43" s="30" t="s">
        <v>318</v>
      </c>
      <c r="K43" s="43" t="s">
        <v>234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/>
      <c r="T43" s="39"/>
      <c r="U43" s="39"/>
      <c r="V43" s="39"/>
      <c r="W43" s="39"/>
      <c r="X43" s="41"/>
      <c r="Y43" s="37">
        <f t="shared" si="4"/>
        <v>0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</row>
    <row r="44" spans="1:157" s="25" customFormat="1" x14ac:dyDescent="0.25">
      <c r="A44" s="25">
        <f t="shared" si="5"/>
        <v>35</v>
      </c>
      <c r="B44" s="15" t="s">
        <v>25</v>
      </c>
      <c r="C44" s="15" t="s">
        <v>26</v>
      </c>
      <c r="D44" s="17" t="s">
        <v>336</v>
      </c>
      <c r="E44" s="15" t="s">
        <v>334</v>
      </c>
      <c r="F44" s="15" t="s">
        <v>147</v>
      </c>
      <c r="G44" s="15"/>
      <c r="H44" s="15" t="s">
        <v>148</v>
      </c>
      <c r="I44" s="15" t="s">
        <v>317</v>
      </c>
      <c r="J44" s="15" t="s">
        <v>318</v>
      </c>
      <c r="K44" s="43" t="s">
        <v>234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/>
      <c r="T44" s="40"/>
      <c r="U44" s="40"/>
      <c r="V44" s="40"/>
      <c r="W44" s="40"/>
      <c r="X44" s="41"/>
      <c r="Y44" s="38">
        <f t="shared" si="4"/>
        <v>0</v>
      </c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</row>
    <row r="45" spans="1:157" s="25" customFormat="1" x14ac:dyDescent="0.25">
      <c r="A45" s="25">
        <f t="shared" si="5"/>
        <v>36</v>
      </c>
      <c r="B45" s="15" t="s">
        <v>29</v>
      </c>
      <c r="C45" s="15" t="s">
        <v>30</v>
      </c>
      <c r="D45" s="26" t="s">
        <v>336</v>
      </c>
      <c r="E45" s="16" t="s">
        <v>334</v>
      </c>
      <c r="F45" s="15" t="s">
        <v>147</v>
      </c>
      <c r="G45" s="15"/>
      <c r="H45" s="15" t="s">
        <v>148</v>
      </c>
      <c r="I45" s="15" t="s">
        <v>317</v>
      </c>
      <c r="J45" s="15" t="s">
        <v>318</v>
      </c>
      <c r="K45" s="43" t="s">
        <v>233</v>
      </c>
      <c r="L45" s="40">
        <v>19307.599999999999</v>
      </c>
      <c r="M45" s="40">
        <v>18633.37</v>
      </c>
      <c r="N45" s="40">
        <v>17076.7</v>
      </c>
      <c r="O45" s="40">
        <v>23457.43</v>
      </c>
      <c r="P45" s="40">
        <v>27136.51</v>
      </c>
      <c r="Q45" s="40">
        <v>27076.01</v>
      </c>
      <c r="R45" s="40">
        <v>33281.440000000002</v>
      </c>
      <c r="S45" s="40">
        <v>19516.0151525</v>
      </c>
      <c r="T45" s="40">
        <v>20117.004115000003</v>
      </c>
      <c r="U45" s="40">
        <v>17929.095637499999</v>
      </c>
      <c r="V45" s="40">
        <v>15851.228567500002</v>
      </c>
      <c r="W45" s="40">
        <v>16463.082985000001</v>
      </c>
      <c r="X45" s="41"/>
      <c r="Y45" s="38">
        <f t="shared" si="4"/>
        <v>255845.48645750002</v>
      </c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</row>
    <row r="46" spans="1:157" s="29" customFormat="1" x14ac:dyDescent="0.25">
      <c r="A46" s="29">
        <f t="shared" si="5"/>
        <v>37</v>
      </c>
      <c r="B46" s="30" t="s">
        <v>31</v>
      </c>
      <c r="C46" s="30" t="s">
        <v>32</v>
      </c>
      <c r="D46" s="32" t="s">
        <v>336</v>
      </c>
      <c r="E46" s="33" t="s">
        <v>334</v>
      </c>
      <c r="F46" s="30" t="s">
        <v>147</v>
      </c>
      <c r="G46" s="30"/>
      <c r="H46" s="30" t="s">
        <v>148</v>
      </c>
      <c r="I46" s="30" t="s">
        <v>317</v>
      </c>
      <c r="J46" s="30" t="s">
        <v>318</v>
      </c>
      <c r="K46" s="43" t="s">
        <v>234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/>
      <c r="T46" s="39"/>
      <c r="U46" s="39"/>
      <c r="V46" s="39"/>
      <c r="W46" s="39"/>
      <c r="X46" s="41"/>
      <c r="Y46" s="37">
        <f t="shared" si="4"/>
        <v>0</v>
      </c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</row>
    <row r="47" spans="1:157" s="25" customFormat="1" x14ac:dyDescent="0.25">
      <c r="A47" s="25">
        <f t="shared" si="5"/>
        <v>38</v>
      </c>
      <c r="B47" s="15" t="s">
        <v>33</v>
      </c>
      <c r="C47" s="15" t="s">
        <v>34</v>
      </c>
      <c r="D47" s="26" t="s">
        <v>336</v>
      </c>
      <c r="E47" s="16" t="s">
        <v>334</v>
      </c>
      <c r="F47" s="15" t="s">
        <v>147</v>
      </c>
      <c r="G47" s="15"/>
      <c r="H47" s="15" t="s">
        <v>148</v>
      </c>
      <c r="I47" s="15" t="s">
        <v>317</v>
      </c>
      <c r="J47" s="15" t="s">
        <v>318</v>
      </c>
      <c r="K47" s="43" t="s">
        <v>233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1"/>
      <c r="Y47" s="38">
        <f t="shared" si="4"/>
        <v>0</v>
      </c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</row>
    <row r="48" spans="1:157" s="25" customFormat="1" x14ac:dyDescent="0.25">
      <c r="A48" s="25">
        <f t="shared" si="5"/>
        <v>39</v>
      </c>
      <c r="B48" s="15" t="s">
        <v>35</v>
      </c>
      <c r="C48" s="15" t="s">
        <v>36</v>
      </c>
      <c r="D48" s="26" t="s">
        <v>336</v>
      </c>
      <c r="E48" s="16" t="s">
        <v>334</v>
      </c>
      <c r="F48" s="15" t="s">
        <v>147</v>
      </c>
      <c r="G48" s="15"/>
      <c r="H48" s="15" t="s">
        <v>148</v>
      </c>
      <c r="I48" s="15" t="s">
        <v>317</v>
      </c>
      <c r="J48" s="15" t="s">
        <v>318</v>
      </c>
      <c r="K48" s="43" t="s">
        <v>234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/>
      <c r="T48" s="40"/>
      <c r="U48" s="40"/>
      <c r="V48" s="40"/>
      <c r="W48" s="40"/>
      <c r="X48" s="41"/>
      <c r="Y48" s="38">
        <f t="shared" si="4"/>
        <v>0</v>
      </c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</row>
    <row r="49" spans="1:157" s="29" customFormat="1" x14ac:dyDescent="0.25">
      <c r="A49" s="29">
        <f t="shared" si="5"/>
        <v>40</v>
      </c>
      <c r="B49" s="30" t="s">
        <v>37</v>
      </c>
      <c r="C49" s="30" t="s">
        <v>38</v>
      </c>
      <c r="D49" s="32" t="s">
        <v>336</v>
      </c>
      <c r="E49" s="33" t="s">
        <v>334</v>
      </c>
      <c r="F49" s="30" t="s">
        <v>147</v>
      </c>
      <c r="G49" s="30"/>
      <c r="H49" s="30" t="s">
        <v>148</v>
      </c>
      <c r="I49" s="30" t="s">
        <v>317</v>
      </c>
      <c r="J49" s="30" t="s">
        <v>318</v>
      </c>
      <c r="K49" s="43" t="s">
        <v>233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68237.695557500003</v>
      </c>
      <c r="T49" s="39">
        <v>-68307.883060000007</v>
      </c>
      <c r="U49" s="39">
        <v>0</v>
      </c>
      <c r="V49" s="39">
        <v>0</v>
      </c>
      <c r="W49" s="39">
        <v>0</v>
      </c>
      <c r="X49" s="41"/>
      <c r="Y49" s="37">
        <f t="shared" si="4"/>
        <v>-70.187502500004484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</row>
    <row r="50" spans="1:157" s="25" customFormat="1" x14ac:dyDescent="0.25">
      <c r="A50" s="25">
        <f t="shared" si="5"/>
        <v>41</v>
      </c>
      <c r="B50" s="15" t="s">
        <v>37</v>
      </c>
      <c r="C50" s="15" t="s">
        <v>38</v>
      </c>
      <c r="D50" s="17" t="s">
        <v>336</v>
      </c>
      <c r="E50" s="15" t="s">
        <v>334</v>
      </c>
      <c r="F50" s="15" t="s">
        <v>147</v>
      </c>
      <c r="G50" s="15"/>
      <c r="H50" s="15" t="s">
        <v>148</v>
      </c>
      <c r="I50" s="15" t="s">
        <v>317</v>
      </c>
      <c r="J50" s="15" t="s">
        <v>318</v>
      </c>
      <c r="K50" s="43" t="s">
        <v>234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/>
      <c r="T50" s="40"/>
      <c r="U50" s="40"/>
      <c r="V50" s="40"/>
      <c r="W50" s="40"/>
      <c r="X50" s="41"/>
      <c r="Y50" s="38">
        <f t="shared" si="4"/>
        <v>0</v>
      </c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</row>
    <row r="51" spans="1:157" s="25" customFormat="1" x14ac:dyDescent="0.25">
      <c r="A51" s="25">
        <f t="shared" si="5"/>
        <v>42</v>
      </c>
      <c r="B51" s="15" t="s">
        <v>37</v>
      </c>
      <c r="C51" s="15" t="s">
        <v>38</v>
      </c>
      <c r="D51" s="17" t="s">
        <v>336</v>
      </c>
      <c r="E51" s="15" t="s">
        <v>334</v>
      </c>
      <c r="F51" s="15" t="s">
        <v>147</v>
      </c>
      <c r="G51" s="15"/>
      <c r="H51" s="15" t="s">
        <v>148</v>
      </c>
      <c r="I51" s="15" t="s">
        <v>317</v>
      </c>
      <c r="J51" s="15" t="s">
        <v>318</v>
      </c>
      <c r="K51" s="43" t="s">
        <v>234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/>
      <c r="T51" s="40"/>
      <c r="U51" s="40"/>
      <c r="V51" s="40"/>
      <c r="W51" s="40"/>
      <c r="X51" s="41"/>
      <c r="Y51" s="38">
        <f t="shared" si="4"/>
        <v>0</v>
      </c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</row>
    <row r="52" spans="1:157" s="29" customFormat="1" x14ac:dyDescent="0.25">
      <c r="A52" s="29">
        <f t="shared" si="5"/>
        <v>43</v>
      </c>
      <c r="B52" s="30" t="s">
        <v>43</v>
      </c>
      <c r="C52" s="30" t="s">
        <v>44</v>
      </c>
      <c r="D52" s="32" t="s">
        <v>336</v>
      </c>
      <c r="E52" s="33" t="s">
        <v>334</v>
      </c>
      <c r="F52" s="30" t="s">
        <v>147</v>
      </c>
      <c r="G52" s="30"/>
      <c r="H52" s="30" t="s">
        <v>148</v>
      </c>
      <c r="I52" s="30" t="s">
        <v>317</v>
      </c>
      <c r="J52" s="30" t="s">
        <v>318</v>
      </c>
      <c r="K52" s="43" t="s">
        <v>233</v>
      </c>
      <c r="L52" s="39">
        <v>142441.04</v>
      </c>
      <c r="M52" s="39">
        <v>141577.49</v>
      </c>
      <c r="N52" s="39">
        <v>813391.28</v>
      </c>
      <c r="O52" s="39">
        <v>155304.04999999999</v>
      </c>
      <c r="P52" s="39">
        <v>134564.16</v>
      </c>
      <c r="Q52" s="39">
        <v>502207.92</v>
      </c>
      <c r="R52" s="39">
        <v>141698.64000000001</v>
      </c>
      <c r="S52" s="39">
        <v>454744.32817750005</v>
      </c>
      <c r="T52" s="39">
        <v>659141.43031750002</v>
      </c>
      <c r="U52" s="39">
        <v>-360130.4486375</v>
      </c>
      <c r="V52" s="39">
        <v>-3005720.0658425004</v>
      </c>
      <c r="W52" s="39">
        <v>114166.71419500002</v>
      </c>
      <c r="X52" s="41"/>
      <c r="Y52" s="37">
        <f t="shared" si="4"/>
        <v>-106613.46179000007</v>
      </c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</row>
    <row r="53" spans="1:157" s="25" customFormat="1" x14ac:dyDescent="0.25">
      <c r="A53" s="25">
        <f t="shared" si="5"/>
        <v>44</v>
      </c>
      <c r="B53" s="15" t="s">
        <v>43</v>
      </c>
      <c r="C53" s="15" t="s">
        <v>44</v>
      </c>
      <c r="D53" s="17" t="s">
        <v>336</v>
      </c>
      <c r="E53" s="15" t="s">
        <v>334</v>
      </c>
      <c r="F53" s="15" t="s">
        <v>147</v>
      </c>
      <c r="G53" s="15"/>
      <c r="H53" s="15" t="s">
        <v>148</v>
      </c>
      <c r="I53" s="15" t="s">
        <v>317</v>
      </c>
      <c r="J53" s="15" t="s">
        <v>318</v>
      </c>
      <c r="K53" s="43" t="s">
        <v>234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/>
      <c r="T53" s="40"/>
      <c r="U53" s="40"/>
      <c r="V53" s="40"/>
      <c r="W53" s="40"/>
      <c r="X53" s="41"/>
      <c r="Y53" s="38">
        <f t="shared" si="4"/>
        <v>0</v>
      </c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</row>
    <row r="54" spans="1:157" s="25" customFormat="1" x14ac:dyDescent="0.25">
      <c r="A54" s="25">
        <f t="shared" si="5"/>
        <v>45</v>
      </c>
      <c r="B54" s="15" t="s">
        <v>45</v>
      </c>
      <c r="C54" s="15" t="s">
        <v>46</v>
      </c>
      <c r="D54" s="26" t="s">
        <v>336</v>
      </c>
      <c r="E54" s="16" t="s">
        <v>334</v>
      </c>
      <c r="F54" s="15" t="s">
        <v>147</v>
      </c>
      <c r="G54" s="15"/>
      <c r="H54" s="15" t="s">
        <v>148</v>
      </c>
      <c r="I54" s="15" t="s">
        <v>317</v>
      </c>
      <c r="J54" s="15" t="s">
        <v>318</v>
      </c>
      <c r="K54" s="43" t="s">
        <v>234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/>
      <c r="T54" s="40"/>
      <c r="U54" s="40"/>
      <c r="V54" s="40"/>
      <c r="W54" s="40"/>
      <c r="X54" s="41"/>
      <c r="Y54" s="38">
        <f t="shared" si="4"/>
        <v>0</v>
      </c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</row>
    <row r="55" spans="1:157" s="29" customFormat="1" x14ac:dyDescent="0.25">
      <c r="A55" s="29">
        <f t="shared" si="5"/>
        <v>46</v>
      </c>
      <c r="B55" s="30" t="s">
        <v>47</v>
      </c>
      <c r="C55" s="30" t="s">
        <v>48</v>
      </c>
      <c r="D55" s="32" t="s">
        <v>336</v>
      </c>
      <c r="E55" s="33" t="s">
        <v>334</v>
      </c>
      <c r="F55" s="30" t="s">
        <v>147</v>
      </c>
      <c r="G55" s="30"/>
      <c r="H55" s="30" t="s">
        <v>148</v>
      </c>
      <c r="I55" s="30" t="s">
        <v>317</v>
      </c>
      <c r="J55" s="30" t="s">
        <v>318</v>
      </c>
      <c r="K55" s="43" t="s">
        <v>234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/>
      <c r="T55" s="39"/>
      <c r="U55" s="39"/>
      <c r="V55" s="39"/>
      <c r="W55" s="39"/>
      <c r="X55" s="41"/>
      <c r="Y55" s="37">
        <f t="shared" si="4"/>
        <v>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</row>
    <row r="56" spans="1:157" s="25" customFormat="1" x14ac:dyDescent="0.25">
      <c r="A56" s="25">
        <f t="shared" si="5"/>
        <v>47</v>
      </c>
      <c r="B56" s="15" t="s">
        <v>49</v>
      </c>
      <c r="C56" s="15" t="s">
        <v>50</v>
      </c>
      <c r="D56" s="26" t="s">
        <v>336</v>
      </c>
      <c r="E56" s="16" t="s">
        <v>334</v>
      </c>
      <c r="F56" s="15" t="s">
        <v>147</v>
      </c>
      <c r="G56" s="15"/>
      <c r="H56" s="15" t="s">
        <v>148</v>
      </c>
      <c r="I56" s="15" t="s">
        <v>317</v>
      </c>
      <c r="J56" s="15" t="s">
        <v>318</v>
      </c>
      <c r="K56" s="43" t="s">
        <v>234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/>
      <c r="T56" s="40"/>
      <c r="U56" s="40"/>
      <c r="V56" s="40"/>
      <c r="W56" s="40"/>
      <c r="X56" s="41"/>
      <c r="Y56" s="38">
        <f t="shared" si="4"/>
        <v>0</v>
      </c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</row>
    <row r="57" spans="1:157" s="29" customFormat="1" x14ac:dyDescent="0.25">
      <c r="A57" s="29">
        <f t="shared" si="5"/>
        <v>48</v>
      </c>
      <c r="B57" s="30" t="s">
        <v>51</v>
      </c>
      <c r="C57" s="30" t="s">
        <v>52</v>
      </c>
      <c r="D57" s="32" t="s">
        <v>336</v>
      </c>
      <c r="E57" s="33" t="s">
        <v>334</v>
      </c>
      <c r="F57" s="30" t="s">
        <v>147</v>
      </c>
      <c r="G57" s="30"/>
      <c r="H57" s="30" t="s">
        <v>148</v>
      </c>
      <c r="I57" s="30" t="s">
        <v>317</v>
      </c>
      <c r="J57" s="30" t="s">
        <v>318</v>
      </c>
      <c r="K57" s="43" t="s">
        <v>234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/>
      <c r="T57" s="39"/>
      <c r="U57" s="39"/>
      <c r="V57" s="39"/>
      <c r="W57" s="39"/>
      <c r="X57" s="41"/>
      <c r="Y57" s="37">
        <f t="shared" si="4"/>
        <v>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</row>
    <row r="58" spans="1:157" s="25" customFormat="1" x14ac:dyDescent="0.25">
      <c r="A58" s="25">
        <f t="shared" si="5"/>
        <v>49</v>
      </c>
      <c r="B58" s="15" t="s">
        <v>53</v>
      </c>
      <c r="C58" s="15" t="s">
        <v>54</v>
      </c>
      <c r="D58" s="26" t="s">
        <v>336</v>
      </c>
      <c r="E58" s="16" t="s">
        <v>334</v>
      </c>
      <c r="F58" s="15" t="s">
        <v>147</v>
      </c>
      <c r="G58" s="15"/>
      <c r="H58" s="15" t="s">
        <v>148</v>
      </c>
      <c r="I58" s="15" t="s">
        <v>317</v>
      </c>
      <c r="J58" s="15" t="s">
        <v>318</v>
      </c>
      <c r="K58" s="43" t="s">
        <v>233</v>
      </c>
      <c r="L58" s="40">
        <v>4475.01</v>
      </c>
      <c r="M58" s="40">
        <v>98.84</v>
      </c>
      <c r="N58" s="40">
        <v>1763.11</v>
      </c>
      <c r="O58" s="40">
        <v>254.96</v>
      </c>
      <c r="P58" s="40">
        <v>62.56</v>
      </c>
      <c r="Q58" s="40">
        <v>59</v>
      </c>
      <c r="R58" s="40">
        <v>165.43</v>
      </c>
      <c r="S58" s="40">
        <v>197.82010250000002</v>
      </c>
      <c r="T58" s="40">
        <v>338.35152000000005</v>
      </c>
      <c r="U58" s="40">
        <v>270.06182250000001</v>
      </c>
      <c r="V58" s="40">
        <v>483.17906750000003</v>
      </c>
      <c r="W58" s="40">
        <v>492.56381750000003</v>
      </c>
      <c r="X58" s="41"/>
      <c r="Y58" s="38">
        <f t="shared" si="4"/>
        <v>8660.8863300000012</v>
      </c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</row>
    <row r="59" spans="1:157" s="25" customFormat="1" x14ac:dyDescent="0.25">
      <c r="A59" s="25">
        <f t="shared" si="5"/>
        <v>50</v>
      </c>
      <c r="B59" s="15" t="s">
        <v>53</v>
      </c>
      <c r="C59" s="15" t="s">
        <v>54</v>
      </c>
      <c r="D59" s="17" t="s">
        <v>336</v>
      </c>
      <c r="E59" s="15" t="s">
        <v>334</v>
      </c>
      <c r="F59" s="15" t="s">
        <v>147</v>
      </c>
      <c r="G59" s="15"/>
      <c r="H59" s="15" t="s">
        <v>148</v>
      </c>
      <c r="I59" s="15" t="s">
        <v>317</v>
      </c>
      <c r="J59" s="15" t="s">
        <v>318</v>
      </c>
      <c r="K59" s="43" t="s">
        <v>234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/>
      <c r="T59" s="40"/>
      <c r="U59" s="40"/>
      <c r="V59" s="40"/>
      <c r="W59" s="40"/>
      <c r="X59" s="41"/>
      <c r="Y59" s="38">
        <f t="shared" si="4"/>
        <v>0</v>
      </c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</row>
    <row r="60" spans="1:157" s="29" customFormat="1" x14ac:dyDescent="0.25">
      <c r="A60" s="29">
        <f t="shared" si="5"/>
        <v>51</v>
      </c>
      <c r="B60" s="30" t="s">
        <v>55</v>
      </c>
      <c r="C60" s="30" t="s">
        <v>56</v>
      </c>
      <c r="D60" s="31" t="s">
        <v>336</v>
      </c>
      <c r="E60" s="30" t="s">
        <v>334</v>
      </c>
      <c r="F60" s="30" t="s">
        <v>147</v>
      </c>
      <c r="G60" s="30"/>
      <c r="H60" s="30" t="s">
        <v>148</v>
      </c>
      <c r="I60" s="30" t="s">
        <v>317</v>
      </c>
      <c r="J60" s="30" t="s">
        <v>318</v>
      </c>
      <c r="K60" s="43" t="s">
        <v>234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/>
      <c r="T60" s="39"/>
      <c r="U60" s="39"/>
      <c r="V60" s="39"/>
      <c r="W60" s="39"/>
      <c r="X60" s="41"/>
      <c r="Y60" s="37">
        <f t="shared" si="4"/>
        <v>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</row>
    <row r="61" spans="1:157" s="29" customFormat="1" x14ac:dyDescent="0.25">
      <c r="A61" s="29">
        <f t="shared" si="5"/>
        <v>52</v>
      </c>
      <c r="B61" s="30" t="s">
        <v>58</v>
      </c>
      <c r="C61" s="30" t="s">
        <v>59</v>
      </c>
      <c r="D61" s="31" t="s">
        <v>336</v>
      </c>
      <c r="E61" s="30" t="s">
        <v>334</v>
      </c>
      <c r="F61" s="30" t="s">
        <v>147</v>
      </c>
      <c r="G61" s="30"/>
      <c r="H61" s="30" t="s">
        <v>148</v>
      </c>
      <c r="I61" s="30" t="s">
        <v>317</v>
      </c>
      <c r="J61" s="30" t="s">
        <v>318</v>
      </c>
      <c r="K61" s="43" t="s">
        <v>234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41"/>
      <c r="Y61" s="37">
        <f t="shared" si="4"/>
        <v>0</v>
      </c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</row>
    <row r="62" spans="1:157" s="29" customFormat="1" x14ac:dyDescent="0.25">
      <c r="A62" s="29">
        <f t="shared" si="5"/>
        <v>53</v>
      </c>
      <c r="B62" s="30" t="s">
        <v>58</v>
      </c>
      <c r="C62" s="30" t="s">
        <v>59</v>
      </c>
      <c r="D62" s="32" t="s">
        <v>336</v>
      </c>
      <c r="E62" s="33" t="s">
        <v>334</v>
      </c>
      <c r="F62" s="30" t="s">
        <v>147</v>
      </c>
      <c r="G62" s="30"/>
      <c r="H62" s="30" t="s">
        <v>148</v>
      </c>
      <c r="I62" s="30" t="s">
        <v>317</v>
      </c>
      <c r="J62" s="30" t="s">
        <v>318</v>
      </c>
      <c r="K62" s="43" t="s">
        <v>233</v>
      </c>
      <c r="L62" s="39">
        <v>246018.99</v>
      </c>
      <c r="M62" s="39">
        <v>5550.53</v>
      </c>
      <c r="N62" s="39">
        <v>243061.36000000002</v>
      </c>
      <c r="O62" s="39">
        <v>269793.81</v>
      </c>
      <c r="P62" s="39">
        <v>374213.76</v>
      </c>
      <c r="Q62" s="39">
        <v>451390.19</v>
      </c>
      <c r="R62" s="39">
        <v>726524.5</v>
      </c>
      <c r="S62" s="39">
        <v>669440.0255625</v>
      </c>
      <c r="T62" s="39">
        <v>691151.03989250003</v>
      </c>
      <c r="U62" s="39">
        <v>754692.10603000002</v>
      </c>
      <c r="V62" s="39">
        <v>621572.38869000005</v>
      </c>
      <c r="W62" s="39">
        <v>246136.65367500004</v>
      </c>
      <c r="X62" s="41"/>
      <c r="Y62" s="37">
        <f t="shared" si="4"/>
        <v>5299545.3538500005</v>
      </c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</row>
    <row r="63" spans="1:157" s="29" customFormat="1" x14ac:dyDescent="0.25">
      <c r="A63" s="29">
        <f t="shared" si="5"/>
        <v>54</v>
      </c>
      <c r="B63" s="30" t="s">
        <v>62</v>
      </c>
      <c r="C63" s="30" t="s">
        <v>63</v>
      </c>
      <c r="D63" s="31" t="s">
        <v>336</v>
      </c>
      <c r="E63" s="30" t="s">
        <v>334</v>
      </c>
      <c r="F63" s="30" t="s">
        <v>147</v>
      </c>
      <c r="G63" s="30"/>
      <c r="H63" s="30" t="s">
        <v>148</v>
      </c>
      <c r="I63" s="30" t="s">
        <v>317</v>
      </c>
      <c r="J63" s="30" t="s">
        <v>318</v>
      </c>
      <c r="K63" s="43" t="s">
        <v>234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/>
      <c r="T63" s="39"/>
      <c r="U63" s="39"/>
      <c r="V63" s="39"/>
      <c r="W63" s="39"/>
      <c r="X63" s="41"/>
      <c r="Y63" s="37">
        <f t="shared" si="4"/>
        <v>0</v>
      </c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</row>
    <row r="64" spans="1:157" s="25" customFormat="1" x14ac:dyDescent="0.25">
      <c r="A64" s="25">
        <f t="shared" si="5"/>
        <v>55</v>
      </c>
      <c r="B64" s="15" t="s">
        <v>62</v>
      </c>
      <c r="C64" s="15" t="s">
        <v>63</v>
      </c>
      <c r="D64" s="26" t="s">
        <v>336</v>
      </c>
      <c r="E64" s="16" t="s">
        <v>334</v>
      </c>
      <c r="F64" s="15" t="s">
        <v>147</v>
      </c>
      <c r="G64" s="15"/>
      <c r="H64" s="15" t="s">
        <v>148</v>
      </c>
      <c r="I64" s="15" t="s">
        <v>317</v>
      </c>
      <c r="J64" s="15" t="s">
        <v>318</v>
      </c>
      <c r="K64" s="43" t="s">
        <v>233</v>
      </c>
      <c r="L64" s="40">
        <v>657.84</v>
      </c>
      <c r="M64" s="40">
        <v>799.86</v>
      </c>
      <c r="N64" s="40">
        <v>811</v>
      </c>
      <c r="O64" s="40">
        <v>1347.63</v>
      </c>
      <c r="P64" s="40">
        <v>1607.49</v>
      </c>
      <c r="Q64" s="40">
        <v>10674.86</v>
      </c>
      <c r="R64" s="40">
        <v>7912.05</v>
      </c>
      <c r="S64" s="40">
        <v>3189.8556699999999</v>
      </c>
      <c r="T64" s="40">
        <v>3322.7124475000001</v>
      </c>
      <c r="U64" s="40">
        <v>3757.7373200000002</v>
      </c>
      <c r="V64" s="40">
        <v>3089.3449975000003</v>
      </c>
      <c r="W64" s="40">
        <v>-30593.419517499999</v>
      </c>
      <c r="X64" s="41"/>
      <c r="Y64" s="38">
        <f t="shared" si="4"/>
        <v>6576.9609175000005</v>
      </c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</row>
    <row r="65" spans="1:157" s="29" customFormat="1" x14ac:dyDescent="0.25">
      <c r="A65" s="29">
        <f t="shared" si="5"/>
        <v>56</v>
      </c>
      <c r="B65" s="30" t="s">
        <v>66</v>
      </c>
      <c r="C65" s="30" t="e">
        <v>#N/A</v>
      </c>
      <c r="D65" s="31" t="s">
        <v>336</v>
      </c>
      <c r="E65" s="30" t="s">
        <v>334</v>
      </c>
      <c r="F65" s="30" t="s">
        <v>147</v>
      </c>
      <c r="G65" s="30"/>
      <c r="H65" s="30" t="s">
        <v>148</v>
      </c>
      <c r="I65" s="30" t="s">
        <v>317</v>
      </c>
      <c r="J65" s="30" t="s">
        <v>318</v>
      </c>
      <c r="K65" s="43" t="s">
        <v>234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/>
      <c r="T65" s="39"/>
      <c r="U65" s="39"/>
      <c r="V65" s="39"/>
      <c r="W65" s="39"/>
      <c r="X65" s="41"/>
      <c r="Y65" s="37">
        <f t="shared" si="4"/>
        <v>0</v>
      </c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</row>
    <row r="66" spans="1:157" s="25" customFormat="1" x14ac:dyDescent="0.25">
      <c r="A66" s="25">
        <f t="shared" si="5"/>
        <v>57</v>
      </c>
      <c r="B66" s="15" t="s">
        <v>67</v>
      </c>
      <c r="C66" s="15" t="s">
        <v>68</v>
      </c>
      <c r="D66" s="26" t="s">
        <v>336</v>
      </c>
      <c r="E66" s="16" t="s">
        <v>334</v>
      </c>
      <c r="F66" s="15" t="s">
        <v>147</v>
      </c>
      <c r="G66" s="15"/>
      <c r="H66" s="15" t="s">
        <v>148</v>
      </c>
      <c r="I66" s="15" t="s">
        <v>317</v>
      </c>
      <c r="J66" s="15" t="s">
        <v>318</v>
      </c>
      <c r="K66" s="43" t="s">
        <v>233</v>
      </c>
      <c r="L66" s="40">
        <v>47.83</v>
      </c>
      <c r="M66" s="40">
        <v>66.099999999999994</v>
      </c>
      <c r="N66" s="40">
        <v>65.290000000000006</v>
      </c>
      <c r="O66" s="40">
        <v>73.28</v>
      </c>
      <c r="P66" s="40">
        <v>80.27</v>
      </c>
      <c r="Q66" s="40">
        <v>78.400000000000006</v>
      </c>
      <c r="R66" s="40">
        <v>502.1</v>
      </c>
      <c r="S66" s="40">
        <v>0.68821500000000002</v>
      </c>
      <c r="T66" s="40">
        <v>0</v>
      </c>
      <c r="U66" s="40">
        <v>0</v>
      </c>
      <c r="V66" s="40">
        <v>20.948847499999999</v>
      </c>
      <c r="W66" s="40">
        <v>0</v>
      </c>
      <c r="X66" s="41"/>
      <c r="Y66" s="38">
        <f t="shared" si="4"/>
        <v>934.90706249999994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</row>
    <row r="67" spans="1:157" s="25" customFormat="1" x14ac:dyDescent="0.25">
      <c r="A67" s="25">
        <f t="shared" si="5"/>
        <v>58</v>
      </c>
      <c r="B67" s="15" t="s">
        <v>69</v>
      </c>
      <c r="C67" s="15" t="s">
        <v>70</v>
      </c>
      <c r="D67" s="26" t="s">
        <v>336</v>
      </c>
      <c r="E67" s="16" t="s">
        <v>334</v>
      </c>
      <c r="F67" s="15" t="s">
        <v>143</v>
      </c>
      <c r="G67" s="15"/>
      <c r="H67" s="15" t="s">
        <v>144</v>
      </c>
      <c r="I67" s="15" t="s">
        <v>317</v>
      </c>
      <c r="J67" s="15" t="s">
        <v>318</v>
      </c>
      <c r="K67" s="43" t="s">
        <v>233</v>
      </c>
      <c r="L67" s="40">
        <v>0</v>
      </c>
      <c r="M67" s="40">
        <v>0</v>
      </c>
      <c r="N67" s="40">
        <v>13960.69</v>
      </c>
      <c r="O67" s="40">
        <v>0</v>
      </c>
      <c r="P67" s="40">
        <v>0</v>
      </c>
      <c r="Q67" s="40">
        <v>996.92</v>
      </c>
      <c r="R67" s="40">
        <v>0</v>
      </c>
      <c r="S67" s="40">
        <v>0</v>
      </c>
      <c r="T67" s="40">
        <v>3518.4157675000001</v>
      </c>
      <c r="U67" s="40">
        <v>0</v>
      </c>
      <c r="V67" s="40">
        <v>8973.0097349999996</v>
      </c>
      <c r="W67" s="40">
        <v>0</v>
      </c>
      <c r="X67" s="41"/>
      <c r="Y67" s="38">
        <f t="shared" si="4"/>
        <v>27449.035502499999</v>
      </c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</row>
    <row r="68" spans="1:157" s="29" customFormat="1" x14ac:dyDescent="0.25">
      <c r="A68" s="29">
        <f t="shared" si="5"/>
        <v>59</v>
      </c>
      <c r="B68" s="30" t="s">
        <v>69</v>
      </c>
      <c r="C68" s="30" t="s">
        <v>70</v>
      </c>
      <c r="D68" s="31" t="s">
        <v>336</v>
      </c>
      <c r="E68" s="30" t="s">
        <v>334</v>
      </c>
      <c r="F68" s="30" t="s">
        <v>147</v>
      </c>
      <c r="G68" s="30"/>
      <c r="H68" s="30" t="s">
        <v>148</v>
      </c>
      <c r="I68" s="30" t="s">
        <v>317</v>
      </c>
      <c r="J68" s="30" t="s">
        <v>318</v>
      </c>
      <c r="K68" s="43" t="s">
        <v>234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41"/>
      <c r="Y68" s="37">
        <f t="shared" si="4"/>
        <v>0</v>
      </c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</row>
    <row r="69" spans="1:157" s="29" customFormat="1" x14ac:dyDescent="0.25">
      <c r="A69" s="29">
        <f t="shared" si="5"/>
        <v>60</v>
      </c>
      <c r="B69" s="30" t="s">
        <v>69</v>
      </c>
      <c r="C69" s="30" t="s">
        <v>70</v>
      </c>
      <c r="D69" s="32" t="s">
        <v>336</v>
      </c>
      <c r="E69" s="33" t="s">
        <v>334</v>
      </c>
      <c r="F69" s="30" t="s">
        <v>147</v>
      </c>
      <c r="G69" s="30"/>
      <c r="H69" s="30" t="s">
        <v>148</v>
      </c>
      <c r="I69" s="30" t="s">
        <v>317</v>
      </c>
      <c r="J69" s="30" t="s">
        <v>318</v>
      </c>
      <c r="K69" s="43" t="s">
        <v>233</v>
      </c>
      <c r="L69" s="39">
        <v>904177.88</v>
      </c>
      <c r="M69" s="39">
        <v>1131326.72</v>
      </c>
      <c r="N69" s="39">
        <v>1019254.95</v>
      </c>
      <c r="O69" s="39">
        <v>789587.94</v>
      </c>
      <c r="P69" s="39">
        <v>692569.94</v>
      </c>
      <c r="Q69" s="39">
        <v>657969.80000000005</v>
      </c>
      <c r="R69" s="39">
        <v>817411.03</v>
      </c>
      <c r="S69" s="39">
        <v>903437.51554000005</v>
      </c>
      <c r="T69" s="39">
        <v>703801.26579250011</v>
      </c>
      <c r="U69" s="39">
        <v>808813.42747750005</v>
      </c>
      <c r="V69" s="39">
        <v>678507.94640250003</v>
      </c>
      <c r="W69" s="39">
        <v>771887.66875250009</v>
      </c>
      <c r="X69" s="41"/>
      <c r="Y69" s="37">
        <f t="shared" si="4"/>
        <v>9878746.0839649998</v>
      </c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</row>
    <row r="70" spans="1:157" s="29" customFormat="1" x14ac:dyDescent="0.25">
      <c r="A70" s="29">
        <f t="shared" si="5"/>
        <v>61</v>
      </c>
      <c r="B70" s="30" t="s">
        <v>71</v>
      </c>
      <c r="C70" s="30" t="s">
        <v>72</v>
      </c>
      <c r="D70" s="32" t="s">
        <v>336</v>
      </c>
      <c r="E70" s="33" t="s">
        <v>334</v>
      </c>
      <c r="F70" s="30" t="s">
        <v>147</v>
      </c>
      <c r="G70" s="30"/>
      <c r="H70" s="30" t="s">
        <v>148</v>
      </c>
      <c r="I70" s="30" t="s">
        <v>317</v>
      </c>
      <c r="J70" s="30" t="s">
        <v>318</v>
      </c>
      <c r="K70" s="43" t="s">
        <v>233</v>
      </c>
      <c r="L70" s="39">
        <v>314829.40000000002</v>
      </c>
      <c r="M70" s="39">
        <v>317612.53000000003</v>
      </c>
      <c r="N70" s="39">
        <v>313697.44</v>
      </c>
      <c r="O70" s="39">
        <v>352100.42</v>
      </c>
      <c r="P70" s="39">
        <v>385659.6</v>
      </c>
      <c r="Q70" s="39">
        <v>376698.38</v>
      </c>
      <c r="R70" s="39">
        <v>443813.65</v>
      </c>
      <c r="S70" s="39">
        <v>276278.48944999999</v>
      </c>
      <c r="T70" s="39">
        <v>266655.31466249999</v>
      </c>
      <c r="U70" s="39">
        <v>300980.07949750003</v>
      </c>
      <c r="V70" s="39">
        <v>261349.45855500002</v>
      </c>
      <c r="W70" s="39">
        <v>301790.28581999999</v>
      </c>
      <c r="X70" s="41"/>
      <c r="Y70" s="37">
        <f t="shared" si="4"/>
        <v>3911465.0479849996</v>
      </c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</row>
    <row r="71" spans="1:157" s="25" customFormat="1" x14ac:dyDescent="0.25">
      <c r="A71" s="25">
        <f t="shared" si="5"/>
        <v>62</v>
      </c>
      <c r="B71" s="15" t="s">
        <v>73</v>
      </c>
      <c r="C71" s="15" t="s">
        <v>74</v>
      </c>
      <c r="D71" s="17" t="s">
        <v>336</v>
      </c>
      <c r="E71" s="15" t="s">
        <v>334</v>
      </c>
      <c r="F71" s="15" t="s">
        <v>147</v>
      </c>
      <c r="G71" s="15"/>
      <c r="H71" s="15" t="s">
        <v>148</v>
      </c>
      <c r="I71" s="15" t="s">
        <v>317</v>
      </c>
      <c r="J71" s="15" t="s">
        <v>318</v>
      </c>
      <c r="K71" s="43" t="s">
        <v>234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/>
      <c r="T71" s="40"/>
      <c r="U71" s="40"/>
      <c r="V71" s="40"/>
      <c r="W71" s="40"/>
      <c r="X71" s="41"/>
      <c r="Y71" s="38">
        <f t="shared" si="4"/>
        <v>0</v>
      </c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</row>
    <row r="72" spans="1:157" s="25" customFormat="1" x14ac:dyDescent="0.25">
      <c r="A72" s="25">
        <f t="shared" si="5"/>
        <v>63</v>
      </c>
      <c r="B72" s="15" t="s">
        <v>73</v>
      </c>
      <c r="C72" s="15" t="s">
        <v>74</v>
      </c>
      <c r="D72" s="26" t="s">
        <v>336</v>
      </c>
      <c r="E72" s="16" t="s">
        <v>334</v>
      </c>
      <c r="F72" s="15" t="s">
        <v>147</v>
      </c>
      <c r="G72" s="15"/>
      <c r="H72" s="15" t="s">
        <v>148</v>
      </c>
      <c r="I72" s="15" t="s">
        <v>317</v>
      </c>
      <c r="J72" s="15" t="s">
        <v>318</v>
      </c>
      <c r="K72" s="43" t="s">
        <v>233</v>
      </c>
      <c r="L72" s="40">
        <v>54709.46</v>
      </c>
      <c r="M72" s="40">
        <v>41042.83</v>
      </c>
      <c r="N72" s="40">
        <v>42360.43</v>
      </c>
      <c r="O72" s="40">
        <v>13505.2</v>
      </c>
      <c r="P72" s="40">
        <v>-2410.7199999999998</v>
      </c>
      <c r="Q72" s="40">
        <v>75416.179999999993</v>
      </c>
      <c r="R72" s="40">
        <v>43134.66</v>
      </c>
      <c r="S72" s="40">
        <v>128485.63206500001</v>
      </c>
      <c r="T72" s="40">
        <v>58627.847115000004</v>
      </c>
      <c r="U72" s="40">
        <v>13515.7396825</v>
      </c>
      <c r="V72" s="40">
        <v>-48558.604732500004</v>
      </c>
      <c r="W72" s="40">
        <v>105029.80501500001</v>
      </c>
      <c r="X72" s="41"/>
      <c r="Y72" s="38">
        <f t="shared" si="4"/>
        <v>524858.45914500009</v>
      </c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</row>
    <row r="73" spans="1:157" s="29" customFormat="1" x14ac:dyDescent="0.25">
      <c r="A73" s="29">
        <f t="shared" si="5"/>
        <v>64</v>
      </c>
      <c r="B73" s="30" t="s">
        <v>75</v>
      </c>
      <c r="C73" s="30" t="s">
        <v>76</v>
      </c>
      <c r="D73" s="32" t="s">
        <v>336</v>
      </c>
      <c r="E73" s="33" t="s">
        <v>334</v>
      </c>
      <c r="F73" s="30" t="s">
        <v>147</v>
      </c>
      <c r="G73" s="30"/>
      <c r="H73" s="30" t="s">
        <v>148</v>
      </c>
      <c r="I73" s="30" t="s">
        <v>317</v>
      </c>
      <c r="J73" s="30" t="s">
        <v>318</v>
      </c>
      <c r="K73" s="43" t="s">
        <v>234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/>
      <c r="T73" s="39"/>
      <c r="U73" s="39"/>
      <c r="V73" s="39"/>
      <c r="W73" s="39"/>
      <c r="X73" s="41"/>
      <c r="Y73" s="37">
        <f t="shared" si="4"/>
        <v>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</row>
    <row r="74" spans="1:157" s="25" customFormat="1" x14ac:dyDescent="0.25">
      <c r="A74" s="25">
        <f t="shared" si="5"/>
        <v>65</v>
      </c>
      <c r="B74" s="15" t="s">
        <v>77</v>
      </c>
      <c r="C74" s="15" t="s">
        <v>78</v>
      </c>
      <c r="D74" s="17" t="s">
        <v>336</v>
      </c>
      <c r="E74" s="15" t="s">
        <v>334</v>
      </c>
      <c r="F74" s="15" t="s">
        <v>147</v>
      </c>
      <c r="G74" s="15"/>
      <c r="H74" s="15" t="s">
        <v>148</v>
      </c>
      <c r="I74" s="15" t="s">
        <v>317</v>
      </c>
      <c r="J74" s="15" t="s">
        <v>318</v>
      </c>
      <c r="K74" s="43" t="s">
        <v>234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/>
      <c r="T74" s="40"/>
      <c r="U74" s="40"/>
      <c r="V74" s="40"/>
      <c r="W74" s="40"/>
      <c r="X74" s="41"/>
      <c r="Y74" s="38">
        <f t="shared" ref="Y74:Y137" si="6">SUM(L74:W74)</f>
        <v>0</v>
      </c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</row>
    <row r="75" spans="1:157" s="29" customFormat="1" x14ac:dyDescent="0.25">
      <c r="A75" s="29">
        <f t="shared" si="5"/>
        <v>66</v>
      </c>
      <c r="B75" s="30" t="s">
        <v>77</v>
      </c>
      <c r="C75" s="30" t="s">
        <v>78</v>
      </c>
      <c r="D75" s="32" t="s">
        <v>336</v>
      </c>
      <c r="E75" s="33" t="s">
        <v>334</v>
      </c>
      <c r="F75" s="30" t="s">
        <v>147</v>
      </c>
      <c r="G75" s="30"/>
      <c r="H75" s="30" t="s">
        <v>148</v>
      </c>
      <c r="I75" s="30" t="s">
        <v>317</v>
      </c>
      <c r="J75" s="30" t="s">
        <v>318</v>
      </c>
      <c r="K75" s="43" t="s">
        <v>233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41"/>
      <c r="Y75" s="37">
        <f t="shared" si="6"/>
        <v>0</v>
      </c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</row>
    <row r="76" spans="1:157" s="25" customFormat="1" x14ac:dyDescent="0.25">
      <c r="A76" s="25">
        <f t="shared" ref="A76:A139" si="7">A75+1</f>
        <v>67</v>
      </c>
      <c r="B76" s="15" t="s">
        <v>81</v>
      </c>
      <c r="C76" s="15" t="s">
        <v>82</v>
      </c>
      <c r="D76" s="26" t="s">
        <v>336</v>
      </c>
      <c r="E76" s="16" t="s">
        <v>334</v>
      </c>
      <c r="F76" s="15" t="s">
        <v>147</v>
      </c>
      <c r="G76" s="15"/>
      <c r="H76" s="15" t="s">
        <v>148</v>
      </c>
      <c r="I76" s="15" t="s">
        <v>317</v>
      </c>
      <c r="J76" s="15" t="s">
        <v>318</v>
      </c>
      <c r="K76" s="43" t="s">
        <v>234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10.51</v>
      </c>
      <c r="S76" s="40"/>
      <c r="T76" s="40"/>
      <c r="U76" s="40"/>
      <c r="V76" s="40"/>
      <c r="W76" s="40"/>
      <c r="X76" s="41"/>
      <c r="Y76" s="38">
        <f t="shared" si="6"/>
        <v>10.51</v>
      </c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</row>
    <row r="77" spans="1:157" s="25" customFormat="1" x14ac:dyDescent="0.25">
      <c r="A77" s="25">
        <f t="shared" si="7"/>
        <v>68</v>
      </c>
      <c r="B77" s="15" t="s">
        <v>83</v>
      </c>
      <c r="C77" s="15" t="s">
        <v>84</v>
      </c>
      <c r="D77" s="26" t="s">
        <v>336</v>
      </c>
      <c r="E77" s="16" t="s">
        <v>334</v>
      </c>
      <c r="F77" s="15" t="s">
        <v>147</v>
      </c>
      <c r="G77" s="15"/>
      <c r="H77" s="15" t="s">
        <v>148</v>
      </c>
      <c r="I77" s="15" t="s">
        <v>317</v>
      </c>
      <c r="J77" s="15" t="s">
        <v>318</v>
      </c>
      <c r="K77" s="43" t="s">
        <v>233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1"/>
      <c r="Y77" s="38">
        <f t="shared" si="6"/>
        <v>0</v>
      </c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</row>
    <row r="78" spans="1:157" s="29" customFormat="1" x14ac:dyDescent="0.25">
      <c r="A78" s="29">
        <f t="shared" si="7"/>
        <v>69</v>
      </c>
      <c r="B78" s="30" t="s">
        <v>85</v>
      </c>
      <c r="C78" s="30" t="s">
        <v>86</v>
      </c>
      <c r="D78" s="32" t="s">
        <v>336</v>
      </c>
      <c r="E78" s="33" t="s">
        <v>334</v>
      </c>
      <c r="F78" s="30" t="s">
        <v>147</v>
      </c>
      <c r="G78" s="30"/>
      <c r="H78" s="30" t="s">
        <v>148</v>
      </c>
      <c r="I78" s="30" t="s">
        <v>317</v>
      </c>
      <c r="J78" s="30" t="s">
        <v>318</v>
      </c>
      <c r="K78" s="43" t="s">
        <v>233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41"/>
      <c r="Y78" s="37">
        <f t="shared" si="6"/>
        <v>0</v>
      </c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</row>
    <row r="79" spans="1:157" s="29" customFormat="1" x14ac:dyDescent="0.25">
      <c r="A79" s="29">
        <f t="shared" si="7"/>
        <v>70</v>
      </c>
      <c r="B79" s="30" t="s">
        <v>87</v>
      </c>
      <c r="C79" s="30" t="s">
        <v>88</v>
      </c>
      <c r="D79" s="32" t="s">
        <v>336</v>
      </c>
      <c r="E79" s="33" t="s">
        <v>334</v>
      </c>
      <c r="F79" s="30" t="s">
        <v>147</v>
      </c>
      <c r="G79" s="30"/>
      <c r="H79" s="30" t="s">
        <v>148</v>
      </c>
      <c r="I79" s="30" t="s">
        <v>317</v>
      </c>
      <c r="J79" s="30" t="s">
        <v>318</v>
      </c>
      <c r="K79" s="43" t="s">
        <v>233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41"/>
      <c r="Y79" s="37">
        <f t="shared" si="6"/>
        <v>0</v>
      </c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</row>
    <row r="80" spans="1:157" s="25" customFormat="1" x14ac:dyDescent="0.25">
      <c r="A80" s="25">
        <f t="shared" si="7"/>
        <v>71</v>
      </c>
      <c r="B80" s="15" t="s">
        <v>89</v>
      </c>
      <c r="C80" s="15" t="s">
        <v>90</v>
      </c>
      <c r="D80" s="17" t="s">
        <v>336</v>
      </c>
      <c r="E80" s="15" t="s">
        <v>334</v>
      </c>
      <c r="F80" s="15" t="s">
        <v>147</v>
      </c>
      <c r="G80" s="15"/>
      <c r="H80" s="15" t="s">
        <v>148</v>
      </c>
      <c r="I80" s="15" t="s">
        <v>317</v>
      </c>
      <c r="J80" s="15" t="s">
        <v>318</v>
      </c>
      <c r="K80" s="43" t="s">
        <v>234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/>
      <c r="T80" s="40"/>
      <c r="U80" s="40"/>
      <c r="V80" s="40"/>
      <c r="W80" s="40"/>
      <c r="X80" s="41"/>
      <c r="Y80" s="38">
        <f t="shared" si="6"/>
        <v>0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</row>
    <row r="81" spans="1:157" s="29" customFormat="1" x14ac:dyDescent="0.25">
      <c r="A81" s="29">
        <f t="shared" si="7"/>
        <v>72</v>
      </c>
      <c r="B81" s="30" t="s">
        <v>91</v>
      </c>
      <c r="C81" s="30" t="s">
        <v>92</v>
      </c>
      <c r="D81" s="32" t="s">
        <v>336</v>
      </c>
      <c r="E81" s="33" t="s">
        <v>334</v>
      </c>
      <c r="F81" s="30" t="s">
        <v>147</v>
      </c>
      <c r="G81" s="30"/>
      <c r="H81" s="30" t="s">
        <v>148</v>
      </c>
      <c r="I81" s="30" t="s">
        <v>317</v>
      </c>
      <c r="J81" s="30" t="s">
        <v>318</v>
      </c>
      <c r="K81" s="43" t="s">
        <v>233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41"/>
      <c r="Y81" s="37">
        <f t="shared" si="6"/>
        <v>0</v>
      </c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</row>
    <row r="82" spans="1:157" s="29" customFormat="1" x14ac:dyDescent="0.25">
      <c r="A82" s="29">
        <f t="shared" si="7"/>
        <v>73</v>
      </c>
      <c r="B82" s="30" t="s">
        <v>93</v>
      </c>
      <c r="C82" s="30" t="s">
        <v>94</v>
      </c>
      <c r="D82" s="31" t="s">
        <v>336</v>
      </c>
      <c r="E82" s="30" t="s">
        <v>334</v>
      </c>
      <c r="F82" s="30" t="s">
        <v>147</v>
      </c>
      <c r="G82" s="30"/>
      <c r="H82" s="30" t="s">
        <v>148</v>
      </c>
      <c r="I82" s="30" t="s">
        <v>317</v>
      </c>
      <c r="J82" s="30" t="s">
        <v>318</v>
      </c>
      <c r="K82" s="43" t="s">
        <v>234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/>
      <c r="T82" s="39"/>
      <c r="U82" s="39"/>
      <c r="V82" s="39"/>
      <c r="W82" s="39"/>
      <c r="X82" s="41"/>
      <c r="Y82" s="37">
        <f t="shared" si="6"/>
        <v>0</v>
      </c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</row>
    <row r="83" spans="1:157" s="29" customFormat="1" x14ac:dyDescent="0.25">
      <c r="A83" s="29">
        <f t="shared" si="7"/>
        <v>74</v>
      </c>
      <c r="B83" s="30" t="s">
        <v>99</v>
      </c>
      <c r="C83" s="30" t="s">
        <v>100</v>
      </c>
      <c r="D83" s="32" t="s">
        <v>336</v>
      </c>
      <c r="E83" s="33" t="s">
        <v>334</v>
      </c>
      <c r="F83" s="30" t="s">
        <v>147</v>
      </c>
      <c r="G83" s="30"/>
      <c r="H83" s="30" t="s">
        <v>148</v>
      </c>
      <c r="I83" s="30" t="s">
        <v>317</v>
      </c>
      <c r="J83" s="30" t="s">
        <v>318</v>
      </c>
      <c r="K83" s="43" t="s">
        <v>233</v>
      </c>
      <c r="L83" s="39">
        <v>462.48</v>
      </c>
      <c r="M83" s="39">
        <v>548.34</v>
      </c>
      <c r="N83" s="39">
        <v>339.95</v>
      </c>
      <c r="O83" s="39">
        <v>571.48</v>
      </c>
      <c r="P83" s="39">
        <v>1088.69</v>
      </c>
      <c r="Q83" s="39">
        <v>2043.54</v>
      </c>
      <c r="R83" s="39">
        <v>834.95</v>
      </c>
      <c r="S83" s="39">
        <v>79448.060975</v>
      </c>
      <c r="T83" s="39">
        <v>76589.16372750001</v>
      </c>
      <c r="U83" s="39">
        <v>86723.838672500002</v>
      </c>
      <c r="V83" s="39">
        <v>-22019.313795000002</v>
      </c>
      <c r="W83" s="39">
        <v>-406755.39862500003</v>
      </c>
      <c r="X83" s="41"/>
      <c r="Y83" s="37">
        <f t="shared" si="6"/>
        <v>-180124.21904500001</v>
      </c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</row>
    <row r="84" spans="1:157" s="25" customFormat="1" x14ac:dyDescent="0.25">
      <c r="A84" s="25">
        <f t="shared" si="7"/>
        <v>75</v>
      </c>
      <c r="B84" s="15" t="s">
        <v>101</v>
      </c>
      <c r="C84" s="15" t="s">
        <v>163</v>
      </c>
      <c r="D84" s="26" t="s">
        <v>336</v>
      </c>
      <c r="E84" s="16" t="s">
        <v>334</v>
      </c>
      <c r="F84" s="15" t="s">
        <v>147</v>
      </c>
      <c r="G84" s="15"/>
      <c r="H84" s="15" t="s">
        <v>148</v>
      </c>
      <c r="I84" s="15" t="s">
        <v>317</v>
      </c>
      <c r="J84" s="15" t="s">
        <v>318</v>
      </c>
      <c r="K84" s="43" t="s">
        <v>234</v>
      </c>
      <c r="L84" s="40">
        <v>58.05</v>
      </c>
      <c r="M84" s="40">
        <v>62.46</v>
      </c>
      <c r="N84" s="40">
        <v>53.9</v>
      </c>
      <c r="O84" s="40">
        <v>63.48</v>
      </c>
      <c r="P84" s="40">
        <v>15.74</v>
      </c>
      <c r="Q84" s="40">
        <v>16.52</v>
      </c>
      <c r="R84" s="40">
        <v>16.63</v>
      </c>
      <c r="S84" s="40"/>
      <c r="T84" s="40"/>
      <c r="U84" s="40"/>
      <c r="V84" s="40"/>
      <c r="W84" s="40"/>
      <c r="X84" s="41"/>
      <c r="Y84" s="38">
        <f t="shared" si="6"/>
        <v>286.77999999999997</v>
      </c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</row>
    <row r="85" spans="1:157" s="25" customFormat="1" x14ac:dyDescent="0.25">
      <c r="A85" s="25">
        <f t="shared" si="7"/>
        <v>76</v>
      </c>
      <c r="B85" s="15" t="s">
        <v>102</v>
      </c>
      <c r="C85" s="15" t="s">
        <v>103</v>
      </c>
      <c r="D85" s="26" t="s">
        <v>336</v>
      </c>
      <c r="E85" s="16" t="s">
        <v>334</v>
      </c>
      <c r="F85" s="15" t="s">
        <v>147</v>
      </c>
      <c r="G85" s="15"/>
      <c r="H85" s="15" t="s">
        <v>148</v>
      </c>
      <c r="I85" s="15" t="s">
        <v>317</v>
      </c>
      <c r="J85" s="15" t="s">
        <v>318</v>
      </c>
      <c r="K85" s="43" t="s">
        <v>233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53798.61</v>
      </c>
      <c r="S85" s="40">
        <v>808732.85418499995</v>
      </c>
      <c r="T85" s="40">
        <v>795342.3592050001</v>
      </c>
      <c r="U85" s="40">
        <v>-7742936.0478475001</v>
      </c>
      <c r="V85" s="40">
        <v>0</v>
      </c>
      <c r="W85" s="40">
        <v>0</v>
      </c>
      <c r="X85" s="41"/>
      <c r="Y85" s="38">
        <f t="shared" si="6"/>
        <v>-6085062.2244575005</v>
      </c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</row>
    <row r="86" spans="1:157" s="25" customFormat="1" x14ac:dyDescent="0.25">
      <c r="A86" s="25">
        <f t="shared" si="7"/>
        <v>77</v>
      </c>
      <c r="B86" s="15" t="s">
        <v>104</v>
      </c>
      <c r="C86" s="15" t="s">
        <v>105</v>
      </c>
      <c r="D86" s="17" t="s">
        <v>336</v>
      </c>
      <c r="E86" s="15" t="s">
        <v>334</v>
      </c>
      <c r="F86" s="15" t="s">
        <v>147</v>
      </c>
      <c r="G86" s="15"/>
      <c r="H86" s="15" t="s">
        <v>148</v>
      </c>
      <c r="I86" s="15" t="s">
        <v>317</v>
      </c>
      <c r="J86" s="15" t="s">
        <v>318</v>
      </c>
      <c r="K86" s="43" t="s">
        <v>234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/>
      <c r="T86" s="40"/>
      <c r="U86" s="40"/>
      <c r="V86" s="40"/>
      <c r="W86" s="40"/>
      <c r="X86" s="41"/>
      <c r="Y86" s="38">
        <f t="shared" si="6"/>
        <v>0</v>
      </c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</row>
    <row r="87" spans="1:157" s="25" customFormat="1" x14ac:dyDescent="0.25">
      <c r="A87" s="25">
        <f t="shared" si="7"/>
        <v>78</v>
      </c>
      <c r="B87" s="15" t="s">
        <v>106</v>
      </c>
      <c r="C87" s="15" t="s">
        <v>107</v>
      </c>
      <c r="D87" s="26" t="s">
        <v>336</v>
      </c>
      <c r="E87" s="16" t="s">
        <v>334</v>
      </c>
      <c r="F87" s="15" t="s">
        <v>147</v>
      </c>
      <c r="G87" s="15"/>
      <c r="H87" s="15" t="s">
        <v>148</v>
      </c>
      <c r="I87" s="15" t="s">
        <v>317</v>
      </c>
      <c r="J87" s="15" t="s">
        <v>318</v>
      </c>
      <c r="K87" s="43" t="s">
        <v>233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84101.864652500008</v>
      </c>
      <c r="W87" s="40">
        <v>-84101.864652500008</v>
      </c>
      <c r="X87" s="41"/>
      <c r="Y87" s="38">
        <f t="shared" si="6"/>
        <v>0</v>
      </c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</row>
    <row r="88" spans="1:157" s="29" customFormat="1" x14ac:dyDescent="0.25">
      <c r="A88" s="29">
        <f t="shared" si="7"/>
        <v>79</v>
      </c>
      <c r="B88" s="30" t="s">
        <v>108</v>
      </c>
      <c r="C88" s="30" t="s">
        <v>109</v>
      </c>
      <c r="D88" s="31" t="s">
        <v>336</v>
      </c>
      <c r="E88" s="30" t="s">
        <v>334</v>
      </c>
      <c r="F88" s="30" t="s">
        <v>147</v>
      </c>
      <c r="G88" s="30"/>
      <c r="H88" s="30" t="s">
        <v>148</v>
      </c>
      <c r="I88" s="30" t="s">
        <v>317</v>
      </c>
      <c r="J88" s="30" t="s">
        <v>318</v>
      </c>
      <c r="K88" s="43" t="s">
        <v>234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/>
      <c r="T88" s="39"/>
      <c r="U88" s="39"/>
      <c r="V88" s="39"/>
      <c r="W88" s="39"/>
      <c r="X88" s="41"/>
      <c r="Y88" s="37">
        <f t="shared" si="6"/>
        <v>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</row>
    <row r="89" spans="1:157" s="25" customFormat="1" x14ac:dyDescent="0.25">
      <c r="A89" s="25">
        <f t="shared" si="7"/>
        <v>80</v>
      </c>
      <c r="B89" s="15" t="s">
        <v>37</v>
      </c>
      <c r="C89" s="15" t="s">
        <v>38</v>
      </c>
      <c r="D89" s="17" t="s">
        <v>336</v>
      </c>
      <c r="E89" s="15" t="s">
        <v>334</v>
      </c>
      <c r="F89" s="15" t="s">
        <v>326</v>
      </c>
      <c r="G89" s="15"/>
      <c r="H89" s="15" t="s">
        <v>325</v>
      </c>
      <c r="I89" s="15" t="s">
        <v>317</v>
      </c>
      <c r="J89" s="15" t="s">
        <v>318</v>
      </c>
      <c r="K89" s="43" t="s">
        <v>234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/>
      <c r="T89" s="40"/>
      <c r="U89" s="40"/>
      <c r="V89" s="40"/>
      <c r="W89" s="40"/>
      <c r="X89" s="41"/>
      <c r="Y89" s="38">
        <f t="shared" si="6"/>
        <v>0</v>
      </c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</row>
    <row r="90" spans="1:157" s="29" customFormat="1" x14ac:dyDescent="0.25">
      <c r="A90" s="29">
        <f t="shared" si="7"/>
        <v>81</v>
      </c>
      <c r="B90" s="30" t="s">
        <v>0</v>
      </c>
      <c r="C90" s="30" t="s">
        <v>1</v>
      </c>
      <c r="D90" s="32" t="s">
        <v>336</v>
      </c>
      <c r="E90" s="33" t="s">
        <v>334</v>
      </c>
      <c r="F90" s="30" t="s">
        <v>145</v>
      </c>
      <c r="G90" s="30"/>
      <c r="H90" s="30" t="s">
        <v>146</v>
      </c>
      <c r="I90" s="30" t="s">
        <v>317</v>
      </c>
      <c r="J90" s="30" t="s">
        <v>318</v>
      </c>
      <c r="K90" s="43" t="s">
        <v>234</v>
      </c>
      <c r="L90" s="39">
        <v>31889.26</v>
      </c>
      <c r="M90" s="39">
        <v>0</v>
      </c>
      <c r="N90" s="39">
        <v>62042.38</v>
      </c>
      <c r="O90" s="39">
        <v>0</v>
      </c>
      <c r="P90" s="39">
        <v>30752.41</v>
      </c>
      <c r="Q90" s="39">
        <v>30900.43</v>
      </c>
      <c r="R90" s="39">
        <v>-155584.48000000001</v>
      </c>
      <c r="S90" s="39"/>
      <c r="T90" s="39"/>
      <c r="U90" s="39"/>
      <c r="V90" s="39"/>
      <c r="W90" s="39"/>
      <c r="X90" s="41"/>
      <c r="Y90" s="37">
        <f t="shared" si="6"/>
        <v>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</row>
    <row r="91" spans="1:157" s="29" customFormat="1" x14ac:dyDescent="0.25">
      <c r="A91" s="29">
        <f t="shared" si="7"/>
        <v>82</v>
      </c>
      <c r="B91" s="30" t="s">
        <v>3</v>
      </c>
      <c r="C91" s="30" t="s">
        <v>4</v>
      </c>
      <c r="D91" s="32" t="s">
        <v>336</v>
      </c>
      <c r="E91" s="33" t="s">
        <v>334</v>
      </c>
      <c r="F91" s="30" t="s">
        <v>145</v>
      </c>
      <c r="G91" s="30"/>
      <c r="H91" s="30" t="s">
        <v>146</v>
      </c>
      <c r="I91" s="30" t="s">
        <v>317</v>
      </c>
      <c r="J91" s="30" t="s">
        <v>318</v>
      </c>
      <c r="K91" s="43" t="s">
        <v>229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32758.708596368018</v>
      </c>
      <c r="T91" s="39">
        <v>76353.117890742826</v>
      </c>
      <c r="U91" s="39">
        <v>68797.876523512634</v>
      </c>
      <c r="V91" s="39">
        <v>-99396.742623643629</v>
      </c>
      <c r="W91" s="39">
        <v>84810.676232119877</v>
      </c>
      <c r="X91" s="41"/>
      <c r="Y91" s="37">
        <f t="shared" si="6"/>
        <v>163323.63661909971</v>
      </c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</row>
    <row r="92" spans="1:157" s="29" customFormat="1" x14ac:dyDescent="0.25">
      <c r="A92" s="29">
        <f t="shared" si="7"/>
        <v>83</v>
      </c>
      <c r="B92" s="30" t="s">
        <v>37</v>
      </c>
      <c r="C92" s="30" t="s">
        <v>38</v>
      </c>
      <c r="D92" s="31" t="s">
        <v>336</v>
      </c>
      <c r="E92" s="30" t="s">
        <v>334</v>
      </c>
      <c r="F92" s="30" t="s">
        <v>145</v>
      </c>
      <c r="G92" s="30"/>
      <c r="H92" s="30" t="s">
        <v>146</v>
      </c>
      <c r="I92" s="30" t="s">
        <v>317</v>
      </c>
      <c r="J92" s="30" t="s">
        <v>318</v>
      </c>
      <c r="K92" s="43" t="s">
        <v>234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/>
      <c r="T92" s="39"/>
      <c r="U92" s="39"/>
      <c r="V92" s="39"/>
      <c r="W92" s="39"/>
      <c r="X92" s="41"/>
      <c r="Y92" s="37">
        <f t="shared" si="6"/>
        <v>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</row>
    <row r="93" spans="1:157" s="25" customFormat="1" x14ac:dyDescent="0.25">
      <c r="A93" s="25">
        <f t="shared" si="7"/>
        <v>84</v>
      </c>
      <c r="B93" s="15" t="s">
        <v>58</v>
      </c>
      <c r="C93" s="15" t="s">
        <v>59</v>
      </c>
      <c r="D93" s="17" t="s">
        <v>336</v>
      </c>
      <c r="E93" s="15" t="s">
        <v>334</v>
      </c>
      <c r="F93" s="15" t="s">
        <v>149</v>
      </c>
      <c r="G93" s="15"/>
      <c r="H93" s="15" t="s">
        <v>150</v>
      </c>
      <c r="I93" s="15" t="s">
        <v>317</v>
      </c>
      <c r="J93" s="15" t="s">
        <v>318</v>
      </c>
      <c r="K93" s="43" t="s">
        <v>234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/>
      <c r="T93" s="40"/>
      <c r="U93" s="40"/>
      <c r="V93" s="40"/>
      <c r="W93" s="40"/>
      <c r="X93" s="41"/>
      <c r="Y93" s="38">
        <f t="shared" si="6"/>
        <v>0</v>
      </c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</row>
    <row r="94" spans="1:157" s="25" customFormat="1" x14ac:dyDescent="0.25">
      <c r="A94" s="25">
        <f t="shared" si="7"/>
        <v>85</v>
      </c>
      <c r="B94" s="15" t="s">
        <v>95</v>
      </c>
      <c r="C94" s="15" t="s">
        <v>96</v>
      </c>
      <c r="D94" s="17" t="s">
        <v>336</v>
      </c>
      <c r="E94" s="15" t="s">
        <v>334</v>
      </c>
      <c r="F94" s="15" t="s">
        <v>149</v>
      </c>
      <c r="G94" s="15"/>
      <c r="H94" s="15" t="s">
        <v>150</v>
      </c>
      <c r="I94" s="15" t="s">
        <v>317</v>
      </c>
      <c r="J94" s="15" t="s">
        <v>318</v>
      </c>
      <c r="K94" s="43" t="s">
        <v>234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/>
      <c r="T94" s="40"/>
      <c r="U94" s="40"/>
      <c r="V94" s="40"/>
      <c r="W94" s="40"/>
      <c r="X94" s="41"/>
      <c r="Y94" s="38">
        <f t="shared" si="6"/>
        <v>0</v>
      </c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</row>
    <row r="95" spans="1:157" s="25" customFormat="1" x14ac:dyDescent="0.25">
      <c r="A95" s="25">
        <f t="shared" si="7"/>
        <v>86</v>
      </c>
      <c r="B95" s="15" t="s">
        <v>0</v>
      </c>
      <c r="C95" s="15" t="s">
        <v>1</v>
      </c>
      <c r="D95" s="17" t="s">
        <v>336</v>
      </c>
      <c r="E95" s="15" t="s">
        <v>334</v>
      </c>
      <c r="F95" s="15" t="s">
        <v>151</v>
      </c>
      <c r="G95" s="15"/>
      <c r="H95" s="15" t="s">
        <v>152</v>
      </c>
      <c r="I95" s="15" t="s">
        <v>317</v>
      </c>
      <c r="J95" s="15" t="s">
        <v>318</v>
      </c>
      <c r="K95" s="43" t="s">
        <v>234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/>
      <c r="T95" s="40"/>
      <c r="U95" s="40"/>
      <c r="V95" s="40"/>
      <c r="W95" s="40"/>
      <c r="X95" s="41"/>
      <c r="Y95" s="38">
        <f t="shared" si="6"/>
        <v>0</v>
      </c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</row>
    <row r="96" spans="1:157" s="25" customFormat="1" x14ac:dyDescent="0.25">
      <c r="A96" s="25">
        <f t="shared" si="7"/>
        <v>87</v>
      </c>
      <c r="B96" s="15" t="s">
        <v>33</v>
      </c>
      <c r="C96" s="15" t="s">
        <v>34</v>
      </c>
      <c r="D96" s="17" t="s">
        <v>336</v>
      </c>
      <c r="E96" s="15" t="s">
        <v>334</v>
      </c>
      <c r="F96" s="15" t="s">
        <v>151</v>
      </c>
      <c r="G96" s="15"/>
      <c r="H96" s="15" t="s">
        <v>152</v>
      </c>
      <c r="I96" s="15" t="s">
        <v>317</v>
      </c>
      <c r="J96" s="15" t="s">
        <v>318</v>
      </c>
      <c r="K96" s="43" t="s">
        <v>234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/>
      <c r="T96" s="40"/>
      <c r="U96" s="40"/>
      <c r="V96" s="40"/>
      <c r="W96" s="40"/>
      <c r="X96" s="41"/>
      <c r="Y96" s="38">
        <f t="shared" si="6"/>
        <v>0</v>
      </c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</row>
    <row r="97" spans="1:157" s="29" customFormat="1" x14ac:dyDescent="0.25">
      <c r="A97" s="29">
        <f t="shared" si="7"/>
        <v>88</v>
      </c>
      <c r="B97" s="30" t="s">
        <v>37</v>
      </c>
      <c r="C97" s="30" t="s">
        <v>38</v>
      </c>
      <c r="D97" s="31" t="s">
        <v>336</v>
      </c>
      <c r="E97" s="30" t="s">
        <v>334</v>
      </c>
      <c r="F97" s="30" t="s">
        <v>151</v>
      </c>
      <c r="G97" s="30"/>
      <c r="H97" s="30" t="s">
        <v>152</v>
      </c>
      <c r="I97" s="30" t="s">
        <v>317</v>
      </c>
      <c r="J97" s="30" t="s">
        <v>318</v>
      </c>
      <c r="K97" s="43" t="s">
        <v>234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/>
      <c r="T97" s="39"/>
      <c r="U97" s="39"/>
      <c r="V97" s="39"/>
      <c r="W97" s="39"/>
      <c r="X97" s="41"/>
      <c r="Y97" s="37">
        <f t="shared" si="6"/>
        <v>0</v>
      </c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</row>
    <row r="98" spans="1:157" s="25" customFormat="1" x14ac:dyDescent="0.25">
      <c r="A98" s="25">
        <f t="shared" si="7"/>
        <v>89</v>
      </c>
      <c r="B98" s="15" t="s">
        <v>69</v>
      </c>
      <c r="C98" s="15" t="s">
        <v>70</v>
      </c>
      <c r="D98" s="17" t="s">
        <v>336</v>
      </c>
      <c r="E98" s="15" t="s">
        <v>334</v>
      </c>
      <c r="F98" s="15" t="s">
        <v>151</v>
      </c>
      <c r="G98" s="15"/>
      <c r="H98" s="15" t="s">
        <v>152</v>
      </c>
      <c r="I98" s="15" t="s">
        <v>317</v>
      </c>
      <c r="J98" s="15" t="s">
        <v>318</v>
      </c>
      <c r="K98" s="43" t="s">
        <v>234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/>
      <c r="T98" s="40"/>
      <c r="U98" s="40"/>
      <c r="V98" s="40"/>
      <c r="W98" s="40"/>
      <c r="X98" s="41"/>
      <c r="Y98" s="38">
        <f t="shared" si="6"/>
        <v>0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</row>
    <row r="99" spans="1:157" s="25" customFormat="1" x14ac:dyDescent="0.25">
      <c r="A99" s="25">
        <f t="shared" si="7"/>
        <v>90</v>
      </c>
      <c r="B99" s="15" t="s">
        <v>89</v>
      </c>
      <c r="C99" s="15" t="s">
        <v>90</v>
      </c>
      <c r="D99" s="17" t="s">
        <v>336</v>
      </c>
      <c r="E99" s="15" t="s">
        <v>334</v>
      </c>
      <c r="F99" s="15" t="s">
        <v>151</v>
      </c>
      <c r="G99" s="15"/>
      <c r="H99" s="15" t="s">
        <v>152</v>
      </c>
      <c r="I99" s="15" t="s">
        <v>317</v>
      </c>
      <c r="J99" s="15" t="s">
        <v>318</v>
      </c>
      <c r="K99" s="43" t="s">
        <v>234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/>
      <c r="T99" s="40"/>
      <c r="U99" s="40"/>
      <c r="V99" s="40"/>
      <c r="W99" s="40"/>
      <c r="X99" s="41"/>
      <c r="Y99" s="38">
        <f t="shared" si="6"/>
        <v>0</v>
      </c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</row>
    <row r="100" spans="1:157" s="29" customFormat="1" x14ac:dyDescent="0.25">
      <c r="A100" s="29">
        <f t="shared" si="7"/>
        <v>91</v>
      </c>
      <c r="B100" s="30" t="s">
        <v>73</v>
      </c>
      <c r="C100" s="30" t="s">
        <v>74</v>
      </c>
      <c r="D100" s="31" t="s">
        <v>336</v>
      </c>
      <c r="E100" s="30" t="s">
        <v>334</v>
      </c>
      <c r="F100" s="30" t="s">
        <v>153</v>
      </c>
      <c r="G100" s="30"/>
      <c r="H100" s="30" t="s">
        <v>154</v>
      </c>
      <c r="I100" s="30" t="s">
        <v>317</v>
      </c>
      <c r="J100" s="30" t="s">
        <v>318</v>
      </c>
      <c r="K100" s="43" t="s">
        <v>234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/>
      <c r="T100" s="39"/>
      <c r="U100" s="39"/>
      <c r="V100" s="39"/>
      <c r="W100" s="39"/>
      <c r="X100" s="41"/>
      <c r="Y100" s="37">
        <f t="shared" si="6"/>
        <v>0</v>
      </c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</row>
    <row r="101" spans="1:157" s="29" customFormat="1" x14ac:dyDescent="0.25">
      <c r="A101" s="29">
        <f t="shared" si="7"/>
        <v>92</v>
      </c>
      <c r="B101" s="30" t="s">
        <v>89</v>
      </c>
      <c r="C101" s="30" t="s">
        <v>90</v>
      </c>
      <c r="D101" s="31" t="s">
        <v>336</v>
      </c>
      <c r="E101" s="30" t="s">
        <v>334</v>
      </c>
      <c r="F101" s="30" t="s">
        <v>153</v>
      </c>
      <c r="G101" s="30"/>
      <c r="H101" s="30" t="s">
        <v>154</v>
      </c>
      <c r="I101" s="30" t="s">
        <v>317</v>
      </c>
      <c r="J101" s="30" t="s">
        <v>318</v>
      </c>
      <c r="K101" s="43" t="s">
        <v>234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/>
      <c r="T101" s="39"/>
      <c r="U101" s="39"/>
      <c r="V101" s="39"/>
      <c r="W101" s="39"/>
      <c r="X101" s="41"/>
      <c r="Y101" s="37">
        <f t="shared" si="6"/>
        <v>0</v>
      </c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</row>
    <row r="102" spans="1:157" s="25" customFormat="1" x14ac:dyDescent="0.25">
      <c r="A102" s="25">
        <f t="shared" si="7"/>
        <v>93</v>
      </c>
      <c r="B102" s="15" t="s">
        <v>37</v>
      </c>
      <c r="C102" s="15" t="s">
        <v>38</v>
      </c>
      <c r="D102" s="26" t="s">
        <v>336</v>
      </c>
      <c r="E102" s="16" t="s">
        <v>334</v>
      </c>
      <c r="F102" s="15" t="s">
        <v>157</v>
      </c>
      <c r="G102" s="15"/>
      <c r="H102" s="15" t="s">
        <v>158</v>
      </c>
      <c r="I102" s="15" t="s">
        <v>317</v>
      </c>
      <c r="J102" s="15" t="s">
        <v>318</v>
      </c>
      <c r="K102" s="43" t="s">
        <v>350</v>
      </c>
      <c r="L102" s="40">
        <v>484621626.25999999</v>
      </c>
      <c r="M102" s="40">
        <v>658543877.62</v>
      </c>
      <c r="N102" s="40">
        <v>432016797.70999998</v>
      </c>
      <c r="O102" s="40">
        <v>437896171.37</v>
      </c>
      <c r="P102" s="40">
        <v>559635213.88999999</v>
      </c>
      <c r="Q102" s="40">
        <v>578756032.82000005</v>
      </c>
      <c r="R102" s="40">
        <v>353023347.66000003</v>
      </c>
      <c r="S102" s="40">
        <v>480043276.70826644</v>
      </c>
      <c r="T102" s="40">
        <v>392306440.73730141</v>
      </c>
      <c r="U102" s="40">
        <v>418442719.65748161</v>
      </c>
      <c r="V102" s="40">
        <v>535069531.38675976</v>
      </c>
      <c r="W102" s="40">
        <v>581655883.91588676</v>
      </c>
      <c r="X102" s="41"/>
      <c r="Y102" s="38">
        <f t="shared" si="6"/>
        <v>5912010919.7356958</v>
      </c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</row>
    <row r="103" spans="1:157" s="29" customFormat="1" x14ac:dyDescent="0.25">
      <c r="A103" s="29">
        <f t="shared" si="7"/>
        <v>94</v>
      </c>
      <c r="B103" s="30" t="s">
        <v>37</v>
      </c>
      <c r="C103" s="30" t="s">
        <v>38</v>
      </c>
      <c r="D103" s="32" t="s">
        <v>336</v>
      </c>
      <c r="E103" s="33" t="s">
        <v>334</v>
      </c>
      <c r="F103" s="30" t="s">
        <v>159</v>
      </c>
      <c r="G103" s="30"/>
      <c r="H103" s="30" t="s">
        <v>160</v>
      </c>
      <c r="I103" s="30" t="s">
        <v>317</v>
      </c>
      <c r="J103" s="30" t="s">
        <v>318</v>
      </c>
      <c r="K103" s="69" t="s">
        <v>346</v>
      </c>
      <c r="L103" s="39">
        <v>2920648.61</v>
      </c>
      <c r="M103" s="39">
        <v>3306193.71</v>
      </c>
      <c r="N103" s="39">
        <v>3600541.86</v>
      </c>
      <c r="O103" s="39">
        <v>3380491.17</v>
      </c>
      <c r="P103" s="39">
        <v>3284213.99</v>
      </c>
      <c r="Q103" s="39">
        <v>3738816.17</v>
      </c>
      <c r="R103" s="39">
        <v>3207820.78</v>
      </c>
      <c r="S103" s="39">
        <v>3814859.8662510337</v>
      </c>
      <c r="T103" s="39">
        <v>4164310.4311312609</v>
      </c>
      <c r="U103" s="39">
        <v>2827267.5121766399</v>
      </c>
      <c r="V103" s="39">
        <v>3139778.392449379</v>
      </c>
      <c r="W103" s="39">
        <v>3686106.9803938847</v>
      </c>
      <c r="X103" s="41"/>
      <c r="Y103" s="37">
        <f t="shared" si="6"/>
        <v>41071049.4724022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</row>
    <row r="104" spans="1:157" s="25" customFormat="1" x14ac:dyDescent="0.25">
      <c r="A104" s="25">
        <f t="shared" si="7"/>
        <v>95</v>
      </c>
      <c r="B104" s="15" t="s">
        <v>37</v>
      </c>
      <c r="C104" s="15" t="s">
        <v>38</v>
      </c>
      <c r="D104" s="26" t="s">
        <v>336</v>
      </c>
      <c r="E104" s="16" t="s">
        <v>334</v>
      </c>
      <c r="F104" s="15" t="s">
        <v>161</v>
      </c>
      <c r="G104" s="15"/>
      <c r="H104" s="15" t="s">
        <v>162</v>
      </c>
      <c r="I104" s="15" t="s">
        <v>317</v>
      </c>
      <c r="J104" s="15" t="s">
        <v>318</v>
      </c>
      <c r="K104" s="43" t="s">
        <v>232</v>
      </c>
      <c r="L104" s="40">
        <v>57279.29</v>
      </c>
      <c r="M104" s="40">
        <v>88161.13</v>
      </c>
      <c r="N104" s="40">
        <v>73976.399999999994</v>
      </c>
      <c r="O104" s="40">
        <v>123715.8</v>
      </c>
      <c r="P104" s="40">
        <v>102023.36</v>
      </c>
      <c r="Q104" s="40">
        <v>378619.87</v>
      </c>
      <c r="R104" s="40">
        <v>139307.03</v>
      </c>
      <c r="S104" s="40">
        <v>43648.241042795125</v>
      </c>
      <c r="T104" s="40">
        <v>43977.774923240999</v>
      </c>
      <c r="U104" s="40">
        <v>43144.680510018719</v>
      </c>
      <c r="V104" s="40">
        <v>41760.420095535927</v>
      </c>
      <c r="W104" s="40">
        <v>39970.318382912548</v>
      </c>
      <c r="X104" s="41"/>
      <c r="Y104" s="38">
        <f t="shared" si="6"/>
        <v>1175584.3149545034</v>
      </c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</row>
    <row r="105" spans="1:157" s="25" customFormat="1" x14ac:dyDescent="0.25">
      <c r="A105" s="25">
        <f t="shared" si="7"/>
        <v>96</v>
      </c>
      <c r="B105" s="15" t="s">
        <v>77</v>
      </c>
      <c r="C105" s="15" t="s">
        <v>78</v>
      </c>
      <c r="D105" s="26" t="s">
        <v>336</v>
      </c>
      <c r="E105" s="16" t="s">
        <v>334</v>
      </c>
      <c r="F105" s="64" t="s">
        <v>149</v>
      </c>
      <c r="G105" s="15"/>
      <c r="H105" s="15" t="s">
        <v>150</v>
      </c>
      <c r="I105" s="15" t="s">
        <v>317</v>
      </c>
      <c r="J105" s="15" t="s">
        <v>318</v>
      </c>
      <c r="K105" s="43" t="s">
        <v>228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/>
      <c r="T105" s="40"/>
      <c r="U105" s="40"/>
      <c r="V105" s="40"/>
      <c r="W105" s="40"/>
      <c r="X105" s="41"/>
      <c r="Y105" s="38">
        <f t="shared" si="6"/>
        <v>0</v>
      </c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</row>
    <row r="106" spans="1:157" s="29" customFormat="1" x14ac:dyDescent="0.25">
      <c r="A106" s="29">
        <f t="shared" si="7"/>
        <v>97</v>
      </c>
      <c r="B106" s="30" t="s">
        <v>37</v>
      </c>
      <c r="C106" s="30" t="s">
        <v>38</v>
      </c>
      <c r="D106" s="31" t="s">
        <v>336</v>
      </c>
      <c r="E106" s="30" t="s">
        <v>334</v>
      </c>
      <c r="F106" s="30" t="s">
        <v>166</v>
      </c>
      <c r="G106" s="30"/>
      <c r="H106" s="30" t="s">
        <v>167</v>
      </c>
      <c r="I106" s="30" t="s">
        <v>317</v>
      </c>
      <c r="J106" s="30" t="s">
        <v>318</v>
      </c>
      <c r="K106" s="43" t="s">
        <v>234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/>
      <c r="T106" s="39"/>
      <c r="U106" s="39"/>
      <c r="V106" s="39"/>
      <c r="W106" s="39"/>
      <c r="X106" s="41"/>
      <c r="Y106" s="37">
        <f t="shared" si="6"/>
        <v>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</row>
    <row r="107" spans="1:157" s="25" customFormat="1" x14ac:dyDescent="0.25">
      <c r="A107" s="25">
        <f t="shared" si="7"/>
        <v>98</v>
      </c>
      <c r="B107" s="15" t="s">
        <v>37</v>
      </c>
      <c r="C107" s="15" t="s">
        <v>38</v>
      </c>
      <c r="D107" s="17" t="s">
        <v>336</v>
      </c>
      <c r="E107" s="15" t="s">
        <v>334</v>
      </c>
      <c r="F107" s="15" t="s">
        <v>164</v>
      </c>
      <c r="G107" s="15"/>
      <c r="H107" s="15" t="s">
        <v>165</v>
      </c>
      <c r="I107" s="15" t="s">
        <v>317</v>
      </c>
      <c r="J107" s="15" t="s">
        <v>318</v>
      </c>
      <c r="K107" s="43" t="s">
        <v>234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/>
      <c r="T107" s="40"/>
      <c r="U107" s="40"/>
      <c r="V107" s="40"/>
      <c r="W107" s="40"/>
      <c r="X107" s="41"/>
      <c r="Y107" s="38">
        <f t="shared" si="6"/>
        <v>0</v>
      </c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</row>
    <row r="108" spans="1:157" s="29" customFormat="1" x14ac:dyDescent="0.25">
      <c r="A108" s="29">
        <f t="shared" si="7"/>
        <v>99</v>
      </c>
      <c r="B108" s="30" t="s">
        <v>43</v>
      </c>
      <c r="C108" s="30" t="s">
        <v>44</v>
      </c>
      <c r="D108" s="31" t="s">
        <v>336</v>
      </c>
      <c r="E108" s="30" t="s">
        <v>334</v>
      </c>
      <c r="F108" s="35" t="s">
        <v>164</v>
      </c>
      <c r="G108" s="30"/>
      <c r="H108" s="30" t="s">
        <v>165</v>
      </c>
      <c r="I108" s="30" t="s">
        <v>317</v>
      </c>
      <c r="J108" s="30" t="s">
        <v>318</v>
      </c>
      <c r="K108" s="43" t="s">
        <v>234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/>
      <c r="T108" s="39"/>
      <c r="U108" s="39"/>
      <c r="V108" s="39"/>
      <c r="W108" s="39"/>
      <c r="X108" s="41"/>
      <c r="Y108" s="37">
        <f t="shared" si="6"/>
        <v>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</row>
    <row r="109" spans="1:157" s="29" customFormat="1" x14ac:dyDescent="0.25">
      <c r="A109" s="29">
        <f t="shared" si="7"/>
        <v>100</v>
      </c>
      <c r="B109" s="30" t="s">
        <v>43</v>
      </c>
      <c r="C109" s="30" t="s">
        <v>44</v>
      </c>
      <c r="D109" s="31" t="s">
        <v>336</v>
      </c>
      <c r="E109" s="30" t="s">
        <v>334</v>
      </c>
      <c r="F109" s="35" t="s">
        <v>155</v>
      </c>
      <c r="G109" s="30"/>
      <c r="H109" s="30" t="s">
        <v>156</v>
      </c>
      <c r="I109" s="30" t="s">
        <v>317</v>
      </c>
      <c r="J109" s="30" t="s">
        <v>318</v>
      </c>
      <c r="K109" s="43" t="s">
        <v>234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/>
      <c r="T109" s="39"/>
      <c r="U109" s="39"/>
      <c r="V109" s="39"/>
      <c r="W109" s="39"/>
      <c r="X109" s="41"/>
      <c r="Y109" s="37">
        <f t="shared" si="6"/>
        <v>0</v>
      </c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  <c r="EK109" s="34"/>
      <c r="EL109" s="34"/>
      <c r="EM109" s="34"/>
      <c r="EN109" s="34"/>
      <c r="EO109" s="34"/>
      <c r="EP109" s="34"/>
      <c r="EQ109" s="34"/>
      <c r="ER109" s="34"/>
      <c r="ES109" s="34"/>
      <c r="ET109" s="34"/>
      <c r="EU109" s="34"/>
      <c r="EV109" s="34"/>
      <c r="EW109" s="34"/>
      <c r="EX109" s="34"/>
      <c r="EY109" s="34"/>
      <c r="EZ109" s="34"/>
      <c r="FA109" s="34"/>
    </row>
    <row r="110" spans="1:157" s="25" customFormat="1" x14ac:dyDescent="0.25">
      <c r="A110" s="25">
        <f t="shared" si="7"/>
        <v>101</v>
      </c>
      <c r="B110" s="15" t="s">
        <v>81</v>
      </c>
      <c r="C110" s="15" t="s">
        <v>82</v>
      </c>
      <c r="D110" s="17" t="s">
        <v>336</v>
      </c>
      <c r="E110" s="15" t="s">
        <v>334</v>
      </c>
      <c r="F110" s="15" t="s">
        <v>164</v>
      </c>
      <c r="G110" s="15"/>
      <c r="H110" s="15" t="s">
        <v>165</v>
      </c>
      <c r="I110" s="15" t="s">
        <v>317</v>
      </c>
      <c r="J110" s="15" t="s">
        <v>318</v>
      </c>
      <c r="K110" s="43" t="s">
        <v>234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/>
      <c r="T110" s="40"/>
      <c r="U110" s="40"/>
      <c r="V110" s="40"/>
      <c r="W110" s="40"/>
      <c r="X110" s="41"/>
      <c r="Y110" s="38">
        <f t="shared" si="6"/>
        <v>0</v>
      </c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</row>
    <row r="111" spans="1:157" s="25" customFormat="1" x14ac:dyDescent="0.25">
      <c r="A111" s="25">
        <f t="shared" si="7"/>
        <v>102</v>
      </c>
      <c r="B111" s="15" t="s">
        <v>89</v>
      </c>
      <c r="C111" s="15" t="s">
        <v>90</v>
      </c>
      <c r="D111" s="17" t="s">
        <v>336</v>
      </c>
      <c r="E111" s="15" t="s">
        <v>334</v>
      </c>
      <c r="F111" s="15" t="s">
        <v>170</v>
      </c>
      <c r="G111" s="15"/>
      <c r="H111" s="15" t="s">
        <v>111</v>
      </c>
      <c r="I111" s="15" t="s">
        <v>317</v>
      </c>
      <c r="J111" s="15" t="s">
        <v>318</v>
      </c>
      <c r="K111" s="43" t="s">
        <v>234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/>
      <c r="T111" s="40"/>
      <c r="U111" s="40"/>
      <c r="V111" s="40"/>
      <c r="W111" s="40"/>
      <c r="X111" s="41"/>
      <c r="Y111" s="38">
        <f t="shared" si="6"/>
        <v>0</v>
      </c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</row>
    <row r="112" spans="1:157" s="25" customFormat="1" x14ac:dyDescent="0.25">
      <c r="A112" s="25">
        <f t="shared" si="7"/>
        <v>103</v>
      </c>
      <c r="B112" s="15" t="s">
        <v>37</v>
      </c>
      <c r="C112" s="15" t="s">
        <v>38</v>
      </c>
      <c r="D112" s="17" t="s">
        <v>336</v>
      </c>
      <c r="E112" s="15" t="s">
        <v>334</v>
      </c>
      <c r="F112" s="15" t="s">
        <v>168</v>
      </c>
      <c r="G112" s="15"/>
      <c r="H112" s="15" t="s">
        <v>169</v>
      </c>
      <c r="I112" s="15" t="s">
        <v>317</v>
      </c>
      <c r="J112" s="15" t="s">
        <v>318</v>
      </c>
      <c r="K112" s="43" t="s">
        <v>234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1"/>
      <c r="Y112" s="38">
        <f t="shared" si="6"/>
        <v>0</v>
      </c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</row>
    <row r="113" spans="1:157" s="25" customFormat="1" x14ac:dyDescent="0.25">
      <c r="A113" s="25">
        <f t="shared" si="7"/>
        <v>104</v>
      </c>
      <c r="B113" s="15" t="s">
        <v>89</v>
      </c>
      <c r="C113" s="15" t="s">
        <v>90</v>
      </c>
      <c r="D113" s="17" t="s">
        <v>336</v>
      </c>
      <c r="E113" s="15" t="s">
        <v>334</v>
      </c>
      <c r="F113" s="15" t="s">
        <v>168</v>
      </c>
      <c r="G113" s="15"/>
      <c r="H113" s="15" t="s">
        <v>169</v>
      </c>
      <c r="I113" s="15" t="s">
        <v>317</v>
      </c>
      <c r="J113" s="15" t="s">
        <v>318</v>
      </c>
      <c r="K113" s="43" t="s">
        <v>234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/>
      <c r="T113" s="40"/>
      <c r="U113" s="40"/>
      <c r="V113" s="40"/>
      <c r="W113" s="40"/>
      <c r="X113" s="41"/>
      <c r="Y113" s="38">
        <f t="shared" si="6"/>
        <v>0</v>
      </c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</row>
    <row r="114" spans="1:157" s="25" customFormat="1" x14ac:dyDescent="0.25">
      <c r="A114" s="25">
        <f t="shared" si="7"/>
        <v>105</v>
      </c>
      <c r="B114" s="15" t="s">
        <v>97</v>
      </c>
      <c r="C114" s="15" t="s">
        <v>98</v>
      </c>
      <c r="D114" s="17" t="s">
        <v>336</v>
      </c>
      <c r="E114" s="15" t="s">
        <v>334</v>
      </c>
      <c r="F114" s="15" t="s">
        <v>171</v>
      </c>
      <c r="G114" s="15"/>
      <c r="H114" s="15" t="s">
        <v>172</v>
      </c>
      <c r="I114" s="15" t="s">
        <v>317</v>
      </c>
      <c r="J114" s="15" t="s">
        <v>318</v>
      </c>
      <c r="K114" s="43" t="s">
        <v>234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/>
      <c r="T114" s="40"/>
      <c r="U114" s="40"/>
      <c r="V114" s="40"/>
      <c r="W114" s="40"/>
      <c r="X114" s="41"/>
      <c r="Y114" s="38">
        <f t="shared" si="6"/>
        <v>0</v>
      </c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</row>
    <row r="115" spans="1:157" s="29" customFormat="1" x14ac:dyDescent="0.25">
      <c r="A115" s="29">
        <f t="shared" si="7"/>
        <v>106</v>
      </c>
      <c r="B115" s="30" t="s">
        <v>95</v>
      </c>
      <c r="C115" s="30" t="s">
        <v>96</v>
      </c>
      <c r="D115" s="31" t="s">
        <v>336</v>
      </c>
      <c r="E115" s="30" t="s">
        <v>334</v>
      </c>
      <c r="F115" s="30" t="s">
        <v>173</v>
      </c>
      <c r="G115" s="30"/>
      <c r="H115" s="30" t="s">
        <v>174</v>
      </c>
      <c r="I115" s="30" t="s">
        <v>317</v>
      </c>
      <c r="J115" s="30" t="s">
        <v>318</v>
      </c>
      <c r="K115" s="43" t="s">
        <v>234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/>
      <c r="T115" s="39"/>
      <c r="U115" s="39"/>
      <c r="V115" s="39"/>
      <c r="W115" s="39"/>
      <c r="X115" s="41"/>
      <c r="Y115" s="37">
        <f t="shared" si="6"/>
        <v>0</v>
      </c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</row>
    <row r="116" spans="1:157" s="25" customFormat="1" x14ac:dyDescent="0.25">
      <c r="A116" s="25">
        <f t="shared" si="7"/>
        <v>107</v>
      </c>
      <c r="B116" s="15" t="s">
        <v>106</v>
      </c>
      <c r="C116" s="15" t="s">
        <v>107</v>
      </c>
      <c r="D116" s="17" t="s">
        <v>336</v>
      </c>
      <c r="E116" s="15" t="s">
        <v>334</v>
      </c>
      <c r="F116" s="15" t="s">
        <v>173</v>
      </c>
      <c r="G116" s="15"/>
      <c r="H116" s="15" t="s">
        <v>174</v>
      </c>
      <c r="I116" s="15" t="s">
        <v>317</v>
      </c>
      <c r="J116" s="15" t="s">
        <v>318</v>
      </c>
      <c r="K116" s="43" t="s">
        <v>234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/>
      <c r="T116" s="40"/>
      <c r="U116" s="40"/>
      <c r="V116" s="40"/>
      <c r="W116" s="40"/>
      <c r="X116" s="41"/>
      <c r="Y116" s="38">
        <f t="shared" si="6"/>
        <v>0</v>
      </c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</row>
    <row r="117" spans="1:157" s="29" customFormat="1" x14ac:dyDescent="0.25">
      <c r="A117" s="29">
        <f t="shared" si="7"/>
        <v>108</v>
      </c>
      <c r="B117" s="30" t="s">
        <v>37</v>
      </c>
      <c r="C117" s="30" t="s">
        <v>38</v>
      </c>
      <c r="D117" s="31" t="s">
        <v>336</v>
      </c>
      <c r="E117" s="30" t="s">
        <v>334</v>
      </c>
      <c r="F117" s="30" t="s">
        <v>177</v>
      </c>
      <c r="G117" s="30"/>
      <c r="H117" s="30" t="s">
        <v>178</v>
      </c>
      <c r="I117" s="30" t="s">
        <v>317</v>
      </c>
      <c r="J117" s="30" t="s">
        <v>318</v>
      </c>
      <c r="K117" s="43" t="s">
        <v>234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/>
      <c r="T117" s="39"/>
      <c r="U117" s="39"/>
      <c r="V117" s="39"/>
      <c r="W117" s="39"/>
      <c r="X117" s="41"/>
      <c r="Y117" s="37">
        <f t="shared" si="6"/>
        <v>0</v>
      </c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</row>
    <row r="118" spans="1:157" s="29" customFormat="1" x14ac:dyDescent="0.25">
      <c r="A118" s="29">
        <f t="shared" si="7"/>
        <v>109</v>
      </c>
      <c r="B118" s="30" t="s">
        <v>0</v>
      </c>
      <c r="C118" s="30" t="s">
        <v>1</v>
      </c>
      <c r="D118" s="31" t="s">
        <v>336</v>
      </c>
      <c r="E118" s="30" t="s">
        <v>334</v>
      </c>
      <c r="F118" s="30" t="s">
        <v>175</v>
      </c>
      <c r="G118" s="30"/>
      <c r="H118" s="30" t="s">
        <v>176</v>
      </c>
      <c r="I118" s="30" t="s">
        <v>317</v>
      </c>
      <c r="J118" s="30" t="s">
        <v>318</v>
      </c>
      <c r="K118" s="43" t="s">
        <v>234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/>
      <c r="T118" s="39"/>
      <c r="U118" s="39"/>
      <c r="V118" s="39"/>
      <c r="W118" s="39"/>
      <c r="X118" s="41"/>
      <c r="Y118" s="37">
        <f t="shared" si="6"/>
        <v>0</v>
      </c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</row>
    <row r="119" spans="1:157" s="29" customFormat="1" x14ac:dyDescent="0.25">
      <c r="A119" s="29">
        <f t="shared" si="7"/>
        <v>110</v>
      </c>
      <c r="B119" s="30" t="s">
        <v>19</v>
      </c>
      <c r="C119" s="30" t="s">
        <v>20</v>
      </c>
      <c r="D119" s="31" t="s">
        <v>336</v>
      </c>
      <c r="E119" s="30" t="s">
        <v>334</v>
      </c>
      <c r="F119" s="30" t="s">
        <v>175</v>
      </c>
      <c r="G119" s="30"/>
      <c r="H119" s="30" t="s">
        <v>176</v>
      </c>
      <c r="I119" s="30" t="s">
        <v>317</v>
      </c>
      <c r="J119" s="30" t="s">
        <v>318</v>
      </c>
      <c r="K119" s="43" t="s">
        <v>234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/>
      <c r="T119" s="39"/>
      <c r="U119" s="39"/>
      <c r="V119" s="39"/>
      <c r="W119" s="39"/>
      <c r="X119" s="41"/>
      <c r="Y119" s="37">
        <f t="shared" si="6"/>
        <v>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</row>
    <row r="120" spans="1:157" s="25" customFormat="1" x14ac:dyDescent="0.25">
      <c r="A120" s="25">
        <f t="shared" si="7"/>
        <v>111</v>
      </c>
      <c r="B120" s="15" t="s">
        <v>25</v>
      </c>
      <c r="C120" s="15" t="s">
        <v>26</v>
      </c>
      <c r="D120" s="17" t="s">
        <v>336</v>
      </c>
      <c r="E120" s="15" t="s">
        <v>334</v>
      </c>
      <c r="F120" s="15" t="s">
        <v>175</v>
      </c>
      <c r="G120" s="15"/>
      <c r="H120" s="15" t="s">
        <v>176</v>
      </c>
      <c r="I120" s="15" t="s">
        <v>317</v>
      </c>
      <c r="J120" s="15" t="s">
        <v>318</v>
      </c>
      <c r="K120" s="43" t="s">
        <v>234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/>
      <c r="T120" s="40"/>
      <c r="U120" s="40"/>
      <c r="V120" s="40"/>
      <c r="W120" s="40"/>
      <c r="X120" s="41"/>
      <c r="Y120" s="38">
        <f t="shared" si="6"/>
        <v>0</v>
      </c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</row>
    <row r="121" spans="1:157" s="25" customFormat="1" x14ac:dyDescent="0.25">
      <c r="A121" s="25">
        <f t="shared" si="7"/>
        <v>112</v>
      </c>
      <c r="B121" s="15" t="s">
        <v>37</v>
      </c>
      <c r="C121" s="15" t="s">
        <v>38</v>
      </c>
      <c r="D121" s="26" t="s">
        <v>336</v>
      </c>
      <c r="E121" s="16" t="s">
        <v>334</v>
      </c>
      <c r="F121" s="27" t="s">
        <v>173</v>
      </c>
      <c r="G121" s="15"/>
      <c r="H121" s="15" t="s">
        <v>174</v>
      </c>
      <c r="I121" s="15" t="s">
        <v>317</v>
      </c>
      <c r="J121" s="15" t="s">
        <v>318</v>
      </c>
      <c r="K121" s="43" t="s">
        <v>234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/>
      <c r="T121" s="40"/>
      <c r="U121" s="40"/>
      <c r="V121" s="40"/>
      <c r="W121" s="40"/>
      <c r="X121" s="41"/>
      <c r="Y121" s="38">
        <f t="shared" si="6"/>
        <v>0</v>
      </c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</row>
    <row r="122" spans="1:157" s="29" customFormat="1" x14ac:dyDescent="0.25">
      <c r="A122" s="29">
        <f t="shared" si="7"/>
        <v>113</v>
      </c>
      <c r="B122" s="30" t="s">
        <v>37</v>
      </c>
      <c r="C122" s="30" t="s">
        <v>38</v>
      </c>
      <c r="D122" s="31" t="s">
        <v>336</v>
      </c>
      <c r="E122" s="30" t="s">
        <v>334</v>
      </c>
      <c r="F122" s="30" t="s">
        <v>175</v>
      </c>
      <c r="G122" s="30"/>
      <c r="H122" s="30" t="s">
        <v>176</v>
      </c>
      <c r="I122" s="30" t="s">
        <v>317</v>
      </c>
      <c r="J122" s="30" t="s">
        <v>318</v>
      </c>
      <c r="K122" s="43" t="s">
        <v>234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/>
      <c r="T122" s="39"/>
      <c r="U122" s="39"/>
      <c r="V122" s="39"/>
      <c r="W122" s="39"/>
      <c r="X122" s="41"/>
      <c r="Y122" s="37">
        <f t="shared" si="6"/>
        <v>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</row>
    <row r="123" spans="1:157" s="25" customFormat="1" x14ac:dyDescent="0.25">
      <c r="A123" s="25">
        <f t="shared" si="7"/>
        <v>114</v>
      </c>
      <c r="B123" s="15" t="s">
        <v>60</v>
      </c>
      <c r="C123" s="15" t="s">
        <v>61</v>
      </c>
      <c r="D123" s="17" t="s">
        <v>336</v>
      </c>
      <c r="E123" s="15" t="s">
        <v>334</v>
      </c>
      <c r="F123" s="15" t="s">
        <v>175</v>
      </c>
      <c r="G123" s="15"/>
      <c r="H123" s="15" t="s">
        <v>176</v>
      </c>
      <c r="I123" s="15" t="s">
        <v>317</v>
      </c>
      <c r="J123" s="15" t="s">
        <v>318</v>
      </c>
      <c r="K123" s="43" t="s">
        <v>234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/>
      <c r="T123" s="40"/>
      <c r="U123" s="40"/>
      <c r="V123" s="40"/>
      <c r="W123" s="40"/>
      <c r="X123" s="41"/>
      <c r="Y123" s="38">
        <f t="shared" si="6"/>
        <v>0</v>
      </c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</row>
    <row r="124" spans="1:157" s="29" customFormat="1" x14ac:dyDescent="0.25">
      <c r="A124" s="29">
        <f t="shared" si="7"/>
        <v>115</v>
      </c>
      <c r="B124" s="30" t="s">
        <v>62</v>
      </c>
      <c r="C124" s="30" t="s">
        <v>63</v>
      </c>
      <c r="D124" s="31" t="s">
        <v>336</v>
      </c>
      <c r="E124" s="30" t="s">
        <v>334</v>
      </c>
      <c r="F124" s="30" t="s">
        <v>175</v>
      </c>
      <c r="G124" s="30"/>
      <c r="H124" s="30" t="s">
        <v>176</v>
      </c>
      <c r="I124" s="30" t="s">
        <v>317</v>
      </c>
      <c r="J124" s="30" t="s">
        <v>318</v>
      </c>
      <c r="K124" s="43" t="s">
        <v>234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/>
      <c r="T124" s="39"/>
      <c r="U124" s="39"/>
      <c r="V124" s="39"/>
      <c r="W124" s="39"/>
      <c r="X124" s="41"/>
      <c r="Y124" s="37">
        <f t="shared" si="6"/>
        <v>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</row>
    <row r="125" spans="1:157" s="29" customFormat="1" x14ac:dyDescent="0.25">
      <c r="A125" s="29">
        <f t="shared" si="7"/>
        <v>116</v>
      </c>
      <c r="B125" s="30" t="s">
        <v>69</v>
      </c>
      <c r="C125" s="30" t="s">
        <v>70</v>
      </c>
      <c r="D125" s="32" t="s">
        <v>336</v>
      </c>
      <c r="E125" s="33" t="s">
        <v>334</v>
      </c>
      <c r="F125" s="30" t="s">
        <v>175</v>
      </c>
      <c r="G125" s="30"/>
      <c r="H125" s="30" t="s">
        <v>176</v>
      </c>
      <c r="I125" s="30" t="s">
        <v>317</v>
      </c>
      <c r="J125" s="30" t="s">
        <v>318</v>
      </c>
      <c r="K125" s="43" t="s">
        <v>232</v>
      </c>
      <c r="L125" s="39">
        <v>0</v>
      </c>
      <c r="M125" s="39">
        <v>10455.93</v>
      </c>
      <c r="N125" s="39">
        <v>0</v>
      </c>
      <c r="O125" s="39">
        <v>15500.37</v>
      </c>
      <c r="P125" s="39">
        <v>45584.63</v>
      </c>
      <c r="Q125" s="39">
        <v>11545.94</v>
      </c>
      <c r="R125" s="39">
        <v>0</v>
      </c>
      <c r="S125" s="39">
        <v>141608.50016200822</v>
      </c>
      <c r="T125" s="39">
        <v>145099.16895765066</v>
      </c>
      <c r="U125" s="39">
        <v>148486.56574951764</v>
      </c>
      <c r="V125" s="39">
        <v>151949.58004330145</v>
      </c>
      <c r="W125" s="39">
        <v>155293.6804265473</v>
      </c>
      <c r="X125" s="41"/>
      <c r="Y125" s="37">
        <f t="shared" si="6"/>
        <v>825524.36533902527</v>
      </c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</row>
    <row r="126" spans="1:157" s="25" customFormat="1" x14ac:dyDescent="0.25">
      <c r="A126" s="25">
        <f t="shared" si="7"/>
        <v>117</v>
      </c>
      <c r="B126" s="15" t="s">
        <v>108</v>
      </c>
      <c r="C126" s="15" t="s">
        <v>109</v>
      </c>
      <c r="D126" s="17" t="s">
        <v>336</v>
      </c>
      <c r="E126" s="15" t="s">
        <v>334</v>
      </c>
      <c r="F126" s="27" t="s">
        <v>175</v>
      </c>
      <c r="G126" s="15"/>
      <c r="H126" s="15" t="s">
        <v>176</v>
      </c>
      <c r="I126" s="15" t="s">
        <v>317</v>
      </c>
      <c r="J126" s="15" t="s">
        <v>318</v>
      </c>
      <c r="K126" s="43" t="s">
        <v>234</v>
      </c>
      <c r="L126" s="40">
        <v>120</v>
      </c>
      <c r="M126" s="40">
        <v>2880</v>
      </c>
      <c r="N126" s="40">
        <v>-3000</v>
      </c>
      <c r="O126" s="40">
        <v>0</v>
      </c>
      <c r="P126" s="40">
        <v>0</v>
      </c>
      <c r="Q126" s="40">
        <v>0</v>
      </c>
      <c r="R126" s="40">
        <v>0</v>
      </c>
      <c r="S126" s="40"/>
      <c r="T126" s="40"/>
      <c r="U126" s="40"/>
      <c r="V126" s="40"/>
      <c r="W126" s="40"/>
      <c r="X126" s="41"/>
      <c r="Y126" s="38">
        <f t="shared" si="6"/>
        <v>0</v>
      </c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</row>
    <row r="127" spans="1:157" s="25" customFormat="1" x14ac:dyDescent="0.25">
      <c r="A127" s="25">
        <f t="shared" si="7"/>
        <v>118</v>
      </c>
      <c r="B127" s="15" t="s">
        <v>106</v>
      </c>
      <c r="C127" s="15" t="s">
        <v>107</v>
      </c>
      <c r="D127" s="26" t="s">
        <v>336</v>
      </c>
      <c r="E127" s="16" t="s">
        <v>334</v>
      </c>
      <c r="F127" s="64" t="s">
        <v>175</v>
      </c>
      <c r="G127" s="15"/>
      <c r="H127" s="15" t="s">
        <v>176</v>
      </c>
      <c r="I127" s="15" t="s">
        <v>317</v>
      </c>
      <c r="J127" s="15" t="s">
        <v>318</v>
      </c>
      <c r="K127" s="43" t="s">
        <v>234</v>
      </c>
      <c r="L127" s="40">
        <v>232.89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/>
      <c r="T127" s="40"/>
      <c r="U127" s="40"/>
      <c r="V127" s="40"/>
      <c r="W127" s="40"/>
      <c r="X127" s="41"/>
      <c r="Y127" s="38">
        <f t="shared" si="6"/>
        <v>232.89</v>
      </c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</row>
    <row r="128" spans="1:157" s="25" customFormat="1" x14ac:dyDescent="0.25">
      <c r="A128" s="25">
        <f t="shared" si="7"/>
        <v>119</v>
      </c>
      <c r="B128" s="15" t="s">
        <v>106</v>
      </c>
      <c r="C128" s="15" t="s">
        <v>107</v>
      </c>
      <c r="D128" s="26" t="s">
        <v>336</v>
      </c>
      <c r="E128" s="16" t="s">
        <v>334</v>
      </c>
      <c r="F128" s="15" t="s">
        <v>179</v>
      </c>
      <c r="G128" s="15"/>
      <c r="H128" s="15" t="s">
        <v>180</v>
      </c>
      <c r="I128" s="15" t="s">
        <v>317</v>
      </c>
      <c r="J128" s="15" t="s">
        <v>318</v>
      </c>
      <c r="K128" s="43" t="s">
        <v>234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/>
      <c r="T128" s="40"/>
      <c r="U128" s="40"/>
      <c r="V128" s="40"/>
      <c r="W128" s="40"/>
      <c r="X128" s="41"/>
      <c r="Y128" s="38">
        <f t="shared" si="6"/>
        <v>0</v>
      </c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</row>
    <row r="129" spans="1:157" s="29" customFormat="1" x14ac:dyDescent="0.25">
      <c r="A129" s="29">
        <f t="shared" si="7"/>
        <v>120</v>
      </c>
      <c r="B129" s="30" t="s">
        <v>0</v>
      </c>
      <c r="C129" s="30" t="s">
        <v>1</v>
      </c>
      <c r="D129" s="32" t="s">
        <v>336</v>
      </c>
      <c r="E129" s="33" t="s">
        <v>334</v>
      </c>
      <c r="F129" s="30" t="s">
        <v>181</v>
      </c>
      <c r="G129" s="30"/>
      <c r="H129" s="30" t="s">
        <v>182</v>
      </c>
      <c r="I129" s="30" t="s">
        <v>317</v>
      </c>
      <c r="J129" s="30" t="s">
        <v>318</v>
      </c>
      <c r="K129" s="43" t="s">
        <v>234</v>
      </c>
      <c r="L129" s="39">
        <v>770.48</v>
      </c>
      <c r="M129" s="39">
        <v>778.18</v>
      </c>
      <c r="N129" s="39">
        <v>785.96</v>
      </c>
      <c r="O129" s="39">
        <v>793.82</v>
      </c>
      <c r="P129" s="39">
        <v>801.76</v>
      </c>
      <c r="Q129" s="39">
        <v>809.78</v>
      </c>
      <c r="R129" s="39">
        <v>817.88</v>
      </c>
      <c r="S129" s="39"/>
      <c r="T129" s="39"/>
      <c r="U129" s="39"/>
      <c r="V129" s="39"/>
      <c r="W129" s="39"/>
      <c r="X129" s="41"/>
      <c r="Y129" s="37">
        <f t="shared" si="6"/>
        <v>5557.86</v>
      </c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</row>
    <row r="130" spans="1:157" s="25" customFormat="1" x14ac:dyDescent="0.25">
      <c r="A130" s="25">
        <f t="shared" si="7"/>
        <v>121</v>
      </c>
      <c r="B130" s="15" t="s">
        <v>85</v>
      </c>
      <c r="C130" s="15" t="s">
        <v>86</v>
      </c>
      <c r="D130" s="17" t="s">
        <v>336</v>
      </c>
      <c r="E130" s="15" t="s">
        <v>334</v>
      </c>
      <c r="F130" s="15" t="s">
        <v>175</v>
      </c>
      <c r="G130" s="15"/>
      <c r="H130" s="15" t="s">
        <v>176</v>
      </c>
      <c r="I130" s="15" t="s">
        <v>317</v>
      </c>
      <c r="J130" s="15" t="s">
        <v>318</v>
      </c>
      <c r="K130" s="43" t="s">
        <v>234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/>
      <c r="T130" s="40"/>
      <c r="U130" s="40"/>
      <c r="V130" s="40"/>
      <c r="W130" s="40"/>
      <c r="X130" s="41"/>
      <c r="Y130" s="38">
        <f t="shared" si="6"/>
        <v>0</v>
      </c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</row>
    <row r="131" spans="1:157" s="29" customFormat="1" x14ac:dyDescent="0.25">
      <c r="A131" s="29">
        <f t="shared" si="7"/>
        <v>122</v>
      </c>
      <c r="B131" s="30" t="s">
        <v>106</v>
      </c>
      <c r="C131" s="30" t="s">
        <v>107</v>
      </c>
      <c r="D131" s="32" t="s">
        <v>336</v>
      </c>
      <c r="E131" s="33" t="s">
        <v>334</v>
      </c>
      <c r="F131" s="30" t="s">
        <v>181</v>
      </c>
      <c r="G131" s="30"/>
      <c r="H131" s="30" t="s">
        <v>182</v>
      </c>
      <c r="I131" s="30" t="s">
        <v>317</v>
      </c>
      <c r="J131" s="30" t="s">
        <v>318</v>
      </c>
      <c r="K131" s="43" t="s">
        <v>234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/>
      <c r="T131" s="39"/>
      <c r="U131" s="39"/>
      <c r="V131" s="39"/>
      <c r="W131" s="39"/>
      <c r="X131" s="41"/>
      <c r="Y131" s="37">
        <f t="shared" si="6"/>
        <v>0</v>
      </c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</row>
    <row r="132" spans="1:157" s="25" customFormat="1" x14ac:dyDescent="0.25">
      <c r="A132" s="25">
        <f t="shared" si="7"/>
        <v>123</v>
      </c>
      <c r="B132" s="15" t="s">
        <v>0</v>
      </c>
      <c r="C132" s="15" t="s">
        <v>1</v>
      </c>
      <c r="D132" s="17" t="s">
        <v>336</v>
      </c>
      <c r="E132" s="15" t="s">
        <v>334</v>
      </c>
      <c r="F132" s="15" t="s">
        <v>183</v>
      </c>
      <c r="G132" s="15"/>
      <c r="H132" s="15" t="s">
        <v>184</v>
      </c>
      <c r="I132" s="15" t="s">
        <v>317</v>
      </c>
      <c r="J132" s="15" t="s">
        <v>318</v>
      </c>
      <c r="K132" s="43" t="s">
        <v>234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/>
      <c r="T132" s="40"/>
      <c r="U132" s="40"/>
      <c r="V132" s="40"/>
      <c r="W132" s="40"/>
      <c r="X132" s="41"/>
      <c r="Y132" s="38">
        <f t="shared" si="6"/>
        <v>0</v>
      </c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</row>
    <row r="133" spans="1:157" s="25" customFormat="1" x14ac:dyDescent="0.25">
      <c r="A133" s="25">
        <f t="shared" si="7"/>
        <v>124</v>
      </c>
      <c r="B133" s="15" t="s">
        <v>79</v>
      </c>
      <c r="C133" s="15" t="s">
        <v>80</v>
      </c>
      <c r="D133" s="17" t="s">
        <v>336</v>
      </c>
      <c r="E133" s="15" t="s">
        <v>334</v>
      </c>
      <c r="F133" s="15" t="s">
        <v>183</v>
      </c>
      <c r="G133" s="15"/>
      <c r="H133" s="15" t="s">
        <v>184</v>
      </c>
      <c r="I133" s="15" t="s">
        <v>317</v>
      </c>
      <c r="J133" s="15" t="s">
        <v>318</v>
      </c>
      <c r="K133" s="43" t="s">
        <v>234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/>
      <c r="T133" s="40"/>
      <c r="U133" s="40"/>
      <c r="V133" s="40"/>
      <c r="W133" s="40"/>
      <c r="X133" s="41"/>
      <c r="Y133" s="38">
        <f t="shared" si="6"/>
        <v>0</v>
      </c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</row>
    <row r="134" spans="1:157" s="29" customFormat="1" x14ac:dyDescent="0.25">
      <c r="A134" s="29">
        <f t="shared" si="7"/>
        <v>125</v>
      </c>
      <c r="B134" s="30" t="s">
        <v>3</v>
      </c>
      <c r="C134" s="30" t="s">
        <v>4</v>
      </c>
      <c r="D134" s="31" t="s">
        <v>336</v>
      </c>
      <c r="E134" s="30" t="s">
        <v>334</v>
      </c>
      <c r="F134" s="30" t="s">
        <v>185</v>
      </c>
      <c r="G134" s="30"/>
      <c r="H134" s="30" t="s">
        <v>186</v>
      </c>
      <c r="I134" s="30" t="s">
        <v>317</v>
      </c>
      <c r="J134" s="30" t="s">
        <v>318</v>
      </c>
      <c r="K134" s="43" t="s">
        <v>234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/>
      <c r="T134" s="39"/>
      <c r="U134" s="39"/>
      <c r="V134" s="39"/>
      <c r="W134" s="39"/>
      <c r="X134" s="41"/>
      <c r="Y134" s="37">
        <f t="shared" si="6"/>
        <v>0</v>
      </c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</row>
    <row r="135" spans="1:157" s="29" customFormat="1" x14ac:dyDescent="0.25">
      <c r="A135" s="29">
        <f t="shared" si="7"/>
        <v>126</v>
      </c>
      <c r="B135" s="30" t="s">
        <v>37</v>
      </c>
      <c r="C135" s="30" t="s">
        <v>38</v>
      </c>
      <c r="D135" s="31" t="s">
        <v>336</v>
      </c>
      <c r="E135" s="30" t="s">
        <v>334</v>
      </c>
      <c r="F135" s="30" t="s">
        <v>185</v>
      </c>
      <c r="G135" s="30"/>
      <c r="H135" s="30" t="s">
        <v>186</v>
      </c>
      <c r="I135" s="30" t="s">
        <v>317</v>
      </c>
      <c r="J135" s="30" t="s">
        <v>318</v>
      </c>
      <c r="K135" s="43" t="s">
        <v>234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/>
      <c r="T135" s="39"/>
      <c r="U135" s="39"/>
      <c r="V135" s="39"/>
      <c r="W135" s="39"/>
      <c r="X135" s="41"/>
      <c r="Y135" s="37">
        <f t="shared" si="6"/>
        <v>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</row>
    <row r="136" spans="1:157" s="29" customFormat="1" x14ac:dyDescent="0.25">
      <c r="A136" s="29">
        <f t="shared" si="7"/>
        <v>127</v>
      </c>
      <c r="B136" s="30" t="s">
        <v>43</v>
      </c>
      <c r="C136" s="30" t="s">
        <v>44</v>
      </c>
      <c r="D136" s="31" t="s">
        <v>336</v>
      </c>
      <c r="E136" s="30" t="s">
        <v>334</v>
      </c>
      <c r="F136" s="30" t="s">
        <v>185</v>
      </c>
      <c r="G136" s="30"/>
      <c r="H136" s="30" t="s">
        <v>186</v>
      </c>
      <c r="I136" s="30" t="s">
        <v>317</v>
      </c>
      <c r="J136" s="30" t="s">
        <v>318</v>
      </c>
      <c r="K136" s="43" t="s">
        <v>234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/>
      <c r="T136" s="39"/>
      <c r="U136" s="39"/>
      <c r="V136" s="39"/>
      <c r="W136" s="39"/>
      <c r="X136" s="41"/>
      <c r="Y136" s="37">
        <f t="shared" si="6"/>
        <v>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</row>
    <row r="137" spans="1:157" s="25" customFormat="1" x14ac:dyDescent="0.25">
      <c r="A137" s="25">
        <f t="shared" si="7"/>
        <v>128</v>
      </c>
      <c r="B137" s="15" t="s">
        <v>58</v>
      </c>
      <c r="C137" s="15" t="s">
        <v>59</v>
      </c>
      <c r="D137" s="17" t="s">
        <v>336</v>
      </c>
      <c r="E137" s="15" t="s">
        <v>334</v>
      </c>
      <c r="F137" s="15" t="s">
        <v>185</v>
      </c>
      <c r="G137" s="15"/>
      <c r="H137" s="15" t="s">
        <v>186</v>
      </c>
      <c r="I137" s="15" t="s">
        <v>317</v>
      </c>
      <c r="J137" s="15" t="s">
        <v>318</v>
      </c>
      <c r="K137" s="43" t="s">
        <v>234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/>
      <c r="T137" s="40"/>
      <c r="U137" s="40"/>
      <c r="V137" s="40"/>
      <c r="W137" s="40"/>
      <c r="X137" s="41"/>
      <c r="Y137" s="38">
        <f t="shared" si="6"/>
        <v>0</v>
      </c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</row>
    <row r="138" spans="1:157" s="29" customFormat="1" x14ac:dyDescent="0.25">
      <c r="A138" s="29">
        <f t="shared" si="7"/>
        <v>129</v>
      </c>
      <c r="B138" s="30" t="s">
        <v>91</v>
      </c>
      <c r="C138" s="30" t="s">
        <v>92</v>
      </c>
      <c r="D138" s="31" t="s">
        <v>336</v>
      </c>
      <c r="E138" s="30" t="s">
        <v>334</v>
      </c>
      <c r="F138" s="30" t="s">
        <v>185</v>
      </c>
      <c r="G138" s="30"/>
      <c r="H138" s="30" t="s">
        <v>186</v>
      </c>
      <c r="I138" s="30" t="s">
        <v>317</v>
      </c>
      <c r="J138" s="30" t="s">
        <v>318</v>
      </c>
      <c r="K138" s="43" t="s">
        <v>234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/>
      <c r="T138" s="39"/>
      <c r="U138" s="39"/>
      <c r="V138" s="39"/>
      <c r="W138" s="39"/>
      <c r="X138" s="41"/>
      <c r="Y138" s="37">
        <f t="shared" ref="Y138:Y201" si="8">SUM(L138:W138)</f>
        <v>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</row>
    <row r="139" spans="1:157" s="29" customFormat="1" x14ac:dyDescent="0.25">
      <c r="A139" s="29">
        <f t="shared" si="7"/>
        <v>130</v>
      </c>
      <c r="B139" s="30" t="s">
        <v>60</v>
      </c>
      <c r="C139" s="30" t="s">
        <v>61</v>
      </c>
      <c r="D139" s="31" t="s">
        <v>336</v>
      </c>
      <c r="E139" s="30" t="s">
        <v>334</v>
      </c>
      <c r="F139" s="30" t="s">
        <v>110</v>
      </c>
      <c r="G139" s="30"/>
      <c r="H139" s="30" t="s">
        <v>187</v>
      </c>
      <c r="I139" s="30" t="s">
        <v>317</v>
      </c>
      <c r="J139" s="30" t="s">
        <v>318</v>
      </c>
      <c r="K139" s="43" t="s">
        <v>234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/>
      <c r="T139" s="39"/>
      <c r="U139" s="39"/>
      <c r="V139" s="39"/>
      <c r="W139" s="39"/>
      <c r="X139" s="41"/>
      <c r="Y139" s="37">
        <f t="shared" si="8"/>
        <v>0</v>
      </c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</row>
    <row r="140" spans="1:157" s="29" customFormat="1" x14ac:dyDescent="0.25">
      <c r="A140" s="29">
        <f t="shared" ref="A140:A203" si="9">A139+1</f>
        <v>131</v>
      </c>
      <c r="B140" s="30" t="s">
        <v>0</v>
      </c>
      <c r="C140" s="30" t="s">
        <v>1</v>
      </c>
      <c r="D140" s="32" t="s">
        <v>336</v>
      </c>
      <c r="E140" s="33" t="s">
        <v>334</v>
      </c>
      <c r="F140" s="30" t="s">
        <v>190</v>
      </c>
      <c r="G140" s="30"/>
      <c r="H140" s="30" t="s">
        <v>112</v>
      </c>
      <c r="I140" s="30" t="s">
        <v>317</v>
      </c>
      <c r="J140" s="30" t="s">
        <v>318</v>
      </c>
      <c r="K140" s="43" t="s">
        <v>234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/>
      <c r="T140" s="39"/>
      <c r="U140" s="39"/>
      <c r="V140" s="39"/>
      <c r="W140" s="39"/>
      <c r="X140" s="41"/>
      <c r="Y140" s="37">
        <f t="shared" si="8"/>
        <v>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</row>
    <row r="141" spans="1:157" s="25" customFormat="1" x14ac:dyDescent="0.25">
      <c r="A141" s="25">
        <f t="shared" si="9"/>
        <v>132</v>
      </c>
      <c r="B141" s="15" t="s">
        <v>0</v>
      </c>
      <c r="C141" s="15" t="s">
        <v>1</v>
      </c>
      <c r="D141" s="17" t="s">
        <v>336</v>
      </c>
      <c r="E141" s="15" t="s">
        <v>334</v>
      </c>
      <c r="F141" s="15" t="s">
        <v>188</v>
      </c>
      <c r="G141" s="15"/>
      <c r="H141" s="15" t="s">
        <v>189</v>
      </c>
      <c r="I141" s="15" t="s">
        <v>317</v>
      </c>
      <c r="J141" s="15" t="s">
        <v>318</v>
      </c>
      <c r="K141" s="43" t="s">
        <v>234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/>
      <c r="T141" s="40"/>
      <c r="U141" s="40"/>
      <c r="V141" s="40"/>
      <c r="W141" s="40"/>
      <c r="X141" s="41"/>
      <c r="Y141" s="38">
        <f t="shared" si="8"/>
        <v>0</v>
      </c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</row>
    <row r="142" spans="1:157" s="29" customFormat="1" x14ac:dyDescent="0.25">
      <c r="A142" s="29">
        <f t="shared" si="9"/>
        <v>133</v>
      </c>
      <c r="B142" s="30" t="s">
        <v>3</v>
      </c>
      <c r="C142" s="30" t="s">
        <v>4</v>
      </c>
      <c r="D142" s="32" t="s">
        <v>336</v>
      </c>
      <c r="E142" s="33" t="s">
        <v>334</v>
      </c>
      <c r="F142" s="30" t="s">
        <v>190</v>
      </c>
      <c r="G142" s="30"/>
      <c r="H142" s="30" t="s">
        <v>112</v>
      </c>
      <c r="I142" s="30" t="s">
        <v>317</v>
      </c>
      <c r="J142" s="30" t="s">
        <v>318</v>
      </c>
      <c r="K142" s="43" t="s">
        <v>234</v>
      </c>
      <c r="L142" s="39">
        <v>0</v>
      </c>
      <c r="M142" s="39">
        <v>0</v>
      </c>
      <c r="N142" s="39">
        <v>3838.38</v>
      </c>
      <c r="O142" s="39">
        <v>0</v>
      </c>
      <c r="P142" s="39">
        <v>0</v>
      </c>
      <c r="Q142" s="39">
        <v>0</v>
      </c>
      <c r="R142" s="39">
        <v>0</v>
      </c>
      <c r="S142" s="39"/>
      <c r="T142" s="39"/>
      <c r="U142" s="39"/>
      <c r="V142" s="39"/>
      <c r="W142" s="39"/>
      <c r="X142" s="41"/>
      <c r="Y142" s="37">
        <f t="shared" si="8"/>
        <v>3838.38</v>
      </c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</row>
    <row r="143" spans="1:157" s="25" customFormat="1" x14ac:dyDescent="0.25">
      <c r="A143" s="25">
        <f t="shared" si="9"/>
        <v>134</v>
      </c>
      <c r="B143" s="15" t="s">
        <v>13</v>
      </c>
      <c r="C143" s="15" t="s">
        <v>14</v>
      </c>
      <c r="D143" s="26" t="s">
        <v>336</v>
      </c>
      <c r="E143" s="16" t="s">
        <v>334</v>
      </c>
      <c r="F143" s="15" t="s">
        <v>147</v>
      </c>
      <c r="G143" s="15"/>
      <c r="H143" s="15" t="s">
        <v>148</v>
      </c>
      <c r="I143" s="15" t="s">
        <v>317</v>
      </c>
      <c r="J143" s="15" t="s">
        <v>318</v>
      </c>
      <c r="K143" s="43" t="s">
        <v>234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/>
      <c r="T143" s="40"/>
      <c r="U143" s="40"/>
      <c r="V143" s="40"/>
      <c r="W143" s="40"/>
      <c r="X143" s="41"/>
      <c r="Y143" s="38">
        <f t="shared" si="8"/>
        <v>0</v>
      </c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</row>
    <row r="144" spans="1:157" s="29" customFormat="1" x14ac:dyDescent="0.25">
      <c r="A144" s="29">
        <f t="shared" si="9"/>
        <v>135</v>
      </c>
      <c r="B144" s="30" t="s">
        <v>13</v>
      </c>
      <c r="C144" s="30" t="s">
        <v>14</v>
      </c>
      <c r="D144" s="31" t="s">
        <v>336</v>
      </c>
      <c r="E144" s="30" t="s">
        <v>334</v>
      </c>
      <c r="F144" s="30" t="s">
        <v>188</v>
      </c>
      <c r="G144" s="30"/>
      <c r="H144" s="30" t="s">
        <v>189</v>
      </c>
      <c r="I144" s="30" t="s">
        <v>317</v>
      </c>
      <c r="J144" s="30" t="s">
        <v>318</v>
      </c>
      <c r="K144" s="43" t="s">
        <v>234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/>
      <c r="T144" s="39"/>
      <c r="U144" s="39"/>
      <c r="V144" s="39"/>
      <c r="W144" s="39"/>
      <c r="X144" s="41"/>
      <c r="Y144" s="37">
        <f t="shared" si="8"/>
        <v>0</v>
      </c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</row>
    <row r="145" spans="1:157" s="25" customFormat="1" x14ac:dyDescent="0.25">
      <c r="A145" s="25">
        <f t="shared" si="9"/>
        <v>136</v>
      </c>
      <c r="B145" s="15" t="s">
        <v>17</v>
      </c>
      <c r="C145" s="15" t="s">
        <v>18</v>
      </c>
      <c r="D145" s="17" t="s">
        <v>336</v>
      </c>
      <c r="E145" s="15" t="s">
        <v>334</v>
      </c>
      <c r="F145" s="15" t="s">
        <v>188</v>
      </c>
      <c r="G145" s="15"/>
      <c r="H145" s="15" t="s">
        <v>189</v>
      </c>
      <c r="I145" s="15" t="s">
        <v>317</v>
      </c>
      <c r="J145" s="15" t="s">
        <v>318</v>
      </c>
      <c r="K145" s="43" t="s">
        <v>234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/>
      <c r="T145" s="40"/>
      <c r="U145" s="40"/>
      <c r="V145" s="40"/>
      <c r="W145" s="40"/>
      <c r="X145" s="41"/>
      <c r="Y145" s="38">
        <f t="shared" si="8"/>
        <v>0</v>
      </c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</row>
    <row r="146" spans="1:157" s="29" customFormat="1" x14ac:dyDescent="0.25">
      <c r="A146" s="29">
        <f t="shared" si="9"/>
        <v>137</v>
      </c>
      <c r="B146" s="30" t="s">
        <v>23</v>
      </c>
      <c r="C146" s="30" t="s">
        <v>24</v>
      </c>
      <c r="D146" s="31" t="s">
        <v>336</v>
      </c>
      <c r="E146" s="30" t="s">
        <v>334</v>
      </c>
      <c r="F146" s="30" t="s">
        <v>188</v>
      </c>
      <c r="G146" s="30"/>
      <c r="H146" s="30" t="s">
        <v>189</v>
      </c>
      <c r="I146" s="30" t="s">
        <v>317</v>
      </c>
      <c r="J146" s="30" t="s">
        <v>318</v>
      </c>
      <c r="K146" s="43" t="s">
        <v>234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/>
      <c r="T146" s="39"/>
      <c r="U146" s="39"/>
      <c r="V146" s="39"/>
      <c r="W146" s="39"/>
      <c r="X146" s="41"/>
      <c r="Y146" s="37">
        <f t="shared" si="8"/>
        <v>0</v>
      </c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</row>
    <row r="147" spans="1:157" s="29" customFormat="1" x14ac:dyDescent="0.25">
      <c r="A147" s="29">
        <f t="shared" si="9"/>
        <v>138</v>
      </c>
      <c r="B147" s="30" t="s">
        <v>25</v>
      </c>
      <c r="C147" s="30" t="s">
        <v>26</v>
      </c>
      <c r="D147" s="31" t="s">
        <v>336</v>
      </c>
      <c r="E147" s="30" t="s">
        <v>334</v>
      </c>
      <c r="F147" s="30" t="s">
        <v>188</v>
      </c>
      <c r="G147" s="30"/>
      <c r="H147" s="30" t="s">
        <v>189</v>
      </c>
      <c r="I147" s="30" t="s">
        <v>317</v>
      </c>
      <c r="J147" s="30" t="s">
        <v>318</v>
      </c>
      <c r="K147" s="43" t="s">
        <v>234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/>
      <c r="T147" s="39"/>
      <c r="U147" s="39"/>
      <c r="V147" s="39"/>
      <c r="W147" s="39"/>
      <c r="X147" s="41"/>
      <c r="Y147" s="37">
        <f t="shared" si="8"/>
        <v>0</v>
      </c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</row>
    <row r="148" spans="1:157" s="29" customFormat="1" x14ac:dyDescent="0.25">
      <c r="A148" s="29">
        <f t="shared" si="9"/>
        <v>139</v>
      </c>
      <c r="B148" s="30" t="s">
        <v>29</v>
      </c>
      <c r="C148" s="30" t="s">
        <v>30</v>
      </c>
      <c r="D148" s="31" t="s">
        <v>336</v>
      </c>
      <c r="E148" s="30" t="s">
        <v>334</v>
      </c>
      <c r="F148" s="30" t="s">
        <v>188</v>
      </c>
      <c r="G148" s="30"/>
      <c r="H148" s="30" t="s">
        <v>189</v>
      </c>
      <c r="I148" s="30" t="s">
        <v>317</v>
      </c>
      <c r="J148" s="30" t="s">
        <v>318</v>
      </c>
      <c r="K148" s="43" t="s">
        <v>234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41"/>
      <c r="Y148" s="37">
        <f t="shared" si="8"/>
        <v>0</v>
      </c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</row>
    <row r="149" spans="1:157" s="25" customFormat="1" x14ac:dyDescent="0.25">
      <c r="A149" s="25">
        <f t="shared" si="9"/>
        <v>140</v>
      </c>
      <c r="B149" s="15" t="s">
        <v>31</v>
      </c>
      <c r="C149" s="15" t="s">
        <v>32</v>
      </c>
      <c r="D149" s="17" t="s">
        <v>336</v>
      </c>
      <c r="E149" s="15" t="s">
        <v>334</v>
      </c>
      <c r="F149" s="15" t="s">
        <v>188</v>
      </c>
      <c r="G149" s="15"/>
      <c r="H149" s="15" t="s">
        <v>189</v>
      </c>
      <c r="I149" s="15" t="s">
        <v>317</v>
      </c>
      <c r="J149" s="15" t="s">
        <v>318</v>
      </c>
      <c r="K149" s="43" t="s">
        <v>234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/>
      <c r="T149" s="40"/>
      <c r="U149" s="40"/>
      <c r="V149" s="40"/>
      <c r="W149" s="40"/>
      <c r="X149" s="41"/>
      <c r="Y149" s="38">
        <f t="shared" si="8"/>
        <v>0</v>
      </c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</row>
    <row r="150" spans="1:157" s="29" customFormat="1" x14ac:dyDescent="0.25">
      <c r="A150" s="29">
        <f t="shared" si="9"/>
        <v>141</v>
      </c>
      <c r="B150" s="30" t="s">
        <v>33</v>
      </c>
      <c r="C150" s="30" t="s">
        <v>34</v>
      </c>
      <c r="D150" s="31" t="s">
        <v>336</v>
      </c>
      <c r="E150" s="30" t="s">
        <v>334</v>
      </c>
      <c r="F150" s="30" t="s">
        <v>188</v>
      </c>
      <c r="G150" s="30"/>
      <c r="H150" s="30" t="s">
        <v>189</v>
      </c>
      <c r="I150" s="30" t="s">
        <v>317</v>
      </c>
      <c r="J150" s="30" t="s">
        <v>318</v>
      </c>
      <c r="K150" s="43" t="s">
        <v>234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/>
      <c r="T150" s="39"/>
      <c r="U150" s="39"/>
      <c r="V150" s="39"/>
      <c r="W150" s="39"/>
      <c r="X150" s="41"/>
      <c r="Y150" s="37">
        <f t="shared" si="8"/>
        <v>0</v>
      </c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</row>
    <row r="151" spans="1:157" s="29" customFormat="1" x14ac:dyDescent="0.25">
      <c r="A151" s="29">
        <f t="shared" si="9"/>
        <v>142</v>
      </c>
      <c r="B151" s="30" t="s">
        <v>37</v>
      </c>
      <c r="C151" s="30" t="s">
        <v>38</v>
      </c>
      <c r="D151" s="31" t="s">
        <v>336</v>
      </c>
      <c r="E151" s="30" t="s">
        <v>334</v>
      </c>
      <c r="F151" s="30" t="s">
        <v>188</v>
      </c>
      <c r="G151" s="30"/>
      <c r="H151" s="30" t="s">
        <v>189</v>
      </c>
      <c r="I151" s="30" t="s">
        <v>317</v>
      </c>
      <c r="J151" s="30" t="s">
        <v>318</v>
      </c>
      <c r="K151" s="43" t="s">
        <v>234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/>
      <c r="T151" s="39"/>
      <c r="U151" s="39"/>
      <c r="V151" s="39"/>
      <c r="W151" s="39"/>
      <c r="X151" s="41"/>
      <c r="Y151" s="37">
        <f t="shared" si="8"/>
        <v>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</row>
    <row r="152" spans="1:157" s="25" customFormat="1" x14ac:dyDescent="0.25">
      <c r="A152" s="25">
        <f t="shared" si="9"/>
        <v>143</v>
      </c>
      <c r="B152" s="15" t="s">
        <v>37</v>
      </c>
      <c r="C152" s="15" t="s">
        <v>38</v>
      </c>
      <c r="D152" s="17" t="s">
        <v>336</v>
      </c>
      <c r="E152" s="15" t="s">
        <v>334</v>
      </c>
      <c r="F152" s="15" t="s">
        <v>188</v>
      </c>
      <c r="G152" s="15"/>
      <c r="H152" s="15" t="s">
        <v>189</v>
      </c>
      <c r="I152" s="15" t="s">
        <v>317</v>
      </c>
      <c r="J152" s="15" t="s">
        <v>318</v>
      </c>
      <c r="K152" s="43" t="s">
        <v>234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/>
      <c r="T152" s="40"/>
      <c r="U152" s="40"/>
      <c r="V152" s="40"/>
      <c r="W152" s="40"/>
      <c r="X152" s="41"/>
      <c r="Y152" s="38">
        <f t="shared" si="8"/>
        <v>0</v>
      </c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</row>
    <row r="153" spans="1:157" s="29" customFormat="1" x14ac:dyDescent="0.25">
      <c r="A153" s="29">
        <f t="shared" si="9"/>
        <v>144</v>
      </c>
      <c r="B153" s="30" t="s">
        <v>43</v>
      </c>
      <c r="C153" s="30" t="s">
        <v>44</v>
      </c>
      <c r="D153" s="31" t="s">
        <v>336</v>
      </c>
      <c r="E153" s="30" t="s">
        <v>334</v>
      </c>
      <c r="F153" s="30" t="s">
        <v>188</v>
      </c>
      <c r="G153" s="30"/>
      <c r="H153" s="30" t="s">
        <v>189</v>
      </c>
      <c r="I153" s="30" t="s">
        <v>317</v>
      </c>
      <c r="J153" s="30" t="s">
        <v>318</v>
      </c>
      <c r="K153" s="43" t="s">
        <v>234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/>
      <c r="T153" s="39"/>
      <c r="U153" s="39"/>
      <c r="V153" s="39"/>
      <c r="W153" s="39"/>
      <c r="X153" s="41"/>
      <c r="Y153" s="37">
        <f t="shared" si="8"/>
        <v>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</row>
    <row r="154" spans="1:157" s="25" customFormat="1" x14ac:dyDescent="0.25">
      <c r="A154" s="25">
        <f t="shared" si="9"/>
        <v>145</v>
      </c>
      <c r="B154" s="15" t="s">
        <v>58</v>
      </c>
      <c r="C154" s="15" t="s">
        <v>59</v>
      </c>
      <c r="D154" s="17" t="s">
        <v>336</v>
      </c>
      <c r="E154" s="15" t="s">
        <v>334</v>
      </c>
      <c r="F154" s="15" t="s">
        <v>188</v>
      </c>
      <c r="G154" s="15"/>
      <c r="H154" s="15" t="s">
        <v>189</v>
      </c>
      <c r="I154" s="15" t="s">
        <v>317</v>
      </c>
      <c r="J154" s="15" t="s">
        <v>318</v>
      </c>
      <c r="K154" s="43" t="s">
        <v>234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/>
      <c r="T154" s="40"/>
      <c r="U154" s="40"/>
      <c r="V154" s="40"/>
      <c r="W154" s="40"/>
      <c r="X154" s="41"/>
      <c r="Y154" s="38">
        <f t="shared" si="8"/>
        <v>0</v>
      </c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</row>
    <row r="155" spans="1:157" s="29" customFormat="1" x14ac:dyDescent="0.25">
      <c r="A155" s="29">
        <f t="shared" si="9"/>
        <v>146</v>
      </c>
      <c r="B155" s="30" t="s">
        <v>58</v>
      </c>
      <c r="C155" s="30" t="s">
        <v>59</v>
      </c>
      <c r="D155" s="32" t="s">
        <v>336</v>
      </c>
      <c r="E155" s="33" t="s">
        <v>334</v>
      </c>
      <c r="F155" s="30" t="s">
        <v>190</v>
      </c>
      <c r="G155" s="30"/>
      <c r="H155" s="30" t="s">
        <v>112</v>
      </c>
      <c r="I155" s="30" t="s">
        <v>317</v>
      </c>
      <c r="J155" s="30" t="s">
        <v>318</v>
      </c>
      <c r="K155" s="43" t="s">
        <v>232</v>
      </c>
      <c r="L155" s="39">
        <v>576552.74</v>
      </c>
      <c r="M155" s="39">
        <v>2893454.86</v>
      </c>
      <c r="N155" s="39">
        <v>4962675.49</v>
      </c>
      <c r="O155" s="39">
        <v>2011529.84</v>
      </c>
      <c r="P155" s="39">
        <v>460314.8</v>
      </c>
      <c r="Q155" s="39">
        <v>434074.06</v>
      </c>
      <c r="R155" s="39">
        <v>5123625.79</v>
      </c>
      <c r="S155" s="39">
        <v>2760873.3688885719</v>
      </c>
      <c r="T155" s="39">
        <v>2892657.4026595876</v>
      </c>
      <c r="U155" s="39">
        <v>2941632.9281305745</v>
      </c>
      <c r="V155" s="39">
        <v>3006038.6910764575</v>
      </c>
      <c r="W155" s="39">
        <v>2991574.2483388707</v>
      </c>
      <c r="X155" s="41"/>
      <c r="Y155" s="37">
        <f t="shared" si="8"/>
        <v>31055004.219094064</v>
      </c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</row>
    <row r="156" spans="1:157" s="25" customFormat="1" x14ac:dyDescent="0.25">
      <c r="A156" s="25">
        <f t="shared" si="9"/>
        <v>147</v>
      </c>
      <c r="B156" s="15" t="s">
        <v>60</v>
      </c>
      <c r="C156" s="15" t="s">
        <v>61</v>
      </c>
      <c r="D156" s="17" t="s">
        <v>336</v>
      </c>
      <c r="E156" s="15" t="s">
        <v>334</v>
      </c>
      <c r="F156" s="15" t="s">
        <v>188</v>
      </c>
      <c r="G156" s="15"/>
      <c r="H156" s="15" t="s">
        <v>189</v>
      </c>
      <c r="I156" s="15" t="s">
        <v>317</v>
      </c>
      <c r="J156" s="15" t="s">
        <v>318</v>
      </c>
      <c r="K156" s="43" t="s">
        <v>234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/>
      <c r="T156" s="40"/>
      <c r="U156" s="40"/>
      <c r="V156" s="40"/>
      <c r="W156" s="40"/>
      <c r="X156" s="41"/>
      <c r="Y156" s="38">
        <f t="shared" si="8"/>
        <v>0</v>
      </c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</row>
    <row r="157" spans="1:157" s="25" customFormat="1" x14ac:dyDescent="0.25">
      <c r="A157" s="25">
        <f t="shared" si="9"/>
        <v>148</v>
      </c>
      <c r="B157" s="15" t="s">
        <v>62</v>
      </c>
      <c r="C157" s="15" t="s">
        <v>63</v>
      </c>
      <c r="D157" s="26" t="s">
        <v>336</v>
      </c>
      <c r="E157" s="16" t="s">
        <v>334</v>
      </c>
      <c r="F157" s="64" t="s">
        <v>190</v>
      </c>
      <c r="G157" s="15"/>
      <c r="H157" s="15" t="s">
        <v>112</v>
      </c>
      <c r="I157" s="15" t="s">
        <v>317</v>
      </c>
      <c r="J157" s="15" t="s">
        <v>318</v>
      </c>
      <c r="K157" s="43" t="s">
        <v>234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/>
      <c r="T157" s="40"/>
      <c r="U157" s="40"/>
      <c r="V157" s="40"/>
      <c r="W157" s="40"/>
      <c r="X157" s="41"/>
      <c r="Y157" s="38">
        <f t="shared" si="8"/>
        <v>0</v>
      </c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</row>
    <row r="158" spans="1:157" s="25" customFormat="1" x14ac:dyDescent="0.25">
      <c r="A158" s="25">
        <f t="shared" si="9"/>
        <v>149</v>
      </c>
      <c r="B158" s="15" t="s">
        <v>62</v>
      </c>
      <c r="C158" s="15" t="s">
        <v>63</v>
      </c>
      <c r="D158" s="17" t="s">
        <v>336</v>
      </c>
      <c r="E158" s="15" t="s">
        <v>334</v>
      </c>
      <c r="F158" s="15" t="s">
        <v>188</v>
      </c>
      <c r="G158" s="15"/>
      <c r="H158" s="15" t="s">
        <v>189</v>
      </c>
      <c r="I158" s="15" t="s">
        <v>317</v>
      </c>
      <c r="J158" s="15" t="s">
        <v>318</v>
      </c>
      <c r="K158" s="43" t="s">
        <v>234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/>
      <c r="T158" s="40"/>
      <c r="U158" s="40"/>
      <c r="V158" s="40"/>
      <c r="W158" s="40"/>
      <c r="X158" s="41"/>
      <c r="Y158" s="38">
        <f t="shared" si="8"/>
        <v>0</v>
      </c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</row>
    <row r="159" spans="1:157" s="29" customFormat="1" x14ac:dyDescent="0.25">
      <c r="A159" s="29">
        <f t="shared" si="9"/>
        <v>150</v>
      </c>
      <c r="B159" s="30" t="s">
        <v>69</v>
      </c>
      <c r="C159" s="30" t="s">
        <v>70</v>
      </c>
      <c r="D159" s="32" t="s">
        <v>336</v>
      </c>
      <c r="E159" s="33" t="s">
        <v>334</v>
      </c>
      <c r="F159" s="56" t="s">
        <v>190</v>
      </c>
      <c r="G159" s="30"/>
      <c r="H159" s="30" t="s">
        <v>112</v>
      </c>
      <c r="I159" s="30" t="s">
        <v>317</v>
      </c>
      <c r="J159" s="30" t="s">
        <v>318</v>
      </c>
      <c r="K159" s="43" t="s">
        <v>234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/>
      <c r="T159" s="39"/>
      <c r="U159" s="39"/>
      <c r="V159" s="39"/>
      <c r="W159" s="39"/>
      <c r="X159" s="41"/>
      <c r="Y159" s="37">
        <f t="shared" si="8"/>
        <v>0</v>
      </c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</row>
    <row r="160" spans="1:157" s="25" customFormat="1" x14ac:dyDescent="0.25">
      <c r="A160" s="25">
        <f t="shared" si="9"/>
        <v>151</v>
      </c>
      <c r="B160" s="15" t="s">
        <v>69</v>
      </c>
      <c r="C160" s="15" t="s">
        <v>70</v>
      </c>
      <c r="D160" s="17" t="s">
        <v>336</v>
      </c>
      <c r="E160" s="15" t="s">
        <v>334</v>
      </c>
      <c r="F160" s="15" t="s">
        <v>188</v>
      </c>
      <c r="G160" s="15"/>
      <c r="H160" s="15" t="s">
        <v>189</v>
      </c>
      <c r="I160" s="15" t="s">
        <v>317</v>
      </c>
      <c r="J160" s="15" t="s">
        <v>318</v>
      </c>
      <c r="K160" s="43" t="s">
        <v>234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/>
      <c r="T160" s="40"/>
      <c r="U160" s="40"/>
      <c r="V160" s="40"/>
      <c r="W160" s="40"/>
      <c r="X160" s="41"/>
      <c r="Y160" s="38">
        <f t="shared" si="8"/>
        <v>0</v>
      </c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</row>
    <row r="161" spans="1:157" s="25" customFormat="1" x14ac:dyDescent="0.25">
      <c r="A161" s="25">
        <f t="shared" si="9"/>
        <v>152</v>
      </c>
      <c r="B161" s="15" t="s">
        <v>69</v>
      </c>
      <c r="C161" s="15" t="s">
        <v>70</v>
      </c>
      <c r="D161" s="17" t="s">
        <v>336</v>
      </c>
      <c r="E161" s="15" t="s">
        <v>334</v>
      </c>
      <c r="F161" s="15" t="s">
        <v>188</v>
      </c>
      <c r="G161" s="15"/>
      <c r="H161" s="15" t="s">
        <v>189</v>
      </c>
      <c r="I161" s="15" t="s">
        <v>317</v>
      </c>
      <c r="J161" s="15" t="s">
        <v>318</v>
      </c>
      <c r="K161" s="43" t="s">
        <v>234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/>
      <c r="T161" s="40"/>
      <c r="U161" s="40"/>
      <c r="V161" s="40"/>
      <c r="W161" s="40"/>
      <c r="X161" s="41"/>
      <c r="Y161" s="38">
        <f t="shared" si="8"/>
        <v>0</v>
      </c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</row>
    <row r="162" spans="1:157" s="25" customFormat="1" x14ac:dyDescent="0.25">
      <c r="A162" s="25">
        <f t="shared" si="9"/>
        <v>153</v>
      </c>
      <c r="B162" s="15" t="s">
        <v>73</v>
      </c>
      <c r="C162" s="15" t="s">
        <v>74</v>
      </c>
      <c r="D162" s="17" t="s">
        <v>336</v>
      </c>
      <c r="E162" s="15" t="s">
        <v>334</v>
      </c>
      <c r="F162" s="15" t="s">
        <v>188</v>
      </c>
      <c r="G162" s="15"/>
      <c r="H162" s="15" t="s">
        <v>189</v>
      </c>
      <c r="I162" s="15" t="s">
        <v>317</v>
      </c>
      <c r="J162" s="15" t="s">
        <v>318</v>
      </c>
      <c r="K162" s="43" t="s">
        <v>234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/>
      <c r="T162" s="40"/>
      <c r="U162" s="40"/>
      <c r="V162" s="40"/>
      <c r="W162" s="40"/>
      <c r="X162" s="41"/>
      <c r="Y162" s="38">
        <f t="shared" si="8"/>
        <v>0</v>
      </c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</row>
    <row r="163" spans="1:157" s="29" customFormat="1" x14ac:dyDescent="0.25">
      <c r="A163" s="29">
        <f t="shared" si="9"/>
        <v>154</v>
      </c>
      <c r="B163" s="30" t="s">
        <v>77</v>
      </c>
      <c r="C163" s="30" t="s">
        <v>78</v>
      </c>
      <c r="D163" s="32" t="s">
        <v>336</v>
      </c>
      <c r="E163" s="33" t="s">
        <v>334</v>
      </c>
      <c r="F163" s="30" t="s">
        <v>190</v>
      </c>
      <c r="G163" s="30"/>
      <c r="H163" s="30" t="s">
        <v>112</v>
      </c>
      <c r="I163" s="30" t="s">
        <v>317</v>
      </c>
      <c r="J163" s="30" t="s">
        <v>318</v>
      </c>
      <c r="K163" s="43" t="s">
        <v>234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/>
      <c r="T163" s="39"/>
      <c r="U163" s="39"/>
      <c r="V163" s="39"/>
      <c r="W163" s="39"/>
      <c r="X163" s="41"/>
      <c r="Y163" s="37">
        <f t="shared" si="8"/>
        <v>0</v>
      </c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</row>
    <row r="164" spans="1:157" s="25" customFormat="1" x14ac:dyDescent="0.25">
      <c r="A164" s="25">
        <f t="shared" si="9"/>
        <v>155</v>
      </c>
      <c r="B164" s="15" t="s">
        <v>83</v>
      </c>
      <c r="C164" s="15" t="s">
        <v>84</v>
      </c>
      <c r="D164" s="17" t="s">
        <v>336</v>
      </c>
      <c r="E164" s="15" t="s">
        <v>334</v>
      </c>
      <c r="F164" s="15" t="s">
        <v>188</v>
      </c>
      <c r="G164" s="15"/>
      <c r="H164" s="15" t="s">
        <v>189</v>
      </c>
      <c r="I164" s="15" t="s">
        <v>317</v>
      </c>
      <c r="J164" s="15" t="s">
        <v>318</v>
      </c>
      <c r="K164" s="43" t="s">
        <v>234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/>
      <c r="T164" s="40"/>
      <c r="U164" s="40"/>
      <c r="V164" s="40"/>
      <c r="W164" s="40"/>
      <c r="X164" s="41"/>
      <c r="Y164" s="38">
        <f t="shared" si="8"/>
        <v>0</v>
      </c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</row>
    <row r="165" spans="1:157" s="25" customFormat="1" x14ac:dyDescent="0.25">
      <c r="A165" s="25">
        <f t="shared" si="9"/>
        <v>156</v>
      </c>
      <c r="B165" s="15" t="s">
        <v>87</v>
      </c>
      <c r="C165" s="15" t="s">
        <v>88</v>
      </c>
      <c r="D165" s="17" t="s">
        <v>336</v>
      </c>
      <c r="E165" s="15" t="s">
        <v>334</v>
      </c>
      <c r="F165" s="15" t="s">
        <v>188</v>
      </c>
      <c r="G165" s="15"/>
      <c r="H165" s="15" t="s">
        <v>189</v>
      </c>
      <c r="I165" s="15" t="s">
        <v>317</v>
      </c>
      <c r="J165" s="15" t="s">
        <v>318</v>
      </c>
      <c r="K165" s="43" t="s">
        <v>234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/>
      <c r="T165" s="40"/>
      <c r="U165" s="40"/>
      <c r="V165" s="40"/>
      <c r="W165" s="40"/>
      <c r="X165" s="41"/>
      <c r="Y165" s="38">
        <f t="shared" si="8"/>
        <v>0</v>
      </c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</row>
    <row r="166" spans="1:157" s="29" customFormat="1" x14ac:dyDescent="0.25">
      <c r="A166" s="29">
        <f t="shared" si="9"/>
        <v>157</v>
      </c>
      <c r="B166" s="30" t="s">
        <v>91</v>
      </c>
      <c r="C166" s="30" t="s">
        <v>92</v>
      </c>
      <c r="D166" s="31" t="s">
        <v>336</v>
      </c>
      <c r="E166" s="30" t="s">
        <v>334</v>
      </c>
      <c r="F166" s="30" t="s">
        <v>188</v>
      </c>
      <c r="G166" s="30"/>
      <c r="H166" s="30" t="s">
        <v>189</v>
      </c>
      <c r="I166" s="30" t="s">
        <v>317</v>
      </c>
      <c r="J166" s="30" t="s">
        <v>318</v>
      </c>
      <c r="K166" s="43" t="s">
        <v>234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/>
      <c r="T166" s="39"/>
      <c r="U166" s="39"/>
      <c r="V166" s="39"/>
      <c r="W166" s="39"/>
      <c r="X166" s="41"/>
      <c r="Y166" s="37">
        <f t="shared" si="8"/>
        <v>0</v>
      </c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</row>
    <row r="167" spans="1:157" s="25" customFormat="1" x14ac:dyDescent="0.25">
      <c r="A167" s="25">
        <f t="shared" si="9"/>
        <v>158</v>
      </c>
      <c r="B167" s="15" t="s">
        <v>99</v>
      </c>
      <c r="C167" s="15" t="s">
        <v>100</v>
      </c>
      <c r="D167" s="17" t="s">
        <v>336</v>
      </c>
      <c r="E167" s="15" t="s">
        <v>334</v>
      </c>
      <c r="F167" s="15" t="s">
        <v>188</v>
      </c>
      <c r="G167" s="15"/>
      <c r="H167" s="15" t="s">
        <v>189</v>
      </c>
      <c r="I167" s="15" t="s">
        <v>317</v>
      </c>
      <c r="J167" s="15" t="s">
        <v>318</v>
      </c>
      <c r="K167" s="43" t="s">
        <v>234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/>
      <c r="T167" s="40"/>
      <c r="U167" s="40"/>
      <c r="V167" s="40"/>
      <c r="W167" s="40"/>
      <c r="X167" s="41"/>
      <c r="Y167" s="38">
        <f t="shared" si="8"/>
        <v>0</v>
      </c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</row>
    <row r="168" spans="1:157" s="29" customFormat="1" x14ac:dyDescent="0.25">
      <c r="A168" s="29">
        <f t="shared" si="9"/>
        <v>159</v>
      </c>
      <c r="B168" s="30" t="s">
        <v>106</v>
      </c>
      <c r="C168" s="30" t="s">
        <v>107</v>
      </c>
      <c r="D168" s="32" t="s">
        <v>336</v>
      </c>
      <c r="E168" s="33" t="s">
        <v>334</v>
      </c>
      <c r="F168" s="56" t="s">
        <v>185</v>
      </c>
      <c r="G168" s="30"/>
      <c r="H168" s="30" t="s">
        <v>186</v>
      </c>
      <c r="I168" s="30" t="s">
        <v>317</v>
      </c>
      <c r="J168" s="30" t="s">
        <v>318</v>
      </c>
      <c r="K168" s="43" t="s">
        <v>234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/>
      <c r="T168" s="39"/>
      <c r="U168" s="39"/>
      <c r="V168" s="39"/>
      <c r="W168" s="39"/>
      <c r="X168" s="41"/>
      <c r="Y168" s="37">
        <f t="shared" si="8"/>
        <v>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</row>
    <row r="169" spans="1:157" s="25" customFormat="1" x14ac:dyDescent="0.25">
      <c r="A169" s="25">
        <f t="shared" si="9"/>
        <v>160</v>
      </c>
      <c r="B169" s="15" t="s">
        <v>106</v>
      </c>
      <c r="C169" s="15" t="s">
        <v>107</v>
      </c>
      <c r="D169" s="17" t="s">
        <v>336</v>
      </c>
      <c r="E169" s="15" t="s">
        <v>334</v>
      </c>
      <c r="F169" s="15" t="s">
        <v>188</v>
      </c>
      <c r="G169" s="15"/>
      <c r="H169" s="15" t="s">
        <v>189</v>
      </c>
      <c r="I169" s="15" t="s">
        <v>317</v>
      </c>
      <c r="J169" s="15" t="s">
        <v>318</v>
      </c>
      <c r="K169" s="43" t="s">
        <v>234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/>
      <c r="T169" s="40"/>
      <c r="U169" s="40"/>
      <c r="V169" s="40"/>
      <c r="W169" s="40"/>
      <c r="X169" s="41"/>
      <c r="Y169" s="38">
        <f t="shared" si="8"/>
        <v>0</v>
      </c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</row>
    <row r="170" spans="1:157" s="29" customFormat="1" x14ac:dyDescent="0.25">
      <c r="A170" s="29">
        <f t="shared" si="9"/>
        <v>161</v>
      </c>
      <c r="B170" s="30" t="s">
        <v>0</v>
      </c>
      <c r="C170" s="30" t="s">
        <v>1</v>
      </c>
      <c r="D170" s="31" t="s">
        <v>336</v>
      </c>
      <c r="E170" s="30" t="s">
        <v>334</v>
      </c>
      <c r="F170" s="30" t="s">
        <v>191</v>
      </c>
      <c r="G170" s="30"/>
      <c r="H170" s="30" t="s">
        <v>192</v>
      </c>
      <c r="I170" s="30" t="s">
        <v>317</v>
      </c>
      <c r="J170" s="30" t="s">
        <v>318</v>
      </c>
      <c r="K170" s="43" t="s">
        <v>234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/>
      <c r="T170" s="39"/>
      <c r="U170" s="39"/>
      <c r="V170" s="39"/>
      <c r="W170" s="39"/>
      <c r="X170" s="41"/>
      <c r="Y170" s="37">
        <f t="shared" si="8"/>
        <v>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</row>
    <row r="171" spans="1:157" s="25" customFormat="1" x14ac:dyDescent="0.25">
      <c r="A171" s="25">
        <f t="shared" si="9"/>
        <v>162</v>
      </c>
      <c r="B171" s="15" t="s">
        <v>3</v>
      </c>
      <c r="C171" s="15" t="s">
        <v>4</v>
      </c>
      <c r="D171" s="17" t="s">
        <v>336</v>
      </c>
      <c r="E171" s="15" t="s">
        <v>334</v>
      </c>
      <c r="F171" s="15" t="s">
        <v>191</v>
      </c>
      <c r="G171" s="15"/>
      <c r="H171" s="15" t="s">
        <v>192</v>
      </c>
      <c r="I171" s="15" t="s">
        <v>317</v>
      </c>
      <c r="J171" s="15" t="s">
        <v>318</v>
      </c>
      <c r="K171" s="43" t="s">
        <v>234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/>
      <c r="T171" s="40"/>
      <c r="U171" s="40"/>
      <c r="V171" s="40"/>
      <c r="W171" s="40"/>
      <c r="X171" s="41"/>
      <c r="Y171" s="38">
        <f t="shared" si="8"/>
        <v>0</v>
      </c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</row>
    <row r="172" spans="1:157" s="29" customFormat="1" x14ac:dyDescent="0.25">
      <c r="A172" s="29">
        <f t="shared" si="9"/>
        <v>163</v>
      </c>
      <c r="B172" s="30" t="s">
        <v>7</v>
      </c>
      <c r="C172" s="30" t="s">
        <v>8</v>
      </c>
      <c r="D172" s="32" t="s">
        <v>336</v>
      </c>
      <c r="E172" s="33" t="s">
        <v>334</v>
      </c>
      <c r="F172" s="56" t="s">
        <v>190</v>
      </c>
      <c r="G172" s="30"/>
      <c r="H172" s="30" t="s">
        <v>112</v>
      </c>
      <c r="I172" s="30" t="s">
        <v>317</v>
      </c>
      <c r="J172" s="30" t="s">
        <v>318</v>
      </c>
      <c r="K172" s="43" t="s">
        <v>234</v>
      </c>
      <c r="L172" s="39">
        <v>43860.31</v>
      </c>
      <c r="M172" s="39">
        <v>475800.56</v>
      </c>
      <c r="N172" s="39">
        <v>146886.81</v>
      </c>
      <c r="O172" s="39">
        <v>14391961.77</v>
      </c>
      <c r="P172" s="39">
        <v>-10958715.24</v>
      </c>
      <c r="Q172" s="39">
        <v>50096.78</v>
      </c>
      <c r="R172" s="39">
        <v>94636.95</v>
      </c>
      <c r="S172" s="39"/>
      <c r="T172" s="39"/>
      <c r="U172" s="39"/>
      <c r="V172" s="39"/>
      <c r="W172" s="39"/>
      <c r="X172" s="41"/>
      <c r="Y172" s="37">
        <f t="shared" si="8"/>
        <v>4244527.9399999985</v>
      </c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</row>
    <row r="173" spans="1:157" s="25" customFormat="1" x14ac:dyDescent="0.25">
      <c r="A173" s="25">
        <f t="shared" si="9"/>
        <v>164</v>
      </c>
      <c r="B173" s="15" t="s">
        <v>7</v>
      </c>
      <c r="C173" s="15" t="s">
        <v>8</v>
      </c>
      <c r="D173" s="17" t="s">
        <v>336</v>
      </c>
      <c r="E173" s="15" t="s">
        <v>334</v>
      </c>
      <c r="F173" s="15" t="s">
        <v>191</v>
      </c>
      <c r="G173" s="15"/>
      <c r="H173" s="15" t="s">
        <v>192</v>
      </c>
      <c r="I173" s="15" t="s">
        <v>317</v>
      </c>
      <c r="J173" s="15" t="s">
        <v>318</v>
      </c>
      <c r="K173" s="43" t="s">
        <v>234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/>
      <c r="T173" s="40"/>
      <c r="U173" s="40"/>
      <c r="V173" s="40"/>
      <c r="W173" s="40"/>
      <c r="X173" s="41"/>
      <c r="Y173" s="38">
        <f t="shared" si="8"/>
        <v>0</v>
      </c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</row>
    <row r="174" spans="1:157" s="29" customFormat="1" x14ac:dyDescent="0.25">
      <c r="A174" s="29">
        <f t="shared" si="9"/>
        <v>165</v>
      </c>
      <c r="B174" s="30" t="s">
        <v>11</v>
      </c>
      <c r="C174" s="30" t="s">
        <v>12</v>
      </c>
      <c r="D174" s="31" t="s">
        <v>336</v>
      </c>
      <c r="E174" s="30" t="s">
        <v>334</v>
      </c>
      <c r="F174" s="30" t="s">
        <v>191</v>
      </c>
      <c r="G174" s="30"/>
      <c r="H174" s="30" t="s">
        <v>192</v>
      </c>
      <c r="I174" s="30" t="s">
        <v>317</v>
      </c>
      <c r="J174" s="30" t="s">
        <v>318</v>
      </c>
      <c r="K174" s="43" t="s">
        <v>234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/>
      <c r="T174" s="39"/>
      <c r="U174" s="39"/>
      <c r="V174" s="39"/>
      <c r="W174" s="39"/>
      <c r="X174" s="41"/>
      <c r="Y174" s="37">
        <f t="shared" si="8"/>
        <v>0</v>
      </c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</row>
    <row r="175" spans="1:157" s="29" customFormat="1" x14ac:dyDescent="0.25">
      <c r="A175" s="29">
        <f t="shared" si="9"/>
        <v>166</v>
      </c>
      <c r="B175" s="30" t="s">
        <v>23</v>
      </c>
      <c r="C175" s="30" t="s">
        <v>24</v>
      </c>
      <c r="D175" s="31" t="s">
        <v>336</v>
      </c>
      <c r="E175" s="30" t="s">
        <v>334</v>
      </c>
      <c r="F175" s="30" t="s">
        <v>191</v>
      </c>
      <c r="G175" s="30"/>
      <c r="H175" s="30" t="s">
        <v>192</v>
      </c>
      <c r="I175" s="30" t="s">
        <v>317</v>
      </c>
      <c r="J175" s="30" t="s">
        <v>318</v>
      </c>
      <c r="K175" s="43" t="s">
        <v>234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/>
      <c r="T175" s="39"/>
      <c r="U175" s="39"/>
      <c r="V175" s="39"/>
      <c r="W175" s="39"/>
      <c r="X175" s="41"/>
      <c r="Y175" s="37">
        <f t="shared" si="8"/>
        <v>0</v>
      </c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</row>
    <row r="176" spans="1:157" s="25" customFormat="1" x14ac:dyDescent="0.25">
      <c r="A176" s="25">
        <f t="shared" si="9"/>
        <v>167</v>
      </c>
      <c r="B176" s="15" t="s">
        <v>25</v>
      </c>
      <c r="C176" s="15" t="s">
        <v>26</v>
      </c>
      <c r="D176" s="26" t="s">
        <v>336</v>
      </c>
      <c r="E176" s="16" t="s">
        <v>334</v>
      </c>
      <c r="F176" s="15" t="s">
        <v>191</v>
      </c>
      <c r="G176" s="15"/>
      <c r="H176" s="15" t="s">
        <v>192</v>
      </c>
      <c r="I176" s="15" t="s">
        <v>317</v>
      </c>
      <c r="J176" s="15" t="s">
        <v>318</v>
      </c>
      <c r="K176" s="43" t="s">
        <v>234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/>
      <c r="T176" s="40"/>
      <c r="U176" s="40"/>
      <c r="V176" s="40"/>
      <c r="W176" s="40"/>
      <c r="X176" s="41"/>
      <c r="Y176" s="38">
        <f t="shared" si="8"/>
        <v>0</v>
      </c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</row>
    <row r="177" spans="1:157" s="29" customFormat="1" x14ac:dyDescent="0.25">
      <c r="A177" s="29">
        <f t="shared" si="9"/>
        <v>168</v>
      </c>
      <c r="B177" s="30" t="s">
        <v>27</v>
      </c>
      <c r="C177" s="30" t="s">
        <v>28</v>
      </c>
      <c r="D177" s="31" t="s">
        <v>336</v>
      </c>
      <c r="E177" s="30" t="s">
        <v>334</v>
      </c>
      <c r="F177" s="30" t="s">
        <v>191</v>
      </c>
      <c r="G177" s="30"/>
      <c r="H177" s="30" t="s">
        <v>192</v>
      </c>
      <c r="I177" s="30" t="s">
        <v>317</v>
      </c>
      <c r="J177" s="30" t="s">
        <v>318</v>
      </c>
      <c r="K177" s="43" t="s">
        <v>234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/>
      <c r="T177" s="39"/>
      <c r="U177" s="39"/>
      <c r="V177" s="39"/>
      <c r="W177" s="39"/>
      <c r="X177" s="41"/>
      <c r="Y177" s="37">
        <f t="shared" si="8"/>
        <v>0</v>
      </c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</row>
    <row r="178" spans="1:157" s="25" customFormat="1" x14ac:dyDescent="0.25">
      <c r="A178" s="25">
        <f t="shared" si="9"/>
        <v>169</v>
      </c>
      <c r="B178" s="15" t="s">
        <v>29</v>
      </c>
      <c r="C178" s="15" t="s">
        <v>30</v>
      </c>
      <c r="D178" s="26" t="s">
        <v>336</v>
      </c>
      <c r="E178" s="16" t="s">
        <v>334</v>
      </c>
      <c r="F178" s="27" t="s">
        <v>190</v>
      </c>
      <c r="G178" s="15"/>
      <c r="H178" s="15" t="s">
        <v>189</v>
      </c>
      <c r="I178" s="15" t="s">
        <v>317</v>
      </c>
      <c r="J178" s="15" t="s">
        <v>318</v>
      </c>
      <c r="K178" s="43" t="s">
        <v>234</v>
      </c>
      <c r="L178" s="40">
        <v>90</v>
      </c>
      <c r="M178" s="40">
        <v>72222.84</v>
      </c>
      <c r="N178" s="40">
        <v>7444.96</v>
      </c>
      <c r="O178" s="40">
        <v>12538.16</v>
      </c>
      <c r="P178" s="40">
        <v>0</v>
      </c>
      <c r="Q178" s="40">
        <v>0</v>
      </c>
      <c r="R178" s="40">
        <v>604.01</v>
      </c>
      <c r="S178" s="40"/>
      <c r="T178" s="40"/>
      <c r="U178" s="40"/>
      <c r="V178" s="40"/>
      <c r="W178" s="40"/>
      <c r="X178" s="41"/>
      <c r="Y178" s="38">
        <f t="shared" si="8"/>
        <v>92899.97</v>
      </c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</row>
    <row r="179" spans="1:157" s="29" customFormat="1" x14ac:dyDescent="0.25">
      <c r="A179" s="29">
        <f t="shared" si="9"/>
        <v>170</v>
      </c>
      <c r="B179" s="30" t="s">
        <v>29</v>
      </c>
      <c r="C179" s="30" t="s">
        <v>30</v>
      </c>
      <c r="D179" s="31" t="s">
        <v>336</v>
      </c>
      <c r="E179" s="30" t="s">
        <v>334</v>
      </c>
      <c r="F179" s="30" t="s">
        <v>191</v>
      </c>
      <c r="G179" s="30"/>
      <c r="H179" s="30" t="s">
        <v>192</v>
      </c>
      <c r="I179" s="30" t="s">
        <v>317</v>
      </c>
      <c r="J179" s="30" t="s">
        <v>318</v>
      </c>
      <c r="K179" s="43" t="s">
        <v>234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/>
      <c r="T179" s="39"/>
      <c r="U179" s="39"/>
      <c r="V179" s="39"/>
      <c r="W179" s="39"/>
      <c r="X179" s="41"/>
      <c r="Y179" s="37">
        <f t="shared" si="8"/>
        <v>0</v>
      </c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</row>
    <row r="180" spans="1:157" s="29" customFormat="1" x14ac:dyDescent="0.25">
      <c r="A180" s="29">
        <f t="shared" si="9"/>
        <v>171</v>
      </c>
      <c r="B180" s="30" t="s">
        <v>33</v>
      </c>
      <c r="C180" s="30" t="s">
        <v>34</v>
      </c>
      <c r="D180" s="31" t="s">
        <v>336</v>
      </c>
      <c r="E180" s="30" t="s">
        <v>334</v>
      </c>
      <c r="F180" s="30" t="s">
        <v>191</v>
      </c>
      <c r="G180" s="30"/>
      <c r="H180" s="30" t="s">
        <v>192</v>
      </c>
      <c r="I180" s="30" t="s">
        <v>317</v>
      </c>
      <c r="J180" s="30" t="s">
        <v>318</v>
      </c>
      <c r="K180" s="43" t="s">
        <v>234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/>
      <c r="T180" s="39"/>
      <c r="U180" s="39"/>
      <c r="V180" s="39"/>
      <c r="W180" s="39"/>
      <c r="X180" s="41"/>
      <c r="Y180" s="37">
        <f t="shared" si="8"/>
        <v>0</v>
      </c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</row>
    <row r="181" spans="1:157" s="25" customFormat="1" x14ac:dyDescent="0.25">
      <c r="A181" s="25">
        <f t="shared" si="9"/>
        <v>172</v>
      </c>
      <c r="B181" s="15" t="s">
        <v>37</v>
      </c>
      <c r="C181" s="15" t="s">
        <v>38</v>
      </c>
      <c r="D181" s="26" t="s">
        <v>336</v>
      </c>
      <c r="E181" s="16" t="s">
        <v>334</v>
      </c>
      <c r="F181" s="15" t="s">
        <v>191</v>
      </c>
      <c r="G181" s="15"/>
      <c r="H181" s="15" t="s">
        <v>192</v>
      </c>
      <c r="I181" s="15" t="s">
        <v>317</v>
      </c>
      <c r="J181" s="15" t="s">
        <v>318</v>
      </c>
      <c r="K181" s="43" t="s">
        <v>234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/>
      <c r="T181" s="40"/>
      <c r="U181" s="40"/>
      <c r="V181" s="40"/>
      <c r="W181" s="40"/>
      <c r="X181" s="41"/>
      <c r="Y181" s="38">
        <f t="shared" si="8"/>
        <v>0</v>
      </c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</row>
    <row r="182" spans="1:157" s="29" customFormat="1" x14ac:dyDescent="0.25">
      <c r="A182" s="29">
        <f t="shared" si="9"/>
        <v>173</v>
      </c>
      <c r="B182" s="30" t="s">
        <v>39</v>
      </c>
      <c r="C182" s="30" t="s">
        <v>40</v>
      </c>
      <c r="D182" s="32" t="s">
        <v>336</v>
      </c>
      <c r="E182" s="33" t="s">
        <v>334</v>
      </c>
      <c r="F182" s="30" t="s">
        <v>147</v>
      </c>
      <c r="G182" s="30"/>
      <c r="H182" s="30" t="s">
        <v>148</v>
      </c>
      <c r="I182" s="30" t="s">
        <v>317</v>
      </c>
      <c r="J182" s="30" t="s">
        <v>318</v>
      </c>
      <c r="K182" s="43" t="s">
        <v>234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/>
      <c r="T182" s="39"/>
      <c r="U182" s="39"/>
      <c r="V182" s="39"/>
      <c r="W182" s="39"/>
      <c r="X182" s="41"/>
      <c r="Y182" s="37">
        <f t="shared" si="8"/>
        <v>0</v>
      </c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</row>
    <row r="183" spans="1:157" s="25" customFormat="1" x14ac:dyDescent="0.25">
      <c r="A183" s="25">
        <f t="shared" si="9"/>
        <v>174</v>
      </c>
      <c r="B183" s="15" t="s">
        <v>39</v>
      </c>
      <c r="C183" s="15" t="s">
        <v>40</v>
      </c>
      <c r="D183" s="17" t="s">
        <v>336</v>
      </c>
      <c r="E183" s="15" t="s">
        <v>334</v>
      </c>
      <c r="F183" s="15" t="s">
        <v>191</v>
      </c>
      <c r="G183" s="15"/>
      <c r="H183" s="15" t="s">
        <v>192</v>
      </c>
      <c r="I183" s="15" t="s">
        <v>317</v>
      </c>
      <c r="J183" s="15" t="s">
        <v>318</v>
      </c>
      <c r="K183" s="43" t="s">
        <v>234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/>
      <c r="T183" s="40"/>
      <c r="U183" s="40"/>
      <c r="V183" s="40"/>
      <c r="W183" s="40"/>
      <c r="X183" s="41"/>
      <c r="Y183" s="38">
        <f t="shared" si="8"/>
        <v>0</v>
      </c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</row>
    <row r="184" spans="1:157" s="29" customFormat="1" x14ac:dyDescent="0.25">
      <c r="A184" s="29">
        <f t="shared" si="9"/>
        <v>175</v>
      </c>
      <c r="B184" s="30" t="s">
        <v>47</v>
      </c>
      <c r="C184" s="30" t="s">
        <v>48</v>
      </c>
      <c r="D184" s="31" t="s">
        <v>336</v>
      </c>
      <c r="E184" s="30" t="s">
        <v>334</v>
      </c>
      <c r="F184" s="30" t="s">
        <v>191</v>
      </c>
      <c r="G184" s="30"/>
      <c r="H184" s="30" t="s">
        <v>192</v>
      </c>
      <c r="I184" s="30" t="s">
        <v>317</v>
      </c>
      <c r="J184" s="30" t="s">
        <v>318</v>
      </c>
      <c r="K184" s="43" t="s">
        <v>234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/>
      <c r="T184" s="39"/>
      <c r="U184" s="39"/>
      <c r="V184" s="39"/>
      <c r="W184" s="39"/>
      <c r="X184" s="41"/>
      <c r="Y184" s="37">
        <f t="shared" si="8"/>
        <v>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</row>
    <row r="185" spans="1:157" s="25" customFormat="1" x14ac:dyDescent="0.25">
      <c r="A185" s="25">
        <f t="shared" si="9"/>
        <v>176</v>
      </c>
      <c r="B185" s="15" t="s">
        <v>49</v>
      </c>
      <c r="C185" s="15" t="s">
        <v>50</v>
      </c>
      <c r="D185" s="17" t="s">
        <v>336</v>
      </c>
      <c r="E185" s="15" t="s">
        <v>334</v>
      </c>
      <c r="F185" s="15" t="s">
        <v>191</v>
      </c>
      <c r="G185" s="15"/>
      <c r="H185" s="15" t="s">
        <v>192</v>
      </c>
      <c r="I185" s="15" t="s">
        <v>317</v>
      </c>
      <c r="J185" s="15" t="s">
        <v>318</v>
      </c>
      <c r="K185" s="43" t="s">
        <v>234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/>
      <c r="T185" s="40"/>
      <c r="U185" s="40"/>
      <c r="V185" s="40"/>
      <c r="W185" s="40"/>
      <c r="X185" s="41"/>
      <c r="Y185" s="38">
        <f t="shared" si="8"/>
        <v>0</v>
      </c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</row>
    <row r="186" spans="1:157" s="25" customFormat="1" x14ac:dyDescent="0.25">
      <c r="A186" s="25">
        <f t="shared" si="9"/>
        <v>177</v>
      </c>
      <c r="B186" s="15" t="s">
        <v>58</v>
      </c>
      <c r="C186" s="15" t="s">
        <v>59</v>
      </c>
      <c r="D186" s="26" t="s">
        <v>336</v>
      </c>
      <c r="E186" s="16" t="s">
        <v>334</v>
      </c>
      <c r="F186" s="15" t="s">
        <v>191</v>
      </c>
      <c r="G186" s="15"/>
      <c r="H186" s="15" t="s">
        <v>192</v>
      </c>
      <c r="I186" s="15" t="s">
        <v>317</v>
      </c>
      <c r="J186" s="15" t="s">
        <v>318</v>
      </c>
      <c r="K186" s="43" t="s">
        <v>234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/>
      <c r="T186" s="40"/>
      <c r="U186" s="40"/>
      <c r="V186" s="40"/>
      <c r="W186" s="40"/>
      <c r="X186" s="41"/>
      <c r="Y186" s="38">
        <f t="shared" si="8"/>
        <v>0</v>
      </c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</row>
    <row r="187" spans="1:157" s="29" customFormat="1" x14ac:dyDescent="0.25">
      <c r="A187" s="29">
        <f t="shared" si="9"/>
        <v>178</v>
      </c>
      <c r="B187" s="30" t="s">
        <v>62</v>
      </c>
      <c r="C187" s="30" t="s">
        <v>63</v>
      </c>
      <c r="D187" s="32" t="s">
        <v>336</v>
      </c>
      <c r="E187" s="33" t="s">
        <v>334</v>
      </c>
      <c r="F187" s="30" t="s">
        <v>191</v>
      </c>
      <c r="G187" s="30"/>
      <c r="H187" s="30" t="s">
        <v>192</v>
      </c>
      <c r="I187" s="30" t="s">
        <v>317</v>
      </c>
      <c r="J187" s="30" t="s">
        <v>318</v>
      </c>
      <c r="K187" s="43" t="s">
        <v>228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41"/>
      <c r="Y187" s="37">
        <f t="shared" si="8"/>
        <v>0</v>
      </c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</row>
    <row r="188" spans="1:157" s="25" customFormat="1" x14ac:dyDescent="0.25">
      <c r="A188" s="25">
        <f t="shared" si="9"/>
        <v>179</v>
      </c>
      <c r="B188" s="15" t="s">
        <v>64</v>
      </c>
      <c r="C188" s="15" t="s">
        <v>65</v>
      </c>
      <c r="D188" s="17" t="s">
        <v>336</v>
      </c>
      <c r="E188" s="15" t="s">
        <v>334</v>
      </c>
      <c r="F188" s="15" t="s">
        <v>191</v>
      </c>
      <c r="G188" s="15"/>
      <c r="H188" s="15" t="s">
        <v>192</v>
      </c>
      <c r="I188" s="15" t="s">
        <v>317</v>
      </c>
      <c r="J188" s="15" t="s">
        <v>318</v>
      </c>
      <c r="K188" s="43" t="s">
        <v>234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/>
      <c r="T188" s="40"/>
      <c r="U188" s="40"/>
      <c r="V188" s="40"/>
      <c r="W188" s="40"/>
      <c r="X188" s="41"/>
      <c r="Y188" s="38">
        <f t="shared" si="8"/>
        <v>0</v>
      </c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</row>
    <row r="189" spans="1:157" s="25" customFormat="1" x14ac:dyDescent="0.25">
      <c r="A189" s="25">
        <f t="shared" si="9"/>
        <v>180</v>
      </c>
      <c r="B189" s="15" t="s">
        <v>67</v>
      </c>
      <c r="C189" s="15" t="s">
        <v>68</v>
      </c>
      <c r="D189" s="17" t="s">
        <v>336</v>
      </c>
      <c r="E189" s="15" t="s">
        <v>334</v>
      </c>
      <c r="F189" s="15" t="s">
        <v>191</v>
      </c>
      <c r="G189" s="15"/>
      <c r="H189" s="15" t="s">
        <v>192</v>
      </c>
      <c r="I189" s="15" t="s">
        <v>317</v>
      </c>
      <c r="J189" s="15" t="s">
        <v>318</v>
      </c>
      <c r="K189" s="43" t="s">
        <v>234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/>
      <c r="T189" s="40"/>
      <c r="U189" s="40"/>
      <c r="V189" s="40"/>
      <c r="W189" s="40"/>
      <c r="X189" s="41"/>
      <c r="Y189" s="38">
        <f t="shared" si="8"/>
        <v>0</v>
      </c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</row>
    <row r="190" spans="1:157" s="25" customFormat="1" x14ac:dyDescent="0.25">
      <c r="A190" s="25">
        <f t="shared" si="9"/>
        <v>181</v>
      </c>
      <c r="B190" s="15" t="s">
        <v>69</v>
      </c>
      <c r="C190" s="15" t="s">
        <v>70</v>
      </c>
      <c r="D190" s="17" t="s">
        <v>336</v>
      </c>
      <c r="E190" s="15" t="s">
        <v>334</v>
      </c>
      <c r="F190" s="15" t="s">
        <v>191</v>
      </c>
      <c r="G190" s="15"/>
      <c r="H190" s="15" t="s">
        <v>192</v>
      </c>
      <c r="I190" s="15" t="s">
        <v>317</v>
      </c>
      <c r="J190" s="15" t="s">
        <v>318</v>
      </c>
      <c r="K190" s="43" t="s">
        <v>234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/>
      <c r="T190" s="40"/>
      <c r="U190" s="40"/>
      <c r="V190" s="40"/>
      <c r="W190" s="40"/>
      <c r="X190" s="41"/>
      <c r="Y190" s="38">
        <f t="shared" si="8"/>
        <v>0</v>
      </c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</row>
    <row r="191" spans="1:157" s="25" customFormat="1" x14ac:dyDescent="0.25">
      <c r="A191" s="25">
        <f t="shared" si="9"/>
        <v>182</v>
      </c>
      <c r="B191" s="15" t="s">
        <v>69</v>
      </c>
      <c r="C191" s="15" t="s">
        <v>70</v>
      </c>
      <c r="D191" s="26" t="s">
        <v>336</v>
      </c>
      <c r="E191" s="16" t="s">
        <v>334</v>
      </c>
      <c r="F191" s="15" t="s">
        <v>191</v>
      </c>
      <c r="G191" s="15"/>
      <c r="H191" s="15" t="s">
        <v>192</v>
      </c>
      <c r="I191" s="15" t="s">
        <v>317</v>
      </c>
      <c r="J191" s="15" t="s">
        <v>318</v>
      </c>
      <c r="K191" s="43" t="s">
        <v>232</v>
      </c>
      <c r="L191" s="40">
        <v>40992.03</v>
      </c>
      <c r="M191" s="40">
        <v>215993.68</v>
      </c>
      <c r="N191" s="40">
        <v>590495.81000000006</v>
      </c>
      <c r="O191" s="40">
        <v>501918.33</v>
      </c>
      <c r="P191" s="40">
        <v>2550392.13</v>
      </c>
      <c r="Q191" s="40">
        <v>1203464.3400000001</v>
      </c>
      <c r="R191" s="40">
        <v>250407.04000000001</v>
      </c>
      <c r="S191" s="40">
        <v>959198.28040812537</v>
      </c>
      <c r="T191" s="40">
        <v>1020934.8453542553</v>
      </c>
      <c r="U191" s="40">
        <v>1050964.1256962642</v>
      </c>
      <c r="V191" s="40">
        <v>1096804.5721956976</v>
      </c>
      <c r="W191" s="40">
        <v>1113213.6766272746</v>
      </c>
      <c r="X191" s="41"/>
      <c r="Y191" s="38">
        <f t="shared" si="8"/>
        <v>10594778.860281616</v>
      </c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</row>
    <row r="192" spans="1:157" s="25" customFormat="1" x14ac:dyDescent="0.25">
      <c r="A192" s="25">
        <f t="shared" si="9"/>
        <v>183</v>
      </c>
      <c r="B192" s="15" t="s">
        <v>73</v>
      </c>
      <c r="C192" s="15" t="s">
        <v>74</v>
      </c>
      <c r="D192" s="26" t="s">
        <v>336</v>
      </c>
      <c r="E192" s="16" t="s">
        <v>334</v>
      </c>
      <c r="F192" s="27" t="s">
        <v>190</v>
      </c>
      <c r="G192" s="15"/>
      <c r="H192" s="15" t="s">
        <v>112</v>
      </c>
      <c r="I192" s="15" t="s">
        <v>317</v>
      </c>
      <c r="J192" s="15" t="s">
        <v>318</v>
      </c>
      <c r="K192" s="43" t="s">
        <v>234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/>
      <c r="T192" s="40"/>
      <c r="U192" s="40"/>
      <c r="V192" s="40"/>
      <c r="W192" s="40"/>
      <c r="X192" s="41"/>
      <c r="Y192" s="38">
        <f t="shared" si="8"/>
        <v>0</v>
      </c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</row>
    <row r="193" spans="1:157" s="25" customFormat="1" x14ac:dyDescent="0.25">
      <c r="A193" s="25">
        <f t="shared" si="9"/>
        <v>184</v>
      </c>
      <c r="B193" s="15" t="s">
        <v>73</v>
      </c>
      <c r="C193" s="15" t="s">
        <v>74</v>
      </c>
      <c r="D193" s="17" t="s">
        <v>336</v>
      </c>
      <c r="E193" s="15" t="s">
        <v>334</v>
      </c>
      <c r="F193" s="15" t="s">
        <v>191</v>
      </c>
      <c r="G193" s="15"/>
      <c r="H193" s="15" t="s">
        <v>192</v>
      </c>
      <c r="I193" s="15" t="s">
        <v>317</v>
      </c>
      <c r="J193" s="15" t="s">
        <v>318</v>
      </c>
      <c r="K193" s="43" t="s">
        <v>234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/>
      <c r="T193" s="40"/>
      <c r="U193" s="40"/>
      <c r="V193" s="40"/>
      <c r="W193" s="40"/>
      <c r="X193" s="41"/>
      <c r="Y193" s="38">
        <f t="shared" si="8"/>
        <v>0</v>
      </c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</row>
    <row r="194" spans="1:157" s="29" customFormat="1" x14ac:dyDescent="0.25">
      <c r="A194" s="29">
        <f t="shared" si="9"/>
        <v>185</v>
      </c>
      <c r="B194" s="30" t="s">
        <v>81</v>
      </c>
      <c r="C194" s="30" t="s">
        <v>82</v>
      </c>
      <c r="D194" s="31" t="s">
        <v>336</v>
      </c>
      <c r="E194" s="30" t="s">
        <v>334</v>
      </c>
      <c r="F194" s="30" t="s">
        <v>191</v>
      </c>
      <c r="G194" s="30"/>
      <c r="H194" s="30" t="s">
        <v>192</v>
      </c>
      <c r="I194" s="30" t="s">
        <v>317</v>
      </c>
      <c r="J194" s="30" t="s">
        <v>318</v>
      </c>
      <c r="K194" s="43" t="s">
        <v>234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/>
      <c r="T194" s="39"/>
      <c r="U194" s="39"/>
      <c r="V194" s="39"/>
      <c r="W194" s="39"/>
      <c r="X194" s="41"/>
      <c r="Y194" s="37">
        <f t="shared" si="8"/>
        <v>0</v>
      </c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</row>
    <row r="195" spans="1:157" s="25" customFormat="1" x14ac:dyDescent="0.25">
      <c r="A195" s="25">
        <f t="shared" si="9"/>
        <v>186</v>
      </c>
      <c r="B195" s="15" t="s">
        <v>85</v>
      </c>
      <c r="C195" s="15" t="s">
        <v>86</v>
      </c>
      <c r="D195" s="17" t="s">
        <v>336</v>
      </c>
      <c r="E195" s="15" t="s">
        <v>334</v>
      </c>
      <c r="F195" s="15" t="s">
        <v>191</v>
      </c>
      <c r="G195" s="15"/>
      <c r="H195" s="15" t="s">
        <v>192</v>
      </c>
      <c r="I195" s="15" t="s">
        <v>317</v>
      </c>
      <c r="J195" s="15" t="s">
        <v>318</v>
      </c>
      <c r="K195" s="43" t="s">
        <v>234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/>
      <c r="T195" s="40"/>
      <c r="U195" s="40"/>
      <c r="V195" s="40"/>
      <c r="W195" s="40"/>
      <c r="X195" s="41"/>
      <c r="Y195" s="38">
        <f t="shared" si="8"/>
        <v>0</v>
      </c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</row>
    <row r="196" spans="1:157" s="25" customFormat="1" x14ac:dyDescent="0.25">
      <c r="A196" s="25">
        <f t="shared" si="9"/>
        <v>187</v>
      </c>
      <c r="B196" s="15" t="s">
        <v>87</v>
      </c>
      <c r="C196" s="15" t="s">
        <v>88</v>
      </c>
      <c r="D196" s="26" t="s">
        <v>336</v>
      </c>
      <c r="E196" s="16" t="s">
        <v>334</v>
      </c>
      <c r="F196" s="15" t="s">
        <v>191</v>
      </c>
      <c r="G196" s="15"/>
      <c r="H196" s="15" t="s">
        <v>192</v>
      </c>
      <c r="I196" s="15" t="s">
        <v>317</v>
      </c>
      <c r="J196" s="15" t="s">
        <v>318</v>
      </c>
      <c r="K196" s="43" t="s">
        <v>234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/>
      <c r="T196" s="40"/>
      <c r="U196" s="40"/>
      <c r="V196" s="40"/>
      <c r="W196" s="40"/>
      <c r="X196" s="41"/>
      <c r="Y196" s="38">
        <f t="shared" si="8"/>
        <v>0</v>
      </c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</row>
    <row r="197" spans="1:157" s="29" customFormat="1" x14ac:dyDescent="0.25">
      <c r="A197" s="29">
        <f t="shared" si="9"/>
        <v>188</v>
      </c>
      <c r="B197" s="30" t="s">
        <v>89</v>
      </c>
      <c r="C197" s="30" t="s">
        <v>90</v>
      </c>
      <c r="D197" s="31" t="s">
        <v>336</v>
      </c>
      <c r="E197" s="30" t="s">
        <v>334</v>
      </c>
      <c r="F197" s="30" t="s">
        <v>191</v>
      </c>
      <c r="G197" s="30"/>
      <c r="H197" s="30" t="s">
        <v>192</v>
      </c>
      <c r="I197" s="30" t="s">
        <v>317</v>
      </c>
      <c r="J197" s="30" t="s">
        <v>318</v>
      </c>
      <c r="K197" s="43" t="s">
        <v>234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/>
      <c r="T197" s="39"/>
      <c r="U197" s="39"/>
      <c r="V197" s="39"/>
      <c r="W197" s="39"/>
      <c r="X197" s="41"/>
      <c r="Y197" s="37">
        <f t="shared" si="8"/>
        <v>0</v>
      </c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</row>
    <row r="198" spans="1:157" s="29" customFormat="1" x14ac:dyDescent="0.25">
      <c r="A198" s="29">
        <f t="shared" si="9"/>
        <v>189</v>
      </c>
      <c r="B198" s="30" t="s">
        <v>91</v>
      </c>
      <c r="C198" s="30" t="s">
        <v>92</v>
      </c>
      <c r="D198" s="31" t="s">
        <v>336</v>
      </c>
      <c r="E198" s="30" t="s">
        <v>334</v>
      </c>
      <c r="F198" s="30" t="s">
        <v>191</v>
      </c>
      <c r="G198" s="30"/>
      <c r="H198" s="30" t="s">
        <v>192</v>
      </c>
      <c r="I198" s="30" t="s">
        <v>317</v>
      </c>
      <c r="J198" s="30" t="s">
        <v>318</v>
      </c>
      <c r="K198" s="43" t="s">
        <v>234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/>
      <c r="T198" s="39"/>
      <c r="U198" s="39"/>
      <c r="V198" s="39"/>
      <c r="W198" s="39"/>
      <c r="X198" s="41"/>
      <c r="Y198" s="37">
        <f t="shared" si="8"/>
        <v>0</v>
      </c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</row>
    <row r="199" spans="1:157" s="25" customFormat="1" x14ac:dyDescent="0.25">
      <c r="A199" s="25">
        <f t="shared" si="9"/>
        <v>190</v>
      </c>
      <c r="B199" s="15" t="s">
        <v>95</v>
      </c>
      <c r="C199" s="15" t="s">
        <v>96</v>
      </c>
      <c r="D199" s="17" t="s">
        <v>336</v>
      </c>
      <c r="E199" s="15" t="s">
        <v>334</v>
      </c>
      <c r="F199" s="15" t="s">
        <v>191</v>
      </c>
      <c r="G199" s="15"/>
      <c r="H199" s="15" t="s">
        <v>192</v>
      </c>
      <c r="I199" s="15" t="s">
        <v>317</v>
      </c>
      <c r="J199" s="15" t="s">
        <v>318</v>
      </c>
      <c r="K199" s="43" t="s">
        <v>234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/>
      <c r="T199" s="40"/>
      <c r="U199" s="40"/>
      <c r="V199" s="40"/>
      <c r="W199" s="40"/>
      <c r="X199" s="41"/>
      <c r="Y199" s="38">
        <f t="shared" si="8"/>
        <v>0</v>
      </c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</row>
    <row r="200" spans="1:157" s="25" customFormat="1" x14ac:dyDescent="0.25">
      <c r="A200" s="25">
        <f t="shared" si="9"/>
        <v>191</v>
      </c>
      <c r="B200" s="15" t="s">
        <v>99</v>
      </c>
      <c r="C200" s="15" t="s">
        <v>100</v>
      </c>
      <c r="D200" s="17" t="s">
        <v>336</v>
      </c>
      <c r="E200" s="15" t="s">
        <v>334</v>
      </c>
      <c r="F200" s="15" t="s">
        <v>191</v>
      </c>
      <c r="G200" s="15"/>
      <c r="H200" s="15" t="s">
        <v>192</v>
      </c>
      <c r="I200" s="15" t="s">
        <v>317</v>
      </c>
      <c r="J200" s="15" t="s">
        <v>318</v>
      </c>
      <c r="K200" s="43" t="s">
        <v>234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/>
      <c r="T200" s="40"/>
      <c r="U200" s="40"/>
      <c r="V200" s="40"/>
      <c r="W200" s="40"/>
      <c r="X200" s="41"/>
      <c r="Y200" s="38">
        <f t="shared" si="8"/>
        <v>0</v>
      </c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</row>
    <row r="201" spans="1:157" s="25" customFormat="1" x14ac:dyDescent="0.25">
      <c r="A201" s="25">
        <f t="shared" si="9"/>
        <v>192</v>
      </c>
      <c r="B201" s="15" t="s">
        <v>102</v>
      </c>
      <c r="C201" s="15" t="s">
        <v>103</v>
      </c>
      <c r="D201" s="26" t="s">
        <v>336</v>
      </c>
      <c r="E201" s="16" t="s">
        <v>334</v>
      </c>
      <c r="F201" s="27" t="s">
        <v>190</v>
      </c>
      <c r="G201" s="15"/>
      <c r="H201" s="36" t="s">
        <v>112</v>
      </c>
      <c r="I201" s="15" t="s">
        <v>317</v>
      </c>
      <c r="J201" s="15" t="s">
        <v>318</v>
      </c>
      <c r="K201" s="43" t="s">
        <v>234</v>
      </c>
      <c r="L201" s="40">
        <v>1533</v>
      </c>
      <c r="M201" s="40">
        <v>10810.22</v>
      </c>
      <c r="N201" s="40">
        <v>9268.06</v>
      </c>
      <c r="O201" s="40">
        <v>114.33</v>
      </c>
      <c r="P201" s="40">
        <v>13570</v>
      </c>
      <c r="Q201" s="40">
        <v>1048.8800000000001</v>
      </c>
      <c r="R201" s="40">
        <v>70449.63</v>
      </c>
      <c r="S201" s="40"/>
      <c r="T201" s="40"/>
      <c r="U201" s="40"/>
      <c r="V201" s="40"/>
      <c r="W201" s="40"/>
      <c r="X201" s="41"/>
      <c r="Y201" s="38">
        <f t="shared" si="8"/>
        <v>106794.12</v>
      </c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</row>
    <row r="202" spans="1:157" s="29" customFormat="1" x14ac:dyDescent="0.25">
      <c r="A202" s="29">
        <f t="shared" si="9"/>
        <v>193</v>
      </c>
      <c r="B202" s="30" t="s">
        <v>102</v>
      </c>
      <c r="C202" s="30" t="s">
        <v>103</v>
      </c>
      <c r="D202" s="32" t="s">
        <v>336</v>
      </c>
      <c r="E202" s="33" t="s">
        <v>334</v>
      </c>
      <c r="F202" s="30" t="s">
        <v>191</v>
      </c>
      <c r="G202" s="30"/>
      <c r="H202" s="30" t="s">
        <v>192</v>
      </c>
      <c r="I202" s="30" t="s">
        <v>317</v>
      </c>
      <c r="J202" s="30" t="s">
        <v>318</v>
      </c>
      <c r="K202" s="43" t="s">
        <v>234</v>
      </c>
      <c r="L202" s="39">
        <v>60212.02</v>
      </c>
      <c r="M202" s="39">
        <v>154172.6</v>
      </c>
      <c r="N202" s="39">
        <v>7989.51</v>
      </c>
      <c r="O202" s="39">
        <v>0</v>
      </c>
      <c r="P202" s="39">
        <v>0</v>
      </c>
      <c r="Q202" s="39">
        <v>0</v>
      </c>
      <c r="R202" s="39">
        <v>0</v>
      </c>
      <c r="S202" s="39"/>
      <c r="T202" s="39"/>
      <c r="U202" s="39"/>
      <c r="V202" s="39"/>
      <c r="W202" s="39"/>
      <c r="X202" s="41"/>
      <c r="Y202" s="37">
        <f t="shared" ref="Y202:Y268" si="10">SUM(L202:W202)</f>
        <v>222374.13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</row>
    <row r="203" spans="1:157" s="29" customFormat="1" x14ac:dyDescent="0.25">
      <c r="A203" s="29">
        <f t="shared" si="9"/>
        <v>194</v>
      </c>
      <c r="B203" s="30" t="s">
        <v>106</v>
      </c>
      <c r="C203" s="30" t="s">
        <v>107</v>
      </c>
      <c r="D203" s="32" t="s">
        <v>336</v>
      </c>
      <c r="E203" s="33" t="s">
        <v>334</v>
      </c>
      <c r="F203" s="30" t="s">
        <v>191</v>
      </c>
      <c r="G203" s="30"/>
      <c r="H203" s="30" t="s">
        <v>192</v>
      </c>
      <c r="I203" s="30" t="s">
        <v>317</v>
      </c>
      <c r="J203" s="30" t="s">
        <v>318</v>
      </c>
      <c r="K203" s="43" t="s">
        <v>234</v>
      </c>
      <c r="L203" s="39">
        <v>261.39999999999998</v>
      </c>
      <c r="M203" s="39">
        <v>261.39999999999998</v>
      </c>
      <c r="N203" s="39">
        <v>820.1</v>
      </c>
      <c r="O203" s="39">
        <v>157.6</v>
      </c>
      <c r="P203" s="39">
        <v>507.1</v>
      </c>
      <c r="Q203" s="39">
        <v>197.5</v>
      </c>
      <c r="R203" s="39">
        <v>197.5</v>
      </c>
      <c r="S203" s="39"/>
      <c r="T203" s="39"/>
      <c r="U203" s="39"/>
      <c r="V203" s="39"/>
      <c r="W203" s="39"/>
      <c r="X203" s="41"/>
      <c r="Y203" s="37">
        <f t="shared" si="10"/>
        <v>2402.6</v>
      </c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</row>
    <row r="204" spans="1:157" s="25" customFormat="1" x14ac:dyDescent="0.25">
      <c r="A204" s="25">
        <f t="shared" ref="A204:A267" si="11">A203+1</f>
        <v>195</v>
      </c>
      <c r="B204" s="15" t="s">
        <v>73</v>
      </c>
      <c r="C204" s="15" t="s">
        <v>74</v>
      </c>
      <c r="D204" s="17" t="s">
        <v>336</v>
      </c>
      <c r="E204" s="15" t="s">
        <v>334</v>
      </c>
      <c r="F204" s="15" t="s">
        <v>193</v>
      </c>
      <c r="G204" s="15"/>
      <c r="H204" s="15" t="s">
        <v>194</v>
      </c>
      <c r="I204" s="15" t="s">
        <v>317</v>
      </c>
      <c r="J204" s="15" t="s">
        <v>318</v>
      </c>
      <c r="K204" s="43" t="s">
        <v>234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/>
      <c r="T204" s="40"/>
      <c r="U204" s="40"/>
      <c r="V204" s="40"/>
      <c r="W204" s="40"/>
      <c r="X204" s="41"/>
      <c r="Y204" s="38">
        <f t="shared" si="10"/>
        <v>0</v>
      </c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</row>
    <row r="205" spans="1:157" s="25" customFormat="1" x14ac:dyDescent="0.25">
      <c r="A205" s="25">
        <f t="shared" si="11"/>
        <v>196</v>
      </c>
      <c r="B205" s="15" t="s">
        <v>0</v>
      </c>
      <c r="C205" s="15" t="s">
        <v>1</v>
      </c>
      <c r="D205" s="26" t="s">
        <v>336</v>
      </c>
      <c r="E205" s="16" t="s">
        <v>334</v>
      </c>
      <c r="F205" s="15" t="s">
        <v>195</v>
      </c>
      <c r="G205" s="15"/>
      <c r="H205" s="15" t="s">
        <v>196</v>
      </c>
      <c r="I205" s="15" t="s">
        <v>317</v>
      </c>
      <c r="J205" s="15" t="s">
        <v>318</v>
      </c>
      <c r="K205" s="43" t="s">
        <v>228</v>
      </c>
      <c r="L205" s="40">
        <v>70257</v>
      </c>
      <c r="M205" s="40">
        <v>94689.02</v>
      </c>
      <c r="N205" s="40">
        <v>75693.14</v>
      </c>
      <c r="O205" s="40">
        <v>231136.66</v>
      </c>
      <c r="P205" s="40">
        <v>156943.54999999999</v>
      </c>
      <c r="Q205" s="40">
        <v>145911.22</v>
      </c>
      <c r="R205" s="40">
        <v>158303.64000000001</v>
      </c>
      <c r="S205" s="40">
        <v>94707.8467165943</v>
      </c>
      <c r="T205" s="40">
        <v>118613.30014442858</v>
      </c>
      <c r="U205" s="40">
        <v>47389.579123896096</v>
      </c>
      <c r="V205" s="40">
        <v>111530.23585204828</v>
      </c>
      <c r="W205" s="40">
        <v>108449.57555603779</v>
      </c>
      <c r="X205" s="41"/>
      <c r="Y205" s="38">
        <f t="shared" si="10"/>
        <v>1413624.7673930051</v>
      </c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</row>
    <row r="206" spans="1:157" s="25" customFormat="1" x14ac:dyDescent="0.25">
      <c r="A206" s="25">
        <f t="shared" si="11"/>
        <v>197</v>
      </c>
      <c r="B206" s="15" t="s">
        <v>3</v>
      </c>
      <c r="C206" s="15" t="s">
        <v>4</v>
      </c>
      <c r="D206" s="26" t="s">
        <v>336</v>
      </c>
      <c r="E206" s="16" t="s">
        <v>334</v>
      </c>
      <c r="F206" s="15" t="s">
        <v>343</v>
      </c>
      <c r="G206" s="15"/>
      <c r="H206" s="15" t="s">
        <v>344</v>
      </c>
      <c r="I206" s="15" t="s">
        <v>317</v>
      </c>
      <c r="J206" s="15" t="s">
        <v>318</v>
      </c>
      <c r="K206" s="43" t="s">
        <v>234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/>
      <c r="T206" s="40"/>
      <c r="U206" s="40"/>
      <c r="V206" s="40"/>
      <c r="W206" s="40"/>
      <c r="X206" s="41"/>
      <c r="Y206" s="38">
        <f t="shared" si="10"/>
        <v>0</v>
      </c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</row>
    <row r="207" spans="1:157" s="29" customFormat="1" x14ac:dyDescent="0.25">
      <c r="A207" s="29">
        <f t="shared" si="11"/>
        <v>198</v>
      </c>
      <c r="B207" s="30" t="s">
        <v>3</v>
      </c>
      <c r="C207" s="30" t="s">
        <v>4</v>
      </c>
      <c r="D207" s="32" t="s">
        <v>336</v>
      </c>
      <c r="E207" s="33" t="s">
        <v>334</v>
      </c>
      <c r="F207" s="30" t="s">
        <v>195</v>
      </c>
      <c r="G207" s="30"/>
      <c r="H207" s="30" t="s">
        <v>196</v>
      </c>
      <c r="I207" s="30" t="s">
        <v>317</v>
      </c>
      <c r="J207" s="30" t="s">
        <v>318</v>
      </c>
      <c r="K207" s="43" t="s">
        <v>228</v>
      </c>
      <c r="L207" s="39">
        <v>0</v>
      </c>
      <c r="M207" s="39">
        <v>0</v>
      </c>
      <c r="N207" s="39">
        <v>23824</v>
      </c>
      <c r="O207" s="39">
        <v>18319.060000000001</v>
      </c>
      <c r="P207" s="39">
        <v>0</v>
      </c>
      <c r="Q207" s="39">
        <v>420.29</v>
      </c>
      <c r="R207" s="39">
        <v>19708.78</v>
      </c>
      <c r="S207" s="39">
        <v>38491.438185431696</v>
      </c>
      <c r="T207" s="39">
        <v>1331.3848910949998</v>
      </c>
      <c r="U207" s="39">
        <v>0.23630873419999998</v>
      </c>
      <c r="V207" s="39">
        <v>0</v>
      </c>
      <c r="W207" s="39">
        <v>186069.84103087519</v>
      </c>
      <c r="X207" s="41"/>
      <c r="Y207" s="37">
        <f t="shared" si="10"/>
        <v>288165.03041613608</v>
      </c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  <c r="EK207" s="34"/>
      <c r="EL207" s="34"/>
      <c r="EM207" s="34"/>
      <c r="EN207" s="34"/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</row>
    <row r="208" spans="1:157" s="29" customFormat="1" x14ac:dyDescent="0.25">
      <c r="A208" s="29">
        <f t="shared" si="11"/>
        <v>199</v>
      </c>
      <c r="B208" s="30" t="s">
        <v>25</v>
      </c>
      <c r="C208" s="30" t="s">
        <v>26</v>
      </c>
      <c r="D208" s="31" t="s">
        <v>336</v>
      </c>
      <c r="E208" s="30" t="s">
        <v>334</v>
      </c>
      <c r="F208" s="30" t="s">
        <v>195</v>
      </c>
      <c r="G208" s="30"/>
      <c r="H208" s="30" t="s">
        <v>196</v>
      </c>
      <c r="I208" s="30" t="s">
        <v>317</v>
      </c>
      <c r="J208" s="30" t="s">
        <v>318</v>
      </c>
      <c r="K208" s="43" t="s">
        <v>234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/>
      <c r="T208" s="39"/>
      <c r="U208" s="39"/>
      <c r="V208" s="39"/>
      <c r="W208" s="39"/>
      <c r="X208" s="41"/>
      <c r="Y208" s="37">
        <f t="shared" si="10"/>
        <v>0</v>
      </c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</row>
    <row r="209" spans="1:157" s="25" customFormat="1" x14ac:dyDescent="0.25">
      <c r="A209" s="25">
        <f t="shared" si="11"/>
        <v>200</v>
      </c>
      <c r="B209" s="15" t="s">
        <v>37</v>
      </c>
      <c r="C209" s="15" t="s">
        <v>38</v>
      </c>
      <c r="D209" s="17" t="s">
        <v>336</v>
      </c>
      <c r="E209" s="15" t="s">
        <v>334</v>
      </c>
      <c r="F209" s="15" t="s">
        <v>195</v>
      </c>
      <c r="G209" s="15"/>
      <c r="H209" s="15" t="s">
        <v>196</v>
      </c>
      <c r="I209" s="15" t="s">
        <v>317</v>
      </c>
      <c r="J209" s="15" t="s">
        <v>318</v>
      </c>
      <c r="K209" s="43" t="s">
        <v>234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/>
      <c r="T209" s="40"/>
      <c r="U209" s="40"/>
      <c r="V209" s="40"/>
      <c r="W209" s="40"/>
      <c r="X209" s="41"/>
      <c r="Y209" s="38">
        <f t="shared" si="10"/>
        <v>0</v>
      </c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</row>
    <row r="210" spans="1:157" s="25" customFormat="1" x14ac:dyDescent="0.25">
      <c r="A210" s="25">
        <f t="shared" si="11"/>
        <v>201</v>
      </c>
      <c r="B210" s="15" t="s">
        <v>102</v>
      </c>
      <c r="C210" s="15" t="s">
        <v>103</v>
      </c>
      <c r="D210" s="26" t="s">
        <v>336</v>
      </c>
      <c r="E210" s="16" t="s">
        <v>334</v>
      </c>
      <c r="F210" s="15" t="s">
        <v>195</v>
      </c>
      <c r="G210" s="15"/>
      <c r="H210" s="15" t="s">
        <v>196</v>
      </c>
      <c r="I210" s="15" t="s">
        <v>317</v>
      </c>
      <c r="J210" s="15" t="s">
        <v>318</v>
      </c>
      <c r="K210" s="43" t="s">
        <v>234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/>
      <c r="T210" s="40"/>
      <c r="U210" s="40"/>
      <c r="V210" s="40"/>
      <c r="W210" s="40"/>
      <c r="X210" s="41"/>
      <c r="Y210" s="38">
        <f t="shared" si="10"/>
        <v>0</v>
      </c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</row>
    <row r="211" spans="1:157" s="29" customFormat="1" x14ac:dyDescent="0.25">
      <c r="A211" s="29">
        <f t="shared" si="11"/>
        <v>202</v>
      </c>
      <c r="B211" s="30" t="s">
        <v>85</v>
      </c>
      <c r="C211" s="30" t="s">
        <v>86</v>
      </c>
      <c r="D211" s="32" t="s">
        <v>336</v>
      </c>
      <c r="E211" s="33" t="s">
        <v>334</v>
      </c>
      <c r="F211" s="30" t="s">
        <v>195</v>
      </c>
      <c r="G211" s="30"/>
      <c r="H211" s="30" t="s">
        <v>196</v>
      </c>
      <c r="I211" s="30" t="s">
        <v>317</v>
      </c>
      <c r="J211" s="30" t="s">
        <v>318</v>
      </c>
      <c r="K211" s="43" t="s">
        <v>228</v>
      </c>
      <c r="L211" s="39">
        <v>12340.59</v>
      </c>
      <c r="M211" s="39">
        <v>88387.32</v>
      </c>
      <c r="N211" s="39">
        <v>155180.35</v>
      </c>
      <c r="O211" s="39">
        <v>233777.97</v>
      </c>
      <c r="P211" s="39">
        <v>63103.71</v>
      </c>
      <c r="Q211" s="39">
        <v>43194.02</v>
      </c>
      <c r="R211" s="39">
        <v>33324.06</v>
      </c>
      <c r="S211" s="39">
        <v>141360.13184848029</v>
      </c>
      <c r="T211" s="39">
        <v>139134.62989631519</v>
      </c>
      <c r="U211" s="39">
        <v>118125.76300185568</v>
      </c>
      <c r="V211" s="39">
        <v>153281.68192144218</v>
      </c>
      <c r="W211" s="39">
        <v>272561.66271157947</v>
      </c>
      <c r="X211" s="41"/>
      <c r="Y211" s="37">
        <f t="shared" si="10"/>
        <v>1453771.8893796727</v>
      </c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  <c r="EK211" s="34"/>
      <c r="EL211" s="34"/>
      <c r="EM211" s="34"/>
      <c r="EN211" s="34"/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</row>
    <row r="212" spans="1:157" s="29" customFormat="1" x14ac:dyDescent="0.25">
      <c r="A212" s="29">
        <f t="shared" si="11"/>
        <v>203</v>
      </c>
      <c r="B212" s="30" t="s">
        <v>0</v>
      </c>
      <c r="C212" s="30" t="s">
        <v>1</v>
      </c>
      <c r="D212" s="31" t="s">
        <v>336</v>
      </c>
      <c r="E212" s="30" t="s">
        <v>334</v>
      </c>
      <c r="F212" s="30" t="s">
        <v>141</v>
      </c>
      <c r="G212" s="30"/>
      <c r="H212" s="30" t="s">
        <v>142</v>
      </c>
      <c r="I212" s="30" t="s">
        <v>317</v>
      </c>
      <c r="J212" s="30" t="s">
        <v>318</v>
      </c>
      <c r="K212" s="43" t="s">
        <v>234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/>
      <c r="T212" s="39"/>
      <c r="U212" s="39"/>
      <c r="V212" s="39"/>
      <c r="W212" s="39"/>
      <c r="X212" s="41"/>
      <c r="Y212" s="37">
        <f t="shared" si="10"/>
        <v>0</v>
      </c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</row>
    <row r="213" spans="1:157" s="29" customFormat="1" x14ac:dyDescent="0.25">
      <c r="A213" s="29">
        <f t="shared" si="11"/>
        <v>204</v>
      </c>
      <c r="B213" s="30" t="s">
        <v>108</v>
      </c>
      <c r="C213" s="30" t="s">
        <v>109</v>
      </c>
      <c r="D213" s="32" t="s">
        <v>336</v>
      </c>
      <c r="E213" s="33" t="s">
        <v>334</v>
      </c>
      <c r="F213" s="56" t="s">
        <v>195</v>
      </c>
      <c r="G213" s="30"/>
      <c r="H213" s="30" t="s">
        <v>196</v>
      </c>
      <c r="I213" s="30" t="s">
        <v>317</v>
      </c>
      <c r="J213" s="30" t="s">
        <v>318</v>
      </c>
      <c r="K213" s="43" t="s">
        <v>234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/>
      <c r="T213" s="39"/>
      <c r="U213" s="39"/>
      <c r="V213" s="39"/>
      <c r="W213" s="39"/>
      <c r="X213" s="41"/>
      <c r="Y213" s="37">
        <f t="shared" si="10"/>
        <v>0</v>
      </c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</row>
    <row r="214" spans="1:157" s="25" customFormat="1" x14ac:dyDescent="0.25">
      <c r="A214" s="25">
        <f t="shared" si="11"/>
        <v>205</v>
      </c>
      <c r="B214" s="15" t="s">
        <v>0</v>
      </c>
      <c r="C214" s="15" t="s">
        <v>1</v>
      </c>
      <c r="D214" s="26" t="s">
        <v>336</v>
      </c>
      <c r="E214" s="16" t="s">
        <v>334</v>
      </c>
      <c r="F214" s="64" t="s">
        <v>198</v>
      </c>
      <c r="G214" s="15"/>
      <c r="H214" s="15" t="s">
        <v>199</v>
      </c>
      <c r="I214" s="15" t="s">
        <v>317</v>
      </c>
      <c r="J214" s="15" t="s">
        <v>318</v>
      </c>
      <c r="K214" s="43" t="s">
        <v>234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/>
      <c r="T214" s="40"/>
      <c r="U214" s="40"/>
      <c r="V214" s="40"/>
      <c r="W214" s="40"/>
      <c r="X214" s="41"/>
      <c r="Y214" s="38">
        <f t="shared" si="10"/>
        <v>0</v>
      </c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</row>
    <row r="215" spans="1:157" s="29" customFormat="1" x14ac:dyDescent="0.25">
      <c r="A215" s="29">
        <f t="shared" si="11"/>
        <v>206</v>
      </c>
      <c r="B215" s="30" t="s">
        <v>0</v>
      </c>
      <c r="C215" s="30" t="s">
        <v>1</v>
      </c>
      <c r="D215" s="31" t="s">
        <v>336</v>
      </c>
      <c r="E215" s="30" t="s">
        <v>334</v>
      </c>
      <c r="F215" s="30" t="s">
        <v>197</v>
      </c>
      <c r="G215" s="30"/>
      <c r="H215" s="30" t="s">
        <v>113</v>
      </c>
      <c r="I215" s="30" t="s">
        <v>317</v>
      </c>
      <c r="J215" s="30" t="s">
        <v>318</v>
      </c>
      <c r="K215" s="43" t="s">
        <v>234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/>
      <c r="T215" s="39"/>
      <c r="U215" s="39"/>
      <c r="V215" s="39"/>
      <c r="W215" s="39"/>
      <c r="X215" s="41"/>
      <c r="Y215" s="37">
        <f t="shared" si="10"/>
        <v>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  <c r="EK215" s="34"/>
      <c r="EL215" s="34"/>
      <c r="EM215" s="34"/>
      <c r="EN215" s="34"/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</row>
    <row r="216" spans="1:157" s="29" customFormat="1" x14ac:dyDescent="0.25">
      <c r="A216" s="29">
        <f t="shared" si="11"/>
        <v>207</v>
      </c>
      <c r="B216" s="30" t="s">
        <v>5</v>
      </c>
      <c r="C216" s="30" t="s">
        <v>6</v>
      </c>
      <c r="D216" s="31" t="s">
        <v>336</v>
      </c>
      <c r="E216" s="30" t="s">
        <v>334</v>
      </c>
      <c r="F216" s="30" t="s">
        <v>195</v>
      </c>
      <c r="G216" s="30"/>
      <c r="H216" s="30" t="s">
        <v>196</v>
      </c>
      <c r="I216" s="30" t="s">
        <v>317</v>
      </c>
      <c r="J216" s="30" t="s">
        <v>318</v>
      </c>
      <c r="K216" s="43" t="s">
        <v>234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/>
      <c r="T216" s="39"/>
      <c r="U216" s="39"/>
      <c r="V216" s="39"/>
      <c r="W216" s="39"/>
      <c r="X216" s="41"/>
      <c r="Y216" s="37">
        <f t="shared" si="10"/>
        <v>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</row>
    <row r="217" spans="1:157" s="25" customFormat="1" x14ac:dyDescent="0.25">
      <c r="A217" s="25">
        <f t="shared" si="11"/>
        <v>208</v>
      </c>
      <c r="B217" s="15" t="s">
        <v>5</v>
      </c>
      <c r="C217" s="15" t="s">
        <v>6</v>
      </c>
      <c r="D217" s="17" t="s">
        <v>336</v>
      </c>
      <c r="E217" s="15" t="s">
        <v>334</v>
      </c>
      <c r="F217" s="15" t="s">
        <v>197</v>
      </c>
      <c r="G217" s="15"/>
      <c r="H217" s="15" t="s">
        <v>113</v>
      </c>
      <c r="I217" s="15" t="s">
        <v>317</v>
      </c>
      <c r="J217" s="15" t="s">
        <v>318</v>
      </c>
      <c r="K217" s="43" t="s">
        <v>234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/>
      <c r="T217" s="40"/>
      <c r="U217" s="40"/>
      <c r="V217" s="40"/>
      <c r="W217" s="40"/>
      <c r="X217" s="41"/>
      <c r="Y217" s="38">
        <f t="shared" si="10"/>
        <v>0</v>
      </c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</row>
    <row r="218" spans="1:157" s="29" customFormat="1" x14ac:dyDescent="0.25">
      <c r="A218" s="29">
        <f t="shared" si="11"/>
        <v>209</v>
      </c>
      <c r="B218" s="30" t="s">
        <v>11</v>
      </c>
      <c r="C218" s="30" t="s">
        <v>12</v>
      </c>
      <c r="D218" s="31" t="s">
        <v>336</v>
      </c>
      <c r="E218" s="30" t="s">
        <v>334</v>
      </c>
      <c r="F218" s="30" t="s">
        <v>197</v>
      </c>
      <c r="G218" s="30"/>
      <c r="H218" s="30" t="s">
        <v>113</v>
      </c>
      <c r="I218" s="30" t="s">
        <v>317</v>
      </c>
      <c r="J218" s="30" t="s">
        <v>318</v>
      </c>
      <c r="K218" s="43" t="s">
        <v>234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/>
      <c r="T218" s="39"/>
      <c r="U218" s="39"/>
      <c r="V218" s="39"/>
      <c r="W218" s="39"/>
      <c r="X218" s="41"/>
      <c r="Y218" s="37">
        <f t="shared" si="10"/>
        <v>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</row>
    <row r="219" spans="1:157" s="25" customFormat="1" x14ac:dyDescent="0.25">
      <c r="A219" s="25">
        <f t="shared" si="11"/>
        <v>210</v>
      </c>
      <c r="B219" s="15" t="s">
        <v>17</v>
      </c>
      <c r="C219" s="15" t="s">
        <v>18</v>
      </c>
      <c r="D219" s="17" t="s">
        <v>336</v>
      </c>
      <c r="E219" s="15" t="s">
        <v>334</v>
      </c>
      <c r="F219" s="15" t="s">
        <v>197</v>
      </c>
      <c r="G219" s="15"/>
      <c r="H219" s="15" t="s">
        <v>113</v>
      </c>
      <c r="I219" s="15" t="s">
        <v>317</v>
      </c>
      <c r="J219" s="15" t="s">
        <v>318</v>
      </c>
      <c r="K219" s="43" t="s">
        <v>234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/>
      <c r="T219" s="40"/>
      <c r="U219" s="40"/>
      <c r="V219" s="40"/>
      <c r="W219" s="40"/>
      <c r="X219" s="41"/>
      <c r="Y219" s="38">
        <f t="shared" si="10"/>
        <v>0</v>
      </c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</row>
    <row r="220" spans="1:157" s="25" customFormat="1" x14ac:dyDescent="0.25">
      <c r="A220" s="25">
        <f t="shared" si="11"/>
        <v>211</v>
      </c>
      <c r="B220" s="15" t="s">
        <v>25</v>
      </c>
      <c r="C220" s="15" t="s">
        <v>26</v>
      </c>
      <c r="D220" s="17" t="s">
        <v>336</v>
      </c>
      <c r="E220" s="15" t="s">
        <v>334</v>
      </c>
      <c r="F220" s="15" t="s">
        <v>197</v>
      </c>
      <c r="G220" s="15"/>
      <c r="H220" s="15" t="s">
        <v>113</v>
      </c>
      <c r="I220" s="15" t="s">
        <v>317</v>
      </c>
      <c r="J220" s="15" t="s">
        <v>318</v>
      </c>
      <c r="K220" s="43" t="s">
        <v>234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/>
      <c r="T220" s="40"/>
      <c r="U220" s="40"/>
      <c r="V220" s="40"/>
      <c r="W220" s="40"/>
      <c r="X220" s="41"/>
      <c r="Y220" s="38">
        <f t="shared" si="10"/>
        <v>0</v>
      </c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</row>
    <row r="221" spans="1:157" s="29" customFormat="1" x14ac:dyDescent="0.25">
      <c r="A221" s="29">
        <f t="shared" si="11"/>
        <v>212</v>
      </c>
      <c r="B221" s="30" t="s">
        <v>27</v>
      </c>
      <c r="C221" s="30" t="s">
        <v>28</v>
      </c>
      <c r="D221" s="31" t="s">
        <v>336</v>
      </c>
      <c r="E221" s="30" t="s">
        <v>334</v>
      </c>
      <c r="F221" s="30" t="s">
        <v>197</v>
      </c>
      <c r="G221" s="30"/>
      <c r="H221" s="30" t="s">
        <v>113</v>
      </c>
      <c r="I221" s="30" t="s">
        <v>317</v>
      </c>
      <c r="J221" s="30" t="s">
        <v>318</v>
      </c>
      <c r="K221" s="43" t="s">
        <v>234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/>
      <c r="T221" s="39"/>
      <c r="U221" s="39"/>
      <c r="V221" s="39"/>
      <c r="W221" s="39"/>
      <c r="X221" s="41"/>
      <c r="Y221" s="37">
        <f t="shared" si="10"/>
        <v>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  <c r="EK221" s="34"/>
      <c r="EL221" s="34"/>
      <c r="EM221" s="34"/>
      <c r="EN221" s="34"/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</row>
    <row r="222" spans="1:157" s="29" customFormat="1" x14ac:dyDescent="0.25">
      <c r="A222" s="29">
        <f t="shared" si="11"/>
        <v>213</v>
      </c>
      <c r="B222" s="30" t="s">
        <v>33</v>
      </c>
      <c r="C222" s="30" t="s">
        <v>34</v>
      </c>
      <c r="D222" s="31" t="s">
        <v>336</v>
      </c>
      <c r="E222" s="30" t="s">
        <v>334</v>
      </c>
      <c r="F222" s="30" t="s">
        <v>197</v>
      </c>
      <c r="G222" s="30"/>
      <c r="H222" s="30" t="s">
        <v>113</v>
      </c>
      <c r="I222" s="30" t="s">
        <v>317</v>
      </c>
      <c r="J222" s="30" t="s">
        <v>318</v>
      </c>
      <c r="K222" s="43" t="s">
        <v>234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/>
      <c r="T222" s="39"/>
      <c r="U222" s="39"/>
      <c r="V222" s="39"/>
      <c r="W222" s="39"/>
      <c r="X222" s="41"/>
      <c r="Y222" s="37">
        <f t="shared" si="10"/>
        <v>0</v>
      </c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</row>
    <row r="223" spans="1:157" s="25" customFormat="1" x14ac:dyDescent="0.25">
      <c r="A223" s="25">
        <f t="shared" si="11"/>
        <v>214</v>
      </c>
      <c r="B223" s="15" t="s">
        <v>43</v>
      </c>
      <c r="C223" s="15" t="s">
        <v>44</v>
      </c>
      <c r="D223" s="26" t="s">
        <v>336</v>
      </c>
      <c r="E223" s="16" t="s">
        <v>334</v>
      </c>
      <c r="F223" s="64" t="s">
        <v>195</v>
      </c>
      <c r="G223" s="15"/>
      <c r="H223" s="15" t="s">
        <v>196</v>
      </c>
      <c r="I223" s="15" t="s">
        <v>317</v>
      </c>
      <c r="J223" s="15" t="s">
        <v>318</v>
      </c>
      <c r="K223" s="43" t="s">
        <v>234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/>
      <c r="T223" s="40"/>
      <c r="U223" s="40"/>
      <c r="V223" s="40"/>
      <c r="W223" s="40"/>
      <c r="X223" s="41"/>
      <c r="Y223" s="38">
        <f t="shared" si="10"/>
        <v>0</v>
      </c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</row>
    <row r="224" spans="1:157" s="29" customFormat="1" x14ac:dyDescent="0.25">
      <c r="A224" s="29">
        <f t="shared" si="11"/>
        <v>215</v>
      </c>
      <c r="B224" s="30" t="s">
        <v>43</v>
      </c>
      <c r="C224" s="30" t="s">
        <v>44</v>
      </c>
      <c r="D224" s="31" t="s">
        <v>336</v>
      </c>
      <c r="E224" s="30" t="s">
        <v>334</v>
      </c>
      <c r="F224" s="30" t="s">
        <v>197</v>
      </c>
      <c r="G224" s="30"/>
      <c r="H224" s="30" t="s">
        <v>113</v>
      </c>
      <c r="I224" s="30" t="s">
        <v>317</v>
      </c>
      <c r="J224" s="30" t="s">
        <v>318</v>
      </c>
      <c r="K224" s="43" t="s">
        <v>234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/>
      <c r="T224" s="39"/>
      <c r="U224" s="39"/>
      <c r="V224" s="39"/>
      <c r="W224" s="39"/>
      <c r="X224" s="41"/>
      <c r="Y224" s="37">
        <f t="shared" si="10"/>
        <v>0</v>
      </c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  <c r="EK224" s="34"/>
      <c r="EL224" s="34"/>
      <c r="EM224" s="34"/>
      <c r="EN224" s="34"/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</row>
    <row r="225" spans="1:157" s="25" customFormat="1" x14ac:dyDescent="0.25">
      <c r="A225" s="25">
        <f t="shared" si="11"/>
        <v>216</v>
      </c>
      <c r="B225" s="15" t="s">
        <v>58</v>
      </c>
      <c r="C225" s="15" t="s">
        <v>59</v>
      </c>
      <c r="D225" s="17" t="s">
        <v>336</v>
      </c>
      <c r="E225" s="15" t="s">
        <v>334</v>
      </c>
      <c r="F225" s="15" t="s">
        <v>197</v>
      </c>
      <c r="G225" s="15"/>
      <c r="H225" s="15" t="s">
        <v>113</v>
      </c>
      <c r="I225" s="15" t="s">
        <v>317</v>
      </c>
      <c r="J225" s="15" t="s">
        <v>318</v>
      </c>
      <c r="K225" s="43" t="s">
        <v>234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/>
      <c r="T225" s="40"/>
      <c r="U225" s="40"/>
      <c r="V225" s="40"/>
      <c r="W225" s="40"/>
      <c r="X225" s="41"/>
      <c r="Y225" s="38">
        <f t="shared" si="10"/>
        <v>0</v>
      </c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</row>
    <row r="226" spans="1:157" s="29" customFormat="1" x14ac:dyDescent="0.25">
      <c r="A226" s="29">
        <f t="shared" si="11"/>
        <v>217</v>
      </c>
      <c r="B226" s="30" t="s">
        <v>58</v>
      </c>
      <c r="C226" s="30" t="s">
        <v>59</v>
      </c>
      <c r="D226" s="31" t="s">
        <v>336</v>
      </c>
      <c r="E226" s="30" t="s">
        <v>334</v>
      </c>
      <c r="F226" s="30" t="s">
        <v>197</v>
      </c>
      <c r="G226" s="30"/>
      <c r="H226" s="30" t="s">
        <v>113</v>
      </c>
      <c r="I226" s="30" t="s">
        <v>317</v>
      </c>
      <c r="J226" s="30" t="s">
        <v>318</v>
      </c>
      <c r="K226" s="43" t="s">
        <v>234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/>
      <c r="T226" s="39"/>
      <c r="U226" s="39"/>
      <c r="V226" s="39"/>
      <c r="W226" s="39"/>
      <c r="X226" s="41"/>
      <c r="Y226" s="37">
        <f t="shared" si="10"/>
        <v>0</v>
      </c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</row>
    <row r="227" spans="1:157" s="29" customFormat="1" x14ac:dyDescent="0.25">
      <c r="A227" s="29">
        <f t="shared" si="11"/>
        <v>218</v>
      </c>
      <c r="B227" s="30" t="s">
        <v>60</v>
      </c>
      <c r="C227" s="30" t="s">
        <v>61</v>
      </c>
      <c r="D227" s="31" t="s">
        <v>336</v>
      </c>
      <c r="E227" s="30" t="s">
        <v>334</v>
      </c>
      <c r="F227" s="30" t="s">
        <v>191</v>
      </c>
      <c r="G227" s="30"/>
      <c r="H227" s="30" t="s">
        <v>192</v>
      </c>
      <c r="I227" s="30" t="s">
        <v>317</v>
      </c>
      <c r="J227" s="30" t="s">
        <v>318</v>
      </c>
      <c r="K227" s="43" t="s">
        <v>234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/>
      <c r="T227" s="39"/>
      <c r="U227" s="39"/>
      <c r="V227" s="39"/>
      <c r="W227" s="39"/>
      <c r="X227" s="41"/>
      <c r="Y227" s="37">
        <f t="shared" si="10"/>
        <v>0</v>
      </c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</row>
    <row r="228" spans="1:157" s="25" customFormat="1" x14ac:dyDescent="0.25">
      <c r="A228" s="25">
        <f t="shared" si="11"/>
        <v>219</v>
      </c>
      <c r="B228" s="15" t="s">
        <v>60</v>
      </c>
      <c r="C228" s="15" t="s">
        <v>61</v>
      </c>
      <c r="D228" s="17" t="s">
        <v>336</v>
      </c>
      <c r="E228" s="15" t="s">
        <v>334</v>
      </c>
      <c r="F228" s="15" t="s">
        <v>197</v>
      </c>
      <c r="G228" s="15"/>
      <c r="H228" s="15" t="s">
        <v>113</v>
      </c>
      <c r="I228" s="15" t="s">
        <v>317</v>
      </c>
      <c r="J228" s="15" t="s">
        <v>318</v>
      </c>
      <c r="K228" s="43" t="s">
        <v>234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/>
      <c r="T228" s="40"/>
      <c r="U228" s="40"/>
      <c r="V228" s="40"/>
      <c r="W228" s="40"/>
      <c r="X228" s="41"/>
      <c r="Y228" s="38">
        <f t="shared" si="10"/>
        <v>0</v>
      </c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</row>
    <row r="229" spans="1:157" s="29" customFormat="1" x14ac:dyDescent="0.25">
      <c r="A229" s="29">
        <f t="shared" si="11"/>
        <v>220</v>
      </c>
      <c r="B229" s="30" t="s">
        <v>62</v>
      </c>
      <c r="C229" s="30" t="s">
        <v>63</v>
      </c>
      <c r="D229" s="31" t="s">
        <v>336</v>
      </c>
      <c r="E229" s="30" t="s">
        <v>334</v>
      </c>
      <c r="F229" s="30" t="s">
        <v>191</v>
      </c>
      <c r="G229" s="30"/>
      <c r="H229" s="30" t="s">
        <v>192</v>
      </c>
      <c r="I229" s="30" t="s">
        <v>317</v>
      </c>
      <c r="J229" s="30" t="s">
        <v>318</v>
      </c>
      <c r="K229" s="43" t="s">
        <v>234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/>
      <c r="T229" s="39"/>
      <c r="U229" s="39"/>
      <c r="V229" s="39"/>
      <c r="W229" s="39"/>
      <c r="X229" s="41"/>
      <c r="Y229" s="37">
        <f t="shared" si="10"/>
        <v>0</v>
      </c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  <c r="EK229" s="34"/>
      <c r="EL229" s="34"/>
      <c r="EM229" s="34"/>
      <c r="EN229" s="34"/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</row>
    <row r="230" spans="1:157" s="25" customFormat="1" x14ac:dyDescent="0.25">
      <c r="A230" s="25">
        <f t="shared" si="11"/>
        <v>221</v>
      </c>
      <c r="B230" s="15" t="s">
        <v>62</v>
      </c>
      <c r="C230" s="15" t="s">
        <v>63</v>
      </c>
      <c r="D230" s="17" t="s">
        <v>336</v>
      </c>
      <c r="E230" s="15" t="s">
        <v>334</v>
      </c>
      <c r="F230" s="15" t="s">
        <v>197</v>
      </c>
      <c r="G230" s="15"/>
      <c r="H230" s="15" t="s">
        <v>113</v>
      </c>
      <c r="I230" s="15" t="s">
        <v>317</v>
      </c>
      <c r="J230" s="15" t="s">
        <v>318</v>
      </c>
      <c r="K230" s="43" t="s">
        <v>234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/>
      <c r="T230" s="40"/>
      <c r="U230" s="40"/>
      <c r="V230" s="40"/>
      <c r="W230" s="40"/>
      <c r="X230" s="41"/>
      <c r="Y230" s="38">
        <f t="shared" si="10"/>
        <v>0</v>
      </c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</row>
    <row r="231" spans="1:157" s="29" customFormat="1" x14ac:dyDescent="0.25">
      <c r="A231" s="29">
        <f t="shared" si="11"/>
        <v>222</v>
      </c>
      <c r="B231" s="30" t="s">
        <v>67</v>
      </c>
      <c r="C231" s="30" t="s">
        <v>68</v>
      </c>
      <c r="D231" s="31" t="s">
        <v>336</v>
      </c>
      <c r="E231" s="30" t="s">
        <v>334</v>
      </c>
      <c r="F231" s="30" t="s">
        <v>197</v>
      </c>
      <c r="G231" s="30"/>
      <c r="H231" s="30" t="s">
        <v>113</v>
      </c>
      <c r="I231" s="30" t="s">
        <v>317</v>
      </c>
      <c r="J231" s="30" t="s">
        <v>318</v>
      </c>
      <c r="K231" s="43" t="s">
        <v>234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/>
      <c r="T231" s="39"/>
      <c r="U231" s="39"/>
      <c r="V231" s="39"/>
      <c r="W231" s="39"/>
      <c r="X231" s="41"/>
      <c r="Y231" s="37">
        <f t="shared" si="10"/>
        <v>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  <c r="EK231" s="34"/>
      <c r="EL231" s="34"/>
      <c r="EM231" s="34"/>
      <c r="EN231" s="34"/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</row>
    <row r="232" spans="1:157" s="29" customFormat="1" x14ac:dyDescent="0.25">
      <c r="A232" s="29">
        <f t="shared" si="11"/>
        <v>223</v>
      </c>
      <c r="B232" s="30" t="s">
        <v>69</v>
      </c>
      <c r="C232" s="30" t="s">
        <v>70</v>
      </c>
      <c r="D232" s="31" t="s">
        <v>336</v>
      </c>
      <c r="E232" s="30" t="s">
        <v>334</v>
      </c>
      <c r="F232" s="30" t="s">
        <v>197</v>
      </c>
      <c r="G232" s="30"/>
      <c r="H232" s="30" t="s">
        <v>113</v>
      </c>
      <c r="I232" s="30" t="s">
        <v>317</v>
      </c>
      <c r="J232" s="30" t="s">
        <v>318</v>
      </c>
      <c r="K232" s="43" t="s">
        <v>234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/>
      <c r="T232" s="39"/>
      <c r="U232" s="39"/>
      <c r="V232" s="39"/>
      <c r="W232" s="39"/>
      <c r="X232" s="41"/>
      <c r="Y232" s="37">
        <f t="shared" si="10"/>
        <v>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  <c r="EK232" s="34"/>
      <c r="EL232" s="34"/>
      <c r="EM232" s="34"/>
      <c r="EN232" s="34"/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</row>
    <row r="233" spans="1:157" s="25" customFormat="1" x14ac:dyDescent="0.25">
      <c r="A233" s="25">
        <f t="shared" si="11"/>
        <v>224</v>
      </c>
      <c r="B233" s="15" t="s">
        <v>75</v>
      </c>
      <c r="C233" s="15" t="s">
        <v>76</v>
      </c>
      <c r="D233" s="26" t="s">
        <v>336</v>
      </c>
      <c r="E233" s="16" t="s">
        <v>334</v>
      </c>
      <c r="F233" s="64" t="s">
        <v>191</v>
      </c>
      <c r="G233" s="15"/>
      <c r="H233" s="15" t="s">
        <v>192</v>
      </c>
      <c r="I233" s="15" t="s">
        <v>317</v>
      </c>
      <c r="J233" s="15" t="s">
        <v>318</v>
      </c>
      <c r="K233" s="43" t="s">
        <v>234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/>
      <c r="T233" s="40"/>
      <c r="U233" s="40"/>
      <c r="V233" s="40"/>
      <c r="W233" s="40"/>
      <c r="X233" s="41"/>
      <c r="Y233" s="38">
        <f t="shared" si="10"/>
        <v>0</v>
      </c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</row>
    <row r="234" spans="1:157" s="25" customFormat="1" x14ac:dyDescent="0.25">
      <c r="A234" s="25">
        <f t="shared" si="11"/>
        <v>225</v>
      </c>
      <c r="B234" s="15" t="s">
        <v>75</v>
      </c>
      <c r="C234" s="15" t="s">
        <v>76</v>
      </c>
      <c r="D234" s="26" t="s">
        <v>336</v>
      </c>
      <c r="E234" s="16" t="s">
        <v>334</v>
      </c>
      <c r="F234" s="64" t="s">
        <v>195</v>
      </c>
      <c r="G234" s="15"/>
      <c r="H234" s="15" t="s">
        <v>196</v>
      </c>
      <c r="I234" s="15" t="s">
        <v>317</v>
      </c>
      <c r="J234" s="15" t="s">
        <v>318</v>
      </c>
      <c r="K234" s="43" t="s">
        <v>234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/>
      <c r="T234" s="40"/>
      <c r="U234" s="40"/>
      <c r="V234" s="40"/>
      <c r="W234" s="40"/>
      <c r="X234" s="41"/>
      <c r="Y234" s="38">
        <f t="shared" si="10"/>
        <v>0</v>
      </c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</row>
    <row r="235" spans="1:157" s="29" customFormat="1" x14ac:dyDescent="0.25">
      <c r="A235" s="29">
        <f t="shared" si="11"/>
        <v>226</v>
      </c>
      <c r="B235" s="30" t="s">
        <v>75</v>
      </c>
      <c r="C235" s="30" t="s">
        <v>76</v>
      </c>
      <c r="D235" s="31" t="s">
        <v>336</v>
      </c>
      <c r="E235" s="30" t="s">
        <v>334</v>
      </c>
      <c r="F235" s="30" t="s">
        <v>197</v>
      </c>
      <c r="G235" s="30"/>
      <c r="H235" s="30" t="s">
        <v>113</v>
      </c>
      <c r="I235" s="30" t="s">
        <v>317</v>
      </c>
      <c r="J235" s="30" t="s">
        <v>318</v>
      </c>
      <c r="K235" s="43" t="s">
        <v>234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/>
      <c r="T235" s="39"/>
      <c r="U235" s="39"/>
      <c r="V235" s="39"/>
      <c r="W235" s="39"/>
      <c r="X235" s="41"/>
      <c r="Y235" s="37">
        <f t="shared" si="10"/>
        <v>0</v>
      </c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</row>
    <row r="236" spans="1:157" s="29" customFormat="1" x14ac:dyDescent="0.25">
      <c r="A236" s="29">
        <f t="shared" si="11"/>
        <v>227</v>
      </c>
      <c r="B236" s="30" t="s">
        <v>77</v>
      </c>
      <c r="C236" s="30" t="s">
        <v>78</v>
      </c>
      <c r="D236" s="32" t="s">
        <v>336</v>
      </c>
      <c r="E236" s="33" t="s">
        <v>334</v>
      </c>
      <c r="F236" s="56" t="s">
        <v>191</v>
      </c>
      <c r="G236" s="30"/>
      <c r="H236" s="30" t="s">
        <v>192</v>
      </c>
      <c r="I236" s="30" t="s">
        <v>317</v>
      </c>
      <c r="J236" s="30" t="s">
        <v>318</v>
      </c>
      <c r="K236" s="43" t="s">
        <v>234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/>
      <c r="T236" s="39"/>
      <c r="U236" s="39"/>
      <c r="V236" s="39"/>
      <c r="W236" s="39"/>
      <c r="X236" s="41"/>
      <c r="Y236" s="37">
        <f t="shared" si="10"/>
        <v>0</v>
      </c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</row>
    <row r="237" spans="1:157" s="29" customFormat="1" x14ac:dyDescent="0.25">
      <c r="A237" s="29">
        <f t="shared" si="11"/>
        <v>228</v>
      </c>
      <c r="B237" s="30" t="s">
        <v>77</v>
      </c>
      <c r="C237" s="30" t="s">
        <v>78</v>
      </c>
      <c r="D237" s="32" t="s">
        <v>336</v>
      </c>
      <c r="E237" s="33" t="s">
        <v>334</v>
      </c>
      <c r="F237" s="56" t="s">
        <v>195</v>
      </c>
      <c r="G237" s="30"/>
      <c r="H237" s="30" t="s">
        <v>196</v>
      </c>
      <c r="I237" s="30" t="s">
        <v>317</v>
      </c>
      <c r="J237" s="30" t="s">
        <v>318</v>
      </c>
      <c r="K237" s="43" t="s">
        <v>234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/>
      <c r="T237" s="39"/>
      <c r="U237" s="39"/>
      <c r="V237" s="39"/>
      <c r="W237" s="39"/>
      <c r="X237" s="41"/>
      <c r="Y237" s="37">
        <f t="shared" si="10"/>
        <v>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</row>
    <row r="238" spans="1:157" s="29" customFormat="1" x14ac:dyDescent="0.25">
      <c r="A238" s="29">
        <f t="shared" si="11"/>
        <v>229</v>
      </c>
      <c r="B238" s="30" t="s">
        <v>77</v>
      </c>
      <c r="C238" s="30" t="s">
        <v>78</v>
      </c>
      <c r="D238" s="31" t="s">
        <v>336</v>
      </c>
      <c r="E238" s="30" t="s">
        <v>334</v>
      </c>
      <c r="F238" s="30" t="s">
        <v>197</v>
      </c>
      <c r="G238" s="30"/>
      <c r="H238" s="30" t="s">
        <v>113</v>
      </c>
      <c r="I238" s="30" t="s">
        <v>317</v>
      </c>
      <c r="J238" s="30" t="s">
        <v>318</v>
      </c>
      <c r="K238" s="43" t="s">
        <v>234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/>
      <c r="T238" s="39"/>
      <c r="U238" s="39"/>
      <c r="V238" s="39"/>
      <c r="W238" s="39"/>
      <c r="X238" s="41"/>
      <c r="Y238" s="37">
        <f t="shared" si="10"/>
        <v>0</v>
      </c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</row>
    <row r="239" spans="1:157" s="25" customFormat="1" x14ac:dyDescent="0.25">
      <c r="A239" s="25">
        <f t="shared" si="11"/>
        <v>230</v>
      </c>
      <c r="B239" s="15" t="s">
        <v>79</v>
      </c>
      <c r="C239" s="15" t="s">
        <v>80</v>
      </c>
      <c r="D239" s="17" t="s">
        <v>336</v>
      </c>
      <c r="E239" s="15" t="s">
        <v>334</v>
      </c>
      <c r="F239" s="15" t="s">
        <v>197</v>
      </c>
      <c r="G239" s="15"/>
      <c r="H239" s="15" t="s">
        <v>113</v>
      </c>
      <c r="I239" s="15" t="s">
        <v>317</v>
      </c>
      <c r="J239" s="15" t="s">
        <v>318</v>
      </c>
      <c r="K239" s="43" t="s">
        <v>234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/>
      <c r="T239" s="40"/>
      <c r="U239" s="40"/>
      <c r="V239" s="40"/>
      <c r="W239" s="40"/>
      <c r="X239" s="41"/>
      <c r="Y239" s="38">
        <f t="shared" si="10"/>
        <v>0</v>
      </c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</row>
    <row r="240" spans="1:157" s="29" customFormat="1" x14ac:dyDescent="0.25">
      <c r="A240" s="29">
        <f t="shared" si="11"/>
        <v>231</v>
      </c>
      <c r="B240" s="30" t="s">
        <v>81</v>
      </c>
      <c r="C240" s="30" t="s">
        <v>82</v>
      </c>
      <c r="D240" s="31" t="s">
        <v>336</v>
      </c>
      <c r="E240" s="30" t="s">
        <v>334</v>
      </c>
      <c r="F240" s="30" t="s">
        <v>197</v>
      </c>
      <c r="G240" s="30"/>
      <c r="H240" s="30" t="s">
        <v>113</v>
      </c>
      <c r="I240" s="30" t="s">
        <v>317</v>
      </c>
      <c r="J240" s="30" t="s">
        <v>318</v>
      </c>
      <c r="K240" s="43" t="s">
        <v>234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/>
      <c r="T240" s="39"/>
      <c r="U240" s="39"/>
      <c r="V240" s="39"/>
      <c r="W240" s="39"/>
      <c r="X240" s="41"/>
      <c r="Y240" s="37">
        <f t="shared" si="10"/>
        <v>0</v>
      </c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</row>
    <row r="241" spans="1:157" s="29" customFormat="1" x14ac:dyDescent="0.25">
      <c r="A241" s="29">
        <f t="shared" si="11"/>
        <v>232</v>
      </c>
      <c r="B241" s="30" t="s">
        <v>83</v>
      </c>
      <c r="C241" s="30" t="s">
        <v>84</v>
      </c>
      <c r="D241" s="31" t="s">
        <v>336</v>
      </c>
      <c r="E241" s="30" t="s">
        <v>334</v>
      </c>
      <c r="F241" s="30" t="s">
        <v>197</v>
      </c>
      <c r="G241" s="30"/>
      <c r="H241" s="30" t="s">
        <v>113</v>
      </c>
      <c r="I241" s="30" t="s">
        <v>317</v>
      </c>
      <c r="J241" s="30" t="s">
        <v>318</v>
      </c>
      <c r="K241" s="43" t="s">
        <v>234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/>
      <c r="T241" s="39"/>
      <c r="U241" s="39"/>
      <c r="V241" s="39"/>
      <c r="W241" s="39"/>
      <c r="X241" s="41"/>
      <c r="Y241" s="37">
        <f t="shared" si="10"/>
        <v>0</v>
      </c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</row>
    <row r="242" spans="1:157" s="29" customFormat="1" x14ac:dyDescent="0.25">
      <c r="A242" s="29">
        <f t="shared" si="11"/>
        <v>233</v>
      </c>
      <c r="B242" s="30" t="s">
        <v>85</v>
      </c>
      <c r="C242" s="30" t="s">
        <v>86</v>
      </c>
      <c r="D242" s="31" t="s">
        <v>336</v>
      </c>
      <c r="E242" s="30" t="s">
        <v>334</v>
      </c>
      <c r="F242" s="30" t="s">
        <v>197</v>
      </c>
      <c r="G242" s="30"/>
      <c r="H242" s="30" t="s">
        <v>113</v>
      </c>
      <c r="I242" s="30" t="s">
        <v>317</v>
      </c>
      <c r="J242" s="30" t="s">
        <v>318</v>
      </c>
      <c r="K242" s="43" t="s">
        <v>234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/>
      <c r="T242" s="39"/>
      <c r="U242" s="39"/>
      <c r="V242" s="39"/>
      <c r="W242" s="39"/>
      <c r="X242" s="41"/>
      <c r="Y242" s="37">
        <f t="shared" si="10"/>
        <v>0</v>
      </c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</row>
    <row r="243" spans="1:157" s="29" customFormat="1" x14ac:dyDescent="0.25">
      <c r="A243" s="29">
        <f t="shared" si="11"/>
        <v>234</v>
      </c>
      <c r="B243" s="30" t="s">
        <v>87</v>
      </c>
      <c r="C243" s="30" t="s">
        <v>88</v>
      </c>
      <c r="D243" s="31" t="s">
        <v>336</v>
      </c>
      <c r="E243" s="30" t="s">
        <v>334</v>
      </c>
      <c r="F243" s="30" t="s">
        <v>197</v>
      </c>
      <c r="G243" s="30"/>
      <c r="H243" s="30" t="s">
        <v>113</v>
      </c>
      <c r="I243" s="30" t="s">
        <v>317</v>
      </c>
      <c r="J243" s="30" t="s">
        <v>318</v>
      </c>
      <c r="K243" s="43" t="s">
        <v>234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/>
      <c r="T243" s="39"/>
      <c r="U243" s="39"/>
      <c r="V243" s="39"/>
      <c r="W243" s="39"/>
      <c r="X243" s="41"/>
      <c r="Y243" s="37">
        <f t="shared" si="10"/>
        <v>0</v>
      </c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</row>
    <row r="244" spans="1:157" s="25" customFormat="1" x14ac:dyDescent="0.25">
      <c r="A244" s="25">
        <f t="shared" si="11"/>
        <v>235</v>
      </c>
      <c r="B244" s="15" t="s">
        <v>91</v>
      </c>
      <c r="C244" s="15" t="s">
        <v>92</v>
      </c>
      <c r="D244" s="17" t="s">
        <v>336</v>
      </c>
      <c r="E244" s="15" t="s">
        <v>334</v>
      </c>
      <c r="F244" s="15" t="s">
        <v>197</v>
      </c>
      <c r="G244" s="15"/>
      <c r="H244" s="15" t="s">
        <v>113</v>
      </c>
      <c r="I244" s="15" t="s">
        <v>317</v>
      </c>
      <c r="J244" s="15" t="s">
        <v>318</v>
      </c>
      <c r="K244" s="43" t="s">
        <v>234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/>
      <c r="T244" s="40"/>
      <c r="U244" s="40"/>
      <c r="V244" s="40"/>
      <c r="W244" s="40"/>
      <c r="X244" s="41"/>
      <c r="Y244" s="38">
        <f t="shared" si="10"/>
        <v>0</v>
      </c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</row>
    <row r="245" spans="1:157" s="25" customFormat="1" x14ac:dyDescent="0.25">
      <c r="A245" s="25">
        <f t="shared" si="11"/>
        <v>236</v>
      </c>
      <c r="B245" s="15" t="s">
        <v>93</v>
      </c>
      <c r="C245" s="15" t="s">
        <v>94</v>
      </c>
      <c r="D245" s="17" t="s">
        <v>336</v>
      </c>
      <c r="E245" s="15" t="s">
        <v>334</v>
      </c>
      <c r="F245" s="15" t="s">
        <v>197</v>
      </c>
      <c r="G245" s="15"/>
      <c r="H245" s="15" t="s">
        <v>113</v>
      </c>
      <c r="I245" s="15" t="s">
        <v>317</v>
      </c>
      <c r="J245" s="15" t="s">
        <v>318</v>
      </c>
      <c r="K245" s="43" t="s">
        <v>234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/>
      <c r="T245" s="40"/>
      <c r="U245" s="40"/>
      <c r="V245" s="40"/>
      <c r="W245" s="40"/>
      <c r="X245" s="41"/>
      <c r="Y245" s="38">
        <f t="shared" si="10"/>
        <v>0</v>
      </c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</row>
    <row r="246" spans="1:157" s="25" customFormat="1" x14ac:dyDescent="0.25">
      <c r="A246" s="25">
        <f t="shared" si="11"/>
        <v>237</v>
      </c>
      <c r="B246" s="15" t="s">
        <v>75</v>
      </c>
      <c r="C246" s="15" t="s">
        <v>57</v>
      </c>
      <c r="D246" s="26" t="s">
        <v>336</v>
      </c>
      <c r="E246" s="16" t="s">
        <v>334</v>
      </c>
      <c r="F246" s="15" t="s">
        <v>200</v>
      </c>
      <c r="G246" s="15"/>
      <c r="H246" s="15" t="s">
        <v>201</v>
      </c>
      <c r="I246" s="15" t="s">
        <v>317</v>
      </c>
      <c r="J246" s="15" t="s">
        <v>318</v>
      </c>
      <c r="K246" s="43" t="s">
        <v>234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/>
      <c r="T246" s="40"/>
      <c r="U246" s="40"/>
      <c r="V246" s="40"/>
      <c r="W246" s="40"/>
      <c r="X246" s="41"/>
      <c r="Y246" s="38">
        <f t="shared" si="10"/>
        <v>0</v>
      </c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</row>
    <row r="247" spans="1:157" s="25" customFormat="1" x14ac:dyDescent="0.25">
      <c r="A247" s="25">
        <f t="shared" si="11"/>
        <v>238</v>
      </c>
      <c r="B247" s="15" t="s">
        <v>106</v>
      </c>
      <c r="C247" s="15" t="s">
        <v>107</v>
      </c>
      <c r="D247" s="26" t="s">
        <v>336</v>
      </c>
      <c r="E247" s="16" t="s">
        <v>334</v>
      </c>
      <c r="F247" s="15" t="s">
        <v>195</v>
      </c>
      <c r="G247" s="15"/>
      <c r="H247" s="15" t="s">
        <v>196</v>
      </c>
      <c r="I247" s="15" t="s">
        <v>317</v>
      </c>
      <c r="J247" s="15" t="s">
        <v>318</v>
      </c>
      <c r="K247" s="43" t="s">
        <v>234</v>
      </c>
      <c r="L247" s="40">
        <v>154088.69</v>
      </c>
      <c r="M247" s="40">
        <v>86624.17</v>
      </c>
      <c r="N247" s="40">
        <v>120298.81</v>
      </c>
      <c r="O247" s="40">
        <v>8007.07</v>
      </c>
      <c r="P247" s="40">
        <v>203014.67</v>
      </c>
      <c r="Q247" s="40">
        <v>70865.47</v>
      </c>
      <c r="R247" s="40">
        <v>294617.34000000003</v>
      </c>
      <c r="S247" s="40"/>
      <c r="T247" s="40"/>
      <c r="U247" s="40"/>
      <c r="V247" s="40"/>
      <c r="W247" s="40"/>
      <c r="X247" s="41"/>
      <c r="Y247" s="38">
        <f t="shared" si="10"/>
        <v>937516.22</v>
      </c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</row>
    <row r="248" spans="1:157" s="29" customFormat="1" x14ac:dyDescent="0.25">
      <c r="A248" s="29">
        <f t="shared" si="11"/>
        <v>239</v>
      </c>
      <c r="B248" s="30" t="s">
        <v>106</v>
      </c>
      <c r="C248" s="30" t="s">
        <v>107</v>
      </c>
      <c r="D248" s="32" t="s">
        <v>336</v>
      </c>
      <c r="E248" s="33" t="s">
        <v>334</v>
      </c>
      <c r="F248" s="30" t="s">
        <v>200</v>
      </c>
      <c r="G248" s="30"/>
      <c r="H248" s="30" t="s">
        <v>201</v>
      </c>
      <c r="I248" s="30" t="s">
        <v>317</v>
      </c>
      <c r="J248" s="30" t="s">
        <v>318</v>
      </c>
      <c r="K248" s="43" t="s">
        <v>232</v>
      </c>
      <c r="L248" s="39">
        <v>43180.43</v>
      </c>
      <c r="M248" s="39">
        <v>11475.51</v>
      </c>
      <c r="N248" s="39">
        <v>5197.6000000000004</v>
      </c>
      <c r="O248" s="39">
        <v>10717.73</v>
      </c>
      <c r="P248" s="39">
        <v>16902.45</v>
      </c>
      <c r="Q248" s="39">
        <v>5155.26</v>
      </c>
      <c r="R248" s="39">
        <v>9700.51</v>
      </c>
      <c r="S248" s="39">
        <v>14533.903042542981</v>
      </c>
      <c r="T248" s="39">
        <v>11280.992724986048</v>
      </c>
      <c r="U248" s="39">
        <v>9396.9244002471678</v>
      </c>
      <c r="V248" s="39">
        <v>8236.5059268705081</v>
      </c>
      <c r="W248" s="39">
        <v>6324.9855647797231</v>
      </c>
      <c r="X248" s="41"/>
      <c r="Y248" s="37">
        <f t="shared" si="10"/>
        <v>152102.80165942642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</row>
    <row r="249" spans="1:157" s="29" customFormat="1" x14ac:dyDescent="0.25">
      <c r="A249" s="29">
        <f t="shared" si="11"/>
        <v>240</v>
      </c>
      <c r="B249" s="30" t="s">
        <v>37</v>
      </c>
      <c r="C249" s="30" t="s">
        <v>38</v>
      </c>
      <c r="D249" s="32" t="s">
        <v>336</v>
      </c>
      <c r="E249" s="33" t="s">
        <v>334</v>
      </c>
      <c r="F249" s="35" t="s">
        <v>200</v>
      </c>
      <c r="G249" s="30"/>
      <c r="H249" s="30" t="s">
        <v>201</v>
      </c>
      <c r="I249" s="30" t="s">
        <v>317</v>
      </c>
      <c r="J249" s="30" t="s">
        <v>318</v>
      </c>
      <c r="K249" s="43" t="s">
        <v>234</v>
      </c>
      <c r="L249" s="39">
        <v>0</v>
      </c>
      <c r="M249" s="39">
        <v>0</v>
      </c>
      <c r="N249" s="39">
        <v>0</v>
      </c>
      <c r="O249" s="39">
        <v>0</v>
      </c>
      <c r="P249" s="39">
        <v>51173.01</v>
      </c>
      <c r="Q249" s="39">
        <v>0</v>
      </c>
      <c r="R249" s="39">
        <v>-3960.66</v>
      </c>
      <c r="S249" s="39"/>
      <c r="T249" s="39"/>
      <c r="U249" s="39"/>
      <c r="V249" s="39"/>
      <c r="W249" s="39"/>
      <c r="X249" s="41"/>
      <c r="Y249" s="37">
        <f t="shared" si="10"/>
        <v>47212.350000000006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</row>
    <row r="250" spans="1:157" s="25" customFormat="1" x14ac:dyDescent="0.25">
      <c r="A250" s="25">
        <f t="shared" si="11"/>
        <v>241</v>
      </c>
      <c r="B250" s="15" t="s">
        <v>37</v>
      </c>
      <c r="C250" s="15" t="s">
        <v>38</v>
      </c>
      <c r="D250" s="17" t="s">
        <v>336</v>
      </c>
      <c r="E250" s="15" t="s">
        <v>334</v>
      </c>
      <c r="F250" s="15" t="s">
        <v>202</v>
      </c>
      <c r="G250" s="15"/>
      <c r="H250" s="15" t="s">
        <v>203</v>
      </c>
      <c r="I250" s="15" t="s">
        <v>317</v>
      </c>
      <c r="J250" s="15" t="s">
        <v>318</v>
      </c>
      <c r="K250" s="43" t="s">
        <v>234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/>
      <c r="T250" s="40"/>
      <c r="U250" s="40"/>
      <c r="V250" s="40"/>
      <c r="W250" s="40"/>
      <c r="X250" s="41"/>
      <c r="Y250" s="38">
        <f t="shared" si="10"/>
        <v>0</v>
      </c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</row>
    <row r="251" spans="1:157" s="29" customFormat="1" x14ac:dyDescent="0.25">
      <c r="A251" s="29">
        <f t="shared" si="11"/>
        <v>242</v>
      </c>
      <c r="B251" s="30" t="s">
        <v>58</v>
      </c>
      <c r="C251" s="30" t="s">
        <v>59</v>
      </c>
      <c r="D251" s="31" t="s">
        <v>336</v>
      </c>
      <c r="E251" s="30" t="s">
        <v>334</v>
      </c>
      <c r="F251" s="30" t="s">
        <v>204</v>
      </c>
      <c r="G251" s="30"/>
      <c r="H251" s="30" t="s">
        <v>205</v>
      </c>
      <c r="I251" s="30" t="s">
        <v>317</v>
      </c>
      <c r="J251" s="30" t="s">
        <v>318</v>
      </c>
      <c r="K251" s="43" t="s">
        <v>234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/>
      <c r="T251" s="39"/>
      <c r="U251" s="39"/>
      <c r="V251" s="39"/>
      <c r="W251" s="39"/>
      <c r="X251" s="41"/>
      <c r="Y251" s="37">
        <f t="shared" si="10"/>
        <v>0</v>
      </c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</row>
    <row r="252" spans="1:157" s="29" customFormat="1" x14ac:dyDescent="0.25">
      <c r="A252" s="29">
        <f t="shared" si="11"/>
        <v>243</v>
      </c>
      <c r="B252" s="30" t="s">
        <v>81</v>
      </c>
      <c r="C252" s="30" t="s">
        <v>82</v>
      </c>
      <c r="D252" s="31" t="s">
        <v>336</v>
      </c>
      <c r="E252" s="30" t="s">
        <v>334</v>
      </c>
      <c r="F252" s="30" t="s">
        <v>206</v>
      </c>
      <c r="G252" s="30"/>
      <c r="H252" s="30" t="s">
        <v>207</v>
      </c>
      <c r="I252" s="30" t="s">
        <v>317</v>
      </c>
      <c r="J252" s="30" t="s">
        <v>318</v>
      </c>
      <c r="K252" s="43" t="s">
        <v>234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/>
      <c r="T252" s="39"/>
      <c r="U252" s="39"/>
      <c r="V252" s="39"/>
      <c r="W252" s="39"/>
      <c r="X252" s="41"/>
      <c r="Y252" s="37">
        <f t="shared" si="10"/>
        <v>0</v>
      </c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</row>
    <row r="253" spans="1:157" s="29" customFormat="1" x14ac:dyDescent="0.25">
      <c r="A253" s="29">
        <f t="shared" si="11"/>
        <v>244</v>
      </c>
      <c r="B253" s="30" t="s">
        <v>29</v>
      </c>
      <c r="C253" s="30" t="s">
        <v>30</v>
      </c>
      <c r="D253" s="32" t="s">
        <v>336</v>
      </c>
      <c r="E253" s="33" t="s">
        <v>334</v>
      </c>
      <c r="F253" s="30" t="s">
        <v>208</v>
      </c>
      <c r="G253" s="30"/>
      <c r="H253" s="30" t="s">
        <v>172</v>
      </c>
      <c r="I253" s="30" t="s">
        <v>317</v>
      </c>
      <c r="J253" s="30" t="s">
        <v>318</v>
      </c>
      <c r="K253" s="43" t="s">
        <v>234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4190.3999999999996</v>
      </c>
      <c r="S253" s="39"/>
      <c r="T253" s="39"/>
      <c r="U253" s="39"/>
      <c r="V253" s="39"/>
      <c r="W253" s="39"/>
      <c r="X253" s="41"/>
      <c r="Y253" s="37">
        <f t="shared" si="10"/>
        <v>4190.3999999999996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</row>
    <row r="254" spans="1:157" s="25" customFormat="1" x14ac:dyDescent="0.25">
      <c r="A254" s="25">
        <f t="shared" si="11"/>
        <v>245</v>
      </c>
      <c r="B254" s="15" t="s">
        <v>89</v>
      </c>
      <c r="C254" s="15" t="s">
        <v>90</v>
      </c>
      <c r="D254" s="17" t="s">
        <v>336</v>
      </c>
      <c r="E254" s="15" t="s">
        <v>334</v>
      </c>
      <c r="F254" s="15" t="s">
        <v>209</v>
      </c>
      <c r="G254" s="15" t="s">
        <v>153</v>
      </c>
      <c r="H254" s="15" t="s">
        <v>154</v>
      </c>
      <c r="I254" s="15" t="s">
        <v>317</v>
      </c>
      <c r="J254" s="15" t="s">
        <v>318</v>
      </c>
      <c r="K254" s="43" t="s">
        <v>234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/>
      <c r="T254" s="40"/>
      <c r="U254" s="40"/>
      <c r="V254" s="40"/>
      <c r="W254" s="40"/>
      <c r="X254" s="41"/>
      <c r="Y254" s="38">
        <f t="shared" si="10"/>
        <v>0</v>
      </c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</row>
    <row r="255" spans="1:157" s="29" customFormat="1" x14ac:dyDescent="0.25">
      <c r="A255" s="29">
        <f t="shared" si="11"/>
        <v>246</v>
      </c>
      <c r="B255" s="30" t="s">
        <v>0</v>
      </c>
      <c r="C255" s="30" t="s">
        <v>1</v>
      </c>
      <c r="D255" s="31" t="s">
        <v>336</v>
      </c>
      <c r="E255" s="30" t="s">
        <v>334</v>
      </c>
      <c r="F255" s="30" t="s">
        <v>212</v>
      </c>
      <c r="G255" s="30" t="s">
        <v>197</v>
      </c>
      <c r="H255" s="30" t="s">
        <v>113</v>
      </c>
      <c r="I255" s="30" t="s">
        <v>317</v>
      </c>
      <c r="J255" s="30" t="s">
        <v>318</v>
      </c>
      <c r="K255" s="43" t="s">
        <v>234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/>
      <c r="T255" s="39"/>
      <c r="U255" s="39"/>
      <c r="V255" s="39"/>
      <c r="W255" s="39"/>
      <c r="X255" s="41"/>
      <c r="Y255" s="37">
        <f t="shared" si="10"/>
        <v>0</v>
      </c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</row>
    <row r="256" spans="1:157" s="29" customFormat="1" x14ac:dyDescent="0.25">
      <c r="A256" s="29">
        <f t="shared" si="11"/>
        <v>247</v>
      </c>
      <c r="B256" s="30" t="s">
        <v>64</v>
      </c>
      <c r="C256" s="30" t="s">
        <v>65</v>
      </c>
      <c r="D256" s="31" t="s">
        <v>336</v>
      </c>
      <c r="E256" s="30" t="s">
        <v>334</v>
      </c>
      <c r="F256" s="30" t="s">
        <v>212</v>
      </c>
      <c r="G256" s="30" t="s">
        <v>197</v>
      </c>
      <c r="H256" s="30" t="s">
        <v>113</v>
      </c>
      <c r="I256" s="30" t="s">
        <v>317</v>
      </c>
      <c r="J256" s="30" t="s">
        <v>318</v>
      </c>
      <c r="K256" s="43" t="s">
        <v>234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/>
      <c r="T256" s="39"/>
      <c r="U256" s="39"/>
      <c r="V256" s="39"/>
      <c r="W256" s="39"/>
      <c r="X256" s="41"/>
      <c r="Y256" s="37">
        <f t="shared" si="10"/>
        <v>0</v>
      </c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</row>
    <row r="257" spans="1:157" s="29" customFormat="1" x14ac:dyDescent="0.25">
      <c r="A257" s="29">
        <f t="shared" si="11"/>
        <v>248</v>
      </c>
      <c r="B257" s="30" t="s">
        <v>87</v>
      </c>
      <c r="C257" s="30" t="s">
        <v>88</v>
      </c>
      <c r="D257" s="31" t="s">
        <v>336</v>
      </c>
      <c r="E257" s="30" t="s">
        <v>334</v>
      </c>
      <c r="F257" s="30" t="s">
        <v>212</v>
      </c>
      <c r="G257" s="30" t="s">
        <v>197</v>
      </c>
      <c r="H257" s="30" t="s">
        <v>113</v>
      </c>
      <c r="I257" s="30" t="s">
        <v>317</v>
      </c>
      <c r="J257" s="30" t="s">
        <v>318</v>
      </c>
      <c r="K257" s="43" t="s">
        <v>234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/>
      <c r="T257" s="39"/>
      <c r="U257" s="39"/>
      <c r="V257" s="39"/>
      <c r="W257" s="39"/>
      <c r="X257" s="41"/>
      <c r="Y257" s="37">
        <f t="shared" si="10"/>
        <v>0</v>
      </c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</row>
    <row r="258" spans="1:157" s="25" customFormat="1" x14ac:dyDescent="0.25">
      <c r="A258" s="25">
        <f t="shared" si="11"/>
        <v>249</v>
      </c>
      <c r="B258" s="15" t="s">
        <v>89</v>
      </c>
      <c r="C258" s="15" t="s">
        <v>90</v>
      </c>
      <c r="D258" s="17" t="s">
        <v>336</v>
      </c>
      <c r="E258" s="15" t="s">
        <v>334</v>
      </c>
      <c r="F258" s="15" t="s">
        <v>212</v>
      </c>
      <c r="G258" s="15" t="s">
        <v>197</v>
      </c>
      <c r="H258" s="15" t="s">
        <v>113</v>
      </c>
      <c r="I258" s="15" t="s">
        <v>317</v>
      </c>
      <c r="J258" s="15" t="s">
        <v>318</v>
      </c>
      <c r="K258" s="43" t="s">
        <v>234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/>
      <c r="T258" s="40"/>
      <c r="U258" s="40"/>
      <c r="V258" s="40"/>
      <c r="W258" s="40"/>
      <c r="X258" s="41"/>
      <c r="Y258" s="38">
        <f t="shared" si="10"/>
        <v>0</v>
      </c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</row>
    <row r="259" spans="1:157" s="25" customFormat="1" x14ac:dyDescent="0.25">
      <c r="A259" s="25">
        <f t="shared" si="11"/>
        <v>250</v>
      </c>
      <c r="B259" s="15" t="s">
        <v>3</v>
      </c>
      <c r="C259" s="15" t="s">
        <v>4</v>
      </c>
      <c r="D259" s="17" t="s">
        <v>336</v>
      </c>
      <c r="E259" s="15" t="s">
        <v>334</v>
      </c>
      <c r="F259" s="15" t="s">
        <v>213</v>
      </c>
      <c r="G259" s="15" t="s">
        <v>210</v>
      </c>
      <c r="H259" s="15" t="s">
        <v>211</v>
      </c>
      <c r="I259" s="15" t="s">
        <v>317</v>
      </c>
      <c r="J259" s="15" t="s">
        <v>318</v>
      </c>
      <c r="K259" s="43" t="s">
        <v>234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/>
      <c r="T259" s="40"/>
      <c r="U259" s="40"/>
      <c r="V259" s="40"/>
      <c r="W259" s="40"/>
      <c r="X259" s="41"/>
      <c r="Y259" s="38">
        <f t="shared" si="10"/>
        <v>0</v>
      </c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</row>
    <row r="260" spans="1:157" s="25" customFormat="1" x14ac:dyDescent="0.25">
      <c r="A260" s="25">
        <f t="shared" si="11"/>
        <v>251</v>
      </c>
      <c r="B260" s="15" t="s">
        <v>37</v>
      </c>
      <c r="C260" s="15" t="s">
        <v>38</v>
      </c>
      <c r="D260" s="17" t="s">
        <v>336</v>
      </c>
      <c r="E260" s="15" t="s">
        <v>334</v>
      </c>
      <c r="F260" s="15" t="s">
        <v>213</v>
      </c>
      <c r="G260" s="15" t="s">
        <v>210</v>
      </c>
      <c r="H260" s="15" t="s">
        <v>211</v>
      </c>
      <c r="I260" s="15" t="s">
        <v>317</v>
      </c>
      <c r="J260" s="15" t="s">
        <v>318</v>
      </c>
      <c r="K260" s="43" t="s">
        <v>234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/>
      <c r="T260" s="40"/>
      <c r="U260" s="40"/>
      <c r="V260" s="40"/>
      <c r="W260" s="40"/>
      <c r="X260" s="41"/>
      <c r="Y260" s="38">
        <f t="shared" si="10"/>
        <v>0</v>
      </c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</row>
    <row r="261" spans="1:157" s="29" customFormat="1" x14ac:dyDescent="0.25">
      <c r="A261" s="29">
        <f t="shared" si="11"/>
        <v>252</v>
      </c>
      <c r="B261" s="30" t="s">
        <v>37</v>
      </c>
      <c r="C261" s="30" t="s">
        <v>38</v>
      </c>
      <c r="D261" s="32" t="s">
        <v>336</v>
      </c>
      <c r="E261" s="33" t="s">
        <v>334</v>
      </c>
      <c r="F261" s="30" t="s">
        <v>117</v>
      </c>
      <c r="G261" s="30" t="s">
        <v>240</v>
      </c>
      <c r="H261" s="30" t="s">
        <v>218</v>
      </c>
      <c r="I261" s="30" t="s">
        <v>315</v>
      </c>
      <c r="J261" s="30" t="s">
        <v>321</v>
      </c>
      <c r="K261" s="43" t="s">
        <v>239</v>
      </c>
      <c r="L261" s="39">
        <v>-31682424.600000001</v>
      </c>
      <c r="M261" s="39">
        <v>-29834119.890000001</v>
      </c>
      <c r="N261" s="39">
        <v>-29915679.579999998</v>
      </c>
      <c r="O261" s="39">
        <v>-35425951.719999999</v>
      </c>
      <c r="P261" s="39">
        <v>-32440087.780000001</v>
      </c>
      <c r="Q261" s="39">
        <v>-30102938.539999999</v>
      </c>
      <c r="R261" s="39">
        <v>-36643968.829999998</v>
      </c>
      <c r="S261" s="39">
        <v>-28282684.340956081</v>
      </c>
      <c r="T261" s="39">
        <v>-22378017.418691583</v>
      </c>
      <c r="U261" s="39">
        <v>-20273530.867469981</v>
      </c>
      <c r="V261" s="39">
        <v>-11768072.812571481</v>
      </c>
      <c r="W261" s="39">
        <v>-10562389.990911981</v>
      </c>
      <c r="X261" s="41"/>
      <c r="Y261" s="37">
        <f t="shared" si="10"/>
        <v>-319309866.37060106</v>
      </c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  <c r="EK261" s="34"/>
      <c r="EL261" s="34"/>
      <c r="EM261" s="34"/>
      <c r="EN261" s="34"/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</row>
    <row r="262" spans="1:157" s="25" customFormat="1" x14ac:dyDescent="0.25">
      <c r="A262" s="25">
        <f t="shared" si="11"/>
        <v>253</v>
      </c>
      <c r="B262" s="15" t="s">
        <v>37</v>
      </c>
      <c r="C262" s="15" t="s">
        <v>38</v>
      </c>
      <c r="D262" s="26" t="s">
        <v>336</v>
      </c>
      <c r="E262" s="16" t="s">
        <v>334</v>
      </c>
      <c r="F262" s="15" t="s">
        <v>117</v>
      </c>
      <c r="G262" s="15" t="s">
        <v>241</v>
      </c>
      <c r="H262" s="15" t="s">
        <v>218</v>
      </c>
      <c r="I262" s="15" t="s">
        <v>315</v>
      </c>
      <c r="J262" s="15" t="s">
        <v>320</v>
      </c>
      <c r="K262" s="43" t="s">
        <v>239</v>
      </c>
      <c r="L262" s="40">
        <v>-4199107.2300000004</v>
      </c>
      <c r="M262" s="40">
        <v>-7539108.3399999999</v>
      </c>
      <c r="N262" s="40">
        <v>-4677913.83</v>
      </c>
      <c r="O262" s="40">
        <v>-7676589.5300000003</v>
      </c>
      <c r="P262" s="40">
        <v>-6294165.9100000001</v>
      </c>
      <c r="Q262" s="40">
        <v>-5922836.1500000004</v>
      </c>
      <c r="R262" s="40">
        <v>-7623506.54</v>
      </c>
      <c r="S262" s="40">
        <v>-5911698.1081912266</v>
      </c>
      <c r="T262" s="40">
        <v>-4730764.7237383267</v>
      </c>
      <c r="U262" s="40">
        <v>-4309867.4134940067</v>
      </c>
      <c r="V262" s="40">
        <v>-2608775.8025142872</v>
      </c>
      <c r="W262" s="40">
        <v>-2367639.2381823971</v>
      </c>
      <c r="X262" s="41"/>
      <c r="Y262" s="38">
        <f t="shared" si="10"/>
        <v>-63861972.816120245</v>
      </c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</row>
    <row r="263" spans="1:157" s="29" customFormat="1" x14ac:dyDescent="0.25">
      <c r="A263" s="29">
        <f t="shared" si="11"/>
        <v>254</v>
      </c>
      <c r="B263" s="30" t="s">
        <v>37</v>
      </c>
      <c r="C263" s="30" t="s">
        <v>38</v>
      </c>
      <c r="D263" s="32" t="s">
        <v>336</v>
      </c>
      <c r="E263" s="33" t="s">
        <v>334</v>
      </c>
      <c r="F263" s="30" t="s">
        <v>119</v>
      </c>
      <c r="G263" s="30" t="s">
        <v>241</v>
      </c>
      <c r="H263" s="30" t="s">
        <v>219</v>
      </c>
      <c r="I263" s="30" t="s">
        <v>315</v>
      </c>
      <c r="J263" s="30" t="s">
        <v>320</v>
      </c>
      <c r="K263" s="42" t="s">
        <v>239</v>
      </c>
      <c r="L263" s="39">
        <v>-454294.92</v>
      </c>
      <c r="M263" s="39">
        <v>-980166.32</v>
      </c>
      <c r="N263" s="39">
        <v>-514616.53</v>
      </c>
      <c r="O263" s="39">
        <v>-633625.26</v>
      </c>
      <c r="P263" s="39">
        <v>-378486.92</v>
      </c>
      <c r="Q263" s="39">
        <v>-648676.64</v>
      </c>
      <c r="R263" s="39">
        <v>-702755.78</v>
      </c>
      <c r="S263" s="39">
        <v>-478541.13003981498</v>
      </c>
      <c r="T263" s="39">
        <v>-476989.67078053602</v>
      </c>
      <c r="U263" s="39">
        <v>-475249.85594383901</v>
      </c>
      <c r="V263" s="39">
        <v>-478641.90324017301</v>
      </c>
      <c r="W263" s="39">
        <v>-474918.68009745597</v>
      </c>
      <c r="X263" s="41"/>
      <c r="Y263" s="37">
        <f t="shared" si="10"/>
        <v>-6696963.610101819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  <c r="EK263" s="34"/>
      <c r="EL263" s="34"/>
      <c r="EM263" s="34"/>
      <c r="EN263" s="34"/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</row>
    <row r="264" spans="1:157" s="25" customFormat="1" x14ac:dyDescent="0.25">
      <c r="A264" s="25">
        <f t="shared" si="11"/>
        <v>255</v>
      </c>
      <c r="B264" s="15" t="s">
        <v>37</v>
      </c>
      <c r="C264" s="15" t="s">
        <v>38</v>
      </c>
      <c r="D264" s="26" t="s">
        <v>336</v>
      </c>
      <c r="E264" s="16" t="s">
        <v>334</v>
      </c>
      <c r="F264" s="15" t="s">
        <v>129</v>
      </c>
      <c r="G264" s="15" t="s">
        <v>240</v>
      </c>
      <c r="H264" s="15" t="s">
        <v>220</v>
      </c>
      <c r="I264" s="15" t="s">
        <v>315</v>
      </c>
      <c r="J264" s="15" t="s">
        <v>321</v>
      </c>
      <c r="K264" s="42" t="s">
        <v>239</v>
      </c>
      <c r="L264" s="40">
        <v>-154099461.34</v>
      </c>
      <c r="M264" s="40">
        <v>-135965653.18000001</v>
      </c>
      <c r="N264" s="40">
        <v>-144441336.12</v>
      </c>
      <c r="O264" s="40">
        <v>-115636787.16</v>
      </c>
      <c r="P264" s="40">
        <v>-211461783.03999999</v>
      </c>
      <c r="Q264" s="40">
        <v>-175261035.15000001</v>
      </c>
      <c r="R264" s="40">
        <v>-176824386.03999999</v>
      </c>
      <c r="S264" s="40">
        <v>-166359785.68327385</v>
      </c>
      <c r="T264" s="40">
        <v>-168164558.86589184</v>
      </c>
      <c r="U264" s="40">
        <v>-168304639.19628283</v>
      </c>
      <c r="V264" s="40">
        <v>-169128713.70827383</v>
      </c>
      <c r="W264" s="40">
        <v>-170917306.98431283</v>
      </c>
      <c r="X264" s="41"/>
      <c r="Y264" s="38">
        <f t="shared" si="10"/>
        <v>-1956565446.4680352</v>
      </c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</row>
    <row r="265" spans="1:157" s="29" customFormat="1" x14ac:dyDescent="0.25">
      <c r="A265" s="29">
        <f t="shared" si="11"/>
        <v>256</v>
      </c>
      <c r="B265" s="30" t="s">
        <v>37</v>
      </c>
      <c r="C265" s="30" t="s">
        <v>38</v>
      </c>
      <c r="D265" s="32" t="s">
        <v>336</v>
      </c>
      <c r="E265" s="33" t="s">
        <v>334</v>
      </c>
      <c r="F265" s="30" t="s">
        <v>129</v>
      </c>
      <c r="G265" s="30" t="s">
        <v>241</v>
      </c>
      <c r="H265" s="30" t="s">
        <v>220</v>
      </c>
      <c r="I265" s="30" t="s">
        <v>315</v>
      </c>
      <c r="J265" s="30" t="s">
        <v>320</v>
      </c>
      <c r="K265" s="42" t="s">
        <v>239</v>
      </c>
      <c r="L265" s="39">
        <v>-88394260.310000002</v>
      </c>
      <c r="M265" s="39">
        <v>-86890195.260000005</v>
      </c>
      <c r="N265" s="39">
        <v>-82532567.75</v>
      </c>
      <c r="O265" s="39">
        <v>-93206624.549999997</v>
      </c>
      <c r="P265" s="39">
        <v>-105640491.91</v>
      </c>
      <c r="Q265" s="39">
        <v>-84628640.659999996</v>
      </c>
      <c r="R265" s="39">
        <v>-137712251.05000001</v>
      </c>
      <c r="S265" s="39">
        <v>-97657718.009964317</v>
      </c>
      <c r="T265" s="39">
        <v>-98740581.919535011</v>
      </c>
      <c r="U265" s="39">
        <v>-98824630.117769703</v>
      </c>
      <c r="V265" s="39">
        <v>-99319074.824964508</v>
      </c>
      <c r="W265" s="39">
        <v>-100392230.79058771</v>
      </c>
      <c r="X265" s="41"/>
      <c r="Y265" s="37">
        <f t="shared" si="10"/>
        <v>-1173939267.1528213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  <c r="EK265" s="34"/>
      <c r="EL265" s="34"/>
      <c r="EM265" s="34"/>
      <c r="EN265" s="34"/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</row>
    <row r="266" spans="1:157" s="25" customFormat="1" x14ac:dyDescent="0.25">
      <c r="A266" s="25">
        <f t="shared" si="11"/>
        <v>257</v>
      </c>
      <c r="B266" s="15" t="s">
        <v>37</v>
      </c>
      <c r="C266" s="15" t="s">
        <v>38</v>
      </c>
      <c r="D266" s="26" t="s">
        <v>336</v>
      </c>
      <c r="E266" s="16" t="s">
        <v>334</v>
      </c>
      <c r="F266" s="15" t="s">
        <v>157</v>
      </c>
      <c r="G266" s="15" t="s">
        <v>241</v>
      </c>
      <c r="H266" s="15" t="s">
        <v>221</v>
      </c>
      <c r="I266" s="15" t="s">
        <v>315</v>
      </c>
      <c r="J266" s="15" t="s">
        <v>320</v>
      </c>
      <c r="K266" s="42" t="s">
        <v>239</v>
      </c>
      <c r="L266" s="40">
        <v>-96924325.230000004</v>
      </c>
      <c r="M266" s="40">
        <v>-131708775.5</v>
      </c>
      <c r="N266" s="40">
        <v>-86403359.519999996</v>
      </c>
      <c r="O266" s="40">
        <v>-87579234.25</v>
      </c>
      <c r="P266" s="40">
        <v>-111927042.73999999</v>
      </c>
      <c r="Q266" s="40">
        <v>-115751206.55</v>
      </c>
      <c r="R266" s="40">
        <v>-70604669.519999996</v>
      </c>
      <c r="S266" s="40">
        <v>-96008655.341653287</v>
      </c>
      <c r="T266" s="40">
        <v>-78461288.147460282</v>
      </c>
      <c r="U266" s="40">
        <v>-83688543.931496322</v>
      </c>
      <c r="V266" s="40">
        <v>-107013906.27735196</v>
      </c>
      <c r="W266" s="40">
        <v>-116331176.78317736</v>
      </c>
      <c r="X266" s="41"/>
      <c r="Y266" s="38">
        <f t="shared" si="10"/>
        <v>-1182402183.7911391</v>
      </c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</row>
    <row r="267" spans="1:157" s="29" customFormat="1" x14ac:dyDescent="0.25">
      <c r="A267" s="29">
        <f t="shared" si="11"/>
        <v>258</v>
      </c>
      <c r="B267" s="30" t="s">
        <v>37</v>
      </c>
      <c r="C267" s="30" t="s">
        <v>38</v>
      </c>
      <c r="D267" s="32" t="s">
        <v>336</v>
      </c>
      <c r="E267" s="33" t="s">
        <v>334</v>
      </c>
      <c r="F267" s="30" t="s">
        <v>159</v>
      </c>
      <c r="G267" s="30" t="s">
        <v>240</v>
      </c>
      <c r="H267" s="30" t="s">
        <v>222</v>
      </c>
      <c r="I267" s="30" t="s">
        <v>315</v>
      </c>
      <c r="J267" s="30" t="s">
        <v>321</v>
      </c>
      <c r="K267" s="42" t="s">
        <v>239</v>
      </c>
      <c r="L267" s="39">
        <v>-730162.15</v>
      </c>
      <c r="M267" s="39">
        <v>-826548.43</v>
      </c>
      <c r="N267" s="39">
        <v>-900135.47</v>
      </c>
      <c r="O267" s="39">
        <v>-845122.79</v>
      </c>
      <c r="P267" s="39">
        <v>-821053.5</v>
      </c>
      <c r="Q267" s="39">
        <v>-934704.04</v>
      </c>
      <c r="R267" s="39">
        <v>-801955.19</v>
      </c>
      <c r="S267" s="39">
        <v>-953714.96656275843</v>
      </c>
      <c r="T267" s="39">
        <v>-1041077.6077828152</v>
      </c>
      <c r="U267" s="39">
        <v>-706816.87804415997</v>
      </c>
      <c r="V267" s="39">
        <v>-784944.59811234474</v>
      </c>
      <c r="W267" s="39">
        <v>-921526.74509847118</v>
      </c>
      <c r="X267" s="41"/>
      <c r="Y267" s="37">
        <f t="shared" si="10"/>
        <v>-10267762.365600551</v>
      </c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  <c r="EK267" s="34"/>
      <c r="EL267" s="34"/>
      <c r="EM267" s="34"/>
      <c r="EN267" s="34"/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</row>
    <row r="268" spans="1:157" s="25" customFormat="1" x14ac:dyDescent="0.25">
      <c r="A268" s="25">
        <f t="shared" ref="A268" si="12">A267+1</f>
        <v>259</v>
      </c>
      <c r="B268" s="15" t="s">
        <v>37</v>
      </c>
      <c r="C268" s="15" t="s">
        <v>38</v>
      </c>
      <c r="D268" s="26" t="s">
        <v>336</v>
      </c>
      <c r="E268" s="16" t="s">
        <v>334</v>
      </c>
      <c r="F268" s="15" t="s">
        <v>159</v>
      </c>
      <c r="G268" s="15" t="s">
        <v>241</v>
      </c>
      <c r="H268" s="15" t="s">
        <v>222</v>
      </c>
      <c r="I268" s="15" t="s">
        <v>315</v>
      </c>
      <c r="J268" s="15" t="s">
        <v>320</v>
      </c>
      <c r="K268" s="42" t="s">
        <v>239</v>
      </c>
      <c r="L268" s="40">
        <v>-438097.28</v>
      </c>
      <c r="M268" s="40">
        <v>-495929.04</v>
      </c>
      <c r="N268" s="40">
        <v>-540081.26</v>
      </c>
      <c r="O268" s="40">
        <v>-507073.66</v>
      </c>
      <c r="P268" s="40">
        <v>-492632.08</v>
      </c>
      <c r="Q268" s="40">
        <v>-560822.41</v>
      </c>
      <c r="R268" s="40">
        <v>-481173.11</v>
      </c>
      <c r="S268" s="40">
        <v>-572228.97993765504</v>
      </c>
      <c r="T268" s="40">
        <v>-624646.56466968916</v>
      </c>
      <c r="U268" s="40">
        <v>-424090.12682649598</v>
      </c>
      <c r="V268" s="40">
        <v>-470966.75886740681</v>
      </c>
      <c r="W268" s="40">
        <v>-552916.04705908266</v>
      </c>
      <c r="X268" s="41"/>
      <c r="Y268" s="38">
        <f t="shared" si="10"/>
        <v>-6160657.3173603294</v>
      </c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</row>
    <row r="269" spans="1:157" customFormat="1" ht="13.5" customHeight="1" x14ac:dyDescent="0.25">
      <c r="A269" s="13"/>
      <c r="B269" s="44" t="s">
        <v>216</v>
      </c>
      <c r="C269" s="13"/>
      <c r="D269" s="57"/>
      <c r="E269" s="57"/>
      <c r="F269" s="13"/>
      <c r="G269" s="13"/>
      <c r="H269" s="13"/>
      <c r="I269" s="13"/>
      <c r="J269" s="13"/>
      <c r="K269" s="13"/>
      <c r="L269" s="45">
        <f t="shared" ref="L269:W269" si="13">SUM(L10:L268)</f>
        <v>872947094.53000009</v>
      </c>
      <c r="M269" s="45">
        <f t="shared" si="13"/>
        <v>982346863.97000039</v>
      </c>
      <c r="N269" s="45">
        <f t="shared" si="13"/>
        <v>835513968.31000006</v>
      </c>
      <c r="O269" s="45">
        <f t="shared" si="13"/>
        <v>860925282.75999975</v>
      </c>
      <c r="P269" s="45">
        <f t="shared" si="13"/>
        <v>949475716.32000017</v>
      </c>
      <c r="Q269" s="45">
        <f t="shared" si="13"/>
        <v>1007313952.1299993</v>
      </c>
      <c r="R269" s="45">
        <f t="shared" si="13"/>
        <v>879415740.63000023</v>
      </c>
      <c r="S269" s="45">
        <f t="shared" si="13"/>
        <v>879980200.41935551</v>
      </c>
      <c r="T269" s="45">
        <f t="shared" si="13"/>
        <v>792905519.1149236</v>
      </c>
      <c r="U269" s="45">
        <f t="shared" si="13"/>
        <v>815706827.50598097</v>
      </c>
      <c r="V269" s="45">
        <f t="shared" si="13"/>
        <v>918128593.99659681</v>
      </c>
      <c r="W269" s="45">
        <f t="shared" si="13"/>
        <v>1069655211.3607699</v>
      </c>
      <c r="X269" s="41"/>
      <c r="Y269" s="45">
        <f>SUM(Y10:Y268)</f>
        <v>10864314971.047625</v>
      </c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</row>
    <row r="270" spans="1:157" x14ac:dyDescent="0.25">
      <c r="Y270" s="49"/>
    </row>
    <row r="271" spans="1:157" x14ac:dyDescent="0.25">
      <c r="W271" s="74"/>
      <c r="Y271" s="49"/>
    </row>
    <row r="272" spans="1:157" x14ac:dyDescent="0.25">
      <c r="W272" s="74"/>
      <c r="X272" s="46"/>
      <c r="Y272" s="49"/>
    </row>
    <row r="273" spans="23:25" x14ac:dyDescent="0.25">
      <c r="W273" s="74"/>
      <c r="X273" s="46"/>
      <c r="Y273" s="49"/>
    </row>
    <row r="274" spans="23:25" x14ac:dyDescent="0.25">
      <c r="W274" s="74"/>
      <c r="Y274" s="49"/>
    </row>
    <row r="275" spans="23:25" x14ac:dyDescent="0.25">
      <c r="W275" s="74"/>
      <c r="Y275" s="49"/>
    </row>
    <row r="276" spans="23:25" x14ac:dyDescent="0.25">
      <c r="W276" s="74"/>
      <c r="Y276" s="49"/>
    </row>
    <row r="277" spans="23:25" x14ac:dyDescent="0.25">
      <c r="Y277" s="49"/>
    </row>
    <row r="278" spans="23:25" x14ac:dyDescent="0.25">
      <c r="W278" s="74"/>
      <c r="Y278" s="49"/>
    </row>
    <row r="279" spans="23:25" ht="15.6" customHeight="1" x14ac:dyDescent="0.25">
      <c r="W279" s="74"/>
    </row>
    <row r="280" spans="23:25" ht="11.45" customHeight="1" x14ac:dyDescent="0.25">
      <c r="W280" s="74"/>
    </row>
    <row r="282" spans="23:25" x14ac:dyDescent="0.25">
      <c r="W282" s="74"/>
    </row>
    <row r="283" spans="23:25" x14ac:dyDescent="0.25">
      <c r="W283" s="74"/>
    </row>
    <row r="284" spans="23:25" x14ac:dyDescent="0.25">
      <c r="W284" s="74"/>
    </row>
    <row r="285" spans="23:25" x14ac:dyDescent="0.25">
      <c r="W285" s="74"/>
    </row>
    <row r="286" spans="23:25" x14ac:dyDescent="0.25">
      <c r="W286" s="74"/>
    </row>
  </sheetData>
  <autoFilter ref="A9:FA271" xr:uid="{ED19DEC8-88BA-4F89-921C-D5020A290ACE}"/>
  <mergeCells count="1">
    <mergeCell ref="L7:W7"/>
  </mergeCells>
  <phoneticPr fontId="9" type="noConversion"/>
  <conditionalFormatting sqref="L4:W5 L10:W269 Y269">
    <cfRule type="cellIs" dxfId="4" priority="19" operator="lessThan">
      <formula>0</formula>
    </cfRule>
  </conditionalFormatting>
  <conditionalFormatting sqref="X10:X269">
    <cfRule type="cellIs" dxfId="3" priority="181" operator="greaterThan">
      <formula>0.3</formula>
    </cfRule>
    <cfRule type="cellIs" dxfId="2" priority="182" operator="greaterThan">
      <formula>0.3</formula>
    </cfRule>
    <cfRule type="cellIs" dxfId="1" priority="183" operator="lessThan">
      <formula>-0.3</formula>
    </cfRule>
    <cfRule type="cellIs" dxfId="0" priority="184" operator="greaterThan">
      <formula>30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40C6-430B-4B61-B06E-B8CB3EA6AA85}">
  <sheetPr>
    <tabColor rgb="FF92D050"/>
  </sheetPr>
  <dimension ref="A2:K50"/>
  <sheetViews>
    <sheetView topLeftCell="A23" zoomScale="85" zoomScaleNormal="85" workbookViewId="0">
      <selection activeCell="I14" sqref="I14"/>
    </sheetView>
  </sheetViews>
  <sheetFormatPr defaultColWidth="9.140625" defaultRowHeight="15" x14ac:dyDescent="0.25"/>
  <cols>
    <col min="1" max="1" width="6.140625" customWidth="1"/>
    <col min="2" max="2" width="53.140625" customWidth="1"/>
    <col min="3" max="3" width="6" customWidth="1"/>
    <col min="4" max="4" width="13.7109375" customWidth="1"/>
    <col min="5" max="9" width="11.42578125" customWidth="1"/>
  </cols>
  <sheetData>
    <row r="2" spans="1:11" x14ac:dyDescent="0.25">
      <c r="A2" t="s">
        <v>242</v>
      </c>
      <c r="B2" s="3" t="s">
        <v>243</v>
      </c>
      <c r="C2" s="3"/>
    </row>
    <row r="3" spans="1:11" x14ac:dyDescent="0.25">
      <c r="A3" t="s">
        <v>244</v>
      </c>
      <c r="B3" t="s">
        <v>338</v>
      </c>
    </row>
    <row r="4" spans="1:11" x14ac:dyDescent="0.25">
      <c r="B4" t="s">
        <v>245</v>
      </c>
    </row>
    <row r="5" spans="1:11" x14ac:dyDescent="0.25">
      <c r="B5" t="s">
        <v>339</v>
      </c>
    </row>
    <row r="7" spans="1:11" x14ac:dyDescent="0.25">
      <c r="A7" t="s">
        <v>246</v>
      </c>
      <c r="B7" s="3" t="s">
        <v>232</v>
      </c>
      <c r="C7" s="3"/>
    </row>
    <row r="8" spans="1:11" x14ac:dyDescent="0.25">
      <c r="A8" t="s">
        <v>247</v>
      </c>
      <c r="B8" t="s">
        <v>248</v>
      </c>
    </row>
    <row r="9" spans="1:11" x14ac:dyDescent="0.25">
      <c r="A9" t="s">
        <v>249</v>
      </c>
    </row>
    <row r="11" spans="1:11" x14ac:dyDescent="0.25">
      <c r="A11" t="s">
        <v>250</v>
      </c>
      <c r="B11" s="3" t="s">
        <v>233</v>
      </c>
      <c r="C11" s="3"/>
      <c r="E11" s="6">
        <v>2022</v>
      </c>
      <c r="F11" s="6">
        <v>2023</v>
      </c>
      <c r="G11" s="6">
        <v>2024</v>
      </c>
      <c r="H11" s="6">
        <v>2025</v>
      </c>
      <c r="I11" s="6">
        <v>2026</v>
      </c>
      <c r="J11" s="6">
        <v>2027</v>
      </c>
      <c r="K11" s="6">
        <v>2028</v>
      </c>
    </row>
    <row r="12" spans="1:11" x14ac:dyDescent="0.25">
      <c r="A12" t="s">
        <v>251</v>
      </c>
      <c r="B12" t="s">
        <v>252</v>
      </c>
      <c r="D12" t="s">
        <v>253</v>
      </c>
      <c r="E12" s="66">
        <v>0.125</v>
      </c>
      <c r="F12" s="66">
        <v>0.125</v>
      </c>
      <c r="G12" s="66">
        <v>0.10249999999999999</v>
      </c>
      <c r="H12" s="66">
        <v>0.15</v>
      </c>
      <c r="I12" s="66">
        <v>0.125</v>
      </c>
      <c r="J12" s="66">
        <v>0.105</v>
      </c>
      <c r="K12" s="66">
        <v>0.1</v>
      </c>
    </row>
    <row r="13" spans="1:11" x14ac:dyDescent="0.25">
      <c r="B13" t="s">
        <v>254</v>
      </c>
      <c r="D13" t="s">
        <v>255</v>
      </c>
      <c r="E13" s="66">
        <f t="shared" ref="E13:J13" si="0">E12*0.9</f>
        <v>0.1125</v>
      </c>
      <c r="F13" s="66">
        <f t="shared" si="0"/>
        <v>0.1125</v>
      </c>
      <c r="G13" s="66">
        <f t="shared" si="0"/>
        <v>9.2249999999999999E-2</v>
      </c>
      <c r="H13" s="66">
        <f t="shared" si="0"/>
        <v>0.13500000000000001</v>
      </c>
      <c r="I13" s="66">
        <f t="shared" si="0"/>
        <v>0.1125</v>
      </c>
      <c r="J13" s="66">
        <f t="shared" si="0"/>
        <v>9.4500000000000001E-2</v>
      </c>
      <c r="K13" s="66">
        <f t="shared" ref="K13" si="1">K12*0.9</f>
        <v>9.0000000000000011E-2</v>
      </c>
    </row>
    <row r="14" spans="1:11" x14ac:dyDescent="0.25">
      <c r="A14" t="s">
        <v>256</v>
      </c>
      <c r="B14" s="3" t="s">
        <v>257</v>
      </c>
      <c r="C14" s="3"/>
      <c r="D14" s="10" t="s">
        <v>258</v>
      </c>
      <c r="E14" s="67">
        <f t="shared" ref="E14:J14" si="2">(1+E13)</f>
        <v>1.1125</v>
      </c>
      <c r="F14" s="67">
        <f t="shared" si="2"/>
        <v>1.1125</v>
      </c>
      <c r="G14" s="10">
        <f t="shared" si="2"/>
        <v>1.0922499999999999</v>
      </c>
      <c r="H14" s="10">
        <f t="shared" si="2"/>
        <v>1.135</v>
      </c>
      <c r="I14" s="10">
        <f t="shared" si="2"/>
        <v>1.1125</v>
      </c>
      <c r="J14" s="10">
        <f t="shared" si="2"/>
        <v>1.0945</v>
      </c>
      <c r="K14" s="10">
        <f t="shared" ref="K14" si="3">(1+K13)</f>
        <v>1.0900000000000001</v>
      </c>
    </row>
    <row r="15" spans="1:11" x14ac:dyDescent="0.25">
      <c r="A15" t="s">
        <v>259</v>
      </c>
      <c r="B15" t="s">
        <v>260</v>
      </c>
    </row>
    <row r="16" spans="1:11" x14ac:dyDescent="0.25">
      <c r="A16" t="s">
        <v>261</v>
      </c>
      <c r="F16" s="23" t="s">
        <v>345</v>
      </c>
      <c r="G16" s="22"/>
      <c r="H16" s="22"/>
      <c r="I16" s="22"/>
    </row>
    <row r="17" spans="1:11" x14ac:dyDescent="0.25">
      <c r="A17" t="s">
        <v>262</v>
      </c>
      <c r="B17" s="3" t="s">
        <v>228</v>
      </c>
      <c r="C17" s="3"/>
      <c r="E17" s="6">
        <v>2022</v>
      </c>
      <c r="F17" s="6">
        <v>2023</v>
      </c>
      <c r="G17" s="6">
        <v>2024</v>
      </c>
      <c r="H17" s="6">
        <v>2025</v>
      </c>
      <c r="I17" s="6">
        <v>2026</v>
      </c>
      <c r="J17" s="6">
        <v>2027</v>
      </c>
      <c r="K17" s="6">
        <v>2028</v>
      </c>
    </row>
    <row r="18" spans="1:11" x14ac:dyDescent="0.25">
      <c r="A18" t="s">
        <v>263</v>
      </c>
      <c r="B18" t="s">
        <v>264</v>
      </c>
      <c r="D18" s="4" t="s">
        <v>228</v>
      </c>
      <c r="E18" s="7">
        <f t="shared" ref="E18:J18" si="4">(1+E19)*(1+E20)</f>
        <v>1.0620150300000002</v>
      </c>
      <c r="F18" s="7">
        <f t="shared" si="4"/>
        <v>1.0620150300000002</v>
      </c>
      <c r="G18" s="7">
        <f t="shared" si="4"/>
        <v>1.0607150999999999</v>
      </c>
      <c r="H18" s="68">
        <f t="shared" si="4"/>
        <v>1.07738592</v>
      </c>
      <c r="I18" s="68">
        <f t="shared" si="4"/>
        <v>1.0639144999999999</v>
      </c>
      <c r="J18" s="68">
        <f t="shared" si="4"/>
        <v>1.0608</v>
      </c>
      <c r="K18" s="68">
        <f t="shared" ref="K18" si="5">(1+K19)*(1+K20)</f>
        <v>1.0582500000000001</v>
      </c>
    </row>
    <row r="19" spans="1:11" x14ac:dyDescent="0.25">
      <c r="A19" t="s">
        <v>265</v>
      </c>
      <c r="B19" t="s">
        <v>266</v>
      </c>
      <c r="D19" t="s">
        <v>267</v>
      </c>
      <c r="E19" s="66">
        <v>5.3900000000000003E-2</v>
      </c>
      <c r="F19" s="66">
        <v>5.3900000000000003E-2</v>
      </c>
      <c r="G19" s="66">
        <v>3.9E-2</v>
      </c>
      <c r="H19" s="66">
        <v>5.4399999999999997E-2</v>
      </c>
      <c r="I19" s="66">
        <v>4.4999999999999998E-2</v>
      </c>
      <c r="J19" s="66">
        <v>0.04</v>
      </c>
      <c r="K19" s="66">
        <v>3.7499999999999999E-2</v>
      </c>
    </row>
    <row r="20" spans="1:11" x14ac:dyDescent="0.25">
      <c r="A20" t="s">
        <v>268</v>
      </c>
      <c r="B20" t="s">
        <v>333</v>
      </c>
      <c r="D20" t="s">
        <v>269</v>
      </c>
      <c r="E20" s="66">
        <v>7.7000000000000002E-3</v>
      </c>
      <c r="F20" s="66">
        <v>7.7000000000000002E-3</v>
      </c>
      <c r="G20" s="66">
        <v>2.0899999999999998E-2</v>
      </c>
      <c r="H20" s="66">
        <v>2.18E-2</v>
      </c>
      <c r="I20" s="66">
        <v>1.8100000000000002E-2</v>
      </c>
      <c r="J20" s="66">
        <v>0.02</v>
      </c>
      <c r="K20" s="66">
        <v>0.02</v>
      </c>
    </row>
    <row r="21" spans="1:11" x14ac:dyDescent="0.25">
      <c r="A21" t="s">
        <v>270</v>
      </c>
      <c r="B21" s="5" t="s">
        <v>271</v>
      </c>
      <c r="F21" s="9"/>
      <c r="G21" s="9"/>
      <c r="H21" s="9"/>
    </row>
    <row r="22" spans="1:11" x14ac:dyDescent="0.25">
      <c r="A22" t="s">
        <v>272</v>
      </c>
      <c r="B22" t="s">
        <v>273</v>
      </c>
    </row>
    <row r="23" spans="1:11" x14ac:dyDescent="0.25">
      <c r="A23" t="s">
        <v>340</v>
      </c>
      <c r="B23" t="s">
        <v>341</v>
      </c>
    </row>
    <row r="24" spans="1:11" x14ac:dyDescent="0.25">
      <c r="A24" t="s">
        <v>274</v>
      </c>
    </row>
    <row r="25" spans="1:11" x14ac:dyDescent="0.25">
      <c r="A25" t="s">
        <v>275</v>
      </c>
      <c r="B25" s="3" t="s">
        <v>276</v>
      </c>
      <c r="C25" s="3"/>
    </row>
    <row r="26" spans="1:11" x14ac:dyDescent="0.25">
      <c r="A26" t="s">
        <v>277</v>
      </c>
    </row>
    <row r="27" spans="1:11" x14ac:dyDescent="0.25">
      <c r="A27" t="s">
        <v>278</v>
      </c>
      <c r="I27" s="8"/>
    </row>
    <row r="28" spans="1:11" x14ac:dyDescent="0.25">
      <c r="A28" t="s">
        <v>279</v>
      </c>
      <c r="B28" s="3" t="s">
        <v>280</v>
      </c>
      <c r="C28" s="3"/>
      <c r="I28" s="8"/>
    </row>
    <row r="29" spans="1:11" x14ac:dyDescent="0.25">
      <c r="A29" t="s">
        <v>281</v>
      </c>
      <c r="I29" s="8"/>
    </row>
    <row r="30" spans="1:11" x14ac:dyDescent="0.25">
      <c r="A30" t="s">
        <v>282</v>
      </c>
      <c r="I30" s="8"/>
    </row>
    <row r="31" spans="1:11" x14ac:dyDescent="0.25">
      <c r="A31" t="s">
        <v>283</v>
      </c>
      <c r="B31" s="3" t="s">
        <v>284</v>
      </c>
      <c r="C31" s="3"/>
      <c r="I31" s="8"/>
    </row>
    <row r="32" spans="1:11" x14ac:dyDescent="0.25">
      <c r="B32" t="s">
        <v>285</v>
      </c>
    </row>
    <row r="33" spans="1:4" x14ac:dyDescent="0.25">
      <c r="A33" t="s">
        <v>286</v>
      </c>
    </row>
    <row r="34" spans="1:4" x14ac:dyDescent="0.25">
      <c r="A34" t="s">
        <v>287</v>
      </c>
      <c r="B34" s="3" t="s">
        <v>288</v>
      </c>
      <c r="C34" s="3"/>
    </row>
    <row r="35" spans="1:4" x14ac:dyDescent="0.25">
      <c r="A35" t="s">
        <v>289</v>
      </c>
      <c r="B35" t="s">
        <v>290</v>
      </c>
      <c r="D35" t="s">
        <v>291</v>
      </c>
    </row>
    <row r="36" spans="1:4" x14ac:dyDescent="0.25">
      <c r="A36" t="s">
        <v>292</v>
      </c>
      <c r="B36" t="s">
        <v>293</v>
      </c>
      <c r="D36" t="s">
        <v>294</v>
      </c>
    </row>
    <row r="37" spans="1:4" x14ac:dyDescent="0.25">
      <c r="A37" t="s">
        <v>295</v>
      </c>
      <c r="B37" t="s">
        <v>296</v>
      </c>
    </row>
    <row r="38" spans="1:4" x14ac:dyDescent="0.25">
      <c r="A38" t="s">
        <v>297</v>
      </c>
      <c r="B38" s="5" t="s">
        <v>298</v>
      </c>
    </row>
    <row r="39" spans="1:4" x14ac:dyDescent="0.25">
      <c r="A39" t="s">
        <v>299</v>
      </c>
      <c r="B39" t="s">
        <v>300</v>
      </c>
    </row>
    <row r="40" spans="1:4" x14ac:dyDescent="0.25">
      <c r="A40" t="s">
        <v>323</v>
      </c>
      <c r="B40" t="s">
        <v>324</v>
      </c>
    </row>
    <row r="41" spans="1:4" x14ac:dyDescent="0.25">
      <c r="A41" t="s">
        <v>301</v>
      </c>
      <c r="B41" s="3" t="s">
        <v>302</v>
      </c>
      <c r="C41" s="3"/>
    </row>
    <row r="42" spans="1:4" x14ac:dyDescent="0.25">
      <c r="A42" t="s">
        <v>303</v>
      </c>
      <c r="B42" t="s">
        <v>304</v>
      </c>
    </row>
    <row r="43" spans="1:4" x14ac:dyDescent="0.25">
      <c r="A43" t="s">
        <v>305</v>
      </c>
      <c r="B43" t="s">
        <v>306</v>
      </c>
    </row>
    <row r="45" spans="1:4" x14ac:dyDescent="0.25">
      <c r="A45" s="1">
        <v>10</v>
      </c>
      <c r="B45" s="3" t="s">
        <v>307</v>
      </c>
    </row>
    <row r="46" spans="1:4" x14ac:dyDescent="0.25">
      <c r="A46" t="s">
        <v>308</v>
      </c>
      <c r="B46" t="s">
        <v>337</v>
      </c>
    </row>
    <row r="48" spans="1:4" x14ac:dyDescent="0.25">
      <c r="A48" s="1">
        <v>11</v>
      </c>
      <c r="B48" s="3" t="s">
        <v>215</v>
      </c>
    </row>
    <row r="49" spans="1:2" x14ac:dyDescent="0.25">
      <c r="A49" t="s">
        <v>309</v>
      </c>
      <c r="B49" t="s">
        <v>310</v>
      </c>
    </row>
    <row r="50" spans="1:2" x14ac:dyDescent="0.25">
      <c r="A50" t="s">
        <v>311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Projeção</vt:lpstr>
      <vt:lpstr>metodologia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Anderson Marques de Oliveira</cp:lastModifiedBy>
  <cp:revision/>
  <cp:lastPrinted>2023-02-13T15:52:19Z</cp:lastPrinted>
  <dcterms:created xsi:type="dcterms:W3CDTF">2021-02-16T15:44:54Z</dcterms:created>
  <dcterms:modified xsi:type="dcterms:W3CDTF">2025-08-12T13:42:07Z</dcterms:modified>
  <cp:category/>
  <cp:contentStatus/>
</cp:coreProperties>
</file>