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1017191a6957d636/Área de Trabalho/Sem 3/Eng Software/Projeto Final/"/>
    </mc:Choice>
  </mc:AlternateContent>
  <xr:revisionPtr revIDLastSave="53" documentId="8_{915C02CB-0343-4680-AAC1-80A1878CF335}" xr6:coauthVersionLast="47" xr6:coauthVersionMax="47" xr10:uidLastSave="{37386E44-BC5C-4B8B-927C-EEAA44D4D240}"/>
  <bookViews>
    <workbookView xWindow="28680" yWindow="-120" windowWidth="29040" windowHeight="15840" activeTab="2" xr2:uid="{00000000-000D-0000-FFFF-FFFF00000000}"/>
  </bookViews>
  <sheets>
    <sheet name="Geral" sheetId="1" r:id="rId1"/>
    <sheet name="Atores" sheetId="2" r:id="rId2"/>
    <sheet name="RFS ou RFC" sheetId="3" r:id="rId3"/>
    <sheet name="Fatores" sheetId="4" r:id="rId4"/>
    <sheet name="dadoshistoricos" sheetId="5" r:id="rId5"/>
  </sheets>
  <definedNames>
    <definedName name="_Toc112831755" localSheetId="2">'RFS ou RFC'!$B$13</definedName>
    <definedName name="Atores">Atores!$B$13:$C$17</definedName>
    <definedName name="CUC">'RFS ou RFC'!$D$13:$D$16</definedName>
    <definedName name="FCAMB">Fatores!$G$36</definedName>
    <definedName name="FCTEC">Fatores!$E$22</definedName>
    <definedName name="ITEC">Fatores!$E$22</definedName>
    <definedName name="PTA">Atores!$D$10</definedName>
    <definedName name="PTUC">'RFS ou RFC'!$D$10</definedName>
    <definedName name="TotalDiasUteisProjeto">Geral!#REF!</definedName>
    <definedName name="TotalHorasProjeto">Geral!#REF!</definedName>
    <definedName name="UC">'RFS ou RFC'!$A$12:$C$16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tDyL2QgCsvMa676GV1uLUqdmGGo8uuF+zSjmpTWGZdc="/>
    </ext>
  </extLst>
</workbook>
</file>

<file path=xl/calcChain.xml><?xml version="1.0" encoding="utf-8"?>
<calcChain xmlns="http://schemas.openxmlformats.org/spreadsheetml/2006/main">
  <c r="D35" i="3" l="1"/>
  <c r="B39" i="3"/>
  <c r="D30" i="3" l="1"/>
  <c r="D20" i="3"/>
  <c r="K29" i="5"/>
  <c r="J29" i="5"/>
  <c r="I29" i="5"/>
  <c r="H29" i="5"/>
  <c r="G29" i="5"/>
  <c r="F29" i="5"/>
  <c r="E29" i="5"/>
  <c r="L9" i="5"/>
  <c r="D9" i="5"/>
  <c r="D8" i="5"/>
  <c r="L8" i="5" s="1"/>
  <c r="L7" i="5"/>
  <c r="D7" i="5"/>
  <c r="D6" i="5"/>
  <c r="L6" i="5" s="1"/>
  <c r="G36" i="4"/>
  <c r="E22" i="4"/>
  <c r="D13" i="3"/>
  <c r="D9" i="3"/>
  <c r="D10" i="3" s="1"/>
  <c r="D9" i="2"/>
  <c r="D8" i="2"/>
  <c r="D7" i="2"/>
  <c r="D10" i="2" l="1"/>
  <c r="E13" i="1"/>
  <c r="C18" i="2"/>
  <c r="D29" i="5"/>
  <c r="H31" i="5" l="1"/>
  <c r="K17" i="1" s="1"/>
  <c r="J17" i="1" s="1"/>
  <c r="F31" i="5"/>
  <c r="E31" i="5"/>
  <c r="J31" i="5"/>
  <c r="K19" i="1" s="1"/>
  <c r="J19" i="1" s="1"/>
  <c r="G31" i="5"/>
  <c r="K16" i="1" s="1"/>
  <c r="J16" i="1"/>
  <c r="I31" i="5"/>
  <c r="K18" i="1" s="1"/>
  <c r="J18" i="1" s="1"/>
  <c r="K31" i="5"/>
  <c r="K20" i="1" s="1"/>
  <c r="J20" i="1" s="1"/>
  <c r="L31" i="5" l="1"/>
  <c r="K13" i="1"/>
  <c r="K15" i="1"/>
  <c r="J15" i="1" s="1"/>
  <c r="K14" i="1"/>
  <c r="J14" i="1" s="1"/>
  <c r="K21" i="1" l="1"/>
  <c r="J13" i="1"/>
  <c r="J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ID#AAAAxeqsJtc
Ator Simples    (2023-05-18 00:01:21)
Representa um outro sistema com Interface definida de Programas.</t>
        </r>
      </text>
    </comment>
    <comment ref="B8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ID#AAAAxeqsJtk
Ator Médio    (2023-05-18 00:01:21)
Representa um outro sistema que  interage através de protocolos ou quando há interação humana através de terminal.</t>
        </r>
      </text>
    </comment>
    <comment ref="B9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ID#AAAAxeqsJts
Ator Complexo    (2023-05-18 00:01:21)
É uma pessoa que interage através de Interface
Gráfica ou página Web.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ko7nMyTdh9sAVr1CkHovylsJLV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200-000002000000}">
      <text>
        <r>
          <rPr>
            <sz val="10"/>
            <color rgb="FF000000"/>
            <rFont val="Arial"/>
            <scheme val="minor"/>
          </rPr>
          <t>======
ID#AAAAxeqsJtw
UC Simples    (2023-05-18 00:01:21)
Tem até 3 Entidades</t>
        </r>
      </text>
    </comment>
    <comment ref="B8" authorId="0" shapeId="0" xr:uid="{00000000-0006-0000-0200-000003000000}">
      <text>
        <r>
          <rPr>
            <sz val="10"/>
            <color rgb="FF000000"/>
            <rFont val="Arial"/>
            <scheme val="minor"/>
          </rPr>
          <t>======
ID#AAAAxeqsJto
UC Médio    (2023-05-18 00:01:21)
Tem de 3 a 5 Entidades.</t>
        </r>
      </text>
    </comment>
    <comment ref="B9" authorId="0" shapeId="0" xr:uid="{00000000-0006-0000-0200-000001000000}">
      <text>
        <r>
          <rPr>
            <sz val="10"/>
            <color rgb="FF000000"/>
            <rFont val="Arial"/>
            <scheme val="minor"/>
          </rPr>
          <t>======
ID#AAAAxeqsJt0
UC Complexo    (2023-05-18 00:01:21)
Acima de 5 entidades.</t>
        </r>
      </text>
    </comment>
    <comment ref="D12" authorId="0" shapeId="0" xr:uid="{00000000-0006-0000-0200-000004000000}">
      <text>
        <r>
          <rPr>
            <sz val="10"/>
            <color rgb="FF000000"/>
            <rFont val="Arial"/>
            <scheme val="minor"/>
          </rPr>
          <t>======
ID#AAAAxeqsJtg
Fórmula para Identificar de forma automática a complexidade do UC    (2023-05-18 00:01:21)
=SE(C13&lt;4;"Simples";(SE(C13&gt;7;"Complexo";"Médio")))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5r9NqxPcu9IHnQJ0A8SYTkVKcHA=="/>
    </ext>
  </extLst>
</comments>
</file>

<file path=xl/sharedStrings.xml><?xml version="1.0" encoding="utf-8"?>
<sst xmlns="http://schemas.openxmlformats.org/spreadsheetml/2006/main" count="231" uniqueCount="170">
  <si>
    <t>Estimativa de Esforço de Projeto baseado em                                                                Pontos de Caso de Uso (vs 1.1)</t>
  </si>
  <si>
    <t>Projeto:</t>
  </si>
  <si>
    <t>Responsável:</t>
  </si>
  <si>
    <t>Data:</t>
  </si>
  <si>
    <t>Vs. do Documento:</t>
  </si>
  <si>
    <t>x.x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</si>
  <si>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</si>
  <si>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</si>
  <si>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</si>
  <si>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</si>
  <si>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</si>
  <si>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</si>
  <si>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</si>
  <si>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</si>
  <si>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</si>
  <si>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</si>
  <si>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</si>
  <si>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</si>
  <si>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</si>
  <si>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</si>
  <si>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</si>
  <si>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</si>
  <si>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</si>
  <si>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</si>
  <si>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</si>
  <si>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</si>
  <si>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</si>
  <si>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</si>
  <si>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</si>
  <si>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</si>
  <si>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</si>
  <si>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</si>
  <si>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</si>
  <si>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</si>
  <si>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</si>
  <si>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</si>
  <si>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</si>
  <si>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</si>
  <si>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</si>
  <si>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Total</t>
  </si>
  <si>
    <t>Casos de Uso do Projeto</t>
  </si>
  <si>
    <t>Complexidade do RF</t>
  </si>
  <si>
    <t>Qt. de UC</t>
  </si>
  <si>
    <t>Peso Total UC</t>
  </si>
  <si>
    <t>ID</t>
  </si>
  <si>
    <t>Nome do RFC ou RFS</t>
  </si>
  <si>
    <t>Nro Entidades</t>
  </si>
  <si>
    <t>Discriminar Transações(opcional)</t>
  </si>
  <si>
    <t>[RFS01]</t>
  </si>
  <si>
    <t>[RFS02]</t>
  </si>
  <si>
    <t>[RFS03]</t>
  </si>
  <si>
    <t>[RFS04]</t>
  </si>
  <si>
    <t>[RFS05]</t>
  </si>
  <si>
    <t>Usuário</t>
  </si>
  <si>
    <t>[RFS06]</t>
  </si>
  <si>
    <t>Editar Usuário</t>
  </si>
  <si>
    <t>[RFS07]</t>
  </si>
  <si>
    <t>Consultar Usuário</t>
  </si>
  <si>
    <t>[RFS08]</t>
  </si>
  <si>
    <t>Excluir Usuário</t>
  </si>
  <si>
    <t>[RFS09]</t>
  </si>
  <si>
    <t>[RFS10]</t>
  </si>
  <si>
    <t>[RFS11]</t>
  </si>
  <si>
    <t>[RFS12]</t>
  </si>
  <si>
    <t>[RFS13]</t>
  </si>
  <si>
    <t>[RFS14]</t>
  </si>
  <si>
    <t>[RFS15]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</si>
  <si>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</si>
  <si>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</si>
  <si>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</si>
  <si>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</si>
  <si>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</si>
  <si>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</si>
  <si>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</si>
  <si>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</si>
  <si>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</si>
  <si>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</si>
  <si>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</si>
  <si>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</si>
  <si>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</si>
  <si>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</si>
  <si>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</si>
  <si>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</si>
  <si>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</si>
  <si>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</si>
  <si>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</si>
  <si>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</si>
  <si>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</si>
  <si>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</si>
  <si>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</si>
  <si>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</si>
  <si>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</si>
  <si>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</si>
  <si>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</si>
  <si>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</si>
  <si>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</si>
  <si>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</si>
  <si>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</si>
  <si>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</si>
  <si>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</si>
  <si>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</si>
  <si>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</si>
  <si>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</si>
  <si>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</si>
  <si>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</si>
  <si>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</si>
  <si>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</si>
  <si>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</si>
  <si>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</si>
  <si>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</si>
  <si>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</si>
  <si>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</si>
  <si>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</si>
  <si>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</si>
  <si>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</si>
  <si>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</si>
  <si>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</si>
  <si>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</si>
  <si>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</si>
  <si>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</si>
  <si>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</si>
  <si>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</si>
  <si>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</si>
  <si>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</si>
  <si>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</si>
  <si>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</si>
  <si>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</si>
  <si>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</si>
  <si>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</si>
  <si>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</si>
  <si>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</si>
  <si>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</si>
  <si>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</si>
  <si>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</si>
  <si>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</si>
  <si>
    <t>Manter tarefa</t>
  </si>
  <si>
    <t>Manter Usuário</t>
  </si>
  <si>
    <t>Manter Permissão</t>
  </si>
  <si>
    <t>Manter Lembrete</t>
  </si>
  <si>
    <t>Criar tarefa</t>
  </si>
  <si>
    <t>[RFC01]</t>
  </si>
  <si>
    <t>[RFC02]</t>
  </si>
  <si>
    <t>[RFC03]</t>
  </si>
  <si>
    <t>[RFC04]</t>
  </si>
  <si>
    <t>Excluir tarefa</t>
  </si>
  <si>
    <t>Alterar tarefa</t>
  </si>
  <si>
    <t>Procurar tarefa</t>
  </si>
  <si>
    <t>Inserir Usuário</t>
  </si>
  <si>
    <t>Alterar permissão</t>
  </si>
  <si>
    <t>Excluir permissão</t>
  </si>
  <si>
    <t>Consultar usuários com permissão</t>
  </si>
  <si>
    <t>Criar lembrete</t>
  </si>
  <si>
    <t>Excluir Lembrete</t>
  </si>
  <si>
    <t>Alterar Lembrete</t>
  </si>
  <si>
    <t>Consultar Lembrete</t>
  </si>
  <si>
    <t>Relatorio de tarefas por categoria</t>
  </si>
  <si>
    <t>Relatorio de tarefas por usuário</t>
  </si>
  <si>
    <t>Controle de Atividades</t>
  </si>
  <si>
    <t>[RFS16]</t>
  </si>
  <si>
    <t>[RFS17]</t>
  </si>
  <si>
    <t>[RFC05]</t>
  </si>
  <si>
    <t>Manter Categorias</t>
  </si>
  <si>
    <t>[RFS18]</t>
  </si>
  <si>
    <t>[RFS19]</t>
  </si>
  <si>
    <t>[RFS20]</t>
  </si>
  <si>
    <t>Criar Categoria</t>
  </si>
  <si>
    <t>Editar Categoria</t>
  </si>
  <si>
    <t>Excluir Categoria</t>
  </si>
  <si>
    <t>Consultar Categoria</t>
  </si>
  <si>
    <t>[RFS21]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</si>
</sst>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&quot;UC&quot;00#"/>
  </numFmts>
  <fonts count="15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u/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rgb="FF000000"/>
      <name val="Arial"/>
      <family val="2"/>
    </font>
    <font>
      <b/>
      <i/>
      <sz val="14"/>
      <color theme="1"/>
      <name val="Arial"/>
      <family val="2"/>
    </font>
    <font>
      <b/>
      <i/>
      <sz val="12"/>
      <color theme="1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333399"/>
      </patternFill>
    </fill>
    <fill>
      <patternFill patternType="solid">
        <fgColor rgb="FF003366"/>
        <bgColor rgb="FF003366"/>
      </patternFill>
    </fill>
  </fills>
  <borders count="75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6" fillId="2" borderId="1" xfId="0" applyFont="1" applyFill="1" applyBorder="1"/>
    <xf numFmtId="0" fontId="7" fillId="2" borderId="1" xfId="0" applyFont="1" applyFill="1" applyBorder="1"/>
    <xf numFmtId="0" fontId="5" fillId="3" borderId="15" xfId="0" applyFont="1" applyFill="1" applyBorder="1" applyAlignment="1">
      <alignment horizontal="center"/>
    </xf>
    <xf numFmtId="0" fontId="5" fillId="2" borderId="1" xfId="0" applyFont="1" applyFill="1" applyBorder="1"/>
    <xf numFmtId="0" fontId="1" fillId="2" borderId="19" xfId="0" applyFont="1" applyFill="1" applyBorder="1" applyAlignment="1">
      <alignment horizontal="center"/>
    </xf>
    <xf numFmtId="2" fontId="1" fillId="2" borderId="20" xfId="0" applyNumberFormat="1" applyFont="1" applyFill="1" applyBorder="1" applyAlignment="1">
      <alignment horizontal="center"/>
    </xf>
    <xf numFmtId="164" fontId="1" fillId="0" borderId="21" xfId="0" applyNumberFormat="1" applyFont="1" applyBorder="1" applyAlignment="1">
      <alignment horizontal="center"/>
    </xf>
    <xf numFmtId="0" fontId="1" fillId="2" borderId="1" xfId="0" applyFont="1" applyFill="1" applyBorder="1"/>
    <xf numFmtId="165" fontId="1" fillId="2" borderId="25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4" fontId="1" fillId="0" borderId="30" xfId="0" applyNumberFormat="1" applyFont="1" applyBorder="1" applyAlignment="1">
      <alignment horizontal="center"/>
    </xf>
    <xf numFmtId="10" fontId="1" fillId="0" borderId="30" xfId="0" applyNumberFormat="1" applyFont="1" applyBorder="1" applyAlignment="1">
      <alignment horizontal="center"/>
    </xf>
    <xf numFmtId="0" fontId="5" fillId="2" borderId="37" xfId="0" applyFont="1" applyFill="1" applyBorder="1"/>
    <xf numFmtId="165" fontId="5" fillId="2" borderId="38" xfId="0" applyNumberFormat="1" applyFont="1" applyFill="1" applyBorder="1" applyAlignment="1">
      <alignment horizontal="center"/>
    </xf>
    <xf numFmtId="164" fontId="8" fillId="2" borderId="39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5" fillId="2" borderId="43" xfId="0" applyFont="1" applyFill="1" applyBorder="1"/>
    <xf numFmtId="0" fontId="5" fillId="2" borderId="44" xfId="0" applyFont="1" applyFill="1" applyBorder="1" applyAlignment="1">
      <alignment horizontal="center"/>
    </xf>
    <xf numFmtId="0" fontId="5" fillId="2" borderId="15" xfId="0" applyFont="1" applyFill="1" applyBorder="1"/>
    <xf numFmtId="0" fontId="1" fillId="2" borderId="45" xfId="0" applyFont="1" applyFill="1" applyBorder="1" applyAlignment="1">
      <alignment horizontal="center"/>
    </xf>
    <xf numFmtId="0" fontId="1" fillId="2" borderId="46" xfId="0" applyFont="1" applyFill="1" applyBorder="1" applyAlignment="1">
      <alignment horizontal="center"/>
    </xf>
    <xf numFmtId="0" fontId="1" fillId="2" borderId="47" xfId="0" applyFont="1" applyFill="1" applyBorder="1" applyAlignment="1">
      <alignment horizontal="center"/>
    </xf>
    <xf numFmtId="0" fontId="1" fillId="2" borderId="48" xfId="0" applyFont="1" applyFill="1" applyBorder="1" applyAlignment="1">
      <alignment horizontal="center"/>
    </xf>
    <xf numFmtId="0" fontId="1" fillId="2" borderId="49" xfId="0" applyFont="1" applyFill="1" applyBorder="1" applyAlignment="1">
      <alignment horizontal="center"/>
    </xf>
    <xf numFmtId="0" fontId="1" fillId="2" borderId="50" xfId="0" applyFont="1" applyFill="1" applyBorder="1" applyAlignment="1">
      <alignment horizontal="center"/>
    </xf>
    <xf numFmtId="0" fontId="1" fillId="2" borderId="51" xfId="0" applyFont="1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5" fillId="2" borderId="53" xfId="0" applyFont="1" applyFill="1" applyBorder="1"/>
    <xf numFmtId="0" fontId="5" fillId="2" borderId="54" xfId="0" applyFont="1" applyFill="1" applyBorder="1" applyAlignment="1">
      <alignment horizontal="center"/>
    </xf>
    <xf numFmtId="0" fontId="5" fillId="2" borderId="49" xfId="0" applyFont="1" applyFill="1" applyBorder="1"/>
    <xf numFmtId="0" fontId="1" fillId="2" borderId="49" xfId="0" applyFont="1" applyFill="1" applyBorder="1"/>
    <xf numFmtId="0" fontId="1" fillId="0" borderId="49" xfId="0" applyFont="1" applyBorder="1"/>
    <xf numFmtId="0" fontId="9" fillId="2" borderId="1" xfId="0" applyFont="1" applyFill="1" applyBorder="1"/>
    <xf numFmtId="0" fontId="5" fillId="2" borderId="55" xfId="0" applyFont="1" applyFill="1" applyBorder="1" applyAlignment="1">
      <alignment horizontal="center"/>
    </xf>
    <xf numFmtId="0" fontId="5" fillId="2" borderId="56" xfId="0" applyFont="1" applyFill="1" applyBorder="1" applyAlignment="1">
      <alignment horizontal="center"/>
    </xf>
    <xf numFmtId="0" fontId="5" fillId="2" borderId="4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2" borderId="57" xfId="0" applyFont="1" applyFill="1" applyBorder="1" applyAlignment="1">
      <alignment horizontal="center"/>
    </xf>
    <xf numFmtId="0" fontId="1" fillId="2" borderId="5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55" xfId="0" applyFont="1" applyFill="1" applyBorder="1" applyAlignment="1">
      <alignment horizontal="center"/>
    </xf>
    <xf numFmtId="0" fontId="5" fillId="2" borderId="59" xfId="0" applyFont="1" applyFill="1" applyBorder="1" applyAlignment="1">
      <alignment horizontal="center"/>
    </xf>
    <xf numFmtId="0" fontId="5" fillId="2" borderId="60" xfId="0" applyFont="1" applyFill="1" applyBorder="1"/>
    <xf numFmtId="0" fontId="5" fillId="2" borderId="61" xfId="0" applyFont="1" applyFill="1" applyBorder="1"/>
    <xf numFmtId="0" fontId="5" fillId="2" borderId="61" xfId="0" applyFont="1" applyFill="1" applyBorder="1" applyAlignment="1">
      <alignment horizontal="left"/>
    </xf>
    <xf numFmtId="0" fontId="5" fillId="2" borderId="62" xfId="0" applyFont="1" applyFill="1" applyBorder="1"/>
    <xf numFmtId="166" fontId="1" fillId="2" borderId="46" xfId="0" applyNumberFormat="1" applyFont="1" applyFill="1" applyBorder="1"/>
    <xf numFmtId="0" fontId="1" fillId="2" borderId="46" xfId="0" applyFont="1" applyFill="1" applyBorder="1"/>
    <xf numFmtId="0" fontId="10" fillId="2" borderId="49" xfId="0" applyFont="1" applyFill="1" applyBorder="1" applyAlignment="1">
      <alignment horizontal="left"/>
    </xf>
    <xf numFmtId="0" fontId="5" fillId="2" borderId="49" xfId="0" applyFont="1" applyFill="1" applyBorder="1" applyAlignment="1">
      <alignment horizontal="center"/>
    </xf>
    <xf numFmtId="0" fontId="5" fillId="4" borderId="49" xfId="0" applyFont="1" applyFill="1" applyBorder="1" applyAlignment="1">
      <alignment horizontal="center"/>
    </xf>
    <xf numFmtId="0" fontId="5" fillId="4" borderId="49" xfId="0" applyFont="1" applyFill="1" applyBorder="1"/>
    <xf numFmtId="0" fontId="1" fillId="3" borderId="65" xfId="0" applyFont="1" applyFill="1" applyBorder="1"/>
    <xf numFmtId="0" fontId="1" fillId="3" borderId="66" xfId="0" applyFont="1" applyFill="1" applyBorder="1"/>
    <xf numFmtId="0" fontId="5" fillId="4" borderId="46" xfId="0" applyFont="1" applyFill="1" applyBorder="1" applyAlignment="1">
      <alignment horizontal="center"/>
    </xf>
    <xf numFmtId="0" fontId="12" fillId="2" borderId="1" xfId="0" applyFont="1" applyFill="1" applyBorder="1"/>
    <xf numFmtId="0" fontId="13" fillId="5" borderId="68" xfId="0" applyFont="1" applyFill="1" applyBorder="1"/>
    <xf numFmtId="0" fontId="13" fillId="5" borderId="69" xfId="0" applyFont="1" applyFill="1" applyBorder="1"/>
    <xf numFmtId="0" fontId="13" fillId="5" borderId="70" xfId="0" applyFont="1" applyFill="1" applyBorder="1"/>
    <xf numFmtId="0" fontId="13" fillId="5" borderId="71" xfId="0" applyFont="1" applyFill="1" applyBorder="1"/>
    <xf numFmtId="0" fontId="1" fillId="2" borderId="57" xfId="0" applyFont="1" applyFill="1" applyBorder="1"/>
    <xf numFmtId="0" fontId="1" fillId="2" borderId="20" xfId="0" applyFont="1" applyFill="1" applyBorder="1" applyAlignment="1">
      <alignment horizontal="center"/>
    </xf>
    <xf numFmtId="165" fontId="1" fillId="2" borderId="19" xfId="0" applyNumberFormat="1" applyFont="1" applyFill="1" applyBorder="1" applyAlignment="1">
      <alignment horizontal="center"/>
    </xf>
    <xf numFmtId="0" fontId="1" fillId="2" borderId="72" xfId="0" applyFont="1" applyFill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2" borderId="48" xfId="0" applyFont="1" applyFill="1" applyBorder="1"/>
    <xf numFmtId="165" fontId="1" fillId="2" borderId="50" xfId="0" applyNumberFormat="1" applyFont="1" applyFill="1" applyBorder="1" applyAlignment="1">
      <alignment horizontal="center"/>
    </xf>
    <xf numFmtId="0" fontId="1" fillId="2" borderId="51" xfId="0" applyFont="1" applyFill="1" applyBorder="1"/>
    <xf numFmtId="0" fontId="1" fillId="2" borderId="38" xfId="0" applyFont="1" applyFill="1" applyBorder="1" applyAlignment="1">
      <alignment horizontal="center"/>
    </xf>
    <xf numFmtId="0" fontId="1" fillId="2" borderId="4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5" fontId="13" fillId="5" borderId="54" xfId="0" applyNumberFormat="1" applyFont="1" applyFill="1" applyBorder="1" applyAlignment="1">
      <alignment horizontal="center"/>
    </xf>
    <xf numFmtId="0" fontId="13" fillId="5" borderId="74" xfId="0" applyFont="1" applyFill="1" applyBorder="1"/>
    <xf numFmtId="0" fontId="14" fillId="5" borderId="74" xfId="0" applyFont="1" applyFill="1" applyBorder="1"/>
    <xf numFmtId="0" fontId="13" fillId="5" borderId="54" xfId="0" applyFont="1" applyFill="1" applyBorder="1" applyAlignment="1">
      <alignment horizontal="center"/>
    </xf>
    <xf numFmtId="164" fontId="13" fillId="5" borderId="54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3" fillId="0" borderId="10" xfId="0" applyFont="1" applyBorder="1"/>
    <xf numFmtId="0" fontId="3" fillId="0" borderId="9" xfId="0" applyFont="1" applyBorder="1"/>
    <xf numFmtId="0" fontId="1" fillId="2" borderId="8" xfId="0" applyFont="1" applyFill="1" applyBorder="1" applyAlignment="1">
      <alignment horizontal="left" wrapText="1"/>
    </xf>
    <xf numFmtId="0" fontId="5" fillId="2" borderId="8" xfId="0" applyFont="1" applyFill="1" applyBorder="1" applyAlignment="1">
      <alignment horizontal="left"/>
    </xf>
    <xf numFmtId="0" fontId="5" fillId="3" borderId="11" xfId="0" applyFont="1" applyFill="1" applyBorder="1" applyAlignment="1">
      <alignment horizontal="center"/>
    </xf>
    <xf numFmtId="0" fontId="3" fillId="0" borderId="12" xfId="0" applyFont="1" applyBorder="1"/>
    <xf numFmtId="0" fontId="3" fillId="0" borderId="13" xfId="0" applyFont="1" applyBorder="1"/>
    <xf numFmtId="0" fontId="5" fillId="3" borderId="11" xfId="0" applyFont="1" applyFill="1" applyBorder="1" applyAlignment="1">
      <alignment horizontal="left"/>
    </xf>
    <xf numFmtId="0" fontId="3" fillId="0" borderId="14" xfId="0" applyFont="1" applyBorder="1"/>
    <xf numFmtId="0" fontId="1" fillId="2" borderId="16" xfId="0" applyFont="1" applyFill="1" applyBorder="1" applyAlignment="1">
      <alignment horizontal="left"/>
    </xf>
    <xf numFmtId="0" fontId="3" fillId="0" borderId="17" xfId="0" applyFont="1" applyBorder="1"/>
    <xf numFmtId="0" fontId="3" fillId="0" borderId="18" xfId="0" applyFont="1" applyBorder="1"/>
    <xf numFmtId="0" fontId="1" fillId="2" borderId="22" xfId="0" applyFont="1" applyFill="1" applyBorder="1" applyAlignment="1">
      <alignment horizontal="left"/>
    </xf>
    <xf numFmtId="0" fontId="3" fillId="0" borderId="23" xfId="0" applyFont="1" applyBorder="1"/>
    <xf numFmtId="0" fontId="3" fillId="0" borderId="24" xfId="0" applyFont="1" applyBorder="1"/>
    <xf numFmtId="0" fontId="1" fillId="2" borderId="31" xfId="0" applyFont="1" applyFill="1" applyBorder="1" applyAlignment="1">
      <alignment horizontal="left"/>
    </xf>
    <xf numFmtId="0" fontId="3" fillId="0" borderId="32" xfId="0" applyFont="1" applyBorder="1"/>
    <xf numFmtId="0" fontId="3" fillId="0" borderId="33" xfId="0" applyFont="1" applyBorder="1"/>
    <xf numFmtId="0" fontId="1" fillId="2" borderId="34" xfId="0" applyFont="1" applyFill="1" applyBorder="1" applyAlignment="1">
      <alignment horizontal="left"/>
    </xf>
    <xf numFmtId="0" fontId="3" fillId="0" borderId="35" xfId="0" applyFont="1" applyBorder="1"/>
    <xf numFmtId="0" fontId="3" fillId="0" borderId="36" xfId="0" applyFont="1" applyBorder="1"/>
    <xf numFmtId="0" fontId="5" fillId="2" borderId="22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left"/>
    </xf>
    <xf numFmtId="0" fontId="3" fillId="0" borderId="27" xfId="0" applyFont="1" applyBorder="1"/>
    <xf numFmtId="0" fontId="3" fillId="0" borderId="28" xfId="0" applyFont="1" applyBorder="1"/>
    <xf numFmtId="0" fontId="5" fillId="2" borderId="8" xfId="0" applyFont="1" applyFill="1" applyBorder="1" applyAlignment="1">
      <alignment horizontal="left" vertical="center"/>
    </xf>
    <xf numFmtId="0" fontId="7" fillId="2" borderId="8" xfId="0" applyFont="1" applyFill="1" applyBorder="1"/>
    <xf numFmtId="49" fontId="2" fillId="2" borderId="2" xfId="0" applyNumberFormat="1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2" fillId="2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2" fillId="2" borderId="40" xfId="0" applyFont="1" applyFill="1" applyBorder="1" applyAlignment="1">
      <alignment horizontal="center"/>
    </xf>
    <xf numFmtId="0" fontId="3" fillId="0" borderId="41" xfId="0" applyFont="1" applyBorder="1"/>
    <xf numFmtId="0" fontId="3" fillId="0" borderId="42" xfId="0" applyFont="1" applyBorder="1"/>
    <xf numFmtId="0" fontId="1" fillId="2" borderId="8" xfId="0" applyFont="1" applyFill="1" applyBorder="1" applyAlignment="1">
      <alignment horizontal="center"/>
    </xf>
    <xf numFmtId="0" fontId="1" fillId="2" borderId="63" xfId="0" applyFont="1" applyFill="1" applyBorder="1" applyAlignment="1">
      <alignment horizontal="left"/>
    </xf>
    <xf numFmtId="0" fontId="5" fillId="2" borderId="63" xfId="0" applyFont="1" applyFill="1" applyBorder="1" applyAlignment="1">
      <alignment horizontal="right"/>
    </xf>
    <xf numFmtId="0" fontId="5" fillId="3" borderId="63" xfId="0" applyFont="1" applyFill="1" applyBorder="1" applyAlignment="1">
      <alignment horizontal="left"/>
    </xf>
    <xf numFmtId="0" fontId="3" fillId="0" borderId="64" xfId="0" applyFont="1" applyBorder="1"/>
    <xf numFmtId="0" fontId="5" fillId="4" borderId="67" xfId="0" applyFont="1" applyFill="1" applyBorder="1" applyAlignment="1">
      <alignment horizontal="left"/>
    </xf>
    <xf numFmtId="0" fontId="11" fillId="2" borderId="40" xfId="0" applyFont="1" applyFill="1" applyBorder="1" applyAlignment="1">
      <alignment horizontal="center"/>
    </xf>
    <xf numFmtId="0" fontId="13" fillId="6" borderId="73" xfId="0" applyFont="1" applyFill="1" applyBorder="1" applyAlignment="1">
      <alignment horizontal="center"/>
    </xf>
    <xf numFmtId="0" fontId="1" fillId="2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Z1000"/>
  <sheetViews>
    <sheetView workbookViewId="0">
      <selection activeCell="N13" sqref="N13"/>
    </sheetView>
  </sheetViews>
  <sheetFormatPr defaultColWidth="12.6640625" defaultRowHeight="15" customHeight="1" x14ac:dyDescent="0.25"/>
  <cols>
    <col min="1" max="1" width="6.21875" customWidth="1"/>
    <col min="2" max="3" width="9.109375" customWidth="1"/>
    <col min="4" max="4" width="17.77734375" customWidth="1"/>
    <col min="5" max="8" width="9.109375" customWidth="1"/>
    <col min="9" max="9" width="11.6640625" customWidth="1"/>
    <col min="10" max="10" width="10.6640625" customWidth="1"/>
    <col min="11" max="13" width="9.109375" customWidth="1"/>
    <col min="14" max="26" width="8.6640625" customWidth="1"/>
  </cols>
  <sheetData>
    <row r="1" spans="1:26" ht="12.75" customHeight="1" x14ac:dyDescent="0.25"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2"/>
      <c r="B3" s="111" t="s">
        <v>0</v>
      </c>
      <c r="C3" s="112"/>
      <c r="D3" s="112"/>
      <c r="E3" s="112"/>
      <c r="F3" s="112"/>
      <c r="G3" s="112"/>
      <c r="H3" s="112"/>
      <c r="I3" s="112"/>
      <c r="J3" s="113"/>
      <c r="K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2"/>
      <c r="B4" s="114"/>
      <c r="C4" s="115"/>
      <c r="D4" s="115"/>
      <c r="E4" s="115"/>
      <c r="F4" s="115"/>
      <c r="G4" s="115"/>
      <c r="H4" s="115"/>
      <c r="I4" s="115"/>
      <c r="J4" s="116"/>
      <c r="K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5">
      <c r="A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A6" s="1"/>
      <c r="B6" s="117" t="s">
        <v>1</v>
      </c>
      <c r="C6" s="85"/>
      <c r="D6" s="118" t="s">
        <v>157</v>
      </c>
      <c r="E6" s="84"/>
      <c r="F6" s="84"/>
      <c r="G6" s="84"/>
      <c r="H6" s="84"/>
      <c r="I6" s="8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5">
      <c r="A7" s="1"/>
      <c r="B7" s="109" t="s">
        <v>2</v>
      </c>
      <c r="C7" s="85"/>
      <c r="D7" s="119"/>
      <c r="E7" s="84"/>
      <c r="F7" s="84"/>
      <c r="G7" s="84"/>
      <c r="H7" s="84"/>
      <c r="I7" s="8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1"/>
      <c r="B8" s="87" t="s">
        <v>3</v>
      </c>
      <c r="C8" s="85"/>
      <c r="D8" s="3"/>
      <c r="E8" s="3"/>
      <c r="F8" s="109" t="s">
        <v>4</v>
      </c>
      <c r="G8" s="85"/>
      <c r="H8" s="3" t="s">
        <v>5</v>
      </c>
      <c r="I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5">
      <c r="A9" s="1"/>
      <c r="C9" s="4"/>
      <c r="D9" s="110" t="s">
        <v>6</v>
      </c>
      <c r="E9" s="84"/>
      <c r="F9" s="84"/>
      <c r="G9" s="84"/>
      <c r="H9" s="84"/>
      <c r="I9" s="85"/>
      <c r="J9" s="5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5">
      <c r="A12" s="1"/>
      <c r="B12" s="88" t="s">
        <v>7</v>
      </c>
      <c r="C12" s="89"/>
      <c r="D12" s="89"/>
      <c r="E12" s="90"/>
      <c r="G12" s="91" t="s">
        <v>8</v>
      </c>
      <c r="H12" s="89"/>
      <c r="I12" s="92"/>
      <c r="J12" s="6" t="s">
        <v>9</v>
      </c>
      <c r="K12" s="6" t="s">
        <v>10</v>
      </c>
      <c r="M12" s="7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5">
      <c r="A13" s="1"/>
      <c r="B13" s="93" t="s">
        <v>11</v>
      </c>
      <c r="C13" s="94"/>
      <c r="D13" s="95"/>
      <c r="E13" s="8">
        <f>(Atores!D10+'RFS ou RFC'!D10)*Fatores!E22*Fatores!G36</f>
        <v>65.747599999999991</v>
      </c>
      <c r="G13" s="93" t="s">
        <v>12</v>
      </c>
      <c r="H13" s="94"/>
      <c r="I13" s="95"/>
      <c r="J13" s="9">
        <f t="shared" ref="J13:J20" si="0">$E$13*$E$14*K13</f>
        <v>9.2046639999999993</v>
      </c>
      <c r="K13" s="10">
        <f>dadoshistoricos!E31</f>
        <v>4.6666666666666669E-2</v>
      </c>
      <c r="M13" s="1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5">
      <c r="A14" s="1"/>
      <c r="B14" s="96" t="s">
        <v>13</v>
      </c>
      <c r="C14" s="97"/>
      <c r="D14" s="98"/>
      <c r="E14" s="12">
        <v>3</v>
      </c>
      <c r="G14" s="106" t="s">
        <v>14</v>
      </c>
      <c r="H14" s="107"/>
      <c r="I14" s="108"/>
      <c r="J14" s="13">
        <f t="shared" si="0"/>
        <v>32.435482666666665</v>
      </c>
      <c r="K14" s="14">
        <f>dadoshistoricos!F31*0.8</f>
        <v>0.16444444444444445</v>
      </c>
      <c r="M14" s="1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5">
      <c r="A15" s="1"/>
      <c r="B15" s="99"/>
      <c r="C15" s="100"/>
      <c r="D15" s="101"/>
      <c r="G15" s="106" t="s">
        <v>15</v>
      </c>
      <c r="H15" s="107"/>
      <c r="I15" s="108"/>
      <c r="J15" s="13">
        <f t="shared" si="0"/>
        <v>8.1088706666666663</v>
      </c>
      <c r="K15" s="15">
        <f>dadoshistoricos!F31*0.2</f>
        <v>4.1111111111111112E-2</v>
      </c>
      <c r="M15" s="1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83"/>
      <c r="C16" s="84"/>
      <c r="D16" s="85"/>
      <c r="G16" s="106" t="s">
        <v>16</v>
      </c>
      <c r="H16" s="107"/>
      <c r="I16" s="108"/>
      <c r="J16" s="13">
        <f t="shared" si="0"/>
        <v>13.149519999999999</v>
      </c>
      <c r="K16" s="15">
        <f>dadoshistoricos!G31</f>
        <v>6.6666666666666666E-2</v>
      </c>
      <c r="L16" s="11"/>
      <c r="M16" s="1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1"/>
      <c r="G17" s="102" t="s">
        <v>17</v>
      </c>
      <c r="H17" s="103"/>
      <c r="I17" s="104"/>
      <c r="J17" s="13">
        <f t="shared" si="0"/>
        <v>109.57933333333334</v>
      </c>
      <c r="K17" s="15">
        <f>dadoshistoricos!H31</f>
        <v>0.55555555555555558</v>
      </c>
      <c r="L17" s="11"/>
      <c r="M17" s="7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1"/>
      <c r="G18" s="102" t="s">
        <v>18</v>
      </c>
      <c r="H18" s="103"/>
      <c r="I18" s="104"/>
      <c r="J18" s="13">
        <f t="shared" si="0"/>
        <v>4.3831733333333336</v>
      </c>
      <c r="K18" s="15">
        <f>dadoshistoricos!I31</f>
        <v>2.2222222222222223E-2</v>
      </c>
      <c r="L18" s="1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1"/>
      <c r="E19" s="11"/>
      <c r="F19" s="11"/>
      <c r="G19" s="102" t="s">
        <v>19</v>
      </c>
      <c r="H19" s="103"/>
      <c r="I19" s="104"/>
      <c r="J19" s="13">
        <f t="shared" si="0"/>
        <v>13.368678666666668</v>
      </c>
      <c r="K19" s="15">
        <f>dadoshistoricos!J31</f>
        <v>6.7777777777777784E-2</v>
      </c>
      <c r="L19" s="1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/>
      <c r="B20" s="16" t="s">
        <v>20</v>
      </c>
      <c r="C20" s="16"/>
      <c r="D20" s="16"/>
      <c r="E20" s="16"/>
      <c r="F20" s="16"/>
      <c r="G20" s="102" t="s">
        <v>21</v>
      </c>
      <c r="H20" s="103"/>
      <c r="I20" s="104"/>
      <c r="J20" s="13">
        <f t="shared" si="0"/>
        <v>7.0130773333333325</v>
      </c>
      <c r="K20" s="15">
        <f>dadoshistoricos!K31</f>
        <v>3.5555555555555556E-2</v>
      </c>
      <c r="L20" s="1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G21" s="105" t="s">
        <v>22</v>
      </c>
      <c r="H21" s="97"/>
      <c r="I21" s="98"/>
      <c r="J21" s="17">
        <f t="shared" ref="J21:K21" si="1">SUM(J13:J20)</f>
        <v>197.24279999999999</v>
      </c>
      <c r="K21" s="18">
        <f t="shared" si="1"/>
        <v>1</v>
      </c>
      <c r="L21" s="1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83" t="s">
        <v>23</v>
      </c>
      <c r="C22" s="84"/>
      <c r="D22" s="84"/>
      <c r="E22" s="84"/>
      <c r="F22" s="84"/>
      <c r="G22" s="84"/>
      <c r="H22" s="84"/>
      <c r="I22" s="84"/>
      <c r="J22" s="85"/>
      <c r="K22" s="1"/>
      <c r="L22" s="1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86" t="s">
        <v>24</v>
      </c>
      <c r="C23" s="84"/>
      <c r="D23" s="84"/>
      <c r="E23" s="84"/>
      <c r="F23" s="84"/>
      <c r="G23" s="84"/>
      <c r="H23" s="84"/>
      <c r="I23" s="84"/>
      <c r="J23" s="85"/>
      <c r="K23" s="1"/>
      <c r="L23" s="1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11" t="s">
        <v>25</v>
      </c>
      <c r="K24" s="1"/>
      <c r="L24" s="1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11" t="s">
        <v>26</v>
      </c>
      <c r="K25" s="1"/>
      <c r="L25" s="1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K26" s="1"/>
      <c r="L26" s="1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11" t="s">
        <v>27</v>
      </c>
      <c r="K27" s="1"/>
      <c r="L27" s="1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86" t="s">
        <v>28</v>
      </c>
      <c r="C28" s="84"/>
      <c r="D28" s="84"/>
      <c r="E28" s="84"/>
      <c r="F28" s="84"/>
      <c r="G28" s="84"/>
      <c r="H28" s="84"/>
      <c r="I28" s="84"/>
      <c r="J28" s="85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3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3:J4"/>
    <mergeCell ref="B6:C6"/>
    <mergeCell ref="D6:I6"/>
    <mergeCell ref="B7:C7"/>
    <mergeCell ref="D7:I7"/>
    <mergeCell ref="F8:G8"/>
    <mergeCell ref="D9:I9"/>
    <mergeCell ref="G14:I14"/>
    <mergeCell ref="G15:I15"/>
    <mergeCell ref="G17:I17"/>
    <mergeCell ref="B22:J22"/>
    <mergeCell ref="B23:J23"/>
    <mergeCell ref="B28:J28"/>
    <mergeCell ref="B8:C8"/>
    <mergeCell ref="B12:E12"/>
    <mergeCell ref="G12:I12"/>
    <mergeCell ref="B13:D13"/>
    <mergeCell ref="G13:I13"/>
    <mergeCell ref="B14:D14"/>
    <mergeCell ref="B15:D15"/>
    <mergeCell ref="G18:I18"/>
    <mergeCell ref="G19:I19"/>
    <mergeCell ref="G20:I20"/>
    <mergeCell ref="G21:I21"/>
    <mergeCell ref="B16:D16"/>
    <mergeCell ref="G16:I16"/>
  </mergeCells>
  <pageMargins left="0.39374999999999999" right="0.39374999999999999" top="0.98402777777777795" bottom="0.98402777777777795" header="0" footer="0"/>
  <pageSetup scale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</sheetPr>
  <dimension ref="A1:Z1000"/>
  <sheetViews>
    <sheetView zoomScale="115" zoomScaleNormal="115" workbookViewId="0">
      <selection activeCell="D19" sqref="D19:E19"/>
    </sheetView>
  </sheetViews>
  <sheetFormatPr defaultColWidth="12.6640625" defaultRowHeight="15" customHeight="1" x14ac:dyDescent="0.25"/>
  <cols>
    <col min="1" max="1" width="9.109375" customWidth="1"/>
    <col min="2" max="2" width="29.77734375" customWidth="1"/>
    <col min="3" max="3" width="16.77734375" customWidth="1"/>
    <col min="4" max="4" width="12.77734375" customWidth="1"/>
    <col min="5" max="5" width="9.109375" customWidth="1"/>
    <col min="6" max="6" width="17.88671875" customWidth="1"/>
    <col min="7" max="7" width="4.77734375" customWidth="1"/>
    <col min="8" max="12" width="9.109375" customWidth="1"/>
    <col min="13" max="26" width="8.6640625" customWidth="1"/>
  </cols>
  <sheetData>
    <row r="1" spans="1:26" ht="12.75" customHeight="1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1"/>
      <c r="B2" s="120" t="s">
        <v>29</v>
      </c>
      <c r="C2" s="121"/>
      <c r="D2" s="122"/>
      <c r="E2" s="19"/>
      <c r="F2" s="11"/>
      <c r="G2" s="11"/>
      <c r="H2" s="11"/>
      <c r="I2" s="11"/>
      <c r="J2" s="11"/>
      <c r="K2" s="11"/>
      <c r="L2" s="1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A6" s="11"/>
      <c r="B6" s="20" t="s">
        <v>30</v>
      </c>
      <c r="C6" s="21" t="s">
        <v>31</v>
      </c>
      <c r="D6" s="22" t="s">
        <v>32</v>
      </c>
      <c r="E6" s="11"/>
      <c r="F6" s="11"/>
      <c r="G6" s="11"/>
      <c r="H6" s="11"/>
      <c r="I6" s="11"/>
      <c r="J6" s="11"/>
      <c r="K6" s="11"/>
      <c r="L6" s="1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5">
      <c r="A7" s="11"/>
      <c r="B7" s="23" t="s">
        <v>33</v>
      </c>
      <c r="C7" s="24">
        <v>1</v>
      </c>
      <c r="D7" s="25">
        <f>COUNTIF(Atores,B7)</f>
        <v>0</v>
      </c>
      <c r="E7" s="11"/>
      <c r="F7" s="11"/>
      <c r="G7" s="11"/>
      <c r="H7" s="11"/>
      <c r="I7" s="11"/>
      <c r="J7" s="11"/>
      <c r="K7" s="11"/>
      <c r="L7" s="1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11"/>
      <c r="B8" s="26" t="s">
        <v>34</v>
      </c>
      <c r="C8" s="27">
        <v>2</v>
      </c>
      <c r="D8" s="28">
        <f>COUNTIF(Atores,B8)</f>
        <v>0</v>
      </c>
      <c r="E8" s="11"/>
      <c r="F8" s="11"/>
      <c r="G8" s="11"/>
      <c r="H8" s="11"/>
      <c r="I8" s="11"/>
      <c r="J8" s="11"/>
      <c r="K8" s="11"/>
      <c r="L8" s="1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5">
      <c r="A9" s="11"/>
      <c r="B9" s="29" t="s">
        <v>35</v>
      </c>
      <c r="C9" s="30">
        <v>3</v>
      </c>
      <c r="D9" s="31">
        <f>COUNTIF(Atores,B9)</f>
        <v>1</v>
      </c>
      <c r="E9" s="11"/>
      <c r="F9" s="11"/>
      <c r="G9" s="11"/>
      <c r="H9" s="11"/>
      <c r="I9" s="11"/>
      <c r="J9" s="11"/>
      <c r="K9" s="11"/>
      <c r="L9" s="1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11"/>
      <c r="B10" s="11"/>
      <c r="C10" s="32" t="s">
        <v>36</v>
      </c>
      <c r="D10" s="33">
        <f>(C7*D7)+(C8*D8)+(C9*D9)</f>
        <v>3</v>
      </c>
      <c r="E10" s="11"/>
      <c r="F10" s="11"/>
      <c r="G10" s="11"/>
      <c r="H10" s="11"/>
      <c r="I10" s="11"/>
      <c r="J10" s="11"/>
      <c r="K10" s="11"/>
      <c r="L10" s="1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5">
      <c r="A12" s="1"/>
      <c r="D12" s="1"/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5">
      <c r="A13" s="1"/>
      <c r="B13" s="34" t="s">
        <v>37</v>
      </c>
      <c r="C13" s="34" t="s">
        <v>38</v>
      </c>
      <c r="D13" s="1"/>
      <c r="E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5">
      <c r="A14" s="1"/>
      <c r="B14" s="35" t="s">
        <v>53</v>
      </c>
      <c r="C14" s="27" t="s">
        <v>35</v>
      </c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5">
      <c r="A15" s="1"/>
      <c r="B15" s="35"/>
      <c r="C15" s="27"/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36"/>
      <c r="C16" s="27"/>
      <c r="D16" s="1"/>
      <c r="E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1"/>
      <c r="B17" s="35"/>
      <c r="C17" s="27"/>
      <c r="D17" s="1"/>
      <c r="E17" s="1"/>
      <c r="F17" s="3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1"/>
      <c r="B18" s="38" t="s">
        <v>39</v>
      </c>
      <c r="C18" s="39">
        <f>D10</f>
        <v>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D2"/>
  </mergeCells>
  <dataValidations count="1">
    <dataValidation type="list" allowBlank="1" showErrorMessage="1" sqref="C14:C17" xr:uid="{00000000-0002-0000-0100-000000000000}">
      <formula1>"Simples,Médio,Complexo"</formula1>
    </dataValidation>
  </dataValidations>
  <pageMargins left="0.78749999999999998" right="0.78749999999999998" top="0.98402777777777795" bottom="0.98402777777777795" header="0" footer="0"/>
  <pageSetup scale="0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Z1013"/>
  <sheetViews>
    <sheetView tabSelected="1" topLeftCell="A11" zoomScale="130" zoomScaleNormal="130" workbookViewId="0">
      <selection activeCell="C43" sqref="C43"/>
    </sheetView>
  </sheetViews>
  <sheetFormatPr defaultColWidth="12.6640625" defaultRowHeight="15" customHeight="1" x14ac:dyDescent="0.25"/>
  <cols>
    <col min="1" max="1" width="8.109375" customWidth="1"/>
    <col min="2" max="2" width="43.88671875" customWidth="1"/>
    <col min="3" max="3" width="16.77734375" customWidth="1"/>
    <col min="4" max="4" width="18.109375" customWidth="1"/>
    <col min="5" max="5" width="81.21875" customWidth="1"/>
    <col min="6" max="6" width="9.33203125" customWidth="1"/>
    <col min="7" max="7" width="72" customWidth="1"/>
    <col min="8" max="14" width="9.109375" customWidth="1"/>
    <col min="15" max="15" width="8.6640625" hidden="1" customWidth="1"/>
    <col min="16" max="26" width="8.6640625" customWidth="1"/>
  </cols>
  <sheetData>
    <row r="1" spans="1:26" ht="12.75" customHeight="1" x14ac:dyDescent="0.25">
      <c r="A1" s="11"/>
      <c r="B1" s="11"/>
      <c r="C1" s="11"/>
      <c r="D1" s="11"/>
      <c r="E1" s="11"/>
      <c r="I1" s="1"/>
      <c r="J1" s="1"/>
      <c r="K1" s="1"/>
      <c r="L1" s="1"/>
      <c r="M1" s="1"/>
      <c r="N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B2" s="120" t="s">
        <v>40</v>
      </c>
      <c r="C2" s="121"/>
      <c r="D2" s="122"/>
      <c r="E2" s="19"/>
      <c r="F2" s="19"/>
      <c r="G2" s="19"/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5">
      <c r="F3" s="1"/>
      <c r="G3" s="1"/>
      <c r="I3" s="1"/>
      <c r="J3" s="1"/>
      <c r="K3" s="1"/>
      <c r="L3" s="1"/>
      <c r="M3" s="1"/>
      <c r="N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F4" s="1"/>
      <c r="G4" s="1"/>
      <c r="I4" s="1"/>
      <c r="J4" s="1"/>
      <c r="K4" s="1"/>
      <c r="L4" s="1"/>
      <c r="M4" s="1"/>
      <c r="N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F5" s="1"/>
      <c r="G5" s="1"/>
      <c r="I5" s="1"/>
      <c r="J5" s="1"/>
      <c r="K5" s="1"/>
      <c r="L5" s="1"/>
      <c r="M5" s="1"/>
      <c r="N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B6" s="40" t="s">
        <v>41</v>
      </c>
      <c r="C6" s="21" t="s">
        <v>31</v>
      </c>
      <c r="D6" s="41" t="s">
        <v>42</v>
      </c>
      <c r="E6" s="42"/>
      <c r="F6" s="1"/>
      <c r="G6" s="1"/>
      <c r="I6" s="1"/>
      <c r="J6" s="1"/>
      <c r="K6" s="1"/>
      <c r="L6" s="1"/>
      <c r="M6" s="1"/>
      <c r="N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5">
      <c r="B7" s="43" t="s">
        <v>33</v>
      </c>
      <c r="C7" s="44">
        <v>3</v>
      </c>
      <c r="D7" s="8">
        <v>19</v>
      </c>
      <c r="E7" s="45"/>
      <c r="F7" s="1"/>
      <c r="G7" s="1"/>
      <c r="I7" s="1"/>
      <c r="J7" s="1"/>
      <c r="K7" s="1"/>
      <c r="L7" s="1"/>
      <c r="M7" s="1"/>
      <c r="N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B8" s="26" t="s">
        <v>34</v>
      </c>
      <c r="C8" s="27">
        <v>4</v>
      </c>
      <c r="D8" s="25">
        <v>4</v>
      </c>
      <c r="E8" s="45"/>
      <c r="F8" s="1"/>
      <c r="G8" s="1"/>
      <c r="I8" s="1"/>
      <c r="J8" s="1"/>
      <c r="K8" s="1"/>
      <c r="L8" s="1"/>
      <c r="M8" s="1"/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5">
      <c r="B9" s="29" t="s">
        <v>35</v>
      </c>
      <c r="C9" s="46">
        <v>5</v>
      </c>
      <c r="D9" s="25">
        <f>COUNTIF(CUC,B9)</f>
        <v>0</v>
      </c>
      <c r="E9" s="45"/>
      <c r="F9" s="1"/>
      <c r="G9" s="1"/>
      <c r="I9" s="1"/>
      <c r="J9" s="1"/>
      <c r="K9" s="1"/>
      <c r="L9" s="1"/>
      <c r="M9" s="1"/>
      <c r="N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C10" s="33" t="s">
        <v>43</v>
      </c>
      <c r="D10" s="47">
        <f>(C7*D7)+(C8*D8)+(C9*D9)</f>
        <v>73</v>
      </c>
      <c r="F10" s="1"/>
      <c r="G10" s="1"/>
      <c r="I10" s="1"/>
      <c r="J10" s="1"/>
      <c r="K10" s="1"/>
      <c r="L10" s="1"/>
      <c r="M10" s="1"/>
      <c r="N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123"/>
      <c r="B11" s="84"/>
      <c r="C11" s="85"/>
      <c r="F11" s="1"/>
      <c r="G11" s="1"/>
      <c r="I11" s="1"/>
      <c r="J11" s="1"/>
      <c r="K11" s="1"/>
      <c r="L11" s="1"/>
      <c r="M11" s="1"/>
      <c r="N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5">
      <c r="A12" s="48" t="s">
        <v>44</v>
      </c>
      <c r="B12" s="49" t="s">
        <v>45</v>
      </c>
      <c r="C12" s="50" t="s">
        <v>46</v>
      </c>
      <c r="D12" s="49" t="s">
        <v>38</v>
      </c>
      <c r="E12" s="51" t="s">
        <v>47</v>
      </c>
      <c r="F12" s="1"/>
      <c r="G12" s="1"/>
      <c r="I12" s="1"/>
      <c r="J12" s="1"/>
      <c r="K12" s="1"/>
      <c r="L12" s="1"/>
      <c r="M12" s="1"/>
      <c r="N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5">
      <c r="A13" s="52" t="s">
        <v>140</v>
      </c>
      <c r="B13" s="53" t="s">
        <v>135</v>
      </c>
      <c r="C13" s="24">
        <v>1</v>
      </c>
      <c r="D13" s="24" t="str">
        <f>IF(C13&lt;4,"Simples",(IF(C13&gt;5,"Complexo","Médio")))</f>
        <v>Simples</v>
      </c>
      <c r="E13" s="35" t="s">
        <v>53</v>
      </c>
      <c r="F13" s="1"/>
      <c r="G13" s="1"/>
      <c r="I13" s="1"/>
      <c r="J13" s="1"/>
      <c r="K13" s="1"/>
      <c r="L13" s="1"/>
      <c r="M13" s="1"/>
      <c r="N13" s="1"/>
      <c r="O13" s="11">
        <v>1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5">
      <c r="A14" s="52" t="s">
        <v>141</v>
      </c>
      <c r="B14" s="53" t="s">
        <v>136</v>
      </c>
      <c r="C14" s="24">
        <v>1</v>
      </c>
      <c r="D14" s="24" t="s">
        <v>33</v>
      </c>
      <c r="E14" s="35" t="s">
        <v>53</v>
      </c>
      <c r="F14" s="1"/>
      <c r="G14" s="1"/>
      <c r="I14" s="1"/>
      <c r="J14" s="1"/>
      <c r="K14" s="1"/>
      <c r="L14" s="1"/>
      <c r="M14" s="1"/>
      <c r="N14" s="1"/>
      <c r="O14" s="11">
        <v>2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5">
      <c r="A15" s="52" t="s">
        <v>142</v>
      </c>
      <c r="B15" s="53" t="s">
        <v>137</v>
      </c>
      <c r="C15" s="24">
        <v>1</v>
      </c>
      <c r="D15" s="24" t="s">
        <v>33</v>
      </c>
      <c r="E15" s="35" t="s">
        <v>53</v>
      </c>
      <c r="F15" s="1"/>
      <c r="G15" s="1"/>
      <c r="I15" s="1"/>
      <c r="J15" s="1"/>
      <c r="K15" s="1"/>
      <c r="L15" s="1"/>
      <c r="M15" s="1"/>
      <c r="N15" s="1"/>
      <c r="O15" s="11">
        <v>3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52" t="s">
        <v>143</v>
      </c>
      <c r="B16" s="53" t="s">
        <v>138</v>
      </c>
      <c r="C16" s="24">
        <v>1</v>
      </c>
      <c r="D16" s="24" t="s">
        <v>33</v>
      </c>
      <c r="E16" s="35" t="s">
        <v>53</v>
      </c>
      <c r="F16" s="1"/>
      <c r="G16" s="1"/>
      <c r="I16" s="1"/>
      <c r="J16" s="1"/>
      <c r="K16" s="1"/>
      <c r="L16" s="1"/>
      <c r="M16" s="1"/>
      <c r="N16" s="1"/>
      <c r="O16" s="11">
        <v>4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52" t="s">
        <v>160</v>
      </c>
      <c r="B17" s="53" t="s">
        <v>161</v>
      </c>
      <c r="C17" s="24">
        <v>1</v>
      </c>
      <c r="D17" s="24" t="s">
        <v>33</v>
      </c>
      <c r="E17" s="35" t="s">
        <v>53</v>
      </c>
      <c r="F17" s="1"/>
      <c r="G17" s="1"/>
      <c r="I17" s="1"/>
      <c r="J17" s="1"/>
      <c r="K17" s="1"/>
      <c r="L17" s="1"/>
      <c r="M17" s="1"/>
      <c r="N17" s="1"/>
      <c r="O17" s="13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52" t="s">
        <v>48</v>
      </c>
      <c r="B18" s="53" t="s">
        <v>139</v>
      </c>
      <c r="C18" s="24">
        <v>1</v>
      </c>
      <c r="D18" s="24" t="s">
        <v>33</v>
      </c>
      <c r="E18" s="35" t="s">
        <v>53</v>
      </c>
      <c r="F18" s="1"/>
      <c r="G18" s="1"/>
      <c r="I18" s="1"/>
      <c r="J18" s="1"/>
      <c r="K18" s="1"/>
      <c r="L18" s="1"/>
      <c r="M18" s="1"/>
      <c r="N18" s="1"/>
      <c r="O18" s="11">
        <v>5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52" t="s">
        <v>49</v>
      </c>
      <c r="B19" s="53" t="s">
        <v>144</v>
      </c>
      <c r="C19" s="24">
        <v>1</v>
      </c>
      <c r="D19" s="24" t="s">
        <v>33</v>
      </c>
      <c r="E19" s="35" t="s">
        <v>53</v>
      </c>
      <c r="F19" s="1"/>
      <c r="G19" s="1"/>
      <c r="H19" s="11"/>
      <c r="I19" s="1"/>
      <c r="J19" s="1"/>
      <c r="K19" s="1"/>
      <c r="L19" s="1"/>
      <c r="M19" s="1"/>
      <c r="N19" s="1"/>
      <c r="O19" s="11">
        <v>6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52" t="s">
        <v>50</v>
      </c>
      <c r="B20" s="53" t="s">
        <v>145</v>
      </c>
      <c r="C20" s="24">
        <v>1</v>
      </c>
      <c r="D20" s="24" t="str">
        <f>IF(C20&lt;4,"Simples",(IF(C20&gt;5,"Complexo","Médio")))</f>
        <v>Simples</v>
      </c>
      <c r="E20" s="35" t="s">
        <v>53</v>
      </c>
      <c r="F20" s="1"/>
      <c r="G20" s="1"/>
      <c r="H20" s="11"/>
      <c r="I20" s="1"/>
      <c r="J20" s="1"/>
      <c r="K20" s="1"/>
      <c r="L20" s="1"/>
      <c r="M20" s="1"/>
      <c r="N20" s="1"/>
      <c r="O20" s="11">
        <v>7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52" t="s">
        <v>51</v>
      </c>
      <c r="B21" s="53" t="s">
        <v>146</v>
      </c>
      <c r="C21" s="24">
        <v>1</v>
      </c>
      <c r="D21" s="24" t="s">
        <v>33</v>
      </c>
      <c r="E21" s="54" t="s">
        <v>53</v>
      </c>
      <c r="F21" s="1"/>
      <c r="G21" s="1"/>
      <c r="H21" s="11"/>
      <c r="I21" s="1"/>
      <c r="J21" s="1"/>
      <c r="K21" s="1"/>
      <c r="L21" s="1"/>
      <c r="M21" s="1"/>
      <c r="N21" s="1"/>
      <c r="O21" s="11">
        <v>8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52" t="s">
        <v>52</v>
      </c>
      <c r="B22" s="53" t="s">
        <v>147</v>
      </c>
      <c r="C22" s="24">
        <v>1</v>
      </c>
      <c r="D22" s="24" t="s">
        <v>33</v>
      </c>
      <c r="E22" s="35" t="s">
        <v>53</v>
      </c>
      <c r="F22" s="1"/>
      <c r="G22" s="1"/>
      <c r="H22" s="11"/>
      <c r="I22" s="1"/>
      <c r="J22" s="1"/>
      <c r="K22" s="1"/>
      <c r="L22" s="1"/>
      <c r="M22" s="1"/>
      <c r="N22" s="1"/>
      <c r="O22" s="11">
        <v>9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52" t="s">
        <v>54</v>
      </c>
      <c r="B23" s="53" t="s">
        <v>55</v>
      </c>
      <c r="C23" s="24">
        <v>1</v>
      </c>
      <c r="D23" s="24" t="s">
        <v>33</v>
      </c>
      <c r="E23" s="35" t="s">
        <v>53</v>
      </c>
      <c r="F23" s="1"/>
      <c r="G23" s="1"/>
      <c r="H23" s="11"/>
      <c r="I23" s="1"/>
      <c r="J23" s="1"/>
      <c r="K23" s="1"/>
      <c r="L23" s="1"/>
      <c r="M23" s="1"/>
      <c r="N23" s="1"/>
      <c r="O23" s="11">
        <v>10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52" t="s">
        <v>56</v>
      </c>
      <c r="B24" s="53" t="s">
        <v>59</v>
      </c>
      <c r="C24" s="24">
        <v>1</v>
      </c>
      <c r="D24" s="24" t="s">
        <v>33</v>
      </c>
      <c r="E24" s="35" t="s">
        <v>53</v>
      </c>
      <c r="F24" s="1"/>
      <c r="G24" s="1"/>
      <c r="H24" s="1"/>
      <c r="I24" s="1"/>
      <c r="J24" s="1"/>
      <c r="K24" s="1"/>
      <c r="L24" s="1"/>
      <c r="M24" s="1"/>
      <c r="N24" s="1"/>
      <c r="O24" s="11">
        <v>11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52" t="s">
        <v>58</v>
      </c>
      <c r="B25" s="53" t="s">
        <v>57</v>
      </c>
      <c r="C25" s="24">
        <v>1</v>
      </c>
      <c r="D25" s="24" t="s">
        <v>33</v>
      </c>
      <c r="E25" s="35" t="s">
        <v>53</v>
      </c>
      <c r="F25" s="1"/>
      <c r="G25" s="1"/>
      <c r="H25" s="1"/>
      <c r="I25" s="1"/>
      <c r="J25" s="1"/>
      <c r="K25" s="1"/>
      <c r="L25" s="1"/>
      <c r="M25" s="1"/>
      <c r="N25" s="1"/>
      <c r="O25" s="11">
        <v>12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52" t="s">
        <v>60</v>
      </c>
      <c r="B26" s="53" t="s">
        <v>148</v>
      </c>
      <c r="C26" s="24">
        <v>1</v>
      </c>
      <c r="D26" s="24" t="s">
        <v>33</v>
      </c>
      <c r="E26" s="35" t="s">
        <v>53</v>
      </c>
      <c r="F26" s="1"/>
      <c r="G26" s="1"/>
      <c r="H26" s="1"/>
      <c r="I26" s="1"/>
      <c r="J26" s="1"/>
      <c r="K26" s="1"/>
      <c r="L26" s="1"/>
      <c r="M26" s="1"/>
      <c r="N26" s="1"/>
      <c r="O26" s="11">
        <v>13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52" t="s">
        <v>61</v>
      </c>
      <c r="B27" s="53" t="s">
        <v>149</v>
      </c>
      <c r="C27" s="24">
        <v>1</v>
      </c>
      <c r="D27" s="24" t="s">
        <v>33</v>
      </c>
      <c r="E27" s="35" t="s">
        <v>53</v>
      </c>
      <c r="F27" s="1"/>
      <c r="G27" s="1"/>
      <c r="H27" s="1"/>
      <c r="I27" s="1"/>
      <c r="J27" s="1"/>
      <c r="K27" s="1"/>
      <c r="L27" s="1"/>
      <c r="M27" s="1"/>
      <c r="N27" s="1"/>
      <c r="O27" s="11">
        <v>14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52" t="s">
        <v>62</v>
      </c>
      <c r="B28" s="53" t="s">
        <v>150</v>
      </c>
      <c r="C28" s="24">
        <v>1</v>
      </c>
      <c r="D28" s="24" t="s">
        <v>33</v>
      </c>
      <c r="E28" s="35" t="s">
        <v>53</v>
      </c>
      <c r="F28" s="1"/>
      <c r="G28" s="1"/>
      <c r="H28" s="1"/>
      <c r="I28" s="1"/>
      <c r="J28" s="1"/>
      <c r="K28" s="1"/>
      <c r="L28" s="1"/>
      <c r="M28" s="1"/>
      <c r="N28" s="1"/>
      <c r="O28" s="11">
        <v>15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52" t="s">
        <v>63</v>
      </c>
      <c r="B29" s="53" t="s">
        <v>151</v>
      </c>
      <c r="C29" s="24">
        <v>1</v>
      </c>
      <c r="D29" s="24" t="s">
        <v>33</v>
      </c>
      <c r="E29" s="35" t="s">
        <v>53</v>
      </c>
      <c r="F29" s="1"/>
      <c r="G29" s="1"/>
      <c r="H29" s="1"/>
      <c r="I29" s="1"/>
      <c r="J29" s="1"/>
      <c r="K29" s="1"/>
      <c r="L29" s="1"/>
      <c r="M29" s="1"/>
      <c r="N29" s="1"/>
      <c r="O29" s="11">
        <v>16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52" t="s">
        <v>64</v>
      </c>
      <c r="B30" s="53" t="s">
        <v>152</v>
      </c>
      <c r="C30" s="24">
        <v>1</v>
      </c>
      <c r="D30" s="24" t="str">
        <f>IF(C30&lt;4,"Simples",(IF(C30&gt;5,"Complexo","Médio")))</f>
        <v>Simples</v>
      </c>
      <c r="E30" s="35" t="s">
        <v>53</v>
      </c>
      <c r="F30" s="1"/>
      <c r="G30" s="1"/>
      <c r="H30" s="1"/>
      <c r="I30" s="1"/>
      <c r="J30" s="1"/>
      <c r="K30" s="1"/>
      <c r="L30" s="1"/>
      <c r="M30" s="1"/>
      <c r="N30" s="1"/>
      <c r="O30" s="11">
        <v>17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52" t="s">
        <v>65</v>
      </c>
      <c r="B31" s="53" t="s">
        <v>153</v>
      </c>
      <c r="C31" s="24">
        <v>1</v>
      </c>
      <c r="D31" s="24" t="s">
        <v>33</v>
      </c>
      <c r="E31" s="35" t="s">
        <v>53</v>
      </c>
      <c r="F31" s="1"/>
      <c r="G31" s="1"/>
      <c r="H31" s="1"/>
      <c r="I31" s="1"/>
      <c r="J31" s="1"/>
      <c r="K31" s="1"/>
      <c r="L31" s="1"/>
      <c r="M31" s="1"/>
      <c r="N31" s="1"/>
      <c r="O31" s="11">
        <v>18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6" customHeight="1" x14ac:dyDescent="0.25">
      <c r="A32" s="52" t="s">
        <v>66</v>
      </c>
      <c r="B32" s="53" t="s">
        <v>154</v>
      </c>
      <c r="C32" s="24">
        <v>1</v>
      </c>
      <c r="D32" s="24" t="s">
        <v>33</v>
      </c>
      <c r="E32" s="35" t="s">
        <v>53</v>
      </c>
      <c r="F32" s="1"/>
      <c r="G32" s="1"/>
      <c r="H32" s="1"/>
      <c r="I32" s="1"/>
      <c r="J32" s="1"/>
      <c r="K32" s="1"/>
      <c r="L32" s="1"/>
      <c r="M32" s="1"/>
      <c r="N32" s="1"/>
      <c r="O32" s="11">
        <v>19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6" customHeight="1" x14ac:dyDescent="0.25">
      <c r="A33" s="52" t="s">
        <v>158</v>
      </c>
      <c r="B33" s="53" t="s">
        <v>165</v>
      </c>
      <c r="C33" s="24">
        <v>1</v>
      </c>
      <c r="D33" s="24" t="s">
        <v>33</v>
      </c>
      <c r="E33" s="35" t="s">
        <v>53</v>
      </c>
      <c r="F33" s="1"/>
      <c r="G33" s="1"/>
      <c r="H33" s="1"/>
      <c r="I33" s="1"/>
      <c r="J33" s="1"/>
      <c r="K33" s="1"/>
      <c r="L33" s="1"/>
      <c r="M33" s="1"/>
      <c r="N33" s="1"/>
      <c r="O33" s="13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6" customHeight="1" x14ac:dyDescent="0.25">
      <c r="A34" s="52" t="s">
        <v>159</v>
      </c>
      <c r="B34" s="53" t="s">
        <v>166</v>
      </c>
      <c r="C34" s="24">
        <v>1</v>
      </c>
      <c r="D34" s="24" t="s">
        <v>33</v>
      </c>
      <c r="E34" s="35" t="s">
        <v>53</v>
      </c>
      <c r="F34" s="1"/>
      <c r="G34" s="1"/>
      <c r="H34" s="1"/>
      <c r="I34" s="1"/>
      <c r="J34" s="1"/>
      <c r="K34" s="1"/>
      <c r="L34" s="1"/>
      <c r="M34" s="1"/>
      <c r="N34" s="1"/>
      <c r="O34" s="13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6" customHeight="1" x14ac:dyDescent="0.25">
      <c r="A35" s="52" t="s">
        <v>162</v>
      </c>
      <c r="B35" s="53" t="s">
        <v>168</v>
      </c>
      <c r="C35" s="24">
        <v>1</v>
      </c>
      <c r="D35" s="24" t="str">
        <f>IF(C35&lt;4,"Simples",(IF(C35&gt;5,"Complexo","Médio")))</f>
        <v>Simples</v>
      </c>
      <c r="E35" s="35" t="s">
        <v>53</v>
      </c>
      <c r="F35" s="1"/>
      <c r="G35" s="1"/>
      <c r="H35" s="1"/>
      <c r="I35" s="1"/>
      <c r="J35" s="1"/>
      <c r="K35" s="1"/>
      <c r="L35" s="1"/>
      <c r="M35" s="1"/>
      <c r="N35" s="1"/>
      <c r="O35" s="13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6" customHeight="1" x14ac:dyDescent="0.25">
      <c r="A36" s="52" t="s">
        <v>163</v>
      </c>
      <c r="B36" s="53" t="s">
        <v>167</v>
      </c>
      <c r="C36" s="24">
        <v>1</v>
      </c>
      <c r="D36" s="24" t="s">
        <v>33</v>
      </c>
      <c r="E36" s="35" t="s">
        <v>53</v>
      </c>
      <c r="F36" s="1"/>
      <c r="G36" s="1"/>
      <c r="H36" s="1"/>
      <c r="I36" s="1"/>
      <c r="J36" s="1"/>
      <c r="K36" s="1"/>
      <c r="L36" s="1"/>
      <c r="M36" s="1"/>
      <c r="N36" s="1"/>
      <c r="O36" s="13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52" t="s">
        <v>164</v>
      </c>
      <c r="B37" s="53" t="s">
        <v>155</v>
      </c>
      <c r="C37" s="24">
        <v>1</v>
      </c>
      <c r="D37" s="24" t="s">
        <v>33</v>
      </c>
      <c r="E37" s="35" t="s">
        <v>53</v>
      </c>
      <c r="F37" s="1"/>
      <c r="G37" s="1"/>
      <c r="H37" s="1"/>
      <c r="I37" s="1"/>
      <c r="J37" s="1"/>
      <c r="K37" s="1"/>
      <c r="L37" s="1"/>
      <c r="M37" s="1"/>
      <c r="N37" s="1"/>
      <c r="O37" s="11">
        <v>21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52" t="s">
        <v>169</v>
      </c>
      <c r="B38" s="53" t="s">
        <v>156</v>
      </c>
      <c r="C38" s="24">
        <v>1</v>
      </c>
      <c r="D38" s="24" t="s">
        <v>33</v>
      </c>
      <c r="E38" s="35" t="s">
        <v>53</v>
      </c>
      <c r="F38" s="1"/>
      <c r="G38" s="1"/>
      <c r="H38" s="1"/>
      <c r="I38" s="1"/>
      <c r="J38" s="1"/>
      <c r="K38" s="1"/>
      <c r="L38" s="1"/>
      <c r="M38" s="1"/>
      <c r="N38" s="1"/>
      <c r="O38" s="11">
        <v>22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34" t="s">
        <v>39</v>
      </c>
      <c r="B39" s="34">
        <f>SUBTOTAL(103,B13:B38)</f>
        <v>26</v>
      </c>
      <c r="C39" s="55"/>
      <c r="D39" s="24"/>
      <c r="E39" s="55"/>
      <c r="F39" s="1"/>
      <c r="G39" s="1"/>
      <c r="H39" s="1"/>
      <c r="I39" s="1"/>
      <c r="J39" s="1"/>
      <c r="K39" s="1"/>
      <c r="L39" s="1"/>
      <c r="M39" s="1"/>
      <c r="N39" s="1"/>
      <c r="O39" s="11">
        <v>25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F40" s="1"/>
      <c r="G40" s="1"/>
      <c r="H40" s="1"/>
      <c r="I40" s="1"/>
      <c r="J40" s="1"/>
      <c r="K40" s="1"/>
      <c r="L40" s="1"/>
      <c r="M40" s="1"/>
      <c r="N40" s="1"/>
      <c r="O40" s="11">
        <v>26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F41" s="1"/>
      <c r="G41" s="1"/>
      <c r="H41" s="1"/>
      <c r="I41" s="1"/>
      <c r="J41" s="1"/>
      <c r="K41" s="1"/>
      <c r="L41" s="1"/>
      <c r="M41" s="1"/>
      <c r="N41" s="1"/>
      <c r="O41" s="11">
        <v>27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F42" s="1"/>
      <c r="G42" s="1"/>
      <c r="H42" s="1"/>
      <c r="I42" s="1"/>
      <c r="J42" s="1"/>
      <c r="K42" s="1"/>
      <c r="L42" s="1"/>
      <c r="M42" s="1"/>
      <c r="N42" s="1"/>
      <c r="O42" s="11">
        <v>28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F43" s="1"/>
      <c r="G43" s="1"/>
      <c r="H43" s="1"/>
      <c r="I43" s="1"/>
      <c r="J43" s="1"/>
      <c r="K43" s="1"/>
      <c r="L43" s="1"/>
      <c r="M43" s="1"/>
      <c r="N43" s="1"/>
      <c r="O43" s="11">
        <v>29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1">
        <v>30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1">
        <v>31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1">
        <v>32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1">
        <v>33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1">
        <v>34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1">
        <v>35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1">
        <v>36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1">
        <v>37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1">
        <v>38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1">
        <v>39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1">
        <v>40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1">
        <v>41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1">
        <v>42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1">
        <v>43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1">
        <v>44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1">
        <v>45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1">
        <v>46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1">
        <v>47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1">
        <v>48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1">
        <v>49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1">
        <v>50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1">
        <v>51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1">
        <v>52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1">
        <v>53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1">
        <v>54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1">
        <v>55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1">
        <v>56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1">
        <v>57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1">
        <v>58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1">
        <v>59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1">
        <v>60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1">
        <v>61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1">
        <v>62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1">
        <v>63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1">
        <v>64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1">
        <v>65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1">
        <v>66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1">
        <v>67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1">
        <v>68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1">
        <v>69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1">
        <v>70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1">
        <v>71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1">
        <v>72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1">
        <v>73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1">
        <v>74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1">
        <v>75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1">
        <v>76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1">
        <v>77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1">
        <v>78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1">
        <v>79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1">
        <v>80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1">
        <v>81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1">
        <v>82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1">
        <v>83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1">
        <v>84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1">
        <v>85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1">
        <v>86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1">
        <v>87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1">
        <v>88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1">
        <v>89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1">
        <v>90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1">
        <v>91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1">
        <v>92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1">
        <v>93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1">
        <v>94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1">
        <v>95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1">
        <v>96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1">
        <v>97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1">
        <v>98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1">
        <v>99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1">
        <v>100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1">
        <v>101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1">
        <v>102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1">
        <v>103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1">
        <v>104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1">
        <v>105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1">
        <v>106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1">
        <v>107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1">
        <v>108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1">
        <v>109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1">
        <v>110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1">
        <v>111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1">
        <v>112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1">
        <v>113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1">
        <v>114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1">
        <v>115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1">
        <v>116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1">
        <v>117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1">
        <v>118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1">
        <v>119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1">
        <v>120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1">
        <v>121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1">
        <v>122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1">
        <v>123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1">
        <v>124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1">
        <v>125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1">
        <v>126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1">
        <v>127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1">
        <v>128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1">
        <v>129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1">
        <v>130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1">
        <v>131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1">
        <v>132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1">
        <v>133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1">
        <v>134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1">
        <v>135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1">
        <v>136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1">
        <v>137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1">
        <v>138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1">
        <v>139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1">
        <v>140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1">
        <v>141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1">
        <v>142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1">
        <v>143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1">
        <v>144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1">
        <v>145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1">
        <v>146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1">
        <v>147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1">
        <v>148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1">
        <v>149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1">
        <v>150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1">
        <v>151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1">
        <v>152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1">
        <v>153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1">
        <v>154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1">
        <v>155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1">
        <v>156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1">
        <v>157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1">
        <v>158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1">
        <v>159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1">
        <v>160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1">
        <v>161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1">
        <v>162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1">
        <v>163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1">
        <v>164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1">
        <v>165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1">
        <v>166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1">
        <v>167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1">
        <v>168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1">
        <v>169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1">
        <v>170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1">
        <v>171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1">
        <v>172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1">
        <v>173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1">
        <v>174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1">
        <v>175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1">
        <v>176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1">
        <v>177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1">
        <v>178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1">
        <v>179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1">
        <v>180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1">
        <v>181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1">
        <v>182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1">
        <v>183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1">
        <v>184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1">
        <v>185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1">
        <v>186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1">
        <v>187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1">
        <v>188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1">
        <v>189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1">
        <v>190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1">
        <v>191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1">
        <v>192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1">
        <v>193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1">
        <v>194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1">
        <v>195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1">
        <v>196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1">
        <v>197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1">
        <v>198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1">
        <v>199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1">
        <v>200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1">
        <v>201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1">
        <v>202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1">
        <v>203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1">
        <v>204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1">
        <v>205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1">
        <v>206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1">
        <v>207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1">
        <v>208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1">
        <v>209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1">
        <v>210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1">
        <v>211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1">
        <v>212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1">
        <v>213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1">
        <v>214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1">
        <v>215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1">
        <v>216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1">
        <v>217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1">
        <v>218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1">
        <v>219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1">
        <v>220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1">
        <v>221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1">
        <v>222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1">
        <v>223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1">
        <v>224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1">
        <v>225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1">
        <v>226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1">
        <v>227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1">
        <v>228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1">
        <v>229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1">
        <v>230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1">
        <v>231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1">
        <v>232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1">
        <v>233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1">
        <v>234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1">
        <v>235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1">
        <v>236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1">
        <v>237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1">
        <v>238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1">
        <v>239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1">
        <v>240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1">
        <v>241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1">
        <v>242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1">
        <v>243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1">
        <v>244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1">
        <v>245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1">
        <v>246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1">
        <v>247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1">
        <v>248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1">
        <v>249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1">
        <v>250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1">
        <v>251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1">
        <v>252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1">
        <v>253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1">
        <v>254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1">
        <v>255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1">
        <v>256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1">
        <v>257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1">
        <v>258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1">
        <v>259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1">
        <v>260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1">
        <v>261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1">
        <v>262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1">
        <v>263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1">
        <v>264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1">
        <v>265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1">
        <v>266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1">
        <v>267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1">
        <v>268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1">
        <v>269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1">
        <v>270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1">
        <v>271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1">
        <v>272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1">
        <v>273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1">
        <v>274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1">
        <v>275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1">
        <v>276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1">
        <v>277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1">
        <v>278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1">
        <v>279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1">
        <v>280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1">
        <v>281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1">
        <v>282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1">
        <v>283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1">
        <v>284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1">
        <v>285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1">
        <v>286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1">
        <v>287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1">
        <v>288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1">
        <v>289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1">
        <v>290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1">
        <v>291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1">
        <v>292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1">
        <v>293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1">
        <v>294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1">
        <v>295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1">
        <v>296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1">
        <v>297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1">
        <v>298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1">
        <v>299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1">
        <v>300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1">
        <v>301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1">
        <v>302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1">
        <v>303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1">
        <v>304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1">
        <v>305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1">
        <v>306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1">
        <v>307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1">
        <v>308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1">
        <v>309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1">
        <v>310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1">
        <v>311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1">
        <v>312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1">
        <v>313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1">
        <v>314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1">
        <v>315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1">
        <v>316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1">
        <v>317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1">
        <v>318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1">
        <v>319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1">
        <v>320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1">
        <v>321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1">
        <v>322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1">
        <v>323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1">
        <v>324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1">
        <v>325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1">
        <v>326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1">
        <v>327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1">
        <v>328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1">
        <v>329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1">
        <v>330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1">
        <v>331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1">
        <v>332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1">
        <v>333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1">
        <v>334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1">
        <v>335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1">
        <v>336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1">
        <v>337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1">
        <v>338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1">
        <v>339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1">
        <v>340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1">
        <v>341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1">
        <v>342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1">
        <v>343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1">
        <v>344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1">
        <v>345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1">
        <v>346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1">
        <v>347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1">
        <v>348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1">
        <v>349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1">
        <v>350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1">
        <v>351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1">
        <v>352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1">
        <v>353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1">
        <v>354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1">
        <v>355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1">
        <v>356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1">
        <v>357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1">
        <v>358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1">
        <v>359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1">
        <v>360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1">
        <v>361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1">
        <v>362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1">
        <v>363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1">
        <v>364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1">
        <v>365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1">
        <v>366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1">
        <v>367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1">
        <v>368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1">
        <v>369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1">
        <v>370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1">
        <v>371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1">
        <v>372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1">
        <v>373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1">
        <v>374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1">
        <v>375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1">
        <v>376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1">
        <v>377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1">
        <v>378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1">
        <v>379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1">
        <v>380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1">
        <v>381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1">
        <v>382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1">
        <v>383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1">
        <v>384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1">
        <v>385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1">
        <v>386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1">
        <v>387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1">
        <v>388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1">
        <v>389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1">
        <v>390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1">
        <v>391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1">
        <v>392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1">
        <v>393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1">
        <v>394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1">
        <v>395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1">
        <v>396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1">
        <v>397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1">
        <v>398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1">
        <v>399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1">
        <v>400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1">
        <v>401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1">
        <v>402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1">
        <v>403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1">
        <v>404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1">
        <v>405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1">
        <v>406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1">
        <v>407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1">
        <v>408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1">
        <v>409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1">
        <v>410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1">
        <v>411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1">
        <v>412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1">
        <v>413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1">
        <v>414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1">
        <v>415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1">
        <v>416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1">
        <v>417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1">
        <v>418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1">
        <v>419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1">
        <v>420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1">
        <v>421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1">
        <v>422</v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1">
        <v>423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1">
        <v>424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1">
        <v>425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1">
        <v>426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1">
        <v>427</v>
      </c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1">
        <v>428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1">
        <v>429</v>
      </c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1">
        <v>430</v>
      </c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1">
        <v>431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1">
        <v>432</v>
      </c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1">
        <v>433</v>
      </c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1">
        <v>434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1">
        <v>435</v>
      </c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1">
        <v>436</v>
      </c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1">
        <v>437</v>
      </c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1">
        <v>438</v>
      </c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1">
        <v>439</v>
      </c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1">
        <v>440</v>
      </c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1">
        <v>441</v>
      </c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1">
        <v>442</v>
      </c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1">
        <v>443</v>
      </c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1">
        <v>444</v>
      </c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1">
        <v>445</v>
      </c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1">
        <v>446</v>
      </c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1">
        <v>447</v>
      </c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1">
        <v>448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1">
        <v>449</v>
      </c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1">
        <v>450</v>
      </c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1">
        <v>451</v>
      </c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1">
        <v>452</v>
      </c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1">
        <v>453</v>
      </c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1">
        <v>454</v>
      </c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1">
        <v>455</v>
      </c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1">
        <v>456</v>
      </c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1">
        <v>457</v>
      </c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1">
        <v>458</v>
      </c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1">
        <v>459</v>
      </c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1">
        <v>460</v>
      </c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1">
        <v>461</v>
      </c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1">
        <v>462</v>
      </c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1">
        <v>463</v>
      </c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1">
        <v>464</v>
      </c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1">
        <v>465</v>
      </c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1">
        <v>466</v>
      </c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1">
        <v>467</v>
      </c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1">
        <v>468</v>
      </c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1">
        <v>469</v>
      </c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1">
        <v>470</v>
      </c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1">
        <v>471</v>
      </c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1">
        <v>472</v>
      </c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1">
        <v>473</v>
      </c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1">
        <v>474</v>
      </c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1">
        <v>475</v>
      </c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1">
        <v>476</v>
      </c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1">
        <v>477</v>
      </c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1">
        <v>478</v>
      </c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1">
        <v>479</v>
      </c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1">
        <v>480</v>
      </c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1">
        <v>481</v>
      </c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1">
        <v>482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1">
        <v>483</v>
      </c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1">
        <v>484</v>
      </c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1">
        <v>485</v>
      </c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1">
        <v>486</v>
      </c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1">
        <v>487</v>
      </c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1">
        <v>488</v>
      </c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1">
        <v>489</v>
      </c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1">
        <v>490</v>
      </c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1">
        <v>491</v>
      </c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1">
        <v>492</v>
      </c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1">
        <v>493</v>
      </c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1">
        <v>494</v>
      </c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1">
        <v>495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1">
        <v>496</v>
      </c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1">
        <v>497</v>
      </c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1">
        <v>498</v>
      </c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1">
        <v>499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1">
        <v>500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1">
        <v>501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1">
        <v>502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1">
        <v>503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1">
        <v>504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1">
        <v>505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1">
        <v>506</v>
      </c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1">
        <v>507</v>
      </c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1">
        <v>508</v>
      </c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1">
        <v>509</v>
      </c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1">
        <v>510</v>
      </c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1">
        <v>511</v>
      </c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1">
        <v>512</v>
      </c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1">
        <v>513</v>
      </c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1">
        <v>514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1">
        <v>515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1">
        <v>516</v>
      </c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1">
        <v>517</v>
      </c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1">
        <v>518</v>
      </c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1">
        <v>519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1">
        <v>520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1">
        <v>521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1">
        <v>522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1">
        <v>523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1">
        <v>524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1">
        <v>525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1">
        <v>526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1">
        <v>527</v>
      </c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1">
        <v>528</v>
      </c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1">
        <v>529</v>
      </c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1">
        <v>530</v>
      </c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1">
        <v>531</v>
      </c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1">
        <v>532</v>
      </c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1">
        <v>533</v>
      </c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1">
        <v>534</v>
      </c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1">
        <v>535</v>
      </c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1">
        <v>536</v>
      </c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1">
        <v>537</v>
      </c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1">
        <v>538</v>
      </c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1">
        <v>539</v>
      </c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1">
        <v>540</v>
      </c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1">
        <v>541</v>
      </c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1">
        <v>542</v>
      </c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1">
        <v>543</v>
      </c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1">
        <v>544</v>
      </c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1">
        <v>545</v>
      </c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1">
        <v>546</v>
      </c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1">
        <v>547</v>
      </c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1">
        <v>548</v>
      </c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1">
        <v>549</v>
      </c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1">
        <v>550</v>
      </c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1">
        <v>551</v>
      </c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1">
        <v>552</v>
      </c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1">
        <v>553</v>
      </c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1">
        <v>554</v>
      </c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1">
        <v>555</v>
      </c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1">
        <v>556</v>
      </c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1">
        <v>557</v>
      </c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1">
        <v>558</v>
      </c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1">
        <v>559</v>
      </c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1">
        <v>560</v>
      </c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1">
        <v>561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1">
        <v>562</v>
      </c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1">
        <v>563</v>
      </c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1">
        <v>564</v>
      </c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1">
        <v>565</v>
      </c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1">
        <v>566</v>
      </c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1">
        <v>567</v>
      </c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1">
        <v>568</v>
      </c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1">
        <v>569</v>
      </c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1">
        <v>570</v>
      </c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1">
        <v>571</v>
      </c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1">
        <v>572</v>
      </c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1">
        <v>573</v>
      </c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1">
        <v>574</v>
      </c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1">
        <v>575</v>
      </c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1">
        <v>576</v>
      </c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1">
        <v>577</v>
      </c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1">
        <v>578</v>
      </c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1">
        <v>579</v>
      </c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1">
        <v>580</v>
      </c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1">
        <v>581</v>
      </c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1">
        <v>582</v>
      </c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1">
        <v>583</v>
      </c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1">
        <v>584</v>
      </c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1">
        <v>585</v>
      </c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1">
        <v>586</v>
      </c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1">
        <v>587</v>
      </c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1">
        <v>588</v>
      </c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1">
        <v>589</v>
      </c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1">
        <v>590</v>
      </c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1">
        <v>591</v>
      </c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1">
        <v>592</v>
      </c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1">
        <v>593</v>
      </c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1">
        <v>594</v>
      </c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1">
        <v>595</v>
      </c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1">
        <v>596</v>
      </c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1">
        <v>597</v>
      </c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1">
        <v>598</v>
      </c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1">
        <v>599</v>
      </c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1">
        <v>600</v>
      </c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1">
        <v>601</v>
      </c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1">
        <v>602</v>
      </c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1">
        <v>603</v>
      </c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1">
        <v>604</v>
      </c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1">
        <v>605</v>
      </c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1">
        <v>606</v>
      </c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1">
        <v>607</v>
      </c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1">
        <v>608</v>
      </c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1">
        <v>609</v>
      </c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1">
        <v>610</v>
      </c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1">
        <v>611</v>
      </c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1">
        <v>612</v>
      </c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1">
        <v>613</v>
      </c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1">
        <v>614</v>
      </c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1">
        <v>615</v>
      </c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1">
        <v>616</v>
      </c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1">
        <v>617</v>
      </c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1">
        <v>618</v>
      </c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1">
        <v>619</v>
      </c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1">
        <v>620</v>
      </c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1">
        <v>621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1">
        <v>622</v>
      </c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1">
        <v>623</v>
      </c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1">
        <v>624</v>
      </c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1">
        <v>625</v>
      </c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1">
        <v>626</v>
      </c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1">
        <v>627</v>
      </c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1">
        <v>628</v>
      </c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1">
        <v>629</v>
      </c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1">
        <v>630</v>
      </c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1">
        <v>631</v>
      </c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1">
        <v>632</v>
      </c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1">
        <v>633</v>
      </c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1">
        <v>634</v>
      </c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1">
        <v>635</v>
      </c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1">
        <v>636</v>
      </c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1">
        <v>637</v>
      </c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1">
        <v>638</v>
      </c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1">
        <v>639</v>
      </c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1">
        <v>640</v>
      </c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1">
        <v>641</v>
      </c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1">
        <v>642</v>
      </c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1">
        <v>643</v>
      </c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1">
        <v>644</v>
      </c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1">
        <v>645</v>
      </c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1">
        <v>646</v>
      </c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1">
        <v>647</v>
      </c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1">
        <v>648</v>
      </c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1">
        <v>649</v>
      </c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1">
        <v>650</v>
      </c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1">
        <v>651</v>
      </c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1">
        <v>652</v>
      </c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1">
        <v>653</v>
      </c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1">
        <v>654</v>
      </c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1">
        <v>655</v>
      </c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1">
        <v>656</v>
      </c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1">
        <v>657</v>
      </c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1">
        <v>658</v>
      </c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1">
        <v>659</v>
      </c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1">
        <v>660</v>
      </c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1">
        <v>661</v>
      </c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1">
        <v>662</v>
      </c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1">
        <v>663</v>
      </c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1">
        <v>664</v>
      </c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1">
        <v>665</v>
      </c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1">
        <v>666</v>
      </c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1">
        <v>667</v>
      </c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1">
        <v>668</v>
      </c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1">
        <v>669</v>
      </c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1">
        <v>670</v>
      </c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1">
        <v>671</v>
      </c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1">
        <v>672</v>
      </c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1">
        <v>673</v>
      </c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1">
        <v>674</v>
      </c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1">
        <v>675</v>
      </c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1">
        <v>676</v>
      </c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1">
        <v>677</v>
      </c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1">
        <v>678</v>
      </c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1">
        <v>679</v>
      </c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1">
        <v>680</v>
      </c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1">
        <v>681</v>
      </c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1">
        <v>682</v>
      </c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1">
        <v>683</v>
      </c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1">
        <v>684</v>
      </c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1">
        <v>685</v>
      </c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1">
        <v>686</v>
      </c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1">
        <v>687</v>
      </c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1">
        <v>688</v>
      </c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1">
        <v>689</v>
      </c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1">
        <v>690</v>
      </c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1">
        <v>691</v>
      </c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1">
        <v>692</v>
      </c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1">
        <v>693</v>
      </c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1">
        <v>694</v>
      </c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1">
        <v>695</v>
      </c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1">
        <v>696</v>
      </c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1">
        <v>697</v>
      </c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1">
        <v>698</v>
      </c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1">
        <v>699</v>
      </c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1">
        <v>700</v>
      </c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1">
        <v>701</v>
      </c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1">
        <v>702</v>
      </c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1">
        <v>703</v>
      </c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1">
        <v>704</v>
      </c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1">
        <v>705</v>
      </c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1">
        <v>706</v>
      </c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1">
        <v>707</v>
      </c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1">
        <v>708</v>
      </c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1">
        <v>709</v>
      </c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1">
        <v>710</v>
      </c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1">
        <v>711</v>
      </c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1">
        <v>712</v>
      </c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1">
        <v>713</v>
      </c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1">
        <v>714</v>
      </c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1">
        <v>715</v>
      </c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1">
        <v>716</v>
      </c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1">
        <v>717</v>
      </c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1">
        <v>718</v>
      </c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1">
        <v>719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1">
        <v>720</v>
      </c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1">
        <v>721</v>
      </c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1">
        <v>722</v>
      </c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1">
        <v>723</v>
      </c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1">
        <v>724</v>
      </c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1">
        <v>725</v>
      </c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1">
        <v>726</v>
      </c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1">
        <v>727</v>
      </c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1">
        <v>728</v>
      </c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1">
        <v>729</v>
      </c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1">
        <v>730</v>
      </c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1">
        <v>731</v>
      </c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1">
        <v>732</v>
      </c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1">
        <v>733</v>
      </c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1">
        <v>734</v>
      </c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1">
        <v>735</v>
      </c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1">
        <v>736</v>
      </c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1">
        <v>737</v>
      </c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1">
        <v>738</v>
      </c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1">
        <v>739</v>
      </c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1">
        <v>740</v>
      </c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1">
        <v>741</v>
      </c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1">
        <v>742</v>
      </c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1">
        <v>743</v>
      </c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1">
        <v>744</v>
      </c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1">
        <v>745</v>
      </c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1">
        <v>746</v>
      </c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1">
        <v>747</v>
      </c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1">
        <v>748</v>
      </c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1">
        <v>749</v>
      </c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1">
        <v>750</v>
      </c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1">
        <v>751</v>
      </c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1">
        <v>752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1">
        <v>753</v>
      </c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1">
        <v>754</v>
      </c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1">
        <v>755</v>
      </c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1">
        <v>756</v>
      </c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1">
        <v>757</v>
      </c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1">
        <v>758</v>
      </c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1">
        <v>759</v>
      </c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1">
        <v>760</v>
      </c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1">
        <v>761</v>
      </c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1">
        <v>762</v>
      </c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1">
        <v>763</v>
      </c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1">
        <v>764</v>
      </c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1">
        <v>765</v>
      </c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1">
        <v>766</v>
      </c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1">
        <v>767</v>
      </c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1">
        <v>768</v>
      </c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1">
        <v>769</v>
      </c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1">
        <v>770</v>
      </c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1">
        <v>771</v>
      </c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1">
        <v>772</v>
      </c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1">
        <v>773</v>
      </c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1">
        <v>774</v>
      </c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1">
        <v>775</v>
      </c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1">
        <v>776</v>
      </c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1">
        <v>777</v>
      </c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1">
        <v>778</v>
      </c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1">
        <v>779</v>
      </c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1">
        <v>780</v>
      </c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1">
        <v>781</v>
      </c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1">
        <v>782</v>
      </c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1">
        <v>783</v>
      </c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1">
        <v>784</v>
      </c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1">
        <v>785</v>
      </c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1">
        <v>786</v>
      </c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1">
        <v>787</v>
      </c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1">
        <v>788</v>
      </c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1">
        <v>789</v>
      </c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1">
        <v>790</v>
      </c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1">
        <v>791</v>
      </c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1">
        <v>792</v>
      </c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1">
        <v>793</v>
      </c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1">
        <v>794</v>
      </c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1">
        <v>795</v>
      </c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1">
        <v>796</v>
      </c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1">
        <v>797</v>
      </c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1">
        <v>798</v>
      </c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1">
        <v>799</v>
      </c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1">
        <v>800</v>
      </c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1">
        <v>801</v>
      </c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1">
        <v>802</v>
      </c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1">
        <v>803</v>
      </c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1">
        <v>804</v>
      </c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1">
        <v>805</v>
      </c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1">
        <v>806</v>
      </c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1">
        <v>807</v>
      </c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1">
        <v>808</v>
      </c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1">
        <v>809</v>
      </c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1">
        <v>810</v>
      </c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1">
        <v>811</v>
      </c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1">
        <v>812</v>
      </c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1">
        <v>813</v>
      </c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1">
        <v>814</v>
      </c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1">
        <v>815</v>
      </c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1">
        <v>816</v>
      </c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1">
        <v>817</v>
      </c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1">
        <v>818</v>
      </c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1">
        <v>819</v>
      </c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1">
        <v>820</v>
      </c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1">
        <v>821</v>
      </c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1">
        <v>822</v>
      </c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1">
        <v>823</v>
      </c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1">
        <v>824</v>
      </c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1">
        <v>825</v>
      </c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1">
        <v>826</v>
      </c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1">
        <v>827</v>
      </c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1">
        <v>828</v>
      </c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1">
        <v>829</v>
      </c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1">
        <v>830</v>
      </c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1">
        <v>831</v>
      </c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1">
        <v>832</v>
      </c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1">
        <v>833</v>
      </c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1">
        <v>834</v>
      </c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1">
        <v>835</v>
      </c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1">
        <v>836</v>
      </c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1">
        <v>837</v>
      </c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1">
        <v>838</v>
      </c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1">
        <v>839</v>
      </c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1">
        <v>840</v>
      </c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1">
        <v>841</v>
      </c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1">
        <v>842</v>
      </c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1">
        <v>843</v>
      </c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1">
        <v>844</v>
      </c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1">
        <v>845</v>
      </c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1">
        <v>846</v>
      </c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1">
        <v>847</v>
      </c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1">
        <v>848</v>
      </c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1">
        <v>849</v>
      </c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1">
        <v>850</v>
      </c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1">
        <v>851</v>
      </c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1">
        <v>852</v>
      </c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1">
        <v>853</v>
      </c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1">
        <v>854</v>
      </c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1">
        <v>855</v>
      </c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1">
        <v>856</v>
      </c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1">
        <v>857</v>
      </c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1">
        <v>858</v>
      </c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1">
        <v>859</v>
      </c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1">
        <v>860</v>
      </c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1">
        <v>861</v>
      </c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1">
        <v>862</v>
      </c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1">
        <v>863</v>
      </c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1">
        <v>864</v>
      </c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1">
        <v>865</v>
      </c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1">
        <v>866</v>
      </c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1">
        <v>867</v>
      </c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1">
        <v>868</v>
      </c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1">
        <v>869</v>
      </c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1">
        <v>870</v>
      </c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1">
        <v>871</v>
      </c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1">
        <v>872</v>
      </c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1">
        <v>873</v>
      </c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1">
        <v>874</v>
      </c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1">
        <v>875</v>
      </c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1">
        <v>876</v>
      </c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1">
        <v>877</v>
      </c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1">
        <v>878</v>
      </c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1">
        <v>879</v>
      </c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1">
        <v>880</v>
      </c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1">
        <v>881</v>
      </c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1">
        <v>882</v>
      </c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1">
        <v>883</v>
      </c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1">
        <v>884</v>
      </c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1">
        <v>885</v>
      </c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1">
        <v>886</v>
      </c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1">
        <v>887</v>
      </c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1">
        <v>888</v>
      </c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1">
        <v>889</v>
      </c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1">
        <v>890</v>
      </c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1">
        <v>891</v>
      </c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1">
        <v>892</v>
      </c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1">
        <v>893</v>
      </c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1">
        <v>894</v>
      </c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1">
        <v>895</v>
      </c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1">
        <v>896</v>
      </c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1">
        <v>897</v>
      </c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1">
        <v>898</v>
      </c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1">
        <v>899</v>
      </c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1">
        <v>900</v>
      </c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1">
        <v>901</v>
      </c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1">
        <v>902</v>
      </c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1">
        <v>903</v>
      </c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1">
        <v>904</v>
      </c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1">
        <v>905</v>
      </c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1">
        <v>906</v>
      </c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1">
        <v>907</v>
      </c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1">
        <v>908</v>
      </c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1">
        <v>909</v>
      </c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1">
        <v>910</v>
      </c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1">
        <v>911</v>
      </c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1">
        <v>912</v>
      </c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1">
        <v>913</v>
      </c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1">
        <v>914</v>
      </c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1">
        <v>915</v>
      </c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1">
        <v>916</v>
      </c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1">
        <v>917</v>
      </c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1">
        <v>918</v>
      </c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1">
        <v>919</v>
      </c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1">
        <v>920</v>
      </c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1">
        <v>921</v>
      </c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1">
        <v>922</v>
      </c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1">
        <v>923</v>
      </c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1">
        <v>924</v>
      </c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1">
        <v>925</v>
      </c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1">
        <v>926</v>
      </c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1">
        <v>927</v>
      </c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1">
        <v>928</v>
      </c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1">
        <v>929</v>
      </c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1">
        <v>930</v>
      </c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1">
        <v>931</v>
      </c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1">
        <v>932</v>
      </c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1">
        <v>933</v>
      </c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1">
        <v>934</v>
      </c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1">
        <v>935</v>
      </c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1">
        <v>936</v>
      </c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1">
        <v>937</v>
      </c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1">
        <v>938</v>
      </c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1">
        <v>939</v>
      </c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1">
        <v>940</v>
      </c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1">
        <v>941</v>
      </c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1">
        <v>942</v>
      </c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1">
        <v>943</v>
      </c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1">
        <v>944</v>
      </c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1">
        <v>945</v>
      </c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1">
        <v>946</v>
      </c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1">
        <v>947</v>
      </c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1">
        <v>948</v>
      </c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1">
        <v>949</v>
      </c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1">
        <v>950</v>
      </c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1">
        <v>951</v>
      </c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1">
        <v>952</v>
      </c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1">
        <v>953</v>
      </c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1">
        <v>954</v>
      </c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1">
        <v>955</v>
      </c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1">
        <v>956</v>
      </c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1">
        <v>957</v>
      </c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1">
        <v>958</v>
      </c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1">
        <v>959</v>
      </c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1">
        <v>960</v>
      </c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1">
        <v>961</v>
      </c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1">
        <v>962</v>
      </c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1">
        <v>963</v>
      </c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1">
        <v>964</v>
      </c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1">
        <v>965</v>
      </c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1">
        <v>966</v>
      </c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1">
        <v>967</v>
      </c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1">
        <v>968</v>
      </c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1">
        <v>969</v>
      </c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1">
        <v>970</v>
      </c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1">
        <v>971</v>
      </c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1">
        <v>972</v>
      </c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1">
        <v>973</v>
      </c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1">
        <v>974</v>
      </c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1">
        <v>975</v>
      </c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1">
        <v>976</v>
      </c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1">
        <v>977</v>
      </c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1">
        <v>978</v>
      </c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1">
        <v>979</v>
      </c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1">
        <v>980</v>
      </c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1">
        <v>981</v>
      </c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1">
        <v>982</v>
      </c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1">
        <v>983</v>
      </c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1">
        <v>984</v>
      </c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1">
        <v>985</v>
      </c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1">
        <v>986</v>
      </c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1">
        <v>987</v>
      </c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1">
        <v>988</v>
      </c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1">
        <v>989</v>
      </c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1">
        <v>990</v>
      </c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7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1">
        <v>991</v>
      </c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2.75" customHeight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1">
        <v>992</v>
      </c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2.75" customHeight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1">
        <v>993</v>
      </c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2.75" customHeight="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1">
        <v>994</v>
      </c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2.75" customHeight="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1">
        <v>995</v>
      </c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2.75" customHeight="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1">
        <v>996</v>
      </c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2.75" customHeight="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1">
        <v>997</v>
      </c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2.75" customHeight="1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1">
        <v>998</v>
      </c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2.75" customHeight="1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1">
        <v>999</v>
      </c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</sheetData>
  <mergeCells count="2">
    <mergeCell ref="B2:D2"/>
    <mergeCell ref="A11:C11"/>
  </mergeCells>
  <dataValidations count="2">
    <dataValidation type="custom" allowBlank="1" showErrorMessage="1" sqref="B13 B37:B38" xr:uid="{00000000-0002-0000-0200-000000000000}">
      <formula1>AND(GTE(LEN(B13),MIN((1),(100))),LTE(LEN(B13),MAX((1),(100))))</formula1>
    </dataValidation>
    <dataValidation type="list" allowBlank="1" showErrorMessage="1" sqref="D13:D39" xr:uid="{00000000-0002-0000-0200-000001000000}">
      <formula1>$B$7:$B$9</formula1>
    </dataValidation>
  </dataValidations>
  <pageMargins left="0.78749999999999998" right="0.78749999999999998" top="0.98402777777777795" bottom="0.98402777777777795" header="0" footer="0"/>
  <pageSetup scale="0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FF"/>
  </sheetPr>
  <dimension ref="A1:Z1000"/>
  <sheetViews>
    <sheetView topLeftCell="A8" zoomScale="130" zoomScaleNormal="130" workbookViewId="0">
      <selection activeCell="E17" sqref="E17"/>
    </sheetView>
  </sheetViews>
  <sheetFormatPr defaultColWidth="12.6640625" defaultRowHeight="15" customHeight="1" x14ac:dyDescent="0.25"/>
  <cols>
    <col min="1" max="2" width="9.109375" customWidth="1"/>
    <col min="3" max="3" width="40.33203125" customWidth="1"/>
    <col min="4" max="4" width="5.21875" customWidth="1"/>
    <col min="5" max="5" width="10.33203125" customWidth="1"/>
    <col min="6" max="6" width="9.109375" customWidth="1"/>
    <col min="7" max="7" width="10" customWidth="1"/>
    <col min="8" max="13" width="9.109375" customWidth="1"/>
    <col min="14" max="26" width="8.6640625" customWidth="1"/>
  </cols>
  <sheetData>
    <row r="1" spans="1:26" ht="12.75" customHeight="1" x14ac:dyDescent="0.25">
      <c r="A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2.75" customHeight="1" x14ac:dyDescent="0.25">
      <c r="A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2.75" customHeight="1" x14ac:dyDescent="0.25">
      <c r="A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2.75" customHeight="1" x14ac:dyDescent="0.3">
      <c r="A4" s="11"/>
      <c r="B4" s="120" t="s">
        <v>67</v>
      </c>
      <c r="C4" s="121"/>
      <c r="D4" s="121"/>
      <c r="E4" s="122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2.75" customHeight="1" x14ac:dyDescent="0.25">
      <c r="A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2.75" customHeight="1" x14ac:dyDescent="0.25">
      <c r="A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2.75" customHeight="1" x14ac:dyDescent="0.25">
      <c r="A7" s="11"/>
      <c r="B7" s="126" t="s">
        <v>68</v>
      </c>
      <c r="C7" s="103"/>
      <c r="D7" s="103"/>
      <c r="E7" s="104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2.75" customHeight="1" x14ac:dyDescent="0.25">
      <c r="A8" s="11"/>
      <c r="B8" s="56" t="s">
        <v>44</v>
      </c>
      <c r="C8" s="57" t="s">
        <v>69</v>
      </c>
      <c r="D8" s="57" t="s">
        <v>31</v>
      </c>
      <c r="E8" s="57" t="s">
        <v>70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2.75" customHeight="1" x14ac:dyDescent="0.25">
      <c r="A9" s="11"/>
      <c r="B9" s="27" t="s">
        <v>71</v>
      </c>
      <c r="C9" s="35" t="s">
        <v>72</v>
      </c>
      <c r="D9" s="27">
        <v>2</v>
      </c>
      <c r="E9" s="27">
        <v>0</v>
      </c>
      <c r="H9" s="11"/>
      <c r="I9" s="45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2.75" customHeight="1" x14ac:dyDescent="0.25">
      <c r="A10" s="11"/>
      <c r="B10" s="27" t="s">
        <v>73</v>
      </c>
      <c r="C10" s="35" t="s">
        <v>74</v>
      </c>
      <c r="D10" s="27">
        <v>1</v>
      </c>
      <c r="E10" s="27">
        <v>1</v>
      </c>
      <c r="H10" s="11"/>
      <c r="I10" s="45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2.75" customHeight="1" x14ac:dyDescent="0.25">
      <c r="A11" s="11"/>
      <c r="B11" s="27" t="s">
        <v>75</v>
      </c>
      <c r="C11" s="35" t="s">
        <v>76</v>
      </c>
      <c r="D11" s="27">
        <v>1</v>
      </c>
      <c r="E11" s="27">
        <v>0</v>
      </c>
      <c r="H11" s="11"/>
      <c r="I11" s="45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2.75" customHeight="1" x14ac:dyDescent="0.25">
      <c r="A12" s="11"/>
      <c r="B12" s="27" t="s">
        <v>77</v>
      </c>
      <c r="C12" s="35" t="s">
        <v>78</v>
      </c>
      <c r="D12" s="27">
        <v>1</v>
      </c>
      <c r="E12" s="27">
        <v>0</v>
      </c>
      <c r="H12" s="11"/>
      <c r="I12" s="45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2.75" customHeight="1" x14ac:dyDescent="0.25">
      <c r="A13" s="11"/>
      <c r="B13" s="27" t="s">
        <v>79</v>
      </c>
      <c r="C13" s="35" t="s">
        <v>80</v>
      </c>
      <c r="D13" s="27">
        <v>1</v>
      </c>
      <c r="E13" s="27">
        <v>2</v>
      </c>
      <c r="H13" s="11"/>
      <c r="I13" s="45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2.75" customHeight="1" x14ac:dyDescent="0.25">
      <c r="A14" s="11"/>
      <c r="B14" s="27" t="s">
        <v>81</v>
      </c>
      <c r="C14" s="35" t="s">
        <v>82</v>
      </c>
      <c r="D14" s="27">
        <v>0.5</v>
      </c>
      <c r="E14" s="27">
        <v>3</v>
      </c>
      <c r="H14" s="11"/>
      <c r="I14" s="45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2.75" customHeight="1" x14ac:dyDescent="0.25">
      <c r="A15" s="11"/>
      <c r="B15" s="27" t="s">
        <v>83</v>
      </c>
      <c r="C15" s="35" t="s">
        <v>84</v>
      </c>
      <c r="D15" s="27">
        <v>0.5</v>
      </c>
      <c r="E15" s="27">
        <v>5</v>
      </c>
      <c r="H15" s="11"/>
      <c r="I15" s="45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2.75" customHeight="1" x14ac:dyDescent="0.25">
      <c r="A16" s="11"/>
      <c r="B16" s="27" t="s">
        <v>85</v>
      </c>
      <c r="C16" s="35" t="s">
        <v>86</v>
      </c>
      <c r="D16" s="27">
        <v>2</v>
      </c>
      <c r="E16" s="27">
        <v>3</v>
      </c>
      <c r="H16" s="11"/>
      <c r="I16" s="45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2.75" customHeight="1" x14ac:dyDescent="0.25">
      <c r="A17" s="11"/>
      <c r="B17" s="27" t="s">
        <v>87</v>
      </c>
      <c r="C17" s="35" t="s">
        <v>88</v>
      </c>
      <c r="D17" s="27">
        <v>1</v>
      </c>
      <c r="E17" s="27">
        <v>3</v>
      </c>
      <c r="H17" s="11"/>
      <c r="I17" s="45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2.75" customHeight="1" x14ac:dyDescent="0.25">
      <c r="A18" s="11"/>
      <c r="B18" s="27" t="s">
        <v>89</v>
      </c>
      <c r="C18" s="35" t="s">
        <v>90</v>
      </c>
      <c r="D18" s="27">
        <v>1</v>
      </c>
      <c r="E18" s="27">
        <v>2</v>
      </c>
      <c r="H18" s="11"/>
      <c r="I18" s="45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2.75" customHeight="1" x14ac:dyDescent="0.25">
      <c r="A19" s="11"/>
      <c r="B19" s="27" t="s">
        <v>91</v>
      </c>
      <c r="C19" s="35" t="s">
        <v>92</v>
      </c>
      <c r="D19" s="27">
        <v>1</v>
      </c>
      <c r="E19" s="27">
        <v>1</v>
      </c>
      <c r="H19" s="11"/>
      <c r="I19" s="45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2.75" customHeight="1" x14ac:dyDescent="0.25">
      <c r="A20" s="11"/>
      <c r="B20" s="27" t="s">
        <v>93</v>
      </c>
      <c r="C20" s="35" t="s">
        <v>94</v>
      </c>
      <c r="D20" s="27">
        <v>1</v>
      </c>
      <c r="E20" s="27">
        <v>2</v>
      </c>
      <c r="H20" s="11"/>
      <c r="I20" s="45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2.75" customHeight="1" x14ac:dyDescent="0.25">
      <c r="A21" s="11"/>
      <c r="B21" s="27" t="s">
        <v>95</v>
      </c>
      <c r="C21" s="35" t="s">
        <v>96</v>
      </c>
      <c r="D21" s="27">
        <v>1</v>
      </c>
      <c r="E21" s="27">
        <v>1</v>
      </c>
      <c r="H21" s="11"/>
      <c r="I21" s="45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2.75" customHeight="1" x14ac:dyDescent="0.25">
      <c r="A22" s="11"/>
      <c r="B22" s="125" t="s">
        <v>97</v>
      </c>
      <c r="C22" s="103"/>
      <c r="D22" s="104"/>
      <c r="E22" s="55">
        <f>0.6+(0.01*SUM(D9*E9,D10*E10,D11*E11,D12*E12,D13*E13,D14*E14,D15*E15,D16*E16,D17*E17,D18*E18,D19*E19,D20*E20,D21*E21))</f>
        <v>0.82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2.75" customHeight="1" x14ac:dyDescent="0.25">
      <c r="A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2.75" customHeight="1" x14ac:dyDescent="0.25">
      <c r="A24" s="11"/>
      <c r="H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2.75" customHeight="1" x14ac:dyDescent="0.25">
      <c r="A25" s="11"/>
      <c r="H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2.75" customHeight="1" x14ac:dyDescent="0.25">
      <c r="A26" s="11"/>
      <c r="B26" s="126" t="s">
        <v>98</v>
      </c>
      <c r="C26" s="103"/>
      <c r="D26" s="103"/>
      <c r="E26" s="127"/>
      <c r="F26" s="58"/>
      <c r="G26" s="59"/>
      <c r="H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2.75" customHeight="1" x14ac:dyDescent="0.25">
      <c r="A27" s="11"/>
      <c r="B27" s="60" t="s">
        <v>44</v>
      </c>
      <c r="C27" s="128" t="s">
        <v>69</v>
      </c>
      <c r="D27" s="107"/>
      <c r="E27" s="108"/>
      <c r="F27" s="60" t="s">
        <v>31</v>
      </c>
      <c r="G27" s="60" t="s">
        <v>70</v>
      </c>
      <c r="H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2.75" customHeight="1" x14ac:dyDescent="0.25">
      <c r="A28" s="11"/>
      <c r="B28" s="27" t="s">
        <v>99</v>
      </c>
      <c r="C28" s="124" t="s">
        <v>100</v>
      </c>
      <c r="D28" s="103"/>
      <c r="E28" s="104"/>
      <c r="F28" s="27">
        <v>1.5</v>
      </c>
      <c r="G28" s="27">
        <v>1</v>
      </c>
      <c r="H28" s="11"/>
      <c r="I28" s="45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2.75" customHeight="1" x14ac:dyDescent="0.25">
      <c r="A29" s="11"/>
      <c r="B29" s="27" t="s">
        <v>101</v>
      </c>
      <c r="C29" s="124" t="s">
        <v>102</v>
      </c>
      <c r="D29" s="103"/>
      <c r="E29" s="104"/>
      <c r="F29" s="27">
        <v>0.5</v>
      </c>
      <c r="G29" s="27">
        <v>1</v>
      </c>
      <c r="H29" s="11"/>
      <c r="I29" s="4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2.75" customHeight="1" x14ac:dyDescent="0.25">
      <c r="A30" s="11"/>
      <c r="B30" s="27" t="s">
        <v>103</v>
      </c>
      <c r="C30" s="124" t="s">
        <v>104</v>
      </c>
      <c r="D30" s="103"/>
      <c r="E30" s="104"/>
      <c r="F30" s="27">
        <v>1</v>
      </c>
      <c r="G30" s="27">
        <v>1</v>
      </c>
      <c r="H30" s="11"/>
      <c r="I30" s="45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2.75" customHeight="1" x14ac:dyDescent="0.25">
      <c r="A31" s="11"/>
      <c r="B31" s="27" t="s">
        <v>105</v>
      </c>
      <c r="C31" s="124" t="s">
        <v>106</v>
      </c>
      <c r="D31" s="103"/>
      <c r="E31" s="104"/>
      <c r="F31" s="27">
        <v>0.5</v>
      </c>
      <c r="G31" s="27">
        <v>3</v>
      </c>
      <c r="H31" s="11"/>
      <c r="I31" s="45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2.75" customHeight="1" x14ac:dyDescent="0.25">
      <c r="A32" s="11"/>
      <c r="B32" s="27" t="s">
        <v>107</v>
      </c>
      <c r="C32" s="124" t="s">
        <v>108</v>
      </c>
      <c r="D32" s="103"/>
      <c r="E32" s="104"/>
      <c r="F32" s="27">
        <v>1</v>
      </c>
      <c r="G32" s="27">
        <v>5</v>
      </c>
      <c r="H32" s="11"/>
      <c r="I32" s="45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2.75" customHeight="1" x14ac:dyDescent="0.25">
      <c r="A33" s="11"/>
      <c r="B33" s="27" t="s">
        <v>109</v>
      </c>
      <c r="C33" s="124" t="s">
        <v>110</v>
      </c>
      <c r="D33" s="103"/>
      <c r="E33" s="104"/>
      <c r="F33" s="27">
        <v>2</v>
      </c>
      <c r="G33" s="27">
        <v>5</v>
      </c>
      <c r="H33" s="11"/>
      <c r="I33" s="45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2.75" customHeight="1" x14ac:dyDescent="0.25">
      <c r="A34" s="11"/>
      <c r="B34" s="27" t="s">
        <v>111</v>
      </c>
      <c r="C34" s="124" t="s">
        <v>112</v>
      </c>
      <c r="D34" s="103"/>
      <c r="E34" s="104"/>
      <c r="F34" s="27">
        <v>-1</v>
      </c>
      <c r="G34" s="27">
        <v>5</v>
      </c>
      <c r="H34" s="11"/>
      <c r="I34" s="45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2.75" customHeight="1" x14ac:dyDescent="0.25">
      <c r="A35" s="11"/>
      <c r="B35" s="27" t="s">
        <v>113</v>
      </c>
      <c r="C35" s="124" t="s">
        <v>114</v>
      </c>
      <c r="D35" s="103"/>
      <c r="E35" s="104"/>
      <c r="F35" s="27">
        <v>-1</v>
      </c>
      <c r="G35" s="27">
        <v>3</v>
      </c>
      <c r="H35" s="11"/>
      <c r="I35" s="45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2.75" customHeight="1" x14ac:dyDescent="0.25">
      <c r="A36" s="11"/>
      <c r="B36" s="125" t="s">
        <v>115</v>
      </c>
      <c r="C36" s="103"/>
      <c r="D36" s="103"/>
      <c r="E36" s="103"/>
      <c r="F36" s="104"/>
      <c r="G36" s="34">
        <f>1.4+(-0.03*SUM(F28*G28,F29*G29,F30*G30,F31*G31,F32*G32,F33*G33,F34*G34,F35*G35))</f>
        <v>1.0549999999999999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2.75" customHeight="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2.75" customHeight="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2.75" customHeight="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2.75" customHeight="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2.75" customHeight="1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2.75" customHeight="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2.75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2.75" customHeigh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2.75" customHeight="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2.75" customHeight="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2.75" customHeight="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2.75" customHeight="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2.75" customHeight="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2.75" customHeight="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2.75" customHeight="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2.75" customHeight="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2.75" customHeigh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2.75" customHeight="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2.75" customHeight="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2.75" customHeight="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2.75" customHeight="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2.75" customHeight="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2.75" customHeight="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2.75" customHeight="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2.75" customHeight="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2.75" customHeigh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2.75" customHeigh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2.75" customHeight="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2.75" customHeigh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2.75" customHeight="1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2.75" customHeight="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2.75" customHeigh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2.75" customHeight="1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2.75" customHeight="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2.75" customHeight="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2.75" customHeight="1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2.75" customHeight="1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2.75" customHeigh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2.75" customHeight="1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2.75" customHeight="1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2.75" customHeigh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2.75" customHeight="1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2.75" customHeight="1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2.75" customHeigh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2.75" customHeight="1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2.75" customHeight="1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2.75" customHeigh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2.75" customHeight="1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2.75" customHeight="1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2.75" customHeigh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2.75" customHeight="1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2.75" customHeight="1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2.75" customHeight="1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2.75" customHeight="1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2.75" customHeight="1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2.75" customHeight="1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2.75" customHeight="1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2.75" customHeight="1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2.75" customHeight="1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2.75" customHeight="1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2.75" customHeight="1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2.75" customHeight="1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2.75" customHeight="1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2.75" customHeight="1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2.75" customHeight="1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2.75" customHeight="1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2.75" customHeight="1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2.75" customHeight="1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2.75" customHeight="1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2.75" customHeight="1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2.75" customHeight="1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2.75" customHeight="1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2.75" customHeight="1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2.75" customHeight="1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2.75" customHeight="1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2.75" customHeight="1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2.75" customHeight="1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2.75" customHeight="1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2.75" customHeight="1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2.75" customHeight="1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2.75" customHeight="1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2.75" customHeight="1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2.75" customHeight="1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2.75" customHeight="1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2.75" customHeight="1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2.75" customHeight="1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2.75" customHeight="1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2.75" customHeight="1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2.75" customHeight="1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2.75" customHeight="1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2.75" customHeight="1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2.75" customHeight="1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2.75" customHeight="1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2.75" customHeight="1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2.75" customHeight="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2.75" customHeight="1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2.75" customHeight="1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2.75" customHeight="1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2.75" customHeight="1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2.75" customHeight="1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2.75" customHeight="1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2.75" customHeight="1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2.75" customHeight="1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2.75" customHeight="1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2.75" customHeight="1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2.75" customHeight="1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2.75" customHeight="1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2.75" customHeight="1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2.75" customHeight="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2.75" customHeight="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2.75" customHeight="1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2.75" customHeight="1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2.75" customHeight="1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2.75" customHeight="1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2.75" customHeight="1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2.75" customHeight="1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2.75" customHeight="1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2.75" customHeight="1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2.75" customHeight="1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2.75" customHeight="1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2.75" customHeight="1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2.75" customHeight="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2.75" customHeight="1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2.75" customHeight="1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2.75" customHeight="1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2.75" customHeight="1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2.75" customHeight="1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2.75" customHeight="1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2.75" customHeight="1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2.75" customHeight="1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2.75" customHeight="1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2.75" customHeight="1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2.75" customHeight="1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2.75" customHeight="1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2.75" customHeight="1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2.75" customHeight="1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2.75" customHeight="1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2.75" customHeight="1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2.75" customHeight="1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2.75" customHeight="1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2.75" customHeight="1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2.75" customHeight="1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2.75" customHeight="1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2.75" customHeight="1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2.75" customHeight="1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2.75" customHeight="1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2.75" customHeight="1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2.75" customHeight="1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2.75" customHeight="1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2.75" customHeight="1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2.75" customHeight="1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2.75" customHeight="1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2.75" customHeight="1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2.75" customHeight="1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2.75" customHeight="1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2.75" customHeight="1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2.75" customHeight="1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2.75" customHeight="1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2.75" customHeight="1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2.75" customHeight="1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2.75" customHeight="1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2.75" customHeight="1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2.75" customHeight="1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2.75" customHeight="1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2.75" customHeight="1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2.75" customHeight="1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2.75" customHeight="1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2.75" customHeight="1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2.75" customHeight="1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2.75" customHeight="1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2.75" customHeight="1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2.75" customHeight="1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2.75" customHeight="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2.75" customHeight="1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2.75" customHeight="1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2.75" customHeight="1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2.75" customHeight="1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2.75" customHeight="1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2.75" customHeight="1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2.75" customHeight="1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2.75" customHeight="1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2.75" customHeight="1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2.75" customHeight="1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2.75" customHeight="1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2.75" customHeight="1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2.75" customHeight="1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2.75" customHeight="1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2.75" customHeight="1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2.75" customHeight="1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2.75" customHeight="1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2.75" customHeight="1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2.75" customHeight="1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2.75" customHeight="1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2.75" customHeight="1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2.75" customHeight="1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2.75" customHeight="1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2.75" customHeight="1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2.75" customHeight="1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2.75" customHeight="1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2.75" customHeight="1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2.75" customHeight="1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2.75" customHeight="1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2.75" customHeight="1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2.75" customHeight="1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2.75" customHeight="1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2.75" customHeight="1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2.75" customHeight="1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2.75" customHeight="1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2.75" customHeight="1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2.75" customHeight="1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2.75" customHeight="1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2.75" customHeight="1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2.75" customHeight="1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2.75" customHeight="1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2.75" customHeight="1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2.75" customHeight="1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2.75" customHeight="1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2.75" customHeight="1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2.75" customHeight="1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2.75" customHeight="1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2.75" customHeight="1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2.75" customHeight="1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2.75" customHeight="1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2.75" customHeight="1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2.75" customHeight="1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2.75" customHeight="1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2.75" customHeight="1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2.75" customHeight="1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2.75" customHeight="1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2.75" customHeight="1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2.75" customHeight="1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2.75" customHeight="1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2.75" customHeight="1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2.75" customHeight="1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2.75" customHeight="1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2.75" customHeight="1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2.75" customHeight="1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2.75" customHeight="1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2.75" customHeight="1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2.75" customHeight="1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2.75" customHeight="1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2.75" customHeight="1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2.75" customHeight="1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2.75" customHeight="1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2.75" customHeight="1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2.75" customHeight="1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2.75" customHeight="1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2.75" customHeight="1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2.75" customHeight="1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2.75" customHeight="1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2.75" customHeight="1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2.75" customHeight="1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2.75" customHeight="1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2.75" customHeight="1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2.75" customHeight="1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2.75" customHeight="1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2.75" customHeight="1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2.75" customHeight="1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2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2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2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2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2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2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2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2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2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2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2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2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2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2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2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2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2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2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2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2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2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2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2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2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2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2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2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2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2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2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2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2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2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2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2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2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2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2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2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2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2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2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2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2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2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2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2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2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2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2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2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2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2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2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2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2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2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2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2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2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2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2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2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2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2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2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2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2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2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2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2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2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2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2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2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2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2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2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2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2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2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2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2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2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2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2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2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2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2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2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2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2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2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2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2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2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2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2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2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2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2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2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2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2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2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2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2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2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2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2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2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2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2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2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2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2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2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2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2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2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2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2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2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2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2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2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2.75" customHeight="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2.75" customHeight="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2.75" customHeight="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2.75" customHeight="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2.75" customHeight="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2.75" customHeight="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2.75" customHeight="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2.75" customHeight="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2.75" customHeight="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2.75" customHeight="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2.75" customHeight="1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2.75" customHeight="1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2.75" customHeight="1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2.75" customHeight="1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2.75" customHeight="1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2.75" customHeight="1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2.75" customHeight="1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2.75" customHeight="1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2.75" customHeight="1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2.75" customHeight="1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2.75" customHeight="1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2.75" customHeight="1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2.75" customHeight="1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2.75" customHeight="1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2.75" customHeight="1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2.75" customHeight="1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2.75" customHeight="1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2.75" customHeight="1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2.75" customHeight="1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2.75" customHeight="1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2.75" customHeight="1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2.75" customHeight="1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2.75" customHeight="1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2.75" customHeight="1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2.75" customHeight="1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2.75" customHeight="1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2.75" customHeight="1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2.75" customHeight="1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2.75" customHeight="1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2.75" customHeight="1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2.75" customHeight="1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2.75" customHeight="1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2.75" customHeight="1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2.75" customHeight="1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2.75" customHeight="1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2.75" customHeight="1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2.75" customHeight="1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2.75" customHeight="1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2.75" customHeight="1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2.75" customHeight="1" x14ac:dyDescent="0.2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2.75" customHeight="1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2.75" customHeight="1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2.75" customHeight="1" x14ac:dyDescent="0.2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2.75" customHeight="1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2.75" customHeight="1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2.75" customHeight="1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2.75" customHeight="1" x14ac:dyDescent="0.2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2.75" customHeight="1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2.75" customHeight="1" x14ac:dyDescent="0.2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2.75" customHeight="1" x14ac:dyDescent="0.2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2.75" customHeight="1" x14ac:dyDescent="0.2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2.75" customHeight="1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2.75" customHeight="1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2.75" customHeight="1" x14ac:dyDescent="0.2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2.75" customHeight="1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2.75" customHeight="1" x14ac:dyDescent="0.2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2.75" customHeight="1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2.75" customHeight="1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2.75" customHeight="1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2.75" customHeight="1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2.75" customHeight="1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2.75" customHeight="1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2.75" customHeight="1" x14ac:dyDescent="0.2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2.75" customHeight="1" x14ac:dyDescent="0.2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2.75" customHeight="1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2.75" customHeight="1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2.75" customHeight="1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2.75" customHeight="1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2.75" customHeight="1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2.75" customHeight="1" x14ac:dyDescent="0.2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2.75" customHeight="1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2.75" customHeight="1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2.75" customHeight="1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2.75" customHeight="1" x14ac:dyDescent="0.2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2.75" customHeight="1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2.75" customHeight="1" x14ac:dyDescent="0.2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2.75" customHeight="1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2.75" customHeight="1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2.75" customHeight="1" x14ac:dyDescent="0.2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2.75" customHeight="1" x14ac:dyDescent="0.2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2.75" customHeight="1" x14ac:dyDescent="0.2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2.75" customHeight="1" x14ac:dyDescent="0.2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2.75" customHeight="1" x14ac:dyDescent="0.2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2.75" customHeight="1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2.75" customHeight="1" x14ac:dyDescent="0.2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2.75" customHeight="1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2.75" customHeight="1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2.75" customHeight="1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2.75" customHeight="1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2.75" customHeight="1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2.75" customHeight="1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2.75" customHeight="1" x14ac:dyDescent="0.2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2.75" customHeight="1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2.75" customHeight="1" x14ac:dyDescent="0.2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2.75" customHeight="1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2.75" customHeight="1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2.75" customHeight="1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2.75" customHeight="1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2.75" customHeight="1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2.75" customHeight="1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2.75" customHeight="1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2.75" customHeight="1" x14ac:dyDescent="0.2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2.75" customHeight="1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2.75" customHeight="1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2.75" customHeight="1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2.75" customHeight="1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2.75" customHeight="1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2.75" customHeight="1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2.75" customHeight="1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2.75" customHeight="1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2.75" customHeight="1" x14ac:dyDescent="0.2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2.75" customHeight="1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2.75" customHeight="1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2.75" customHeight="1" x14ac:dyDescent="0.2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2.75" customHeight="1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2.75" customHeight="1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2.75" customHeight="1" x14ac:dyDescent="0.2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2.75" customHeight="1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2.75" customHeight="1" x14ac:dyDescent="0.2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2.75" customHeight="1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2.75" customHeight="1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2.75" customHeight="1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2.75" customHeight="1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2.75" customHeight="1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2.75" customHeight="1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2.75" customHeight="1" x14ac:dyDescent="0.2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2.75" customHeight="1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2.75" customHeight="1" x14ac:dyDescent="0.2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2.75" customHeight="1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2.75" customHeight="1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2.75" customHeight="1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2.75" customHeight="1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2.75" customHeight="1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2.75" customHeight="1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2.75" customHeight="1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2.75" customHeight="1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2.75" customHeight="1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2.75" customHeight="1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2.75" customHeight="1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2.75" customHeight="1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2.75" customHeight="1" x14ac:dyDescent="0.2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2.75" customHeight="1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2.75" customHeight="1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2.75" customHeight="1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2.75" customHeight="1" x14ac:dyDescent="0.2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2.75" customHeight="1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2.75" customHeight="1" x14ac:dyDescent="0.2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2.75" customHeight="1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2.75" customHeight="1" x14ac:dyDescent="0.2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2.75" customHeight="1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2.75" customHeight="1" x14ac:dyDescent="0.2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2.75" customHeight="1" x14ac:dyDescent="0.2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2.75" customHeight="1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2.75" customHeight="1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2.75" customHeight="1" x14ac:dyDescent="0.2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2.75" customHeight="1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2.75" customHeight="1" x14ac:dyDescent="0.2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2.75" customHeight="1" x14ac:dyDescent="0.2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2.75" customHeight="1" x14ac:dyDescent="0.2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2.75" customHeight="1" x14ac:dyDescent="0.2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2.75" customHeight="1" x14ac:dyDescent="0.2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2.75" customHeight="1" x14ac:dyDescent="0.2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2.75" customHeight="1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2.75" customHeight="1" x14ac:dyDescent="0.2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2.75" customHeight="1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2.75" customHeight="1" x14ac:dyDescent="0.2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2.75" customHeight="1" x14ac:dyDescent="0.2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2.75" customHeight="1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2.75" customHeight="1" x14ac:dyDescent="0.2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2.75" customHeight="1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2.75" customHeight="1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2.75" customHeight="1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2.75" customHeight="1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2.75" customHeight="1" x14ac:dyDescent="0.2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2.75" customHeight="1" x14ac:dyDescent="0.2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2.75" customHeight="1" x14ac:dyDescent="0.2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2.75" customHeight="1" x14ac:dyDescent="0.2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2.75" customHeight="1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2.75" customHeight="1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2.75" customHeight="1" x14ac:dyDescent="0.2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2.75" customHeight="1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2.75" customHeight="1" x14ac:dyDescent="0.2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2.75" customHeight="1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2.75" customHeight="1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2.75" customHeight="1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2.75" customHeight="1" x14ac:dyDescent="0.2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2.75" customHeight="1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2.75" customHeight="1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2.75" customHeight="1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2.75" customHeight="1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2.75" customHeight="1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2.75" customHeight="1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2.75" customHeight="1" x14ac:dyDescent="0.2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2.75" customHeight="1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2.75" customHeight="1" x14ac:dyDescent="0.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2.75" customHeight="1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2.75" customHeight="1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2.75" customHeight="1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2.75" customHeight="1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2.75" customHeight="1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2.75" customHeight="1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2.75" customHeight="1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2.75" customHeight="1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2.75" customHeight="1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2.75" customHeight="1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2.75" customHeight="1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2.75" customHeight="1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2.75" customHeight="1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2.75" customHeight="1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2.75" customHeight="1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2.75" customHeight="1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2.75" customHeight="1" x14ac:dyDescent="0.2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2.75" customHeight="1" x14ac:dyDescent="0.2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2.75" customHeight="1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2.75" customHeight="1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2.75" customHeight="1" x14ac:dyDescent="0.2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2.75" customHeight="1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2.75" customHeight="1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2.75" customHeight="1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2.75" customHeight="1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2.75" customHeight="1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2.75" customHeight="1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2.75" customHeight="1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2.75" customHeight="1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2.75" customHeight="1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2.75" customHeight="1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2.75" customHeight="1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2.75" customHeight="1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2.75" customHeight="1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2.75" customHeight="1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2.75" customHeight="1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2.75" customHeight="1" x14ac:dyDescent="0.2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2.75" customHeight="1" x14ac:dyDescent="0.2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2.75" customHeight="1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2.75" customHeight="1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2.75" customHeight="1" x14ac:dyDescent="0.2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2.75" customHeight="1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2.75" customHeight="1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2.75" customHeight="1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2.75" customHeight="1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2.75" customHeight="1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2.75" customHeight="1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2.75" customHeight="1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2.75" customHeight="1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2.75" customHeight="1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2.75" customHeight="1" x14ac:dyDescent="0.2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2.75" customHeight="1" x14ac:dyDescent="0.2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2.75" customHeight="1" x14ac:dyDescent="0.2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2.75" customHeight="1" x14ac:dyDescent="0.2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2.75" customHeight="1" x14ac:dyDescent="0.2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2.75" customHeight="1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2.75" customHeight="1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2.75" customHeight="1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2.75" customHeight="1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2.75" customHeight="1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2.75" customHeight="1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2.75" customHeight="1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2.75" customHeight="1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2.75" customHeight="1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2.75" customHeight="1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2.75" customHeight="1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2.75" customHeight="1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2.75" customHeight="1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2.75" customHeight="1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2.75" customHeight="1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2.75" customHeight="1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2.75" customHeight="1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2.75" customHeight="1" x14ac:dyDescent="0.2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2.75" customHeight="1" x14ac:dyDescent="0.2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2.75" customHeight="1" x14ac:dyDescent="0.2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2.75" customHeight="1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2.75" customHeight="1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2.75" customHeight="1" x14ac:dyDescent="0.2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2.75" customHeight="1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2.75" customHeight="1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2.75" customHeight="1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2.75" customHeight="1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2.75" customHeight="1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2.75" customHeight="1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2.75" customHeight="1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2.75" customHeight="1" x14ac:dyDescent="0.2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2.75" customHeight="1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2.75" customHeight="1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2.75" customHeight="1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2.75" customHeight="1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2.75" customHeight="1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2.75" customHeight="1" x14ac:dyDescent="0.2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2.75" customHeight="1" x14ac:dyDescent="0.2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2.75" customHeight="1" x14ac:dyDescent="0.2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2.75" customHeight="1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2.75" customHeight="1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2.75" customHeight="1" x14ac:dyDescent="0.2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2.75" customHeight="1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2.75" customHeight="1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2.75" customHeight="1" x14ac:dyDescent="0.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2.75" customHeight="1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2.75" customHeight="1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2.75" customHeight="1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2.75" customHeight="1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2.75" customHeight="1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2.75" customHeight="1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2.75" customHeight="1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2.75" customHeight="1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2.75" customHeight="1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2.75" customHeight="1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2.75" customHeight="1" x14ac:dyDescent="0.2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2.75" customHeight="1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2.75" customHeight="1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2.75" customHeight="1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2.75" customHeight="1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2.75" customHeight="1" x14ac:dyDescent="0.2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2.75" customHeight="1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2.75" customHeight="1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2.75" customHeight="1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2.75" customHeight="1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2.75" customHeight="1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2.75" customHeight="1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2.75" customHeight="1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2.75" customHeight="1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2.75" customHeight="1" x14ac:dyDescent="0.2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2.75" customHeight="1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2.75" customHeight="1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2.75" customHeight="1" x14ac:dyDescent="0.2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2.75" customHeight="1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2.75" customHeight="1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2.75" customHeight="1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2.75" customHeight="1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2.75" customHeight="1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2.75" customHeight="1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2.75" customHeight="1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2.75" customHeight="1" x14ac:dyDescent="0.2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2.75" customHeight="1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2.75" customHeight="1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2.75" customHeight="1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2.75" customHeight="1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2.75" customHeight="1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2.75" customHeight="1" x14ac:dyDescent="0.2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2.75" customHeight="1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2.75" customHeight="1" x14ac:dyDescent="0.2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2.75" customHeight="1" x14ac:dyDescent="0.2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2.75" customHeight="1" x14ac:dyDescent="0.2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2.75" customHeight="1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2.75" customHeight="1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2.75" customHeight="1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2.75" customHeight="1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2.75" customHeight="1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2.75" customHeight="1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2.75" customHeight="1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2.75" customHeight="1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2.75" customHeight="1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2.75" customHeight="1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2.75" customHeight="1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2.75" customHeight="1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2.75" customHeight="1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2.75" customHeight="1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2.75" customHeight="1" x14ac:dyDescent="0.2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2.75" customHeight="1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2.75" customHeight="1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2.75" customHeight="1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2.75" customHeight="1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2.75" customHeight="1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2.75" customHeight="1" x14ac:dyDescent="0.2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2.75" customHeight="1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2.75" customHeight="1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2.75" customHeight="1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2.75" customHeight="1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2.75" customHeight="1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2.75" customHeight="1" x14ac:dyDescent="0.2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2.75" customHeight="1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2.75" customHeight="1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2.75" customHeight="1" x14ac:dyDescent="0.2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2.75" customHeight="1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2.75" customHeight="1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2.75" customHeight="1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2.75" customHeight="1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2.75" customHeight="1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2.75" customHeight="1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2.75" customHeight="1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2.75" customHeight="1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2.75" customHeight="1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2.75" customHeight="1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2.75" customHeight="1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2.75" customHeight="1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2.75" customHeight="1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2.75" customHeight="1" x14ac:dyDescent="0.2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2.75" customHeight="1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2.75" customHeight="1" x14ac:dyDescent="0.2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2.75" customHeight="1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2.75" customHeight="1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2.75" customHeight="1" x14ac:dyDescent="0.2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2.75" customHeight="1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2.75" customHeight="1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2.75" customHeight="1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2.75" customHeight="1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2.75" customHeight="1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2.75" customHeight="1" x14ac:dyDescent="0.2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2.75" customHeight="1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2.75" customHeight="1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2.75" customHeight="1" x14ac:dyDescent="0.2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2.75" customHeight="1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2.75" customHeight="1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2.75" customHeight="1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2.75" customHeight="1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2.75" customHeight="1" x14ac:dyDescent="0.2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2.75" customHeight="1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2.75" customHeight="1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2.75" customHeight="1" x14ac:dyDescent="0.2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2.75" customHeight="1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2.75" customHeight="1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2.75" customHeight="1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2.75" customHeight="1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2.75" customHeight="1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2.75" customHeight="1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2.75" customHeight="1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2.75" customHeight="1" x14ac:dyDescent="0.2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2.75" customHeight="1" x14ac:dyDescent="0.2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2.75" customHeight="1" x14ac:dyDescent="0.2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2.75" customHeight="1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2.75" customHeight="1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2.75" customHeight="1" x14ac:dyDescent="0.2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2.75" customHeight="1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2.75" customHeight="1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2.75" customHeight="1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2.75" customHeight="1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2.75" customHeight="1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2.75" customHeight="1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2.75" customHeight="1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2.75" customHeight="1" x14ac:dyDescent="0.2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2.75" customHeight="1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2.75" customHeight="1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2.75" customHeight="1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2.75" customHeight="1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2.75" customHeight="1" x14ac:dyDescent="0.2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2.75" customHeight="1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2.75" customHeight="1" x14ac:dyDescent="0.2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2.75" customHeight="1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2.75" customHeight="1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2.75" customHeight="1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2.75" customHeight="1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2.75" customHeight="1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2.75" customHeight="1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2.75" customHeight="1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2.75" customHeight="1" x14ac:dyDescent="0.2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2.75" customHeight="1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2.75" customHeight="1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2.75" customHeight="1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2.75" customHeight="1" x14ac:dyDescent="0.2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2.75" customHeight="1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2.75" customHeight="1" x14ac:dyDescent="0.2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2.75" customHeight="1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2.75" customHeight="1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2.75" customHeight="1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2.75" customHeight="1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2.75" customHeight="1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2.75" customHeight="1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2.75" customHeight="1" x14ac:dyDescent="0.2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2.75" customHeight="1" x14ac:dyDescent="0.2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2.75" customHeight="1" x14ac:dyDescent="0.2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2.75" customHeight="1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2.75" customHeight="1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2.75" customHeight="1" x14ac:dyDescent="0.2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2.75" customHeight="1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2.75" customHeight="1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2.75" customHeight="1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2.75" customHeight="1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2.75" customHeight="1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2.75" customHeight="1" x14ac:dyDescent="0.2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2.75" customHeight="1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2.75" customHeight="1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2.75" customHeight="1" x14ac:dyDescent="0.2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2.75" customHeight="1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2.75" customHeight="1" x14ac:dyDescent="0.2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2.75" customHeight="1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2.75" customHeight="1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2.75" customHeight="1" x14ac:dyDescent="0.2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2.75" customHeight="1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2.75" customHeight="1" x14ac:dyDescent="0.2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2.75" customHeight="1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2.75" customHeight="1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2.75" customHeight="1" x14ac:dyDescent="0.2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2.75" customHeight="1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2.75" customHeight="1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2.75" customHeight="1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2.75" customHeight="1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2.75" customHeight="1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2.75" customHeight="1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2.75" customHeight="1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2.75" customHeight="1" x14ac:dyDescent="0.2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2.75" customHeight="1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2.75" customHeight="1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2.75" customHeight="1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2.75" customHeight="1" x14ac:dyDescent="0.2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2.75" customHeight="1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2.75" customHeight="1" x14ac:dyDescent="0.2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2.75" customHeight="1" x14ac:dyDescent="0.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2.75" customHeight="1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2.75" customHeight="1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2.75" customHeight="1" x14ac:dyDescent="0.2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2.75" customHeight="1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2.75" customHeight="1" x14ac:dyDescent="0.2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2.75" customHeight="1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2.75" customHeight="1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2.75" customHeight="1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2.75" customHeight="1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2.75" customHeight="1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2.75" customHeight="1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2.75" customHeight="1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2.75" customHeight="1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2.75" customHeight="1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2.75" customHeight="1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2.75" customHeight="1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2.75" customHeight="1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2.75" customHeight="1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2.75" customHeight="1" x14ac:dyDescent="0.2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2.75" customHeight="1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2.75" customHeight="1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2.75" customHeight="1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2.75" customHeight="1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2.75" customHeight="1" x14ac:dyDescent="0.2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2.75" customHeight="1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2.75" customHeight="1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2.75" customHeight="1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2.75" customHeight="1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2.75" customHeight="1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2.75" customHeight="1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2.75" customHeight="1" x14ac:dyDescent="0.2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2.75" customHeight="1" x14ac:dyDescent="0.2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2.75" customHeight="1" x14ac:dyDescent="0.2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2.75" customHeight="1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2.75" customHeight="1" x14ac:dyDescent="0.2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2.75" customHeight="1" x14ac:dyDescent="0.2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2.75" customHeight="1" x14ac:dyDescent="0.2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2.75" customHeight="1" x14ac:dyDescent="0.2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2.75" customHeight="1" x14ac:dyDescent="0.2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2.75" customHeight="1" x14ac:dyDescent="0.2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2.75" customHeight="1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2.75" customHeight="1" x14ac:dyDescent="0.2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2.75" customHeight="1" x14ac:dyDescent="0.2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2.75" customHeight="1" x14ac:dyDescent="0.2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2.75" customHeight="1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2.75" customHeight="1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2.75" customHeight="1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2.75" customHeight="1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2.75" customHeight="1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2.75" customHeight="1" x14ac:dyDescent="0.2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2.75" customHeight="1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2.75" customHeight="1" x14ac:dyDescent="0.2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2.75" customHeight="1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2.75" customHeight="1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2.75" customHeight="1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2.75" customHeight="1" x14ac:dyDescent="0.2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2.75" customHeight="1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2.75" customHeight="1" x14ac:dyDescent="0.2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2.75" customHeight="1" x14ac:dyDescent="0.2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2.75" customHeight="1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2.75" customHeight="1" x14ac:dyDescent="0.2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2.75" customHeight="1" x14ac:dyDescent="0.2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2.75" customHeight="1" x14ac:dyDescent="0.2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2.75" customHeight="1" x14ac:dyDescent="0.2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2.75" customHeight="1" x14ac:dyDescent="0.2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2.75" customHeight="1" x14ac:dyDescent="0.2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2.75" customHeight="1" x14ac:dyDescent="0.2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2.75" customHeight="1" x14ac:dyDescent="0.2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2.75" customHeight="1" x14ac:dyDescent="0.2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2.75" customHeight="1" x14ac:dyDescent="0.2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2.75" customHeight="1" x14ac:dyDescent="0.2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2.75" customHeight="1" x14ac:dyDescent="0.2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2.75" customHeight="1" x14ac:dyDescent="0.2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2.75" customHeight="1" x14ac:dyDescent="0.2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2.75" customHeight="1" x14ac:dyDescent="0.2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14">
    <mergeCell ref="C35:E35"/>
    <mergeCell ref="B36:F36"/>
    <mergeCell ref="B4:E4"/>
    <mergeCell ref="B7:E7"/>
    <mergeCell ref="B22:D22"/>
    <mergeCell ref="B26:E26"/>
    <mergeCell ref="C27:E27"/>
    <mergeCell ref="C28:E28"/>
    <mergeCell ref="C29:E29"/>
    <mergeCell ref="C30:E30"/>
    <mergeCell ref="C31:E31"/>
    <mergeCell ref="C32:E32"/>
    <mergeCell ref="C33:E33"/>
    <mergeCell ref="C34:E34"/>
  </mergeCells>
  <dataValidations count="1">
    <dataValidation type="decimal" allowBlank="1" showErrorMessage="1" sqref="E9:E21 I9:I21 G28:G35 I28:I35" xr:uid="{00000000-0002-0000-0300-000000000000}">
      <formula1>0</formula1>
      <formula2>5</formula2>
    </dataValidation>
  </dataValidations>
  <pageMargins left="0.78749999999999998" right="0.78749999999999998" top="0.98402777777777795" bottom="0.98402777777777795" header="0" footer="0"/>
  <pageSetup scale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FF"/>
  </sheetPr>
  <dimension ref="A1:AF1000"/>
  <sheetViews>
    <sheetView workbookViewId="0"/>
  </sheetViews>
  <sheetFormatPr defaultColWidth="12.6640625" defaultRowHeight="15" customHeight="1" x14ac:dyDescent="0.25"/>
  <cols>
    <col min="1" max="3" width="11.6640625" customWidth="1"/>
    <col min="4" max="4" width="15" customWidth="1"/>
    <col min="5" max="5" width="14.21875" customWidth="1"/>
    <col min="6" max="6" width="20.6640625" customWidth="1"/>
    <col min="7" max="7" width="16.77734375" customWidth="1"/>
    <col min="8" max="8" width="20.77734375" customWidth="1"/>
    <col min="9" max="32" width="11.6640625" customWidth="1"/>
  </cols>
  <sheetData>
    <row r="1" spans="1:32" ht="12.75" customHeight="1" x14ac:dyDescent="0.3">
      <c r="A1" s="11"/>
      <c r="B1" s="129" t="s">
        <v>116</v>
      </c>
      <c r="C1" s="121"/>
      <c r="D1" s="121"/>
      <c r="E1" s="121"/>
      <c r="F1" s="121"/>
      <c r="G1" s="121"/>
      <c r="H1" s="121"/>
      <c r="I1" s="121"/>
      <c r="J1" s="121"/>
      <c r="K1" s="121"/>
      <c r="L1" s="122"/>
      <c r="M1" s="6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</row>
    <row r="2" spans="1:32" ht="12.75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ht="12.75" customHeight="1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ht="12.75" customHeight="1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ht="12.75" customHeight="1" x14ac:dyDescent="0.25">
      <c r="A5" s="11"/>
      <c r="B5" s="62" t="s">
        <v>117</v>
      </c>
      <c r="C5" s="63" t="s">
        <v>118</v>
      </c>
      <c r="D5" s="63" t="s">
        <v>119</v>
      </c>
      <c r="E5" s="64" t="s">
        <v>120</v>
      </c>
      <c r="F5" s="64" t="s">
        <v>121</v>
      </c>
      <c r="G5" s="64" t="s">
        <v>122</v>
      </c>
      <c r="H5" s="64" t="s">
        <v>123</v>
      </c>
      <c r="I5" s="64" t="s">
        <v>124</v>
      </c>
      <c r="J5" s="64" t="s">
        <v>125</v>
      </c>
      <c r="K5" s="64" t="s">
        <v>126</v>
      </c>
      <c r="L5" s="65" t="s">
        <v>127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32" ht="12.75" customHeight="1" x14ac:dyDescent="0.25">
      <c r="A6" s="11"/>
      <c r="B6" s="66" t="s">
        <v>128</v>
      </c>
      <c r="C6" s="44">
        <v>190</v>
      </c>
      <c r="D6" s="27">
        <f t="shared" ref="D6:D9" si="0">SUM(E6:K6)</f>
        <v>589</v>
      </c>
      <c r="E6" s="67">
        <v>25</v>
      </c>
      <c r="F6" s="67">
        <v>80</v>
      </c>
      <c r="G6" s="67">
        <v>25</v>
      </c>
      <c r="H6" s="67">
        <v>400</v>
      </c>
      <c r="I6" s="67">
        <v>10</v>
      </c>
      <c r="J6" s="67">
        <v>25</v>
      </c>
      <c r="K6" s="67">
        <v>24</v>
      </c>
      <c r="L6" s="68">
        <f t="shared" ref="L6:L9" si="1">D6/C6</f>
        <v>3.1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2" ht="12.75" customHeight="1" x14ac:dyDescent="0.25">
      <c r="A7" s="11"/>
      <c r="B7" s="66" t="s">
        <v>129</v>
      </c>
      <c r="C7" s="27">
        <v>130</v>
      </c>
      <c r="D7" s="27">
        <f t="shared" si="0"/>
        <v>326</v>
      </c>
      <c r="E7" s="69">
        <v>20</v>
      </c>
      <c r="F7" s="69">
        <v>120</v>
      </c>
      <c r="G7" s="69">
        <v>30</v>
      </c>
      <c r="H7" s="69">
        <v>100</v>
      </c>
      <c r="I7" s="69">
        <v>10</v>
      </c>
      <c r="J7" s="69">
        <v>30</v>
      </c>
      <c r="K7" s="69">
        <v>16</v>
      </c>
      <c r="L7" s="68">
        <f t="shared" si="1"/>
        <v>2.5076923076923077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32" ht="12.75" customHeight="1" x14ac:dyDescent="0.25">
      <c r="A8" s="11"/>
      <c r="B8" s="66" t="s">
        <v>130</v>
      </c>
      <c r="C8" s="27">
        <v>140</v>
      </c>
      <c r="D8" s="27">
        <f t="shared" si="0"/>
        <v>399</v>
      </c>
      <c r="E8" s="70">
        <v>17</v>
      </c>
      <c r="F8" s="70">
        <v>90</v>
      </c>
      <c r="G8" s="70">
        <v>32</v>
      </c>
      <c r="H8" s="70">
        <v>200</v>
      </c>
      <c r="I8" s="70">
        <v>12</v>
      </c>
      <c r="J8" s="70">
        <v>32</v>
      </c>
      <c r="K8" s="70">
        <v>16</v>
      </c>
      <c r="L8" s="68">
        <f t="shared" si="1"/>
        <v>2.85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ht="12.75" customHeight="1" x14ac:dyDescent="0.25">
      <c r="A9" s="11"/>
      <c r="B9" s="66" t="s">
        <v>131</v>
      </c>
      <c r="C9" s="27">
        <v>125</v>
      </c>
      <c r="D9" s="27">
        <f t="shared" si="0"/>
        <v>486</v>
      </c>
      <c r="E9" s="69">
        <v>22</v>
      </c>
      <c r="F9" s="69">
        <v>80</v>
      </c>
      <c r="G9" s="69">
        <v>33</v>
      </c>
      <c r="H9" s="69">
        <v>300</v>
      </c>
      <c r="I9" s="69">
        <v>8</v>
      </c>
      <c r="J9" s="69">
        <v>35</v>
      </c>
      <c r="K9" s="69">
        <v>8</v>
      </c>
      <c r="L9" s="68">
        <f t="shared" si="1"/>
        <v>3.8879999999999999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ht="12.75" customHeight="1" x14ac:dyDescent="0.25">
      <c r="A10" s="11"/>
      <c r="B10" s="71"/>
      <c r="C10" s="27"/>
      <c r="D10" s="27"/>
      <c r="E10" s="69"/>
      <c r="F10" s="69"/>
      <c r="G10" s="69"/>
      <c r="H10" s="69"/>
      <c r="I10" s="69"/>
      <c r="J10" s="69"/>
      <c r="K10" s="69"/>
      <c r="L10" s="72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 spans="1:32" ht="12.75" customHeight="1" x14ac:dyDescent="0.25">
      <c r="A11" s="11"/>
      <c r="B11" s="71"/>
      <c r="C11" s="27"/>
      <c r="D11" s="27"/>
      <c r="E11" s="69"/>
      <c r="F11" s="69"/>
      <c r="G11" s="69"/>
      <c r="H11" s="69"/>
      <c r="I11" s="69"/>
      <c r="J11" s="69"/>
      <c r="K11" s="69"/>
      <c r="L11" s="72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</row>
    <row r="12" spans="1:32" ht="12.75" customHeight="1" x14ac:dyDescent="0.25">
      <c r="A12" s="11"/>
      <c r="B12" s="71"/>
      <c r="C12" s="27"/>
      <c r="D12" s="27"/>
      <c r="E12" s="69"/>
      <c r="F12" s="69"/>
      <c r="G12" s="69"/>
      <c r="H12" s="69"/>
      <c r="I12" s="69"/>
      <c r="J12" s="69"/>
      <c r="K12" s="69"/>
      <c r="L12" s="72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</row>
    <row r="13" spans="1:32" ht="12.75" customHeight="1" x14ac:dyDescent="0.25">
      <c r="A13" s="11"/>
      <c r="B13" s="71"/>
      <c r="C13" s="27"/>
      <c r="D13" s="27"/>
      <c r="E13" s="69"/>
      <c r="F13" s="69"/>
      <c r="G13" s="69"/>
      <c r="H13" s="69"/>
      <c r="I13" s="69"/>
      <c r="J13" s="69"/>
      <c r="K13" s="69"/>
      <c r="L13" s="72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</row>
    <row r="14" spans="1:32" ht="12.75" customHeight="1" x14ac:dyDescent="0.25">
      <c r="A14" s="11"/>
      <c r="B14" s="71"/>
      <c r="C14" s="27"/>
      <c r="D14" s="27"/>
      <c r="E14" s="69"/>
      <c r="F14" s="69"/>
      <c r="G14" s="69"/>
      <c r="H14" s="69"/>
      <c r="I14" s="69"/>
      <c r="J14" s="69"/>
      <c r="K14" s="69"/>
      <c r="L14" s="72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 spans="1:32" ht="12.75" customHeight="1" x14ac:dyDescent="0.25">
      <c r="A15" s="11"/>
      <c r="B15" s="71"/>
      <c r="C15" s="27"/>
      <c r="D15" s="27"/>
      <c r="E15" s="69"/>
      <c r="F15" s="69"/>
      <c r="G15" s="69"/>
      <c r="H15" s="69"/>
      <c r="I15" s="69"/>
      <c r="J15" s="69"/>
      <c r="K15" s="69"/>
      <c r="L15" s="72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</row>
    <row r="16" spans="1:32" ht="12.75" customHeight="1" x14ac:dyDescent="0.25">
      <c r="A16" s="11"/>
      <c r="B16" s="71"/>
      <c r="C16" s="27"/>
      <c r="D16" s="27"/>
      <c r="E16" s="69"/>
      <c r="F16" s="69"/>
      <c r="G16" s="69"/>
      <c r="H16" s="69"/>
      <c r="I16" s="69"/>
      <c r="J16" s="69"/>
      <c r="K16" s="69"/>
      <c r="L16" s="72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</row>
    <row r="17" spans="1:32" ht="12.75" customHeight="1" x14ac:dyDescent="0.25">
      <c r="A17" s="11"/>
      <c r="B17" s="71"/>
      <c r="C17" s="27"/>
      <c r="D17" s="27"/>
      <c r="E17" s="69"/>
      <c r="F17" s="69"/>
      <c r="G17" s="69"/>
      <c r="H17" s="69"/>
      <c r="I17" s="69"/>
      <c r="J17" s="69"/>
      <c r="K17" s="69"/>
      <c r="L17" s="72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</row>
    <row r="18" spans="1:32" ht="12.75" customHeight="1" x14ac:dyDescent="0.25">
      <c r="A18" s="11"/>
      <c r="B18" s="71"/>
      <c r="C18" s="27"/>
      <c r="D18" s="27"/>
      <c r="E18" s="69"/>
      <c r="F18" s="69"/>
      <c r="G18" s="69"/>
      <c r="H18" s="69"/>
      <c r="I18" s="69"/>
      <c r="J18" s="69"/>
      <c r="K18" s="69"/>
      <c r="L18" s="72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</row>
    <row r="19" spans="1:32" ht="12.75" customHeight="1" x14ac:dyDescent="0.25">
      <c r="A19" s="11"/>
      <c r="B19" s="71"/>
      <c r="C19" s="27"/>
      <c r="D19" s="27"/>
      <c r="E19" s="69"/>
      <c r="F19" s="69"/>
      <c r="G19" s="69"/>
      <c r="H19" s="69"/>
      <c r="I19" s="69"/>
      <c r="J19" s="69"/>
      <c r="K19" s="69"/>
      <c r="L19" s="72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 spans="1:32" ht="12.75" customHeight="1" x14ac:dyDescent="0.25">
      <c r="A20" s="11"/>
      <c r="B20" s="71"/>
      <c r="C20" s="27"/>
      <c r="D20" s="27"/>
      <c r="E20" s="69"/>
      <c r="F20" s="69"/>
      <c r="G20" s="69"/>
      <c r="H20" s="69"/>
      <c r="I20" s="69"/>
      <c r="J20" s="69"/>
      <c r="K20" s="69"/>
      <c r="L20" s="72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 spans="1:32" ht="12.75" customHeight="1" x14ac:dyDescent="0.25">
      <c r="A21" s="11"/>
      <c r="B21" s="71"/>
      <c r="C21" s="27"/>
      <c r="D21" s="27"/>
      <c r="E21" s="69"/>
      <c r="F21" s="69"/>
      <c r="G21" s="69"/>
      <c r="H21" s="69"/>
      <c r="I21" s="69"/>
      <c r="J21" s="69"/>
      <c r="K21" s="69"/>
      <c r="L21" s="72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</row>
    <row r="22" spans="1:32" ht="12.75" customHeight="1" x14ac:dyDescent="0.25">
      <c r="A22" s="11"/>
      <c r="B22" s="71"/>
      <c r="C22" s="27"/>
      <c r="D22" s="27"/>
      <c r="E22" s="69"/>
      <c r="F22" s="69"/>
      <c r="G22" s="69"/>
      <c r="H22" s="69"/>
      <c r="I22" s="69"/>
      <c r="J22" s="69"/>
      <c r="K22" s="69"/>
      <c r="L22" s="72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</row>
    <row r="23" spans="1:32" ht="12.75" customHeight="1" x14ac:dyDescent="0.25">
      <c r="A23" s="11"/>
      <c r="B23" s="71"/>
      <c r="C23" s="27"/>
      <c r="D23" s="27"/>
      <c r="E23" s="69"/>
      <c r="F23" s="69"/>
      <c r="G23" s="69"/>
      <c r="H23" s="69"/>
      <c r="I23" s="69"/>
      <c r="J23" s="69"/>
      <c r="K23" s="69"/>
      <c r="L23" s="72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</row>
    <row r="24" spans="1:32" ht="12.75" customHeight="1" x14ac:dyDescent="0.25">
      <c r="A24" s="11"/>
      <c r="B24" s="71"/>
      <c r="C24" s="27"/>
      <c r="D24" s="27"/>
      <c r="E24" s="69"/>
      <c r="F24" s="69"/>
      <c r="G24" s="69"/>
      <c r="H24" s="69"/>
      <c r="I24" s="69"/>
      <c r="J24" s="69"/>
      <c r="K24" s="69"/>
      <c r="L24" s="72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</row>
    <row r="25" spans="1:32" ht="12.75" customHeight="1" x14ac:dyDescent="0.25">
      <c r="A25" s="11"/>
      <c r="B25" s="71"/>
      <c r="C25" s="27"/>
      <c r="D25" s="27"/>
      <c r="E25" s="69"/>
      <c r="F25" s="69"/>
      <c r="G25" s="69"/>
      <c r="H25" s="69"/>
      <c r="I25" s="69"/>
      <c r="J25" s="69"/>
      <c r="K25" s="69"/>
      <c r="L25" s="72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</row>
    <row r="26" spans="1:32" ht="12.75" customHeight="1" x14ac:dyDescent="0.25">
      <c r="A26" s="11"/>
      <c r="B26" s="71"/>
      <c r="C26" s="27"/>
      <c r="D26" s="27"/>
      <c r="E26" s="69"/>
      <c r="F26" s="69"/>
      <c r="G26" s="69"/>
      <c r="H26" s="69"/>
      <c r="I26" s="69"/>
      <c r="J26" s="69"/>
      <c r="K26" s="69"/>
      <c r="L26" s="72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</row>
    <row r="27" spans="1:32" ht="12.75" customHeight="1" x14ac:dyDescent="0.25">
      <c r="A27" s="11"/>
      <c r="B27" s="71"/>
      <c r="C27" s="27"/>
      <c r="D27" s="27"/>
      <c r="E27" s="69"/>
      <c r="F27" s="69"/>
      <c r="G27" s="69"/>
      <c r="H27" s="69"/>
      <c r="I27" s="69"/>
      <c r="J27" s="69"/>
      <c r="K27" s="69"/>
      <c r="L27" s="72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</row>
    <row r="28" spans="1:32" ht="12.75" customHeight="1" x14ac:dyDescent="0.25">
      <c r="A28" s="11"/>
      <c r="B28" s="73"/>
      <c r="C28" s="30"/>
      <c r="D28" s="30"/>
      <c r="E28" s="74"/>
      <c r="F28" s="74"/>
      <c r="G28" s="74"/>
      <c r="H28" s="74"/>
      <c r="I28" s="74"/>
      <c r="J28" s="74"/>
      <c r="K28" s="74"/>
      <c r="L28" s="12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</row>
    <row r="29" spans="1:32" ht="12.75" customHeight="1" x14ac:dyDescent="0.25">
      <c r="A29" s="11"/>
      <c r="B29" s="20" t="s">
        <v>132</v>
      </c>
      <c r="C29" s="75"/>
      <c r="D29" s="75">
        <f t="shared" ref="D29:K29" si="2">SUM(D6:D28)</f>
        <v>1800</v>
      </c>
      <c r="E29" s="75">
        <f t="shared" si="2"/>
        <v>84</v>
      </c>
      <c r="F29" s="75">
        <f t="shared" si="2"/>
        <v>370</v>
      </c>
      <c r="G29" s="75">
        <f t="shared" si="2"/>
        <v>120</v>
      </c>
      <c r="H29" s="75">
        <f t="shared" si="2"/>
        <v>1000</v>
      </c>
      <c r="I29" s="75">
        <f t="shared" si="2"/>
        <v>40</v>
      </c>
      <c r="J29" s="75">
        <f t="shared" si="2"/>
        <v>122</v>
      </c>
      <c r="K29" s="75">
        <f t="shared" si="2"/>
        <v>64</v>
      </c>
      <c r="L29" s="76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</row>
    <row r="30" spans="1:32" ht="12.75" customHeight="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30" t="s">
        <v>133</v>
      </c>
      <c r="K30" s="90"/>
      <c r="L30" s="77">
        <v>8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</row>
    <row r="31" spans="1:32" ht="12.75" customHeight="1" x14ac:dyDescent="0.25">
      <c r="A31" s="11"/>
      <c r="B31" s="78" t="s">
        <v>134</v>
      </c>
      <c r="C31" s="79"/>
      <c r="D31" s="80"/>
      <c r="E31" s="81">
        <f t="shared" ref="E31:K31" si="3">(E29*1)/$D$29</f>
        <v>4.6666666666666669E-2</v>
      </c>
      <c r="F31" s="81">
        <f t="shared" si="3"/>
        <v>0.20555555555555555</v>
      </c>
      <c r="G31" s="81">
        <f t="shared" si="3"/>
        <v>6.6666666666666666E-2</v>
      </c>
      <c r="H31" s="81">
        <f t="shared" si="3"/>
        <v>0.55555555555555558</v>
      </c>
      <c r="I31" s="81">
        <f t="shared" si="3"/>
        <v>2.2222222222222223E-2</v>
      </c>
      <c r="J31" s="81">
        <f t="shared" si="3"/>
        <v>6.7777777777777784E-2</v>
      </c>
      <c r="K31" s="81">
        <f t="shared" si="3"/>
        <v>3.5555555555555556E-2</v>
      </c>
      <c r="L31" s="82">
        <f>SUM(E31:K31)</f>
        <v>1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</row>
    <row r="32" spans="1: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2">
    <mergeCell ref="B1:L1"/>
    <mergeCell ref="J30:K30"/>
  </mergeCells>
  <pageMargins left="0.78749999999999998" right="0.78749999999999998" top="1.05277777777778" bottom="1.05277777777778" header="0" footer="0"/>
  <pageSetup scale="0" orientation="portrait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9</vt:i4>
      </vt:variant>
    </vt:vector>
  </HeadingPairs>
  <TitlesOfParts>
    <vt:vector size="14" baseType="lpstr">
      <vt:lpstr>Geral</vt:lpstr>
      <vt:lpstr>Atores</vt:lpstr>
      <vt:lpstr>RFS ou RFC</vt:lpstr>
      <vt:lpstr>Fatores</vt:lpstr>
      <vt:lpstr>dadoshistoricos</vt:lpstr>
      <vt:lpstr>'RFS ou RFC'!_Toc112831755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Wagner Junior</cp:lastModifiedBy>
  <dcterms:created xsi:type="dcterms:W3CDTF">2005-01-11T13:43:58Z</dcterms:created>
  <dcterms:modified xsi:type="dcterms:W3CDTF">2023-06-20T06:01:35Z</dcterms:modified>
</cp:coreProperties>
</file>