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nilha1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B10">
      <text>
        <t xml:space="preserve">User:
Peso morto já (sem miúdos)
</t>
      </text>
    </comment>
    <comment authorId="0" ref="B17">
      <text>
        <t xml:space="preserve">User:
Pegar o peso morto já da meia carcaça</t>
      </text>
    </comment>
    <comment authorId="0" ref="C17">
      <text>
        <t xml:space="preserve">Custo da Meia Carcaça = Custo do Abate + Custo da Rotina de Resfriamento * Peso do Boi</t>
      </text>
    </comment>
    <comment authorId="0" ref="H26">
      <text>
        <t xml:space="preserve">Precisa bater com o Custo da carcaça!</t>
      </text>
    </comment>
  </commentList>
</comments>
</file>

<file path=xl/sharedStrings.xml><?xml version="1.0" encoding="utf-8"?>
<sst xmlns="http://schemas.openxmlformats.org/spreadsheetml/2006/main" count="51" uniqueCount="37">
  <si>
    <t>Custo por Rotina</t>
  </si>
  <si>
    <t>Abate</t>
  </si>
  <si>
    <t>Corte/Resfriamento</t>
  </si>
  <si>
    <t>Desossa</t>
  </si>
  <si>
    <t>Compra de Bois</t>
  </si>
  <si>
    <t>Peso Boi</t>
  </si>
  <si>
    <t>Custo Matéria-Prima</t>
  </si>
  <si>
    <t>Custo Abate</t>
  </si>
  <si>
    <t>Custo Total</t>
  </si>
  <si>
    <t>Abate de Bois</t>
  </si>
  <si>
    <t>-</t>
  </si>
  <si>
    <t>1/2 Carcaça</t>
  </si>
  <si>
    <t>Miúdos</t>
  </si>
  <si>
    <t>Percentual</t>
  </si>
  <si>
    <t>Resfriamento</t>
  </si>
  <si>
    <t>Quarteio</t>
  </si>
  <si>
    <t>Produto</t>
  </si>
  <si>
    <t>% Correspondente</t>
  </si>
  <si>
    <t>Kg Produzido</t>
  </si>
  <si>
    <t>Preço Unitário Mercado
(Cotação)</t>
  </si>
  <si>
    <t>Conteúdo Econômico Total</t>
  </si>
  <si>
    <t>% Custo</t>
  </si>
  <si>
    <t>Custo Uni.</t>
  </si>
  <si>
    <t>Traseiro</t>
  </si>
  <si>
    <t>Costela</t>
  </si>
  <si>
    <t>Dianteiro</t>
  </si>
  <si>
    <t>Total</t>
  </si>
  <si>
    <t>% 1/4 Dianteiro</t>
  </si>
  <si>
    <t>Valor Kg</t>
  </si>
  <si>
    <t>Custo Total
(Sem Custo Rotina)</t>
  </si>
  <si>
    <t>Custo Unitário
(Sem Custo Rotina)</t>
  </si>
  <si>
    <t>Custo Desossa</t>
  </si>
  <si>
    <t>Total Custo Unitário
(Com Custo Rotina)</t>
  </si>
  <si>
    <t>Custo Total
(Com Custo Rotina)</t>
  </si>
  <si>
    <t>Paleta</t>
  </si>
  <si>
    <t>Acém</t>
  </si>
  <si>
    <t>Peito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</si>
</sst>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_-&quot;R$&quot;\ * #,##0.00_-;\-&quot;R$&quot;\ * #,##0.00_-;_-&quot;R$&quot;\ * &quot;-&quot;??_-;_-@"/>
    <numFmt numFmtId="165" formatCode="[$R$ -416]#,##0.00 \/ KG"/>
    <numFmt numFmtId="166" formatCode="## Kg"/>
    <numFmt numFmtId="167" formatCode="##.##00 Kg"/>
    <numFmt numFmtId="168" formatCode="##.## Kg"/>
  </numFmts>
  <fonts count="8">
    <font>
      <sz val="11.0"/>
      <color theme="1"/>
      <name val="Calibri"/>
      <scheme val="minor"/>
    </font>
    <font>
      <sz val="14.0"/>
      <color rgb="FFFFFFFF"/>
      <name val="Calibri"/>
    </font>
    <font/>
    <font>
      <color theme="1"/>
      <name val="Calibri"/>
      <scheme val="minor"/>
    </font>
    <font>
      <sz val="11.0"/>
      <color theme="1"/>
      <name val="Calibri"/>
    </font>
    <font>
      <sz val="24.0"/>
      <color theme="1"/>
      <name val="Calibri"/>
      <scheme val="minor"/>
    </font>
    <font>
      <sz val="14.0"/>
      <color rgb="FFFFFFFF"/>
      <name val="Calibri"/>
      <scheme val="minor"/>
    </font>
    <font>
      <sz val="14.0"/>
      <color rgb="FF000000"/>
      <name val="Calibri"/>
      <scheme val="minor"/>
    </font>
  </fonts>
  <fills count="9">
    <fill>
      <patternFill patternType="none"/>
    </fill>
    <fill>
      <patternFill patternType="lightGray"/>
    </fill>
    <fill>
      <patternFill patternType="solid">
        <fgColor rgb="FF666666"/>
        <bgColor rgb="FF666666"/>
      </patternFill>
    </fill>
    <fill>
      <patternFill patternType="solid">
        <fgColor rgb="FFB6D7A8"/>
        <bgColor rgb="FFB6D7A8"/>
      </patternFill>
    </fill>
    <fill>
      <patternFill patternType="solid">
        <fgColor rgb="FFF9CB9C"/>
        <bgColor rgb="FFF9CB9C"/>
      </patternFill>
    </fill>
    <fill>
      <patternFill patternType="solid">
        <fgColor rgb="FFD5A6BD"/>
        <bgColor rgb="FFD5A6BD"/>
      </patternFill>
    </fill>
    <fill>
      <patternFill patternType="solid">
        <fgColor rgb="FFFFF2CC"/>
        <bgColor rgb="FFFFF2CC"/>
      </patternFill>
    </fill>
    <fill>
      <patternFill patternType="solid">
        <fgColor rgb="FFA2C4C9"/>
        <bgColor rgb="FFA2C4C9"/>
      </patternFill>
    </fill>
    <fill>
      <patternFill patternType="solid">
        <fgColor rgb="FFFFFFFF"/>
        <bgColor rgb="FFFFFFFF"/>
      </patternFill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1" fillId="2" fontId="1" numFmtId="164" xfId="0" applyAlignment="1" applyBorder="1" applyFill="1" applyFont="1" applyNumberFormat="1">
      <alignment horizontal="center" readingOrder="0"/>
    </xf>
    <xf borderId="2" fillId="0" fontId="2" numFmtId="0" xfId="0" applyBorder="1" applyFont="1"/>
    <xf borderId="3" fillId="3" fontId="3" numFmtId="0" xfId="0" applyAlignment="1" applyBorder="1" applyFill="1" applyFont="1">
      <alignment readingOrder="0"/>
    </xf>
    <xf borderId="3" fillId="3" fontId="4" numFmtId="165" xfId="0" applyAlignment="1" applyBorder="1" applyFont="1" applyNumberFormat="1">
      <alignment readingOrder="0"/>
    </xf>
    <xf borderId="3" fillId="4" fontId="3" numFmtId="0" xfId="0" applyAlignment="1" applyBorder="1" applyFill="1" applyFont="1">
      <alignment readingOrder="0"/>
    </xf>
    <xf borderId="3" fillId="4" fontId="4" numFmtId="165" xfId="0" applyAlignment="1" applyBorder="1" applyFont="1" applyNumberFormat="1">
      <alignment readingOrder="0"/>
    </xf>
    <xf borderId="3" fillId="5" fontId="3" numFmtId="0" xfId="0" applyAlignment="1" applyBorder="1" applyFill="1" applyFont="1">
      <alignment readingOrder="0"/>
    </xf>
    <xf borderId="3" fillId="5" fontId="4" numFmtId="165" xfId="0" applyAlignment="1" applyBorder="1" applyFont="1" applyNumberFormat="1">
      <alignment readingOrder="0"/>
    </xf>
    <xf borderId="1" fillId="6" fontId="5" numFmtId="0" xfId="0" applyAlignment="1" applyBorder="1" applyFill="1" applyFont="1">
      <alignment horizontal="center" readingOrder="0"/>
    </xf>
    <xf borderId="4" fillId="0" fontId="2" numFmtId="0" xfId="0" applyBorder="1" applyFont="1"/>
    <xf borderId="3" fillId="2" fontId="6" numFmtId="166" xfId="0" applyAlignment="1" applyBorder="1" applyFont="1" applyNumberFormat="1">
      <alignment horizontal="center" readingOrder="0"/>
    </xf>
    <xf borderId="3" fillId="2" fontId="1" numFmtId="164" xfId="0" applyAlignment="1" applyBorder="1" applyFont="1" applyNumberFormat="1">
      <alignment horizontal="center" readingOrder="0"/>
    </xf>
    <xf borderId="3" fillId="0" fontId="3" numFmtId="167" xfId="0" applyAlignment="1" applyBorder="1" applyFont="1" applyNumberFormat="1">
      <alignment readingOrder="0"/>
    </xf>
    <xf borderId="3" fillId="0" fontId="4" numFmtId="164" xfId="0" applyBorder="1" applyFont="1" applyNumberFormat="1"/>
    <xf borderId="3" fillId="7" fontId="4" numFmtId="164" xfId="0" applyBorder="1" applyFill="1" applyFont="1" applyNumberFormat="1"/>
    <xf borderId="0" fillId="0" fontId="4" numFmtId="0" xfId="0" applyFont="1"/>
    <xf borderId="3" fillId="0" fontId="3" numFmtId="0" xfId="0" applyAlignment="1" applyBorder="1" applyFont="1">
      <alignment readingOrder="0"/>
    </xf>
    <xf borderId="3" fillId="0" fontId="4" numFmtId="10" xfId="0" applyAlignment="1" applyBorder="1" applyFont="1" applyNumberFormat="1">
      <alignment readingOrder="0"/>
    </xf>
    <xf borderId="3" fillId="3" fontId="3" numFmtId="0" xfId="0" applyBorder="1" applyFont="1"/>
    <xf borderId="3" fillId="8" fontId="4" numFmtId="164" xfId="0" applyAlignment="1" applyBorder="1" applyFill="1" applyFont="1" applyNumberFormat="1">
      <alignment horizontal="center" readingOrder="0"/>
    </xf>
    <xf borderId="0" fillId="0" fontId="3" numFmtId="0" xfId="0" applyAlignment="1" applyFont="1">
      <alignment vertical="center"/>
    </xf>
    <xf borderId="3" fillId="2" fontId="6" numFmtId="166" xfId="0" applyAlignment="1" applyBorder="1" applyFont="1" applyNumberFormat="1">
      <alignment horizontal="center" readingOrder="0" vertical="center"/>
    </xf>
    <xf borderId="3" fillId="0" fontId="3" numFmtId="0" xfId="0" applyBorder="1" applyFont="1"/>
    <xf borderId="3" fillId="0" fontId="3" numFmtId="10" xfId="0" applyAlignment="1" applyBorder="1" applyFont="1" applyNumberFormat="1">
      <alignment readingOrder="0"/>
    </xf>
    <xf borderId="3" fillId="0" fontId="3" numFmtId="168" xfId="0" applyAlignment="1" applyBorder="1" applyFont="1" applyNumberFormat="1">
      <alignment readingOrder="0"/>
    </xf>
    <xf borderId="3" fillId="0" fontId="4" numFmtId="9" xfId="0" applyBorder="1" applyFont="1" applyNumberFormat="1"/>
    <xf borderId="3" fillId="0" fontId="3" numFmtId="0" xfId="0" applyAlignment="1" applyBorder="1" applyFont="1">
      <alignment horizontal="center" readingOrder="0"/>
    </xf>
    <xf borderId="3" fillId="0" fontId="3" numFmtId="9" xfId="0" applyBorder="1" applyFont="1" applyNumberFormat="1"/>
    <xf borderId="3" fillId="2" fontId="6" numFmtId="0" xfId="0" applyAlignment="1" applyBorder="1" applyFont="1">
      <alignment horizontal="center" readingOrder="0" vertical="center"/>
    </xf>
    <xf borderId="3" fillId="5" fontId="7" numFmtId="166" xfId="0" applyAlignment="1" applyBorder="1" applyFont="1" applyNumberFormat="1">
      <alignment horizontal="center" readingOrder="0" vertical="center"/>
    </xf>
    <xf borderId="3" fillId="0" fontId="4" numFmtId="9" xfId="0" applyAlignment="1" applyBorder="1" applyFont="1" applyNumberFormat="1">
      <alignment horizontal="right"/>
    </xf>
    <xf borderId="3" fillId="8" fontId="4" numFmtId="164" xfId="0" applyBorder="1" applyFont="1" applyNumberFormat="1"/>
    <xf borderId="3" fillId="7" fontId="3" numFmtId="164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5" width="29.0"/>
    <col customWidth="1" min="6" max="6" width="37.86"/>
    <col customWidth="1" min="7" max="27" width="29.0"/>
  </cols>
  <sheetData>
    <row r="2">
      <c r="B2" s="1" t="s">
        <v>0</v>
      </c>
      <c r="C2" s="2"/>
    </row>
    <row r="3">
      <c r="B3" s="3" t="s">
        <v>1</v>
      </c>
      <c r="C3" s="4">
        <v>5.0</v>
      </c>
    </row>
    <row r="4">
      <c r="B4" s="5" t="s">
        <v>2</v>
      </c>
      <c r="C4" s="6">
        <v>3.0</v>
      </c>
    </row>
    <row r="5">
      <c r="B5" s="7" t="s">
        <v>3</v>
      </c>
      <c r="C5" s="8">
        <v>4.0</v>
      </c>
    </row>
    <row r="8">
      <c r="B8" s="9" t="s">
        <v>4</v>
      </c>
      <c r="C8" s="10"/>
      <c r="D8" s="10"/>
      <c r="E8" s="2"/>
    </row>
    <row r="9">
      <c r="B9" s="11" t="s">
        <v>5</v>
      </c>
      <c r="C9" s="12" t="s">
        <v>6</v>
      </c>
      <c r="D9" s="12" t="s">
        <v>7</v>
      </c>
      <c r="E9" s="12" t="s">
        <v>8</v>
      </c>
    </row>
    <row r="10">
      <c r="B10" s="13">
        <v>270.0</v>
      </c>
      <c r="C10" s="14">
        <v>5000.0</v>
      </c>
      <c r="D10" s="14">
        <f>C3*B10</f>
        <v>1350</v>
      </c>
      <c r="E10" s="15">
        <f>C10+D10</f>
        <v>6350</v>
      </c>
    </row>
    <row r="13">
      <c r="B13" s="9" t="s">
        <v>9</v>
      </c>
      <c r="C13" s="10"/>
      <c r="D13" s="2"/>
    </row>
    <row r="14">
      <c r="B14" s="11" t="s">
        <v>10</v>
      </c>
      <c r="C14" s="11" t="s">
        <v>11</v>
      </c>
      <c r="D14" s="11" t="s">
        <v>12</v>
      </c>
      <c r="N14" s="16"/>
    </row>
    <row r="15">
      <c r="B15" s="17" t="s">
        <v>13</v>
      </c>
      <c r="C15" s="18">
        <v>0.8</v>
      </c>
      <c r="D15" s="18">
        <v>0.2</v>
      </c>
    </row>
    <row r="16">
      <c r="B16" s="19" t="s">
        <v>1</v>
      </c>
      <c r="C16" s="14">
        <f>E10*C15</f>
        <v>5080</v>
      </c>
      <c r="D16" s="14">
        <f>E10*D15</f>
        <v>1270</v>
      </c>
    </row>
    <row r="17">
      <c r="B17" s="5" t="s">
        <v>14</v>
      </c>
      <c r="C17" s="15">
        <f>C16+(C4*B10)</f>
        <v>5890</v>
      </c>
      <c r="D17" s="20" t="s">
        <v>10</v>
      </c>
    </row>
    <row r="21">
      <c r="B21" s="9" t="s">
        <v>15</v>
      </c>
      <c r="C21" s="10"/>
      <c r="D21" s="10"/>
      <c r="E21" s="10"/>
      <c r="F21" s="10"/>
      <c r="G21" s="10"/>
      <c r="H21" s="10"/>
      <c r="I21" s="2"/>
    </row>
    <row r="22">
      <c r="A22" s="21"/>
      <c r="B22" s="22" t="s">
        <v>16</v>
      </c>
      <c r="C22" s="22" t="s">
        <v>17</v>
      </c>
      <c r="D22" s="22" t="s">
        <v>18</v>
      </c>
      <c r="E22" s="22" t="s">
        <v>19</v>
      </c>
      <c r="F22" s="22" t="s">
        <v>20</v>
      </c>
      <c r="G22" s="22" t="s">
        <v>21</v>
      </c>
      <c r="H22" s="22" t="s">
        <v>8</v>
      </c>
      <c r="I22" s="22" t="s">
        <v>22</v>
      </c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</row>
    <row r="23">
      <c r="B23" s="23" t="s">
        <v>23</v>
      </c>
      <c r="C23" s="24">
        <v>0.4777</v>
      </c>
      <c r="D23" s="25">
        <f>B10*C23</f>
        <v>128.979</v>
      </c>
      <c r="E23" s="14">
        <v>30.0</v>
      </c>
      <c r="F23" s="14">
        <f t="shared" ref="F23:F25" si="1">E23*D23</f>
        <v>3869.37</v>
      </c>
      <c r="G23" s="26">
        <v>0.52</v>
      </c>
      <c r="H23" s="14">
        <f t="shared" ref="H23:H25" si="2">$C$17*G23</f>
        <v>3062.8</v>
      </c>
      <c r="I23" s="14">
        <f t="shared" ref="I23:I25" si="3">H23/D23</f>
        <v>23.74650137</v>
      </c>
    </row>
    <row r="24">
      <c r="B24" s="23" t="s">
        <v>24</v>
      </c>
      <c r="C24" s="24">
        <v>0.137</v>
      </c>
      <c r="D24" s="25">
        <f>B10*C24</f>
        <v>36.99</v>
      </c>
      <c r="E24" s="14">
        <v>20.0</v>
      </c>
      <c r="F24" s="14">
        <f t="shared" si="1"/>
        <v>739.8</v>
      </c>
      <c r="G24" s="26">
        <v>0.1</v>
      </c>
      <c r="H24" s="14">
        <f t="shared" si="2"/>
        <v>589</v>
      </c>
      <c r="I24" s="14">
        <f t="shared" si="3"/>
        <v>15.92322249</v>
      </c>
    </row>
    <row r="25">
      <c r="B25" s="23" t="s">
        <v>25</v>
      </c>
      <c r="C25" s="24">
        <v>0.3853</v>
      </c>
      <c r="D25" s="25">
        <f>B10*C25</f>
        <v>104.031</v>
      </c>
      <c r="E25" s="14">
        <v>27.0</v>
      </c>
      <c r="F25" s="14">
        <f t="shared" si="1"/>
        <v>2808.837</v>
      </c>
      <c r="G25" s="26">
        <v>0.38</v>
      </c>
      <c r="H25" s="14">
        <f t="shared" si="2"/>
        <v>2238.2</v>
      </c>
      <c r="I25" s="14">
        <f t="shared" si="3"/>
        <v>21.5147408</v>
      </c>
    </row>
    <row r="26">
      <c r="B26" s="17" t="s">
        <v>26</v>
      </c>
      <c r="C26" s="24">
        <v>1.0</v>
      </c>
      <c r="D26" s="13">
        <f>SUM(D23:D25)</f>
        <v>270</v>
      </c>
      <c r="E26" s="27" t="s">
        <v>10</v>
      </c>
      <c r="F26" s="14">
        <f t="shared" ref="F26:H26" si="4">SUM(F23:F25)</f>
        <v>7418.007</v>
      </c>
      <c r="G26" s="28">
        <f t="shared" si="4"/>
        <v>1</v>
      </c>
      <c r="H26" s="15">
        <f t="shared" si="4"/>
        <v>5890</v>
      </c>
      <c r="I26" s="20" t="s">
        <v>10</v>
      </c>
    </row>
    <row r="29" ht="15.75" customHeight="1"/>
    <row r="30" ht="15.75" customHeight="1"/>
    <row r="31" ht="15.75" customHeight="1">
      <c r="B31" s="9" t="s">
        <v>3</v>
      </c>
      <c r="C31" s="10"/>
      <c r="D31" s="10"/>
      <c r="E31" s="10"/>
      <c r="F31" s="10"/>
      <c r="G31" s="10"/>
      <c r="H31" s="10"/>
      <c r="I31" s="10"/>
      <c r="J31" s="10"/>
      <c r="K31" s="10"/>
      <c r="L31" s="2"/>
    </row>
    <row r="32" ht="15.75" customHeight="1">
      <c r="A32" s="21"/>
      <c r="B32" s="22" t="s">
        <v>16</v>
      </c>
      <c r="C32" s="22" t="s">
        <v>27</v>
      </c>
      <c r="D32" s="22" t="s">
        <v>28</v>
      </c>
      <c r="E32" s="29" t="s">
        <v>19</v>
      </c>
      <c r="F32" s="22" t="s">
        <v>20</v>
      </c>
      <c r="G32" s="22" t="s">
        <v>21</v>
      </c>
      <c r="H32" s="22" t="s">
        <v>29</v>
      </c>
      <c r="I32" s="22" t="s">
        <v>30</v>
      </c>
      <c r="J32" s="30" t="s">
        <v>31</v>
      </c>
      <c r="K32" s="30" t="s">
        <v>32</v>
      </c>
      <c r="L32" s="30" t="s">
        <v>33</v>
      </c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</row>
    <row r="33" ht="15.75" customHeight="1">
      <c r="B33" s="23" t="s">
        <v>34</v>
      </c>
      <c r="C33" s="31">
        <v>0.35</v>
      </c>
      <c r="D33" s="25">
        <f t="shared" ref="D33:D35" si="5">$D$25*C33</f>
        <v>36.41085</v>
      </c>
      <c r="E33" s="14">
        <v>18.0</v>
      </c>
      <c r="F33" s="14">
        <f t="shared" ref="F33:F35" si="6">E33*D33</f>
        <v>655.3953</v>
      </c>
      <c r="G33" s="31">
        <f t="shared" ref="G33:G35" si="7">F33/$F$36</f>
        <v>0.3442622951</v>
      </c>
      <c r="H33" s="14">
        <f t="shared" ref="H33:H35" si="8">$H$26*G33</f>
        <v>2027.704918</v>
      </c>
      <c r="I33" s="14">
        <f t="shared" ref="I33:I35" si="9">H33/D33</f>
        <v>55.68957929</v>
      </c>
      <c r="J33" s="14">
        <v>4.0</v>
      </c>
      <c r="K33" s="14">
        <f t="shared" ref="K33:K35" si="10">I33+J33</f>
        <v>59.68957929</v>
      </c>
      <c r="L33" s="14">
        <f t="shared" ref="L33:L35" si="11">K33*D33</f>
        <v>2173.348318</v>
      </c>
    </row>
    <row r="34" ht="15.75" customHeight="1">
      <c r="B34" s="17" t="s">
        <v>35</v>
      </c>
      <c r="C34" s="31">
        <v>0.45</v>
      </c>
      <c r="D34" s="25">
        <f t="shared" si="5"/>
        <v>46.81395</v>
      </c>
      <c r="E34" s="14">
        <v>20.0</v>
      </c>
      <c r="F34" s="14">
        <f t="shared" si="6"/>
        <v>936.279</v>
      </c>
      <c r="G34" s="31">
        <f t="shared" si="7"/>
        <v>0.4918032787</v>
      </c>
      <c r="H34" s="14">
        <f t="shared" si="8"/>
        <v>2896.721311</v>
      </c>
      <c r="I34" s="14">
        <f t="shared" si="9"/>
        <v>61.87731032</v>
      </c>
      <c r="J34" s="14">
        <v>4.0</v>
      </c>
      <c r="K34" s="14">
        <f t="shared" si="10"/>
        <v>65.87731032</v>
      </c>
      <c r="L34" s="14">
        <f t="shared" si="11"/>
        <v>3083.977111</v>
      </c>
    </row>
    <row r="35" ht="15.75" customHeight="1">
      <c r="B35" s="23" t="s">
        <v>36</v>
      </c>
      <c r="C35" s="31">
        <v>0.2</v>
      </c>
      <c r="D35" s="25">
        <f t="shared" si="5"/>
        <v>20.8062</v>
      </c>
      <c r="E35" s="14">
        <v>15.0</v>
      </c>
      <c r="F35" s="14">
        <f t="shared" si="6"/>
        <v>312.093</v>
      </c>
      <c r="G35" s="31">
        <f t="shared" si="7"/>
        <v>0.1639344262</v>
      </c>
      <c r="H35" s="14">
        <f t="shared" si="8"/>
        <v>965.5737705</v>
      </c>
      <c r="I35" s="14">
        <f t="shared" si="9"/>
        <v>46.40798274</v>
      </c>
      <c r="J35" s="14">
        <v>4.0</v>
      </c>
      <c r="K35" s="14">
        <f t="shared" si="10"/>
        <v>50.40798274</v>
      </c>
      <c r="L35" s="14">
        <f t="shared" si="11"/>
        <v>1048.79857</v>
      </c>
    </row>
    <row r="36" ht="15.75" customHeight="1">
      <c r="B36" s="27" t="s">
        <v>10</v>
      </c>
      <c r="C36" s="31">
        <f t="shared" ref="C36:D36" si="12">SUM(C33:C35)</f>
        <v>1</v>
      </c>
      <c r="D36" s="25">
        <f t="shared" si="12"/>
        <v>104.031</v>
      </c>
      <c r="E36" s="27" t="s">
        <v>10</v>
      </c>
      <c r="F36" s="14">
        <f t="shared" ref="F36:I36" si="13">SUM(F33:F35)</f>
        <v>1903.7673</v>
      </c>
      <c r="G36" s="31">
        <f t="shared" si="13"/>
        <v>1</v>
      </c>
      <c r="H36" s="32">
        <f t="shared" si="13"/>
        <v>5890</v>
      </c>
      <c r="I36" s="14">
        <f t="shared" si="13"/>
        <v>163.9748723</v>
      </c>
      <c r="J36" s="27" t="s">
        <v>10</v>
      </c>
      <c r="K36" s="27" t="s">
        <v>10</v>
      </c>
      <c r="L36" s="33">
        <f>SUM(L33:L35)</f>
        <v>6306.124</v>
      </c>
    </row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</sheetData>
  <mergeCells count="5">
    <mergeCell ref="B2:C2"/>
    <mergeCell ref="B13:D13"/>
    <mergeCell ref="B8:E8"/>
    <mergeCell ref="B21:I21"/>
    <mergeCell ref="B31:L31"/>
  </mergeCells>
  <printOptions/>
  <pageMargins bottom="0.787401575" footer="0.0" header="0.0" left="0.511811024" right="0.511811024" top="0.787401575"/>
  <pageSetup orientation="landscape"/>
  <drawing r:id="rId2"/>
  <legacyDrawing r:id="rId3"/>
</worksheet>
</file>