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ATEC Online\Engenharia de Software\Projeto Controle de Estoque\"/>
    </mc:Choice>
  </mc:AlternateContent>
  <xr:revisionPtr revIDLastSave="0" documentId="13_ncr:1_{94317C16-BCA2-44E8-97FC-A0ABEAE0D94D}" xr6:coauthVersionLast="45" xr6:coauthVersionMax="45" xr10:uidLastSave="{00000000-0000-0000-0000-000000000000}"/>
  <bookViews>
    <workbookView xWindow="-120" yWindow="-120" windowWidth="20730" windowHeight="11160" activeTab="1" xr2:uid="{28C6784E-A758-4F4F-9A65-BBF2172C6D47}"/>
  </bookViews>
  <sheets>
    <sheet name="Gastos do Projeto" sheetId="1" r:id="rId1"/>
    <sheet name="Gastos da Empresa" sheetId="2" r:id="rId2"/>
  </sheets>
  <externalReferences>
    <externalReference r:id="rId3"/>
  </externalReferences>
  <definedNames>
    <definedName name="DepComp">[1]ValorxHora!$P$3</definedName>
    <definedName name="MediaDesigner">[1]ValorxHora!$E$7</definedName>
    <definedName name="MediaGerente">[1]ValorxHora!$E$2</definedName>
    <definedName name="MediaInfra">[1]ValorxHora!$E$4</definedName>
    <definedName name="MediaProgramador">[1]ValorxHora!$E$5</definedName>
    <definedName name="MediaSistemas">[1]ValorxHora!$E$3</definedName>
    <definedName name="MediaTester">[1]ValorxHora!$E$6</definedName>
    <definedName name="ValCadeira">[1]ValorxHora!$B$12</definedName>
    <definedName name="ValCafe">[1]ValorxHora!$B$13</definedName>
    <definedName name="ValComp">[1]ValorxHora!$H$3</definedName>
    <definedName name="ValFiltro">[1]ValorxHora!$B$14</definedName>
    <definedName name="ValMesa">[1]ValorxHora!$B$11</definedName>
    <definedName name="ValQuadro">[1]ValorxHora!$B$15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I23" i="1"/>
  <c r="I22" i="1"/>
  <c r="I21" i="1"/>
  <c r="I19" i="1"/>
  <c r="I18" i="1"/>
  <c r="I17" i="1"/>
  <c r="I15" i="1"/>
  <c r="I14" i="1"/>
  <c r="I13" i="1"/>
  <c r="I12" i="1"/>
  <c r="I11" i="1"/>
  <c r="I9" i="1"/>
  <c r="I8" i="1"/>
  <c r="I7" i="1"/>
  <c r="I5" i="1"/>
  <c r="I4" i="1"/>
  <c r="I3" i="1"/>
  <c r="I6" i="1" s="1"/>
  <c r="G24" i="1"/>
  <c r="G20" i="1"/>
  <c r="G16" i="1"/>
  <c r="G10" i="1"/>
  <c r="G6" i="1"/>
  <c r="E16" i="2"/>
  <c r="E14" i="2"/>
  <c r="E13" i="2"/>
  <c r="E12" i="2"/>
  <c r="E18" i="2" s="1"/>
  <c r="D12" i="2"/>
  <c r="D18" i="2" s="1"/>
  <c r="E24" i="1"/>
  <c r="E25" i="1" s="1"/>
  <c r="D24" i="1"/>
  <c r="E20" i="1"/>
  <c r="D20" i="1"/>
  <c r="E16" i="1"/>
  <c r="D16" i="1"/>
  <c r="E10" i="1"/>
  <c r="D10" i="1"/>
  <c r="E6" i="1"/>
  <c r="D6" i="1"/>
  <c r="D25" i="1" s="1"/>
  <c r="G25" i="1" l="1"/>
  <c r="I20" i="1"/>
  <c r="I10" i="1"/>
  <c r="I16" i="1"/>
  <c r="I24" i="1"/>
  <c r="I25" i="1" l="1"/>
</calcChain>
</file>

<file path=xl/sharedStrings.xml><?xml version="1.0" encoding="utf-8"?>
<sst xmlns="http://schemas.openxmlformats.org/spreadsheetml/2006/main" count="103" uniqueCount="67">
  <si>
    <t>Horas</t>
  </si>
  <si>
    <t>Valor</t>
  </si>
  <si>
    <t>Data Inicial</t>
  </si>
  <si>
    <t>Data Final</t>
  </si>
  <si>
    <t>Recursos</t>
  </si>
  <si>
    <t>Critério de Aceite</t>
  </si>
  <si>
    <t>Gerenciamento</t>
  </si>
  <si>
    <t>Proposta do Projeto</t>
  </si>
  <si>
    <t>Gerente</t>
  </si>
  <si>
    <t>N/A</t>
  </si>
  <si>
    <t>Definição de Equipes</t>
  </si>
  <si>
    <t>Análise Custo x Benefício</t>
  </si>
  <si>
    <t>Subtotal Gerenciamento</t>
  </si>
  <si>
    <t>Definição</t>
  </si>
  <si>
    <t>Levantamento de Requisitos</t>
  </si>
  <si>
    <t>Analista de Sistemas</t>
  </si>
  <si>
    <t>Especificação</t>
  </si>
  <si>
    <t>Validação</t>
  </si>
  <si>
    <t>Subtotal Definição</t>
  </si>
  <si>
    <t>Desenvolvimento</t>
  </si>
  <si>
    <t>Diagramação</t>
  </si>
  <si>
    <t>Diagrama de Classe</t>
  </si>
  <si>
    <t>Modelagem de Banco de Dados</t>
  </si>
  <si>
    <t>Design de Interface</t>
  </si>
  <si>
    <t>Designer</t>
  </si>
  <si>
    <t>Codificação</t>
  </si>
  <si>
    <t>Programador</t>
  </si>
  <si>
    <t>Testes</t>
  </si>
  <si>
    <t>Tester</t>
  </si>
  <si>
    <t>Subtotal Desenvolvimento</t>
  </si>
  <si>
    <t>Operação</t>
  </si>
  <si>
    <t>Configuração de Servidores</t>
  </si>
  <si>
    <t>Banco de Dados</t>
  </si>
  <si>
    <t>Analista de Infraestrutura</t>
  </si>
  <si>
    <t>Aplicação</t>
  </si>
  <si>
    <t>Subtotal Operação</t>
  </si>
  <si>
    <t>Finalização</t>
  </si>
  <si>
    <t>Homologação</t>
  </si>
  <si>
    <t>Subtotal Finalização</t>
  </si>
  <si>
    <t>Total</t>
  </si>
  <si>
    <t>Reuniões de Fechamento</t>
  </si>
  <si>
    <t>Treinamentos</t>
  </si>
  <si>
    <t>Prost - Análise de Custo do Projeto</t>
  </si>
  <si>
    <t>Passivos do espaço</t>
  </si>
  <si>
    <t>Ativos do espaço</t>
  </si>
  <si>
    <t>Unidades</t>
  </si>
  <si>
    <t>Depreciação</t>
  </si>
  <si>
    <t>Valor Ativo</t>
  </si>
  <si>
    <t>Aluguel</t>
  </si>
  <si>
    <t>Equipamento</t>
  </si>
  <si>
    <t>Computadores</t>
  </si>
  <si>
    <t>Mobiliário</t>
  </si>
  <si>
    <t>Mesa</t>
  </si>
  <si>
    <t>Água</t>
  </si>
  <si>
    <t>Cadeira</t>
  </si>
  <si>
    <t>Internet</t>
  </si>
  <si>
    <t>Cafeteira</t>
  </si>
  <si>
    <t>Filtro de água</t>
  </si>
  <si>
    <t>Alimentação</t>
  </si>
  <si>
    <t>Quadro branco</t>
  </si>
  <si>
    <t>Valor/Hora</t>
  </si>
  <si>
    <t>Descrição</t>
  </si>
  <si>
    <t>Média Mensal R$</t>
  </si>
  <si>
    <t>Valor Hora</t>
  </si>
  <si>
    <t>Total Horas</t>
  </si>
  <si>
    <t>Energia Elétrica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</si>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</sst>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ABB1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D5151"/>
        <bgColor indexed="64"/>
      </patternFill>
    </fill>
    <fill>
      <patternFill patternType="solid">
        <fgColor rgb="FFF61A1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8F8F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ED7D31"/>
      </left>
      <right/>
      <top style="medium">
        <color rgb="FFED7D31"/>
      </top>
      <bottom style="medium">
        <color rgb="FFED7D31"/>
      </bottom>
      <diagonal/>
    </border>
    <border>
      <left/>
      <right/>
      <top style="medium">
        <color rgb="FFED7D31"/>
      </top>
      <bottom style="medium">
        <color rgb="FFED7D31"/>
      </bottom>
      <diagonal/>
    </border>
    <border>
      <left/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rgb="FFF4B083"/>
      </left>
      <right style="medium">
        <color rgb="FFF4B083"/>
      </right>
      <top/>
      <bottom style="medium">
        <color rgb="FFF4B083"/>
      </bottom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 style="medium">
        <color rgb="FFF4B083"/>
      </left>
      <right/>
      <top style="medium">
        <color rgb="FFF4B083"/>
      </top>
      <bottom style="medium">
        <color rgb="FF000000"/>
      </bottom>
      <diagonal/>
    </border>
    <border>
      <left/>
      <right/>
      <top style="medium">
        <color rgb="FFF4B083"/>
      </top>
      <bottom style="medium">
        <color rgb="FF000000"/>
      </bottom>
      <diagonal/>
    </border>
    <border>
      <left/>
      <right style="medium">
        <color rgb="FFF4B083"/>
      </right>
      <top style="medium">
        <color rgb="FFF4B083"/>
      </top>
      <bottom style="medium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0" fontId="1" fillId="10" borderId="3" xfId="0" applyFont="1" applyFill="1" applyBorder="1"/>
    <xf numFmtId="0" fontId="1" fillId="9" borderId="6" xfId="0" applyFont="1" applyFill="1" applyBorder="1"/>
    <xf numFmtId="164" fontId="1" fillId="9" borderId="6" xfId="0" applyNumberFormat="1" applyFont="1" applyFill="1" applyBorder="1"/>
    <xf numFmtId="165" fontId="1" fillId="9" borderId="6" xfId="0" applyNumberFormat="1" applyFont="1" applyFill="1" applyBorder="1"/>
    <xf numFmtId="0" fontId="1" fillId="8" borderId="6" xfId="0" applyFont="1" applyFill="1" applyBorder="1"/>
    <xf numFmtId="164" fontId="1" fillId="8" borderId="6" xfId="0" applyNumberFormat="1" applyFont="1" applyFill="1" applyBorder="1"/>
    <xf numFmtId="165" fontId="1" fillId="8" borderId="6" xfId="0" applyNumberFormat="1" applyFont="1" applyFill="1" applyBorder="1"/>
    <xf numFmtId="0" fontId="1" fillId="7" borderId="6" xfId="0" applyFont="1" applyFill="1" applyBorder="1"/>
    <xf numFmtId="164" fontId="1" fillId="7" borderId="6" xfId="0" applyNumberFormat="1" applyFont="1" applyFill="1" applyBorder="1"/>
    <xf numFmtId="165" fontId="1" fillId="7" borderId="6" xfId="0" applyNumberFormat="1" applyFont="1" applyFill="1" applyBorder="1"/>
    <xf numFmtId="0" fontId="1" fillId="4" borderId="6" xfId="0" applyFont="1" applyFill="1" applyBorder="1"/>
    <xf numFmtId="164" fontId="1" fillId="4" borderId="6" xfId="0" applyNumberFormat="1" applyFont="1" applyFill="1" applyBorder="1"/>
    <xf numFmtId="165" fontId="1" fillId="4" borderId="6" xfId="0" applyNumberFormat="1" applyFont="1" applyFill="1" applyBorder="1"/>
    <xf numFmtId="0" fontId="0" fillId="4" borderId="6" xfId="0" applyFill="1" applyBorder="1"/>
    <xf numFmtId="0" fontId="1" fillId="5" borderId="4" xfId="0" applyFont="1" applyFill="1" applyBorder="1"/>
    <xf numFmtId="165" fontId="1" fillId="5" borderId="4" xfId="0" applyNumberFormat="1" applyFont="1" applyFill="1" applyBorder="1"/>
    <xf numFmtId="0" fontId="1" fillId="0" borderId="16" xfId="0" applyFont="1" applyBorder="1"/>
    <xf numFmtId="0" fontId="1" fillId="0" borderId="15" xfId="0" applyFont="1" applyBorder="1"/>
    <xf numFmtId="0" fontId="1" fillId="0" borderId="17" xfId="0" applyFont="1" applyBorder="1"/>
    <xf numFmtId="0" fontId="1" fillId="0" borderId="14" xfId="0" applyFont="1" applyBorder="1"/>
    <xf numFmtId="0" fontId="1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3" xfId="0" applyBorder="1"/>
    <xf numFmtId="0" fontId="0" fillId="0" borderId="24" xfId="0" applyBorder="1"/>
    <xf numFmtId="164" fontId="0" fillId="0" borderId="25" xfId="0" applyNumberFormat="1" applyBorder="1" applyAlignment="1">
      <alignment horizontal="right"/>
    </xf>
    <xf numFmtId="164" fontId="0" fillId="0" borderId="26" xfId="0" applyNumberFormat="1" applyBorder="1"/>
    <xf numFmtId="0" fontId="0" fillId="0" borderId="10" xfId="0" applyBorder="1"/>
    <xf numFmtId="164" fontId="0" fillId="0" borderId="28" xfId="0" applyNumberFormat="1" applyBorder="1" applyAlignment="1">
      <alignment horizontal="right"/>
    </xf>
    <xf numFmtId="164" fontId="0" fillId="0" borderId="29" xfId="0" applyNumberFormat="1" applyBorder="1"/>
    <xf numFmtId="0" fontId="0" fillId="0" borderId="11" xfId="0" applyBorder="1"/>
    <xf numFmtId="0" fontId="0" fillId="0" borderId="31" xfId="0" applyBorder="1"/>
    <xf numFmtId="164" fontId="0" fillId="0" borderId="32" xfId="0" applyNumberFormat="1" applyBorder="1" applyAlignment="1">
      <alignment horizontal="right"/>
    </xf>
    <xf numFmtId="164" fontId="0" fillId="0" borderId="33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41" xfId="0" applyBorder="1"/>
    <xf numFmtId="0" fontId="1" fillId="9" borderId="39" xfId="0" applyFont="1" applyFill="1" applyBorder="1"/>
    <xf numFmtId="0" fontId="0" fillId="0" borderId="40" xfId="0" applyBorder="1"/>
    <xf numFmtId="0" fontId="1" fillId="8" borderId="39" xfId="0" applyFont="1" applyFill="1" applyBorder="1"/>
    <xf numFmtId="165" fontId="0" fillId="0" borderId="0" xfId="0" applyNumberFormat="1" applyBorder="1"/>
    <xf numFmtId="0" fontId="1" fillId="7" borderId="39" xfId="0" applyFont="1" applyFill="1" applyBorder="1"/>
    <xf numFmtId="0" fontId="0" fillId="4" borderId="39" xfId="0" applyFill="1" applyBorder="1"/>
    <xf numFmtId="0" fontId="1" fillId="5" borderId="12" xfId="0" applyFont="1" applyFill="1" applyBorder="1"/>
    <xf numFmtId="0" fontId="1" fillId="5" borderId="53" xfId="0" applyFont="1" applyFill="1" applyBorder="1"/>
    <xf numFmtId="164" fontId="1" fillId="5" borderId="39" xfId="0" applyNumberFormat="1" applyFont="1" applyFill="1" applyBorder="1"/>
    <xf numFmtId="165" fontId="3" fillId="3" borderId="52" xfId="0" applyNumberFormat="1" applyFont="1" applyFill="1" applyBorder="1" applyAlignment="1">
      <alignment vertical="center"/>
    </xf>
    <xf numFmtId="0" fontId="4" fillId="3" borderId="52" xfId="0" applyFont="1" applyFill="1" applyBorder="1" applyAlignment="1">
      <alignment vertical="center"/>
    </xf>
    <xf numFmtId="0" fontId="3" fillId="3" borderId="49" xfId="0" applyFont="1" applyFill="1" applyBorder="1" applyAlignment="1">
      <alignment vertical="center"/>
    </xf>
    <xf numFmtId="164" fontId="3" fillId="3" borderId="51" xfId="0" applyNumberFormat="1" applyFont="1" applyFill="1" applyBorder="1" applyAlignment="1">
      <alignment vertical="center"/>
    </xf>
    <xf numFmtId="0" fontId="4" fillId="3" borderId="51" xfId="0" applyFont="1" applyFill="1" applyBorder="1" applyAlignment="1">
      <alignment vertical="center"/>
    </xf>
    <xf numFmtId="164" fontId="0" fillId="4" borderId="6" xfId="0" applyNumberFormat="1" applyFill="1" applyBorder="1"/>
    <xf numFmtId="164" fontId="0" fillId="7" borderId="6" xfId="0" applyNumberFormat="1" applyFill="1" applyBorder="1"/>
    <xf numFmtId="164" fontId="0" fillId="8" borderId="6" xfId="0" applyNumberFormat="1" applyFill="1" applyBorder="1"/>
    <xf numFmtId="164" fontId="0" fillId="9" borderId="6" xfId="0" applyNumberFormat="1" applyFill="1" applyBorder="1"/>
    <xf numFmtId="0" fontId="0" fillId="3" borderId="36" xfId="0" applyFill="1" applyBorder="1"/>
    <xf numFmtId="164" fontId="0" fillId="3" borderId="37" xfId="0" applyNumberFormat="1" applyFill="1" applyBorder="1"/>
    <xf numFmtId="164" fontId="0" fillId="3" borderId="38" xfId="0" applyNumberFormat="1" applyFill="1" applyBorder="1"/>
    <xf numFmtId="0" fontId="3" fillId="3" borderId="49" xfId="0" applyFont="1" applyFill="1" applyBorder="1" applyAlignment="1">
      <alignment horizontal="right" vertical="center"/>
    </xf>
    <xf numFmtId="0" fontId="3" fillId="3" borderId="50" xfId="0" applyFont="1" applyFill="1" applyBorder="1" applyAlignment="1">
      <alignment horizontal="right" vertical="center"/>
    </xf>
    <xf numFmtId="0" fontId="3" fillId="3" borderId="51" xfId="0" applyFont="1" applyFill="1" applyBorder="1" applyAlignment="1">
      <alignment horizontal="right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165" fontId="0" fillId="0" borderId="8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1" fillId="5" borderId="11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0" fontId="1" fillId="7" borderId="46" xfId="0" applyFont="1" applyFill="1" applyBorder="1" applyAlignment="1">
      <alignment horizontal="center" vertical="center"/>
    </xf>
    <xf numFmtId="0" fontId="1" fillId="7" borderId="47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7" borderId="5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right"/>
    </xf>
    <xf numFmtId="0" fontId="1" fillId="4" borderId="39" xfId="0" applyFont="1" applyFill="1" applyBorder="1" applyAlignment="1">
      <alignment horizontal="right"/>
    </xf>
    <xf numFmtId="0" fontId="1" fillId="10" borderId="45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5" fillId="9" borderId="46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right"/>
    </xf>
    <xf numFmtId="0" fontId="1" fillId="9" borderId="39" xfId="0" applyFont="1" applyFill="1" applyBorder="1" applyAlignment="1">
      <alignment horizontal="right"/>
    </xf>
    <xf numFmtId="0" fontId="1" fillId="8" borderId="46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right"/>
    </xf>
    <xf numFmtId="0" fontId="1" fillId="8" borderId="39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64" fontId="0" fillId="5" borderId="31" xfId="0" applyNumberFormat="1" applyFill="1" applyBorder="1"/>
    <xf numFmtId="164" fontId="0" fillId="3" borderId="52" xfId="0" applyNumberFormat="1" applyFill="1" applyBorder="1"/>
    <xf numFmtId="0" fontId="6" fillId="12" borderId="57" xfId="0" applyFont="1" applyFill="1" applyBorder="1" applyAlignment="1">
      <alignment horizontal="justify" vertical="center"/>
    </xf>
    <xf numFmtId="0" fontId="7" fillId="12" borderId="58" xfId="0" applyFont="1" applyFill="1" applyBorder="1" applyAlignment="1">
      <alignment horizontal="justify" vertical="center"/>
    </xf>
    <xf numFmtId="0" fontId="6" fillId="0" borderId="57" xfId="0" applyFont="1" applyBorder="1" applyAlignment="1">
      <alignment horizontal="justify" vertical="center"/>
    </xf>
    <xf numFmtId="8" fontId="7" fillId="0" borderId="58" xfId="0" applyNumberFormat="1" applyFont="1" applyBorder="1" applyAlignment="1">
      <alignment horizontal="justify" vertical="center"/>
    </xf>
    <xf numFmtId="0" fontId="7" fillId="0" borderId="58" xfId="0" applyFont="1" applyBorder="1" applyAlignment="1">
      <alignment horizontal="justify" vertical="center"/>
    </xf>
    <xf numFmtId="8" fontId="7" fillId="12" borderId="58" xfId="0" applyNumberFormat="1" applyFont="1" applyFill="1" applyBorder="1" applyAlignment="1">
      <alignment horizontal="justify" vertical="center"/>
    </xf>
    <xf numFmtId="0" fontId="6" fillId="11" borderId="54" xfId="0" applyFont="1" applyFill="1" applyBorder="1" applyAlignment="1">
      <alignment horizontal="center" vertical="center"/>
    </xf>
    <xf numFmtId="0" fontId="6" fillId="11" borderId="55" xfId="0" applyFont="1" applyFill="1" applyBorder="1" applyAlignment="1">
      <alignment horizontal="center" vertical="center"/>
    </xf>
    <xf numFmtId="0" fontId="6" fillId="11" borderId="56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justify" vertical="center"/>
    </xf>
    <xf numFmtId="0" fontId="6" fillId="0" borderId="60" xfId="0" applyFont="1" applyBorder="1" applyAlignment="1">
      <alignment horizontal="justify" vertical="center"/>
    </xf>
    <xf numFmtId="0" fontId="6" fillId="0" borderId="6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D9D"/>
      <color rgb="FFF61A1A"/>
      <color rgb="FFFD5151"/>
      <color rgb="FFFB8F8F"/>
      <color rgb="FFFFEBEB"/>
      <color rgb="FFFFC5C5"/>
      <color rgb="FFFFD9D9"/>
      <color rgb="FFD1EEFB"/>
      <color rgb="FFAED1EE"/>
      <color rgb="FF98A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kerspaces_cost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 do Projeto"/>
      <sheetName val="ValorxHora"/>
      <sheetName val="Gastos da Empresa"/>
    </sheetNames>
    <sheetDataSet>
      <sheetData sheetId="0"/>
      <sheetData sheetId="1">
        <row r="2">
          <cell r="E2">
            <v>75.099999999999994</v>
          </cell>
        </row>
        <row r="3">
          <cell r="E3">
            <v>30.59</v>
          </cell>
          <cell r="H3">
            <v>5495</v>
          </cell>
          <cell r="P3">
            <v>228.95833333333331</v>
          </cell>
        </row>
        <row r="4">
          <cell r="E4">
            <v>25.026666666666667</v>
          </cell>
        </row>
        <row r="5">
          <cell r="E5">
            <v>24.266666666666666</v>
          </cell>
        </row>
        <row r="6">
          <cell r="E6">
            <v>24.653333333333332</v>
          </cell>
        </row>
        <row r="7">
          <cell r="E7">
            <v>17.16333333333333</v>
          </cell>
        </row>
        <row r="11">
          <cell r="B11">
            <v>400</v>
          </cell>
        </row>
        <row r="12">
          <cell r="B12">
            <v>250</v>
          </cell>
        </row>
        <row r="13">
          <cell r="B13">
            <v>400</v>
          </cell>
        </row>
        <row r="14">
          <cell r="B14">
            <v>530</v>
          </cell>
        </row>
        <row r="15">
          <cell r="B15">
            <v>100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27BD-E157-45DC-BC2B-543423350E43}">
  <dimension ref="A1:J25"/>
  <sheetViews>
    <sheetView topLeftCell="A10" workbookViewId="0">
      <selection activeCell="A7" sqref="A7:J25"/>
    </sheetView>
  </sheetViews>
  <sheetFormatPr defaultRowHeight="15" x14ac:dyDescent="0.25"/>
  <cols>
    <col min="1" max="1" width="16.140625" customWidth="1"/>
    <col min="2" max="2" width="27" customWidth="1"/>
    <col min="3" max="3" width="28.85546875" customWidth="1"/>
    <col min="4" max="4" width="10.7109375" customWidth="1"/>
    <col min="5" max="5" width="10.140625" customWidth="1"/>
    <col min="6" max="6" width="24.42578125" customWidth="1"/>
    <col min="7" max="7" width="6.42578125" customWidth="1"/>
    <col min="8" max="8" width="14.140625" customWidth="1"/>
    <col min="9" max="9" width="24.7109375" customWidth="1"/>
    <col min="10" max="10" width="18.5703125" customWidth="1"/>
  </cols>
  <sheetData>
    <row r="1" spans="1:10" ht="19.5" thickBot="1" x14ac:dyDescent="0.3">
      <c r="A1" s="71" t="s">
        <v>42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ht="15.75" thickBot="1" x14ac:dyDescent="0.3">
      <c r="A2" s="99"/>
      <c r="B2" s="100"/>
      <c r="C2" s="101"/>
      <c r="D2" s="8" t="s">
        <v>2</v>
      </c>
      <c r="E2" s="8" t="s">
        <v>3</v>
      </c>
      <c r="F2" s="8" t="s">
        <v>4</v>
      </c>
      <c r="G2" s="8" t="s">
        <v>0</v>
      </c>
      <c r="H2" s="8" t="s">
        <v>60</v>
      </c>
      <c r="I2" s="8" t="s">
        <v>1</v>
      </c>
      <c r="J2" s="8" t="s">
        <v>5</v>
      </c>
    </row>
    <row r="3" spans="1:10" x14ac:dyDescent="0.25">
      <c r="A3" s="102" t="s">
        <v>6</v>
      </c>
      <c r="B3" s="44" t="s">
        <v>7</v>
      </c>
      <c r="C3" s="44"/>
      <c r="D3" s="3">
        <v>43998</v>
      </c>
      <c r="E3" s="3">
        <v>43998</v>
      </c>
      <c r="F3" s="1" t="s">
        <v>8</v>
      </c>
      <c r="G3" s="1">
        <v>2</v>
      </c>
      <c r="H3" s="45">
        <v>75</v>
      </c>
      <c r="I3" s="2">
        <f>PRODUCT(G3,H3)</f>
        <v>150</v>
      </c>
      <c r="J3" s="46" t="s">
        <v>9</v>
      </c>
    </row>
    <row r="4" spans="1:10" x14ac:dyDescent="0.25">
      <c r="A4" s="103"/>
      <c r="B4" s="44" t="s">
        <v>10</v>
      </c>
      <c r="C4" s="44"/>
      <c r="D4" s="3">
        <v>43998</v>
      </c>
      <c r="E4" s="3">
        <v>44000</v>
      </c>
      <c r="F4" s="1" t="s">
        <v>8</v>
      </c>
      <c r="G4" s="1">
        <v>24</v>
      </c>
      <c r="H4" s="45">
        <v>75</v>
      </c>
      <c r="I4" s="2">
        <f>PRODUCT(G4,H4)</f>
        <v>1800</v>
      </c>
      <c r="J4" s="46" t="s">
        <v>9</v>
      </c>
    </row>
    <row r="5" spans="1:10" x14ac:dyDescent="0.25">
      <c r="A5" s="103"/>
      <c r="B5" s="44" t="s">
        <v>11</v>
      </c>
      <c r="C5" s="44"/>
      <c r="D5" s="3">
        <v>44001</v>
      </c>
      <c r="E5" s="3">
        <v>44001</v>
      </c>
      <c r="F5" s="1" t="s">
        <v>8</v>
      </c>
      <c r="G5" s="1">
        <v>4</v>
      </c>
      <c r="H5" s="45">
        <v>75</v>
      </c>
      <c r="I5" s="2">
        <f>PRODUCT(G5,H5)</f>
        <v>300</v>
      </c>
      <c r="J5" s="46" t="s">
        <v>9</v>
      </c>
    </row>
    <row r="6" spans="1:10" ht="15.75" thickBot="1" x14ac:dyDescent="0.3">
      <c r="A6" s="104"/>
      <c r="B6" s="105" t="s">
        <v>12</v>
      </c>
      <c r="C6" s="106"/>
      <c r="D6" s="11">
        <f>(D3)</f>
        <v>43998</v>
      </c>
      <c r="E6" s="11">
        <f>(E5)</f>
        <v>44001</v>
      </c>
      <c r="F6" s="9"/>
      <c r="G6" s="9">
        <f>SUM(G3:G5)</f>
        <v>30</v>
      </c>
      <c r="H6" s="64"/>
      <c r="I6" s="10">
        <f>SUM(I3:I5)</f>
        <v>2250</v>
      </c>
      <c r="J6" s="47"/>
    </row>
    <row r="7" spans="1:10" x14ac:dyDescent="0.25">
      <c r="A7" s="107" t="s">
        <v>13</v>
      </c>
      <c r="B7" s="4" t="s">
        <v>14</v>
      </c>
      <c r="C7" s="4"/>
      <c r="D7" s="7">
        <v>44004</v>
      </c>
      <c r="E7" s="7">
        <v>44008</v>
      </c>
      <c r="F7" s="5" t="s">
        <v>15</v>
      </c>
      <c r="G7" s="5">
        <v>40</v>
      </c>
      <c r="H7" s="45">
        <v>30</v>
      </c>
      <c r="I7" s="6">
        <f>PRODUCT(G7,H7)</f>
        <v>1200</v>
      </c>
      <c r="J7" s="48" t="s">
        <v>9</v>
      </c>
    </row>
    <row r="8" spans="1:10" x14ac:dyDescent="0.25">
      <c r="A8" s="108"/>
      <c r="B8" s="44" t="s">
        <v>16</v>
      </c>
      <c r="C8" s="44"/>
      <c r="D8" s="3">
        <v>44011</v>
      </c>
      <c r="E8" s="3">
        <v>44012</v>
      </c>
      <c r="F8" s="1" t="s">
        <v>15</v>
      </c>
      <c r="G8" s="1">
        <v>16</v>
      </c>
      <c r="H8" s="45">
        <v>30</v>
      </c>
      <c r="I8" s="2">
        <f>PRODUCT(G8,H8)</f>
        <v>480</v>
      </c>
      <c r="J8" s="46" t="s">
        <v>9</v>
      </c>
    </row>
    <row r="9" spans="1:10" x14ac:dyDescent="0.25">
      <c r="A9" s="108"/>
      <c r="B9" s="44" t="s">
        <v>17</v>
      </c>
      <c r="C9" s="44"/>
      <c r="D9" s="3">
        <v>44013</v>
      </c>
      <c r="E9" s="3">
        <v>44013</v>
      </c>
      <c r="F9" s="1" t="s">
        <v>15</v>
      </c>
      <c r="G9" s="1">
        <v>8</v>
      </c>
      <c r="H9" s="45">
        <v>30</v>
      </c>
      <c r="I9" s="2">
        <f>PRODUCT(G9,H9)</f>
        <v>240</v>
      </c>
      <c r="J9" s="46" t="s">
        <v>8</v>
      </c>
    </row>
    <row r="10" spans="1:10" ht="15.75" thickBot="1" x14ac:dyDescent="0.3">
      <c r="A10" s="109"/>
      <c r="B10" s="110" t="s">
        <v>18</v>
      </c>
      <c r="C10" s="111"/>
      <c r="D10" s="14">
        <f>(D7)</f>
        <v>44004</v>
      </c>
      <c r="E10" s="14">
        <f>E9</f>
        <v>44013</v>
      </c>
      <c r="F10" s="12"/>
      <c r="G10" s="12">
        <f>SUM(G7:G9)</f>
        <v>64</v>
      </c>
      <c r="H10" s="63"/>
      <c r="I10" s="13">
        <f>SUM(I7:I9)</f>
        <v>1920</v>
      </c>
      <c r="J10" s="49"/>
    </row>
    <row r="11" spans="1:10" x14ac:dyDescent="0.25">
      <c r="A11" s="87" t="s">
        <v>19</v>
      </c>
      <c r="B11" s="90" t="s">
        <v>20</v>
      </c>
      <c r="C11" s="4" t="s">
        <v>21</v>
      </c>
      <c r="D11" s="7">
        <v>44014</v>
      </c>
      <c r="E11" s="7">
        <v>44014</v>
      </c>
      <c r="F11" s="5" t="s">
        <v>15</v>
      </c>
      <c r="G11" s="5">
        <v>4</v>
      </c>
      <c r="H11" s="45">
        <v>32</v>
      </c>
      <c r="I11" s="2">
        <f>PRODUCT(G11,H11)</f>
        <v>128</v>
      </c>
      <c r="J11" s="48" t="s">
        <v>9</v>
      </c>
    </row>
    <row r="12" spans="1:10" x14ac:dyDescent="0.25">
      <c r="A12" s="88"/>
      <c r="B12" s="91"/>
      <c r="C12" s="44" t="s">
        <v>22</v>
      </c>
      <c r="D12" s="3">
        <v>44014</v>
      </c>
      <c r="E12" s="3">
        <v>44014</v>
      </c>
      <c r="F12" s="1" t="s">
        <v>15</v>
      </c>
      <c r="G12" s="1">
        <v>4</v>
      </c>
      <c r="H12" s="45">
        <v>32</v>
      </c>
      <c r="I12" s="2">
        <f>PRODUCT(G12,H12)</f>
        <v>128</v>
      </c>
      <c r="J12" s="46" t="s">
        <v>9</v>
      </c>
    </row>
    <row r="13" spans="1:10" x14ac:dyDescent="0.25">
      <c r="A13" s="88"/>
      <c r="B13" s="44" t="s">
        <v>23</v>
      </c>
      <c r="C13" s="44"/>
      <c r="D13" s="3">
        <v>44015</v>
      </c>
      <c r="E13" s="3">
        <v>44021</v>
      </c>
      <c r="F13" s="1" t="s">
        <v>24</v>
      </c>
      <c r="G13" s="1">
        <v>40</v>
      </c>
      <c r="H13" s="45">
        <v>18</v>
      </c>
      <c r="I13" s="2">
        <f>PRODUCT(G13,H13)</f>
        <v>720</v>
      </c>
      <c r="J13" s="46" t="s">
        <v>15</v>
      </c>
    </row>
    <row r="14" spans="1:10" x14ac:dyDescent="0.25">
      <c r="A14" s="88"/>
      <c r="B14" s="44" t="s">
        <v>25</v>
      </c>
      <c r="C14" s="44"/>
      <c r="D14" s="50">
        <v>44021</v>
      </c>
      <c r="E14" s="3">
        <v>44034</v>
      </c>
      <c r="F14" s="1" t="s">
        <v>26</v>
      </c>
      <c r="G14" s="1">
        <v>80</v>
      </c>
      <c r="H14" s="45">
        <v>25</v>
      </c>
      <c r="I14" s="2">
        <f>PRODUCT(G14,H14)</f>
        <v>2000</v>
      </c>
      <c r="J14" s="46" t="s">
        <v>15</v>
      </c>
    </row>
    <row r="15" spans="1:10" x14ac:dyDescent="0.25">
      <c r="A15" s="88"/>
      <c r="B15" s="44" t="s">
        <v>27</v>
      </c>
      <c r="C15" s="44"/>
      <c r="D15" s="3">
        <v>44034</v>
      </c>
      <c r="E15" s="3">
        <v>44040</v>
      </c>
      <c r="F15" s="1" t="s">
        <v>28</v>
      </c>
      <c r="G15" s="1">
        <v>40</v>
      </c>
      <c r="H15" s="45">
        <v>25</v>
      </c>
      <c r="I15" s="2">
        <f>PRODUCT(G15,H15)</f>
        <v>1000</v>
      </c>
      <c r="J15" s="46" t="s">
        <v>15</v>
      </c>
    </row>
    <row r="16" spans="1:10" ht="15.75" thickBot="1" x14ac:dyDescent="0.3">
      <c r="A16" s="89"/>
      <c r="B16" s="92" t="s">
        <v>29</v>
      </c>
      <c r="C16" s="93"/>
      <c r="D16" s="17">
        <f>D11</f>
        <v>44014</v>
      </c>
      <c r="E16" s="17">
        <f>E15</f>
        <v>44040</v>
      </c>
      <c r="F16" s="15"/>
      <c r="G16" s="15">
        <f>SUM(G11:G15)</f>
        <v>168</v>
      </c>
      <c r="H16" s="62"/>
      <c r="I16" s="16">
        <f>SUM(I11:I15)</f>
        <v>3976</v>
      </c>
      <c r="J16" s="51"/>
    </row>
    <row r="17" spans="1:10" x14ac:dyDescent="0.25">
      <c r="A17" s="94" t="s">
        <v>30</v>
      </c>
      <c r="B17" s="90" t="s">
        <v>31</v>
      </c>
      <c r="C17" s="4" t="s">
        <v>32</v>
      </c>
      <c r="D17" s="7">
        <v>44041</v>
      </c>
      <c r="E17" s="7">
        <v>44043</v>
      </c>
      <c r="F17" s="5" t="s">
        <v>33</v>
      </c>
      <c r="G17" s="5">
        <v>20</v>
      </c>
      <c r="H17" s="45">
        <v>25</v>
      </c>
      <c r="I17" s="2">
        <f>PRODUCT(G17,H17)</f>
        <v>500</v>
      </c>
      <c r="J17" s="48" t="s">
        <v>9</v>
      </c>
    </row>
    <row r="18" spans="1:10" x14ac:dyDescent="0.25">
      <c r="A18" s="95"/>
      <c r="B18" s="91"/>
      <c r="C18" s="44" t="s">
        <v>34</v>
      </c>
      <c r="D18" s="3">
        <v>44043</v>
      </c>
      <c r="E18" s="3">
        <v>44047</v>
      </c>
      <c r="F18" s="1" t="s">
        <v>33</v>
      </c>
      <c r="G18" s="1">
        <v>20</v>
      </c>
      <c r="H18" s="45">
        <v>25</v>
      </c>
      <c r="I18" s="2">
        <f>PRODUCT(G18,H18)</f>
        <v>500</v>
      </c>
      <c r="J18" s="46" t="s">
        <v>9</v>
      </c>
    </row>
    <row r="19" spans="1:10" x14ac:dyDescent="0.25">
      <c r="A19" s="95"/>
      <c r="B19" s="44" t="s">
        <v>41</v>
      </c>
      <c r="C19" s="44"/>
      <c r="D19" s="3">
        <v>44048</v>
      </c>
      <c r="E19" s="3">
        <v>44054</v>
      </c>
      <c r="F19" s="1" t="s">
        <v>15</v>
      </c>
      <c r="G19" s="1">
        <v>40</v>
      </c>
      <c r="H19" s="45">
        <v>30</v>
      </c>
      <c r="I19" s="2">
        <f>PRODUCT(G19,H19)</f>
        <v>1200</v>
      </c>
      <c r="J19" s="46" t="s">
        <v>9</v>
      </c>
    </row>
    <row r="20" spans="1:10" ht="15.75" thickBot="1" x14ac:dyDescent="0.3">
      <c r="A20" s="96"/>
      <c r="B20" s="97" t="s">
        <v>35</v>
      </c>
      <c r="C20" s="98"/>
      <c r="D20" s="20">
        <f>D17</f>
        <v>44041</v>
      </c>
      <c r="E20" s="20">
        <f>E19</f>
        <v>44054</v>
      </c>
      <c r="F20" s="21"/>
      <c r="G20" s="18">
        <f>SUM(G17:G19)</f>
        <v>80</v>
      </c>
      <c r="H20" s="61"/>
      <c r="I20" s="19">
        <f>SUM(I17:I19)</f>
        <v>2200</v>
      </c>
      <c r="J20" s="52"/>
    </row>
    <row r="21" spans="1:10" x14ac:dyDescent="0.25">
      <c r="A21" s="76" t="s">
        <v>36</v>
      </c>
      <c r="B21" s="79" t="s">
        <v>37</v>
      </c>
      <c r="C21" s="80"/>
      <c r="D21" s="83">
        <v>44055</v>
      </c>
      <c r="E21" s="83">
        <v>44061</v>
      </c>
      <c r="F21" s="5" t="s">
        <v>15</v>
      </c>
      <c r="G21" s="74">
        <v>40</v>
      </c>
      <c r="H21" s="45">
        <v>30</v>
      </c>
      <c r="I21" s="2">
        <f>PRODUCT(G21,H21)</f>
        <v>1200</v>
      </c>
      <c r="J21" s="48" t="s">
        <v>9</v>
      </c>
    </row>
    <row r="22" spans="1:10" x14ac:dyDescent="0.25">
      <c r="A22" s="77"/>
      <c r="B22" s="81"/>
      <c r="C22" s="82"/>
      <c r="D22" s="84"/>
      <c r="E22" s="84"/>
      <c r="F22" s="1" t="s">
        <v>26</v>
      </c>
      <c r="G22" s="75"/>
      <c r="H22" s="45">
        <v>25</v>
      </c>
      <c r="I22" s="2">
        <f>PRODUCT(G21,H22)</f>
        <v>1000</v>
      </c>
      <c r="J22" s="1" t="s">
        <v>9</v>
      </c>
    </row>
    <row r="23" spans="1:10" x14ac:dyDescent="0.25">
      <c r="A23" s="77"/>
      <c r="B23" s="44" t="s">
        <v>40</v>
      </c>
      <c r="C23" s="44"/>
      <c r="D23" s="3">
        <v>44062</v>
      </c>
      <c r="E23" s="3">
        <v>44062</v>
      </c>
      <c r="F23" s="1" t="s">
        <v>8</v>
      </c>
      <c r="G23" s="1">
        <v>4</v>
      </c>
      <c r="H23" s="45">
        <v>75</v>
      </c>
      <c r="I23" s="2">
        <f>PRODUCT(G23,H23)</f>
        <v>300</v>
      </c>
      <c r="J23" s="46" t="s">
        <v>9</v>
      </c>
    </row>
    <row r="24" spans="1:10" ht="15.75" thickBot="1" x14ac:dyDescent="0.3">
      <c r="A24" s="78"/>
      <c r="B24" s="85" t="s">
        <v>38</v>
      </c>
      <c r="C24" s="86"/>
      <c r="D24" s="23">
        <f>D21</f>
        <v>44055</v>
      </c>
      <c r="E24" s="23">
        <f>E23</f>
        <v>44062</v>
      </c>
      <c r="F24" s="22"/>
      <c r="G24" s="54">
        <f>SUM(G21:G23)</f>
        <v>44</v>
      </c>
      <c r="H24" s="120"/>
      <c r="I24" s="55">
        <f>SUM(I21:I23)</f>
        <v>2500</v>
      </c>
      <c r="J24" s="53"/>
    </row>
    <row r="25" spans="1:10" ht="15.75" x14ac:dyDescent="0.25">
      <c r="A25" s="68" t="s">
        <v>39</v>
      </c>
      <c r="B25" s="69"/>
      <c r="C25" s="70"/>
      <c r="D25" s="56">
        <f>D6</f>
        <v>43998</v>
      </c>
      <c r="E25" s="56">
        <f>E24</f>
        <v>44062</v>
      </c>
      <c r="F25" s="57"/>
      <c r="G25" s="58">
        <f>SUM(G6+G10+G16+G20+G24)</f>
        <v>386</v>
      </c>
      <c r="H25" s="121"/>
      <c r="I25" s="59">
        <f>SUM(I6+I10+I16+I20+I24)</f>
        <v>12846</v>
      </c>
      <c r="J25" s="60"/>
    </row>
  </sheetData>
  <mergeCells count="19">
    <mergeCell ref="B6:C6"/>
    <mergeCell ref="A7:A10"/>
    <mergeCell ref="B10:C10"/>
    <mergeCell ref="A25:C25"/>
    <mergeCell ref="A1:J1"/>
    <mergeCell ref="G21:G22"/>
    <mergeCell ref="A21:A24"/>
    <mergeCell ref="B21:C22"/>
    <mergeCell ref="D21:D22"/>
    <mergeCell ref="E21:E22"/>
    <mergeCell ref="B24:C24"/>
    <mergeCell ref="A11:A16"/>
    <mergeCell ref="B11:B12"/>
    <mergeCell ref="B16:C16"/>
    <mergeCell ref="A17:A20"/>
    <mergeCell ref="B17:B18"/>
    <mergeCell ref="B20:C20"/>
    <mergeCell ref="A2:C2"/>
    <mergeCell ref="A3:A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5CF2-67BD-466F-A936-2C62EE3CFAB9}">
  <dimension ref="A1:F18"/>
  <sheetViews>
    <sheetView tabSelected="1" workbookViewId="0">
      <selection activeCell="F18" sqref="F18"/>
    </sheetView>
  </sheetViews>
  <sheetFormatPr defaultRowHeight="15" x14ac:dyDescent="0.25"/>
  <cols>
    <col min="1" max="1" width="18.140625" customWidth="1"/>
    <col min="2" max="2" width="23.85546875" customWidth="1"/>
    <col min="3" max="3" width="7.7109375" customWidth="1"/>
    <col min="4" max="4" width="12.7109375" customWidth="1"/>
    <col min="5" max="5" width="14.5703125" customWidth="1"/>
    <col min="6" max="6" width="18" customWidth="1"/>
    <col min="7" max="7" width="10.85546875" customWidth="1"/>
    <col min="8" max="8" width="19.7109375" customWidth="1"/>
    <col min="9" max="9" width="18.42578125" customWidth="1"/>
  </cols>
  <sheetData>
    <row r="1" spans="1:6" ht="15.75" thickBot="1" x14ac:dyDescent="0.3">
      <c r="A1" s="128" t="s">
        <v>43</v>
      </c>
      <c r="B1" s="129"/>
      <c r="C1" s="129"/>
      <c r="D1" s="129"/>
      <c r="E1" s="129"/>
      <c r="F1" s="130"/>
    </row>
    <row r="2" spans="1:6" ht="15.75" thickBot="1" x14ac:dyDescent="0.3">
      <c r="A2" s="122" t="s">
        <v>61</v>
      </c>
      <c r="B2" s="123" t="s">
        <v>62</v>
      </c>
      <c r="C2" s="123" t="s">
        <v>0</v>
      </c>
      <c r="D2" s="123" t="s">
        <v>63</v>
      </c>
      <c r="E2" s="123" t="s">
        <v>64</v>
      </c>
      <c r="F2" s="123" t="s">
        <v>1</v>
      </c>
    </row>
    <row r="3" spans="1:6" ht="29.25" customHeight="1" thickBot="1" x14ac:dyDescent="0.3">
      <c r="A3" s="124" t="s">
        <v>65</v>
      </c>
      <c r="B3" s="125">
        <v>110</v>
      </c>
      <c r="C3" s="126">
        <v>720</v>
      </c>
      <c r="D3" s="125">
        <v>0.15</v>
      </c>
      <c r="E3" s="126">
        <v>692</v>
      </c>
      <c r="F3" s="125">
        <v>105.72</v>
      </c>
    </row>
    <row r="4" spans="1:6" ht="15.75" thickBot="1" x14ac:dyDescent="0.3">
      <c r="A4" s="122" t="s">
        <v>53</v>
      </c>
      <c r="B4" s="127">
        <v>60</v>
      </c>
      <c r="C4" s="123">
        <v>720</v>
      </c>
      <c r="D4" s="127">
        <v>0.08</v>
      </c>
      <c r="E4" s="123">
        <v>692</v>
      </c>
      <c r="F4" s="127">
        <v>57.67</v>
      </c>
    </row>
    <row r="5" spans="1:6" ht="15.75" thickBot="1" x14ac:dyDescent="0.3">
      <c r="A5" s="124" t="s">
        <v>48</v>
      </c>
      <c r="B5" s="125">
        <v>1000</v>
      </c>
      <c r="C5" s="126">
        <v>720</v>
      </c>
      <c r="D5" s="125">
        <v>1.39</v>
      </c>
      <c r="E5" s="126">
        <v>692</v>
      </c>
      <c r="F5" s="125">
        <v>961.11</v>
      </c>
    </row>
    <row r="6" spans="1:6" ht="15.75" thickBot="1" x14ac:dyDescent="0.3">
      <c r="A6" s="122" t="s">
        <v>66</v>
      </c>
      <c r="B6" s="127">
        <v>200</v>
      </c>
      <c r="C6" s="123">
        <v>720</v>
      </c>
      <c r="D6" s="127">
        <v>0.28000000000000003</v>
      </c>
      <c r="E6" s="123">
        <v>692</v>
      </c>
      <c r="F6" s="127">
        <v>192.22</v>
      </c>
    </row>
    <row r="7" spans="1:6" ht="15.75" thickBot="1" x14ac:dyDescent="0.3">
      <c r="A7" s="124" t="s">
        <v>55</v>
      </c>
      <c r="B7" s="125">
        <v>200</v>
      </c>
      <c r="C7" s="126">
        <v>720</v>
      </c>
      <c r="D7" s="125">
        <v>0.28000000000000003</v>
      </c>
      <c r="E7" s="126">
        <v>692</v>
      </c>
      <c r="F7" s="125">
        <v>192.22</v>
      </c>
    </row>
    <row r="8" spans="1:6" ht="15.75" thickBot="1" x14ac:dyDescent="0.3">
      <c r="A8" s="122" t="s">
        <v>58</v>
      </c>
      <c r="B8" s="127">
        <v>1400</v>
      </c>
      <c r="C8" s="123">
        <v>720</v>
      </c>
      <c r="D8" s="127">
        <v>1.94</v>
      </c>
      <c r="E8" s="123">
        <v>692</v>
      </c>
      <c r="F8" s="127">
        <v>1345.56</v>
      </c>
    </row>
    <row r="9" spans="1:6" ht="15.75" thickBot="1" x14ac:dyDescent="0.3">
      <c r="A9" s="131" t="s">
        <v>39</v>
      </c>
      <c r="B9" s="132"/>
      <c r="C9" s="132"/>
      <c r="D9" s="132"/>
      <c r="E9" s="133"/>
      <c r="F9" s="125">
        <v>2854.5</v>
      </c>
    </row>
    <row r="10" spans="1:6" ht="15.75" thickBot="1" x14ac:dyDescent="0.3">
      <c r="A10" s="112" t="s">
        <v>44</v>
      </c>
      <c r="B10" s="113"/>
      <c r="C10" s="113"/>
      <c r="D10" s="113"/>
      <c r="E10" s="114"/>
    </row>
    <row r="11" spans="1:6" ht="15.75" thickBot="1" x14ac:dyDescent="0.3">
      <c r="A11" s="26"/>
      <c r="B11" s="27"/>
      <c r="C11" s="24" t="s">
        <v>45</v>
      </c>
      <c r="D11" s="24" t="s">
        <v>46</v>
      </c>
      <c r="E11" s="25" t="s">
        <v>47</v>
      </c>
    </row>
    <row r="12" spans="1:6" ht="15.75" thickBot="1" x14ac:dyDescent="0.3">
      <c r="A12" s="28" t="s">
        <v>49</v>
      </c>
      <c r="B12" s="29" t="s">
        <v>50</v>
      </c>
      <c r="C12" s="30">
        <v>2</v>
      </c>
      <c r="D12" s="31">
        <f>DepComp*C12</f>
        <v>457.91666666666663</v>
      </c>
      <c r="E12" s="32">
        <f>ValComp*C12</f>
        <v>10990</v>
      </c>
    </row>
    <row r="13" spans="1:6" x14ac:dyDescent="0.25">
      <c r="A13" s="115" t="s">
        <v>51</v>
      </c>
      <c r="B13" s="33" t="s">
        <v>52</v>
      </c>
      <c r="C13" s="34">
        <v>4</v>
      </c>
      <c r="D13" s="35" t="s">
        <v>9</v>
      </c>
      <c r="E13" s="36">
        <f>ValMesa*C13</f>
        <v>1600</v>
      </c>
    </row>
    <row r="14" spans="1:6" x14ac:dyDescent="0.25">
      <c r="A14" s="116"/>
      <c r="B14" s="37" t="s">
        <v>54</v>
      </c>
      <c r="C14" s="1">
        <v>6</v>
      </c>
      <c r="D14" s="38" t="s">
        <v>9</v>
      </c>
      <c r="E14" s="39">
        <f>ValCadeira*C14</f>
        <v>1500</v>
      </c>
    </row>
    <row r="15" spans="1:6" x14ac:dyDescent="0.25">
      <c r="A15" s="116"/>
      <c r="B15" s="37" t="s">
        <v>56</v>
      </c>
      <c r="C15" s="1">
        <v>1</v>
      </c>
      <c r="D15" s="38" t="s">
        <v>9</v>
      </c>
      <c r="E15" s="39">
        <f>ValCafe*C15</f>
        <v>400</v>
      </c>
    </row>
    <row r="16" spans="1:6" x14ac:dyDescent="0.25">
      <c r="A16" s="116"/>
      <c r="B16" s="37" t="s">
        <v>57</v>
      </c>
      <c r="C16" s="1">
        <v>2</v>
      </c>
      <c r="D16" s="38" t="s">
        <v>9</v>
      </c>
      <c r="E16" s="39">
        <f>ValFiltro*C16</f>
        <v>1060</v>
      </c>
    </row>
    <row r="17" spans="1:5" ht="15.75" thickBot="1" x14ac:dyDescent="0.3">
      <c r="A17" s="117"/>
      <c r="B17" s="40" t="s">
        <v>59</v>
      </c>
      <c r="C17" s="41">
        <v>2</v>
      </c>
      <c r="D17" s="42" t="s">
        <v>9</v>
      </c>
      <c r="E17" s="43">
        <v>100</v>
      </c>
    </row>
    <row r="18" spans="1:5" ht="16.5" thickBot="1" x14ac:dyDescent="0.3">
      <c r="A18" s="118" t="s">
        <v>39</v>
      </c>
      <c r="B18" s="119"/>
      <c r="C18" s="65"/>
      <c r="D18" s="66">
        <f>SUM(D12:D13)</f>
        <v>457.91666666666663</v>
      </c>
      <c r="E18" s="67">
        <f>SUM(E1:E12,)</f>
        <v>15142</v>
      </c>
    </row>
  </sheetData>
  <mergeCells count="5">
    <mergeCell ref="A1:F1"/>
    <mergeCell ref="A13:A17"/>
    <mergeCell ref="A18:B18"/>
    <mergeCell ref="A10:E10"/>
    <mergeCell ref="A9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Gastos do Projeto</vt:lpstr>
      <vt:lpstr>Gastos da 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Portella</dc:creator>
  <cp:lastModifiedBy>Pedro Portella</cp:lastModifiedBy>
  <dcterms:created xsi:type="dcterms:W3CDTF">2020-07-01T00:31:48Z</dcterms:created>
  <dcterms:modified xsi:type="dcterms:W3CDTF">2020-07-08T00:12:45Z</dcterms:modified>
</cp:coreProperties>
</file>