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EstaPastaDeTrabalho" defaultThemeVersion="166925"/>
  <mc:AlternateContent xmlns:mc="http://schemas.openxmlformats.org/markup-compatibility/2006">
    <mc:Choice Requires="x15">
      <x15ac:absPath xmlns:x15ac="http://schemas.microsoft.com/office/spreadsheetml/2010/11/ac" url="https://onsbr.sharepoint.com/sites/reaSP-PLC/Shared Documents/General/"/>
    </mc:Choice>
  </mc:AlternateContent>
  <xr:revisionPtr revIDLastSave="0" documentId="8_{4F7E7721-D690-4127-B58D-C460343A47CD}" xr6:coauthVersionLast="47" xr6:coauthVersionMax="47" xr10:uidLastSave="{00000000-0000-0000-0000-000000000000}"/>
  <bookViews>
    <workbookView xWindow="-120" yWindow="-120" windowWidth="29040" windowHeight="15720" xr2:uid="{2CDCD482-A3C4-450D-A7A9-E5AE9C8DB95E}"/>
  </bookViews>
  <sheets>
    <sheet name="PENDÊNCIAS" sheetId="1" r:id="rId1"/>
    <sheet name="CONCLUÍDOS 2025" sheetId="3" r:id="rId2"/>
    <sheet name="CONCLUÍDOS 2024"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1" l="1"/>
  <c r="K1" i="3"/>
  <c r="I1" i="3"/>
  <c r="I1" i="1"/>
  <c r="E62" i="3" s="1"/>
  <c r="H2" i="2"/>
  <c r="E7" i="2" s="1"/>
  <c r="D67" i="3" l="1"/>
  <c r="D66" i="3"/>
  <c r="E67" i="3"/>
  <c r="E66" i="3"/>
  <c r="E13" i="1"/>
  <c r="D13" i="1"/>
  <c r="E12" i="1"/>
  <c r="D12" i="1"/>
  <c r="E15" i="1"/>
  <c r="E11" i="1"/>
  <c r="D11" i="1"/>
  <c r="D15" i="1"/>
  <c r="E14" i="1"/>
  <c r="E10" i="1"/>
  <c r="D14" i="1"/>
  <c r="D10" i="1"/>
  <c r="D65" i="3"/>
  <c r="E65" i="3"/>
  <c r="D64" i="3"/>
  <c r="E64" i="3"/>
  <c r="D62" i="3"/>
  <c r="D63" i="3"/>
  <c r="E63" i="3"/>
  <c r="D7" i="1"/>
  <c r="E7" i="1"/>
  <c r="D8" i="1"/>
  <c r="E8" i="1"/>
  <c r="E26" i="3"/>
  <c r="E61" i="3"/>
  <c r="D61" i="3"/>
  <c r="D59" i="3"/>
  <c r="E60" i="3"/>
  <c r="D60" i="3"/>
  <c r="E59" i="3"/>
  <c r="E58" i="3"/>
  <c r="D58" i="3"/>
  <c r="E57" i="3"/>
  <c r="D57" i="3"/>
  <c r="D56" i="3"/>
  <c r="E56" i="3"/>
  <c r="D55" i="3"/>
  <c r="E54" i="3"/>
  <c r="D54" i="3"/>
  <c r="E55" i="3"/>
  <c r="D9" i="1"/>
  <c r="E9" i="1"/>
  <c r="E53" i="3"/>
  <c r="D53" i="3"/>
  <c r="D50" i="3"/>
  <c r="D52" i="3"/>
  <c r="E52" i="3"/>
  <c r="E51" i="3"/>
  <c r="D51" i="3"/>
  <c r="E50" i="3"/>
  <c r="E49" i="3"/>
  <c r="D49" i="3"/>
  <c r="E48" i="3"/>
  <c r="D48" i="3"/>
  <c r="E46" i="3"/>
  <c r="E47" i="3"/>
  <c r="D47" i="3"/>
  <c r="D46" i="3"/>
  <c r="E45" i="3"/>
  <c r="D45" i="3"/>
  <c r="E44" i="3"/>
  <c r="D44" i="3"/>
  <c r="D43" i="3"/>
  <c r="E43" i="3"/>
  <c r="D42" i="3"/>
  <c r="E42" i="3"/>
  <c r="E41" i="3"/>
  <c r="D41" i="3"/>
  <c r="E40" i="3"/>
  <c r="D40" i="3"/>
  <c r="D39" i="3"/>
  <c r="E39" i="3"/>
  <c r="D35" i="3"/>
  <c r="E37" i="3"/>
  <c r="E35" i="3"/>
  <c r="D33" i="3"/>
  <c r="D38" i="3"/>
  <c r="E36" i="3"/>
  <c r="D36" i="3"/>
  <c r="D37" i="3"/>
  <c r="E34" i="3"/>
  <c r="D34" i="3"/>
  <c r="E33" i="3"/>
  <c r="E38" i="3"/>
  <c r="D30" i="3"/>
  <c r="D31" i="3"/>
  <c r="E31" i="3"/>
  <c r="E30" i="3"/>
  <c r="E28" i="3"/>
  <c r="D28" i="3"/>
  <c r="E27" i="3"/>
  <c r="D27" i="3"/>
  <c r="D25" i="3"/>
  <c r="D23" i="3"/>
  <c r="E24" i="3"/>
  <c r="D24" i="3"/>
  <c r="E23" i="3"/>
  <c r="E25" i="3"/>
  <c r="D26" i="3"/>
  <c r="E32" i="3"/>
  <c r="D32" i="3"/>
  <c r="D22" i="3"/>
  <c r="E22" i="3"/>
  <c r="D21" i="3"/>
  <c r="E21" i="3"/>
  <c r="E19" i="3"/>
  <c r="D19" i="3"/>
  <c r="D6" i="1"/>
  <c r="E6" i="1"/>
  <c r="E29" i="3"/>
  <c r="D29" i="3"/>
  <c r="D20" i="3"/>
  <c r="E20" i="3"/>
  <c r="E16" i="3"/>
  <c r="D16" i="3"/>
  <c r="D14" i="3"/>
  <c r="E15" i="3"/>
  <c r="D17" i="3"/>
  <c r="E17" i="3"/>
  <c r="D18" i="3"/>
  <c r="E18" i="3"/>
  <c r="D15" i="3"/>
  <c r="E14" i="3"/>
  <c r="D7" i="3"/>
  <c r="E7" i="3"/>
  <c r="E8" i="3"/>
  <c r="D13" i="3"/>
  <c r="E13" i="3"/>
  <c r="D8" i="3"/>
  <c r="D12" i="3"/>
  <c r="D11" i="3"/>
  <c r="E12" i="3"/>
  <c r="E11" i="3"/>
  <c r="D10" i="3"/>
  <c r="E10" i="3"/>
  <c r="D65" i="2"/>
  <c r="E9" i="3"/>
  <c r="D9" i="3"/>
  <c r="D6" i="3"/>
  <c r="E6" i="3"/>
  <c r="D5" i="3"/>
  <c r="E5" i="3"/>
  <c r="D4" i="3"/>
  <c r="E4" i="3"/>
  <c r="E3" i="3"/>
  <c r="D3" i="3"/>
  <c r="E2" i="3"/>
  <c r="D2" i="3"/>
  <c r="E79" i="2"/>
  <c r="D79" i="2"/>
  <c r="E78" i="2"/>
  <c r="D77" i="2"/>
  <c r="D78" i="2"/>
  <c r="E77" i="2"/>
  <c r="E76" i="2"/>
  <c r="D76" i="2"/>
  <c r="D75" i="2"/>
  <c r="E75" i="2"/>
  <c r="E74" i="2"/>
  <c r="D74" i="2"/>
  <c r="E73" i="2"/>
  <c r="D73" i="2"/>
  <c r="D72" i="2"/>
  <c r="E72" i="2"/>
  <c r="D71" i="2"/>
  <c r="E71" i="2"/>
  <c r="D68" i="2"/>
  <c r="D67" i="2"/>
  <c r="E70" i="2"/>
  <c r="E66" i="2"/>
  <c r="D66" i="2"/>
  <c r="E68" i="2"/>
  <c r="E67" i="2"/>
  <c r="D70" i="2"/>
  <c r="E69" i="2"/>
  <c r="E65" i="2"/>
  <c r="D69" i="2"/>
  <c r="E61" i="2"/>
  <c r="E63" i="2"/>
  <c r="E64" i="2"/>
  <c r="D63" i="2"/>
  <c r="D64" i="2"/>
  <c r="D61" i="2"/>
  <c r="E62" i="2"/>
  <c r="D62" i="2"/>
  <c r="E58" i="2"/>
  <c r="D59" i="2"/>
  <c r="E59" i="2"/>
  <c r="E60" i="2"/>
  <c r="D60" i="2"/>
  <c r="D58" i="2"/>
  <c r="D41" i="2"/>
  <c r="D5" i="1"/>
  <c r="E5" i="1"/>
  <c r="D57" i="2"/>
  <c r="E57" i="2"/>
  <c r="D50" i="2"/>
  <c r="E50" i="2"/>
  <c r="E56" i="2"/>
  <c r="D56" i="2"/>
  <c r="E55" i="2"/>
  <c r="D55" i="2"/>
  <c r="E54" i="2"/>
  <c r="D54" i="2"/>
  <c r="D49" i="2"/>
  <c r="D51" i="2"/>
  <c r="E49" i="2"/>
  <c r="E51" i="2"/>
  <c r="E52" i="2"/>
  <c r="E53" i="2"/>
  <c r="D52" i="2"/>
  <c r="D53" i="2"/>
  <c r="D48" i="2"/>
  <c r="E48" i="2"/>
  <c r="D47" i="2"/>
  <c r="E47" i="2"/>
  <c r="E46" i="2"/>
  <c r="D46" i="2"/>
  <c r="E45" i="2"/>
  <c r="D45" i="2"/>
  <c r="E43" i="2"/>
  <c r="E44" i="2"/>
  <c r="D44" i="2"/>
  <c r="D43" i="2"/>
  <c r="E42" i="2"/>
  <c r="D42" i="2"/>
  <c r="E41" i="2"/>
  <c r="D40" i="2"/>
  <c r="E40" i="2"/>
  <c r="E36" i="2"/>
  <c r="D39" i="2"/>
  <c r="E39" i="2"/>
  <c r="E38" i="2"/>
  <c r="D38" i="2"/>
  <c r="D37" i="2"/>
  <c r="D36" i="2"/>
  <c r="E37" i="2"/>
  <c r="D4" i="1"/>
  <c r="E4" i="1"/>
  <c r="D29" i="2"/>
  <c r="E34" i="2"/>
  <c r="D34" i="2"/>
  <c r="D33" i="2"/>
  <c r="E33" i="2"/>
  <c r="E32" i="2"/>
  <c r="D32" i="2"/>
  <c r="E31" i="2"/>
  <c r="D31" i="2"/>
  <c r="E30" i="2"/>
  <c r="D30" i="2"/>
  <c r="E29" i="2"/>
  <c r="D16" i="2"/>
  <c r="E28" i="2"/>
  <c r="D28" i="2"/>
  <c r="E27" i="2"/>
  <c r="D27" i="2"/>
  <c r="D26" i="2"/>
  <c r="E26" i="2"/>
  <c r="D25" i="2"/>
  <c r="E25" i="2"/>
  <c r="E24" i="2"/>
  <c r="D24" i="2"/>
  <c r="E23" i="2"/>
  <c r="D23" i="2"/>
  <c r="E22" i="2"/>
  <c r="D22" i="2"/>
  <c r="E21" i="2"/>
  <c r="D21" i="2"/>
  <c r="E20" i="2"/>
  <c r="D20" i="2"/>
  <c r="E19" i="2"/>
  <c r="D19" i="2"/>
  <c r="D17" i="2"/>
  <c r="E17" i="2"/>
  <c r="E16" i="2"/>
  <c r="E9" i="2"/>
  <c r="E15" i="2"/>
  <c r="D15" i="2"/>
  <c r="E14" i="2"/>
  <c r="D14" i="2"/>
  <c r="E10" i="2"/>
  <c r="D10" i="2"/>
  <c r="E13" i="2"/>
  <c r="D13" i="2"/>
  <c r="E12" i="2"/>
  <c r="D12" i="2"/>
  <c r="E11" i="2"/>
  <c r="D11" i="2"/>
  <c r="D9" i="2"/>
  <c r="D8" i="2"/>
  <c r="E8" i="2"/>
  <c r="D5" i="2"/>
  <c r="D4" i="2"/>
  <c r="E4" i="2"/>
  <c r="D2" i="2"/>
  <c r="E5" i="2"/>
  <c r="D6" i="2"/>
  <c r="E2" i="2"/>
  <c r="D3" i="2"/>
  <c r="E6" i="2"/>
  <c r="E3" i="2"/>
  <c r="D7" i="2"/>
</calcChain>
</file>

<file path=xl/sharedStrings.xml><?xml version="1.0" encoding="utf-8"?>
<sst xmlns="http://schemas.openxmlformats.org/spreadsheetml/2006/main" count="407" uniqueCount="279">
  <si>
    <t>ATIVIDADES</t>
  </si>
  <si>
    <t>RESPONSÁVEL</t>
  </si>
  <si>
    <t>PREVISÃO DE TÉRMINO</t>
  </si>
  <si>
    <t>DIAS ÚTEIS</t>
  </si>
  <si>
    <t>TEMPO TOTAL</t>
  </si>
  <si>
    <t>OBSERVAÇÃO</t>
  </si>
  <si>
    <t>MUST</t>
  </si>
  <si>
    <t>HOJE</t>
  </si>
  <si>
    <t>ANÁLISE MUST</t>
  </si>
  <si>
    <t>Recomendação de 2xBCs ligados (+ máx Ugs sincronizadas) em Cerquilho para Média e Pesada, devido ao risco de subtensão na DIT CTEEP em perda dupla CER-BOT e CER-TOY</t>
  </si>
  <si>
    <t>Carol</t>
  </si>
  <si>
    <r>
      <rPr>
        <sz val="11"/>
        <color rgb="FFFF0000"/>
        <rFont val="Calibri"/>
        <family val="2"/>
        <scheme val="minor"/>
      </rPr>
      <t>Conversar com o PAR para ver se eles já investigaram este problema</t>
    </r>
    <r>
      <rPr>
        <sz val="11"/>
        <rFont val="Calibri"/>
        <family val="2"/>
        <scheme val="minor"/>
      </rPr>
      <t xml:space="preserve">
Retirar o requisito de máx UG sincronizada no relatório - OK</t>
    </r>
  </si>
  <si>
    <t>Avaliar faixas de reativo do CS Estreito em função das já existentes para os outros CS no Volume 9</t>
  </si>
  <si>
    <t>CS Estreito não tem influência sobre problema de colapso de tensão na malha de 500 kV do SE.
Reavaliar após cálculo dos novos limites de RSUL utilizando tabelas de tempo de falha de comutação de 2024 (cenário Norte Exportador)</t>
  </si>
  <si>
    <t>Reavaliação da rede complementar</t>
  </si>
  <si>
    <t>Verificar: enviar solicitações de saída de equipamentos da rede complementar aos poucos ou no fim de todas as análises?
LTs entre Baguaçu e Três Irmãos</t>
  </si>
  <si>
    <t>Recomendar desinstalação de SEPs para rede alterada</t>
  </si>
  <si>
    <t>TR Mogi Mirim 3, TRs Araraquara, UHE Ilha Solteira</t>
  </si>
  <si>
    <t>Reavaliar LTs recomendadas para desligamento para controle de tensão</t>
  </si>
  <si>
    <t>Verificar impactos em função de RSUL</t>
  </si>
  <si>
    <t>PREOP + Superação NCC com anel São Caetano do Sul</t>
  </si>
  <si>
    <t>Alexandre/Marcos</t>
  </si>
  <si>
    <t>Documento encaminhado com propostas para concordância e escolha da Eletrobras</t>
  </si>
  <si>
    <t>Avaliação da perda dupla que causa sobrecarga na transformação 440/138 kV de Bom Jardim por fluxo reativo</t>
  </si>
  <si>
    <t>Lucas</t>
  </si>
  <si>
    <t>Aumento de MUST no ponto de contratação PETRO ATIBAIA - 138 kV (A), Elektro Redes, SP, SGA-SAM-0155/2025</t>
  </si>
  <si>
    <t>Aumento de MUST no ponto de contratação PETROBRAS ELK - 138 kV (A), Elektro Redes, SP, SGA-SAM-0153/2025</t>
  </si>
  <si>
    <t>Aumento de MUST em 7 pontos, CPFL Piratininga, SP, SGA-SAM-0128/2024</t>
  </si>
  <si>
    <t>Alexandre/Rafaella</t>
  </si>
  <si>
    <t>Aumento de MUST no ponto de contratação LUK - 138 kV (A), Elektro, SP, SGA-SAM-0132/2024</t>
  </si>
  <si>
    <t>Rafaella</t>
  </si>
  <si>
    <t>Aprovado</t>
  </si>
  <si>
    <t>Aumento de MUST no ponto de contratação EMBRAPORT - 138 kV (A), CPFL Piratininga, SP, SGA-SAM-0133/2024</t>
  </si>
  <si>
    <t>Aprovado com ressalvas</t>
  </si>
  <si>
    <t>Aumento de MUST em 3 pontos, CPFL Paulista, SP, SGA-SAM-0003/2025</t>
  </si>
  <si>
    <t>Alexandre</t>
  </si>
  <si>
    <t>pontos devem ficar limitados aos valores da RECON até a entrada do SSSC na LT 138 kV Ribeirão Preto – Porto Ferreira C1/C2, quando os valores solicitados poderão ser liberados, mas sem margem para outros aumentos que impactam nesta LT. Após o SSSC e estes valores de MUST a LT fica em 99/101% de carregamento</t>
  </si>
  <si>
    <t>MUST flexível no ponto CONPACEL - 138 kV (A), Elektro, SGA-SFX-0002/2025</t>
  </si>
  <si>
    <t>Vale ressaltar que em novembro/2024 a Elektro solicitou acesso flexível para o referido ponto de conexão e nos mesmos montantes apresentados, mas a solicitação foi negada. No momento, não existe CUST Flexível vigente para o referido ponto de contratação. Novamente negado</t>
  </si>
  <si>
    <t>Carta sobre indisponibilidade do TR1 230/88 kV SE Centro -CTR</t>
  </si>
  <si>
    <t>Carta não emitida - ofício da ANEEL recebido em 24/02/2025</t>
  </si>
  <si>
    <t>Aumento de MUST no ponto ITATIBA - 138 kV, CPFL Piratininga, SGA-SAM-0007/2025</t>
  </si>
  <si>
    <r>
      <t xml:space="preserve">Recomendar </t>
    </r>
    <r>
      <rPr>
        <b/>
        <sz val="11"/>
        <rFont val="Calibri"/>
        <family val="2"/>
        <scheme val="minor"/>
      </rPr>
      <t>no mensal e SysPL desativação</t>
    </r>
    <r>
      <rPr>
        <sz val="11"/>
        <rFont val="Calibri"/>
        <family val="2"/>
        <scheme val="minor"/>
      </rPr>
      <t xml:space="preserve"> dos SEPs de controle de carregamento da LT 138 kV Bariri - Bauru podem ser desinstalados</t>
    </r>
  </si>
  <si>
    <r>
      <t xml:space="preserve">Recomendar no mensal </t>
    </r>
    <r>
      <rPr>
        <b/>
        <sz val="11"/>
        <rFont val="Calibri"/>
        <family val="2"/>
        <scheme val="minor"/>
      </rPr>
      <t>desativação</t>
    </r>
    <r>
      <rPr>
        <sz val="11"/>
        <rFont val="Calibri"/>
        <family val="2"/>
        <scheme val="minor"/>
      </rPr>
      <t xml:space="preserve"> dos SEPs "ESQUEMA DE BLOQUEIO/DESBLOQUEIO AUTOMÁTICO DOS LTC DA TRANSFORMAÇÃO 345/88 KV DE SUL (1.09.49)" e "ESQUEMA PARA EVITAR SOBRECARGA NA LT 345 KV BAIXADA SANTISTA / TIJUCO PRETO (1.09.19)" após entrada do seccionamento da da LT 345 kV Ibiúna - Tijuco Preto</t>
    </r>
  </si>
  <si>
    <t>Aumento de MUST no ponto ZANCHETTA - 138 kV (A), CPFL Piratininga, SGA-SAM-0010/2025</t>
  </si>
  <si>
    <t>Aumento de MUST em 12 pontos de contratação, Elektro Redes, SP, SGA-SAM-0013/2025</t>
  </si>
  <si>
    <t>Aumento de MUST no ponto EDGARD DE SOUZA - 88 kV, ENEL-SP, SGA-SAM-0016/2025, SGA-SAM-0017/2025 e SGA-SAM-0018/2025</t>
  </si>
  <si>
    <t>Data center</t>
  </si>
  <si>
    <t>NT e carta sobre proposta de realocação do TR da SE Manoel da Nóbrega para a SE Centro -CTR</t>
  </si>
  <si>
    <t>Finalizado</t>
  </si>
  <si>
    <t>Aumento de MUST no ponto de conexão Da Mata - 138 kV, CPFL Paulista, SP, SGA-SAM-0023/2025</t>
  </si>
  <si>
    <t>Análise dos impactos da alteração de configuração da rede de distribuição entre Manoel da Nóbrega e Baixada Santista - E-mail Murilo 14/03/2025</t>
  </si>
  <si>
    <t>Diretrizes vigentes já contemplam as consequências.</t>
  </si>
  <si>
    <t>Alteração de MUST - ELEKTRO - Guariroba 1 138 kV - SP, SGA-SFX-0003/2025</t>
  </si>
  <si>
    <t>Aumento de MUST em 4 pontos de contratação, Elektro Redes, SP, SGA-SAM-0026/2025</t>
  </si>
  <si>
    <t>Avaliar medida operativa/SEP São João da Boa Vista II e impactos na RBF</t>
  </si>
  <si>
    <t>Medida operativa já implantada pela CTEEP, SEP previsto para outubro de 2025
Verificar se SEP será operacionalizado - impactos para o TR 440/138 kV Bom Jardim</t>
  </si>
  <si>
    <t>Análise da configuração dos barramentos da SE Bariri devido sobrecarga no disjuntor de paralelo - E-mail da Isa Energia 17/03/2025</t>
  </si>
  <si>
    <t>Encaminhado para EGE</t>
  </si>
  <si>
    <t>Revisão da NT e carta da proposta de realocação do TR da SE Manoel da Nóbrega para a SE Centro -CTR devido novos dados de carga da Enel</t>
  </si>
  <si>
    <t>OK</t>
  </si>
  <si>
    <t>Carta de atualização dos dados de remanejamento de carga da Enel e atualização da matriz de diagnóstico</t>
  </si>
  <si>
    <r>
      <rPr>
        <u/>
        <sz val="11"/>
        <rFont val="Calibri"/>
        <family val="2"/>
        <scheme val="minor"/>
      </rPr>
      <t>MUDANÇAS NECESSÁRIAS NA MATRIZ DE DIAGNÓSTICO APÓS CONFIRMAÇÃO DOS DADOS DA ENEL-SP</t>
    </r>
    <r>
      <rPr>
        <sz val="11"/>
        <rFont val="Calibri"/>
        <family val="2"/>
        <scheme val="minor"/>
      </rPr>
      <t xml:space="preserve">:
Atualização de TODAS as cargas atendidas pré-contingência
Atualização da carga não atendida pós-contingência:
N-2 - LT 345 kV Guarulhos – Norte C1 e C2;
N-2 - LT 345 kV Embu Guaçu – Sul e LT 345 kV Sul – Baixada Santista;
N-2 - LT 345 kV Leste - Ramon R. Filho C1 e C2;
N-1-1 - SE Bandeirantes 345/34,5 kV – 3 x 150 MVA;
N-1-1 - SE Centro CTR 230/88 kV – 2 x 250 MVA;
N-1-1 - SE Centro CTR 230/20 kV – 2 x 123 + 1 x 135 MVA;
N-2 - LT 230 kV Anhanguera – Centro C1 e C2;
Mudança da classificação quanto à criticidade no atendimento à carga pós-contingência:
N-2 - LT 345 kV Leste - Ramon R. Filho C1 e C2 - do C2 para C3;
N-1-1 - SE Centro CTR 230/88 kV – 2 x 250 MVA - do C3 para C2;
N-2 - LT 230 kV Anhanguera – Centro C1 e C2 - do C3 para C2;
Mudança se tem equipamento reserva:
N-1-1 - SE Centro CTR 230/88 kV – 2 x 250 MVA - Retiramos a indicação que havia transformação reserva.
</t>
    </r>
    <r>
      <rPr>
        <u/>
        <sz val="11"/>
        <rFont val="Calibri"/>
        <family val="2"/>
        <scheme val="minor"/>
      </rPr>
      <t xml:space="preserve">MUDANÇAS NECESSÁRIAS QUE NÃO ENVOLVEM OS DADOS DA ENEL-SP
</t>
    </r>
    <r>
      <rPr>
        <sz val="11"/>
        <rFont val="Calibri"/>
        <family val="2"/>
        <scheme val="minor"/>
      </rPr>
      <t xml:space="preserve">Retirar da Matriz de Diagnóstico o N-1-1 da SE Miguel Reale 345/20 kV – 3 x 135 MVA, pois a solução estrutural entrou em operação e o problema de N-1-1 deixa de existir.
</t>
    </r>
    <r>
      <rPr>
        <b/>
        <sz val="11"/>
        <color rgb="FFFF0000"/>
        <rFont val="Calibri"/>
        <family val="2"/>
        <scheme val="minor"/>
      </rPr>
      <t>Aguardar parecer sobre emitissão do revisão do mensal</t>
    </r>
  </si>
  <si>
    <t>Reanálise das sobrecargas dos TRs de Jupiá e Bom Jardim em função de não-flexiblização da capacidade pela Isa Energia</t>
  </si>
  <si>
    <t>incluídas na revisão 06 do relatório de diretrizes</t>
  </si>
  <si>
    <t>Reavaliação do SEP de bloqueio do bipolo de Xingu - Estreito quando da perda dos disjuntores de interligação de barras</t>
  </si>
  <si>
    <r>
      <t xml:space="preserve">SEP indicado no pré-operacional. Avaliação com limites atuais de RSUL/TVZ 2022 indica a desativação.
Reavaliar com novos limites/TVZ atualizado. Estender avaliação ao SEP de runback para sobrecarga quando da perda de apenas um disjuntor.
</t>
    </r>
    <r>
      <rPr>
        <b/>
        <sz val="11"/>
        <rFont val="Calibri"/>
        <family val="2"/>
        <scheme val="minor"/>
      </rPr>
      <t>Tratado pela EGE</t>
    </r>
  </si>
  <si>
    <t>Colocar no SysPL SEP de TR de Bom Jardim</t>
  </si>
  <si>
    <t>URGENTE</t>
  </si>
  <si>
    <t>Aumento de MUST no ponto de contratação SE Milton Fornasaro 88 kV, ENEL SP, SP, SGA-SAM-0032/2025</t>
  </si>
  <si>
    <t>Milon</t>
  </si>
  <si>
    <t>Aumento de MUST no ponto de conexão Da Mata - 138 kV, CPFL Paulista, SP, SGA-SAM-0031/2025</t>
  </si>
  <si>
    <t>Aumento de até 0,2 p.p. na LT 138 kV Três Irmãos - Valparaíso, entre as derivações Andradina e Mirandópolis</t>
  </si>
  <si>
    <t>Aumento de MUST no ponto de contratação SE Itaí 2 138 kV, CPFL Santa Cruz, SP, SGA-SAM-0030/2025</t>
  </si>
  <si>
    <t>Aumento de MUST no ponto de contratação Edgard de Souza - 88 kV, ENEL SP, SP, SGA-SPT-0038/2025 - DATA CENTER</t>
  </si>
  <si>
    <t>conclusões encaminhadas para o chat plc e plm</t>
  </si>
  <si>
    <t>Parecer Técnico para Distribuidora  ENEL SP - Aumento de MUST no ponto de contratação Edgard de Souza - 88 kV, SP, SGA-SPT-0038/2025 DATA CENTER</t>
  </si>
  <si>
    <t>Parecer Técnico para Distribuidora  ENEL SP - Aumento de MUST no ponto de contratação Edgard de Souza - 88 kV, SP, SGA-SPT-0040/2025 DATA CENTER</t>
  </si>
  <si>
    <t>Avaliação de controle de tensão para Norma: abertura da LT440ASS-TAQ</t>
  </si>
  <si>
    <t>Verificamos que esta LT ñ é utilizada para esta finalidade há 6 anos, conforme tableau. A restrição existente em capivara (150 MW) é para evitar oscilação na ctg da LT440ASS-CAP</t>
  </si>
  <si>
    <t>Aumento de MUST Flexível - SE Solvay 440 kV, Unipar Indupa do Brasil, SP, SGA-SFX-0004/2025</t>
  </si>
  <si>
    <t>Aumento dos valores de MUST em 3 pontos de contratação, Elektro Redes, SP, SGA-SAM-0038/2025</t>
  </si>
  <si>
    <t>Aumento dos valores de MUST no ponto Barra Bonita 138 kV, CPFL Paulista, SP, SGA-SAM-0041/2025</t>
  </si>
  <si>
    <t>Parecer de acesso para aumento dos valores de MUST no ponto de contratação UTE Cocal 88 kV, ESS, SP, SGA-SAM-0042/2025</t>
  </si>
  <si>
    <t>Análises das obras do 2Q25</t>
  </si>
  <si>
    <t>- TR1 500/138 kV Água Vermelha
- TR5 e TR6 230/88 kV Manoel da Nóbrega?</t>
  </si>
  <si>
    <t>Avaliação dos impactos da perda do bipolo de Furnas com o remanescente desligado para intervenção de modernização</t>
  </si>
  <si>
    <t>Criado PTC com os impactos da perda de um bipolo. Documento revisado para contemplar a polos conectadas à LTs de bipolos diferentes</t>
  </si>
  <si>
    <t>Parecer Técnico para Distribuidora - Aumento de MUST no ponto de contratação JANDIRA - 88 kV, ENEL SP, SP, SGA-SPT-0052/2025 - DATA CENTER</t>
  </si>
  <si>
    <t>DATA CENTER</t>
  </si>
  <si>
    <t>Aumento dos valores de MUST em 4 pontos de contratação, Elektro Redes, SP, SGA-SAM-0050/2025</t>
  </si>
  <si>
    <t>Análise feita e resultados alinhados com o Milon.</t>
  </si>
  <si>
    <t>Aumento dos valores de MUST no ponto de contratação LEME 2138kVA, Elektro Redes, SP, SGA-SAM-0051/2025</t>
  </si>
  <si>
    <r>
      <rPr>
        <b/>
        <sz val="11"/>
        <color rgb="FFFF0000"/>
        <rFont val="Calibri"/>
        <family val="2"/>
        <scheme val="minor"/>
      </rPr>
      <t xml:space="preserve">INTERROMPIDO - </t>
    </r>
    <r>
      <rPr>
        <b/>
        <sz val="11"/>
        <rFont val="Calibri"/>
        <family val="2"/>
        <scheme val="minor"/>
      </rPr>
      <t>PLM solicitará nova tabela de valores de confiabilidade atualizada para possibilitar a aprovação</t>
    </r>
  </si>
  <si>
    <r>
      <t xml:space="preserve">Análise de rede alterada da LT 138 kV Jales - Boa Hora com impacto na </t>
    </r>
    <r>
      <rPr>
        <b/>
        <sz val="11"/>
        <rFont val="Calibri"/>
        <family val="2"/>
        <scheme val="minor"/>
      </rPr>
      <t>integração do TR10 500/138 kV Água Vermelha</t>
    </r>
  </si>
  <si>
    <t>Finalizado e entregue para EGE</t>
  </si>
  <si>
    <t>Avaliação de limites de interligação com SEP NNE-SECO</t>
  </si>
  <si>
    <t>Parecer Técnico para Aumento de MUST em 2 pontos de contratação, Energisa Sul-Sudeste, SP, SGA-SAM-0075/2025</t>
  </si>
  <si>
    <t>Pres.Venceslau e Brag.Paulista</t>
  </si>
  <si>
    <t>Contratação de MUST Flex - Energisa Sul-Sudeste - SE Maracaí 88 kV, SP, SGA-SFX-0005/2025</t>
  </si>
  <si>
    <t>Parecer Técnico para Aumento de MUST no ponto de contratação JANDIRA 88 kV , ENEL SP, SP, SGA-SAM-0080/2025 - DATA CENTER</t>
  </si>
  <si>
    <t>A Distribuidora declarou que  o aumento de MUST faz-se necessário para o atendimento da nova conexão do cliente Digital Lake Data Centers Ltda., cujo Parecer Técnico - RELATÓRIO ONS DTA-2025-PT-0065-R0, foi emitido pelo ONS.</t>
  </si>
  <si>
    <t>Parecer Técnico para Aumento de MUST em dois pontos de contratação, Elektro Redes, SP, SGA-SAM-0081/2025</t>
  </si>
  <si>
    <t>CARTA: Carta da MEZ</t>
  </si>
  <si>
    <t>Alexandre / PLM</t>
  </si>
  <si>
    <t>https://onsbr.sharepoint.com/sites/infomais/Paginas/documentos/detalhe.aspx?idDocumento=126770&amp;biblioteca=cartaons</t>
  </si>
  <si>
    <t>Aumento de MUST no ponto de contratação Ourinhos 2 - 88 kV, Jaguari de Energia, SP, SGA-SAM-0092/2025</t>
  </si>
  <si>
    <t>Ourinhos 2 – 88 Kv de outubro a dezembro/2025</t>
  </si>
  <si>
    <t>Aumento dos valores de MUST no ponto de Contratação EMBRAPORT - 138 kV (A) - CPFL Piratininga, SP, SGA-SAM-0084/2025</t>
  </si>
  <si>
    <t>Aumento de MUST em 16 pontos de contratação, CPFL Paulista, SP, SGA-SAM-0090/2025</t>
  </si>
  <si>
    <t>Aumento de MUST em 2 pontos de contratação, Elektro Redes, SP, SGA-SAM-0088/2025</t>
  </si>
  <si>
    <t>Aumento de MUST em 4 pontos de contratação, CPFL Piratininga, SP, SGA-SAM-0091/2025</t>
  </si>
  <si>
    <t>Aumento de MUST no ponto de contratação UTE Quatá II - 88 kV, ESS, SP, SGA-SAM-0097/2025</t>
  </si>
  <si>
    <t>Aumento de MUST no ponto de contratação PETRO ATIBAIA - 138 kV (A), Elektro Redes, SP, SGA-SAM-0098/2025</t>
  </si>
  <si>
    <t>Aumento de MUST no ponto de contratação MAIRIPORA - 138 kV (A) - SABESP, Elektro Redes, SP, SGA-SAM-0108/2025</t>
  </si>
  <si>
    <t>Aumento de MUST em 3 pontos de contratação, Elektro Redes, SP, SGA-SAM-0123/2025</t>
  </si>
  <si>
    <t>NT de ESS - revisão de julho</t>
  </si>
  <si>
    <t>solicitação de aumento de MUST nos pontos de conexão Capivara, Irati Norte e Bateias, com o protocolo SGA-SAM-0113/2025</t>
  </si>
  <si>
    <t>CARTA: Ampliação de prazo para conclusão de Melhorias e Reforços autorizados a Centrais Elétricas Brasileiras S.A. – Eletrobras – Operação Sudeste</t>
  </si>
  <si>
    <t>Está com o Vinícius para entregar minuta até 08/08/2025</t>
  </si>
  <si>
    <t>Aumento de MUST em 18 pontos de contratação, Elektro Redes, SP, SGA-SAM-0115/2025</t>
  </si>
  <si>
    <t>Aumento de MUST em 2 pontos de contratação, Energisa Sul-Sudeste, SP, SGA-SAM-0111/2025</t>
  </si>
  <si>
    <t>Aumento de MUST no ponto de contratação Frango Rico 138 kV, Elektro Redes, SP, SGA-SAM-0150/2025</t>
  </si>
  <si>
    <t>Acesso Permanente -SE Iporã 138 kV / SE Nestlé 138 kV - Revisão, CPFL Paulista, SP, SGA-SPA-0243/2025</t>
  </si>
  <si>
    <t>Aumento de MUST em 11 pontos de contratação, Elektro Redes, SP, SGA-SAM-0120/2025 - TEMPORADA DE VERÃO - Litoral Sul e Norte</t>
  </si>
  <si>
    <t>Aguardando resposta da ISA Energia, prevista para a primeira semana de setembro</t>
  </si>
  <si>
    <t>Aumento de MUST no ponto de contratação HONDA 138 kV, Elektro Redes, SP, SGA-SAM-0148/2025</t>
  </si>
  <si>
    <t>Aumento de MUST no ponto de contratação Ramon Rebert Filho 88 kV, ENEL SP, SP, SGA-SAM-0147/2025</t>
  </si>
  <si>
    <t>Análise do SEP de Dracena</t>
  </si>
  <si>
    <r>
      <t xml:space="preserve">PLM/PLC </t>
    </r>
    <r>
      <rPr>
        <sz val="11"/>
        <color rgb="FFFF0000"/>
        <rFont val="Calibri"/>
        <family val="2"/>
        <scheme val="minor"/>
      </rPr>
      <t>(Rafa)</t>
    </r>
  </si>
  <si>
    <t>Encaminhado em 07/02</t>
  </si>
  <si>
    <t>Casos de cenários SP (RSUL, RSE/FSUL, ...)</t>
  </si>
  <si>
    <t>Casos prontos em: https://onsbr.sharepoint.com/:f:/s/soumaisons/EhUtLuDgeYdOkX7daDXqv6oB0IjjeLRiKYl9Q5QCeNSZIg?e=wM1MSy</t>
  </si>
  <si>
    <t>Carta CTEEP - Desligamento no 345 kV devido obras viárias</t>
  </si>
  <si>
    <t>Encaminhado para Janaína 09/02
Emitida 16/02</t>
  </si>
  <si>
    <t>Aumento de MUST (SGA-SAM-0004/2024)</t>
  </si>
  <si>
    <t>PLM/PLC</t>
  </si>
  <si>
    <t>ILHA SOLTEIRA - 138 kV, ITAPEVA 138 kVA, JALES - 138 kV e TRES LAGOAS 1 - 138 kV, no período de maio a dezembro de 2024</t>
  </si>
  <si>
    <t>Aumento de MUST (SGA-SAM-0006/2024)</t>
  </si>
  <si>
    <t>CENTRO - 88 kV e ANHANGUERA - 88 kV, a partir de maio de 2024</t>
  </si>
  <si>
    <t>SEP de Rosana</t>
  </si>
  <si>
    <t>PLC</t>
  </si>
  <si>
    <t>Avaliação para alteração da lógica após aumento de capacidade da LT Rosana - Alcídia 
Comunicado à EGP a inclusão/adequação no mensal - IMPLEMENTADO</t>
  </si>
  <si>
    <t>Parecer de Acesso Permanente -Revisão - SE UTE BIOPAV 138 kV, SP, SGA-RPA-0012/2024</t>
  </si>
  <si>
    <t>poderá ser atendida condicionada a conclusão da obra de reconstrução/recondutoramento da LT 138 kV São José do Rio Preto – Catanduva, trecho de 49,3 km de extensão, CD, para capacidade mínima de 206/242 MVA, em condição normal/emergência de operação e obras associadas, autorizadas à ISA CTEEP através da ReA ANEEL nº 12.639/2022, com prazo contratual para 15 de março de 2025 e previstas atualmente pela Transmissora para 13/03/2026</t>
  </si>
  <si>
    <t>Aumento de MUST TAUBATE - 138 kV (A )- Neoenergia Elektro - SGA-SAM-0012/2024</t>
  </si>
  <si>
    <t>Atual p39/fp40MW</t>
  </si>
  <si>
    <t>Relatórios 2Q2024 - 440 kV, 345 kV e 500 kV (novo documento)</t>
  </si>
  <si>
    <r>
      <t>incluir análise do C3 ARA-ARA2. 
Ver NCC em Araraquara</t>
    </r>
    <r>
      <rPr>
        <sz val="11"/>
        <color rgb="FFFF0000"/>
        <rFont val="Calibri"/>
        <family val="2"/>
        <scheme val="minor"/>
      </rPr>
      <t xml:space="preserve"> OK</t>
    </r>
    <r>
      <rPr>
        <sz val="11"/>
        <rFont val="Calibri"/>
        <family val="2"/>
        <scheme val="minor"/>
      </rPr>
      <t xml:space="preserve">
CPFL ficou de atualizar limite da LT 138 kV São José do Rio Preto (ISA CTEEP) – Mirassol2 na derivação Primavera C1=143/143 e C2=151/151 </t>
    </r>
    <r>
      <rPr>
        <sz val="11"/>
        <color rgb="FFFF0000"/>
        <rFont val="Calibri"/>
        <family val="2"/>
        <scheme val="minor"/>
      </rPr>
      <t>OK</t>
    </r>
    <r>
      <rPr>
        <sz val="11"/>
        <rFont val="Calibri"/>
        <family val="2"/>
        <scheme val="minor"/>
      </rPr>
      <t xml:space="preserve">
CTEEP precisa atualizar limites das LTs 138 kV Euclides da Cunha - Mococa, Jales - Votuporanga II e São José do Rio Preto - Catanduva (restrição de vão baixo)</t>
    </r>
    <r>
      <rPr>
        <sz val="11"/>
        <color rgb="FFFF0000"/>
        <rFont val="Calibri"/>
        <family val="2"/>
        <scheme val="minor"/>
      </rPr>
      <t xml:space="preserve"> OK</t>
    </r>
  </si>
  <si>
    <t>UTE Univalem - Aumento de Exportação, CPFL Paulista, SP, SGA-SPT-0042/2024</t>
  </si>
  <si>
    <t>Não percebemos problemas nos casos de cenário do Quadrimestral.</t>
  </si>
  <si>
    <t>Aumento de MUST SUMARE - 138 kV (A) - Atendimento Microsoft CPQ11 - CPFL Paulista, SP, SGA-SAM-0010/2024</t>
  </si>
  <si>
    <t>Aprovado condicionado: fica condicionado a um fator de potência mínimo de 0,95</t>
  </si>
  <si>
    <t>MUST Flexível - UTE UNIVALEM - 138 kV (A), CPFL Paulista, SP, SGA-SFX-0005/2024</t>
  </si>
  <si>
    <t>1ª Reunião Técnico Gerencial</t>
  </si>
  <si>
    <t>Datas da CTEEP recebidas dia 08/04/2024 e atualizadas no Novo SGIntegração dia 09/04/2024</t>
  </si>
  <si>
    <t>Modalidade de usina Barra Grande 80 MW em Barra bonita</t>
  </si>
  <si>
    <t>Avaliação já realizada e entregue</t>
  </si>
  <si>
    <t>Aumento de MUST no ponto de contratação Barra Bonita - 138 kV (A) - CPFL Paulista, SP, SGA-SAM-0026/2024</t>
  </si>
  <si>
    <r>
      <t xml:space="preserve">passando dos atuais 46,0 MW para 51,0 MW , nos horários de ponta e fora de ponta, de 01 de julho de 2024 a 31 de dezembro de 2025
</t>
    </r>
    <r>
      <rPr>
        <sz val="11"/>
        <color rgb="FFFF0000"/>
        <rFont val="Calibri"/>
        <family val="2"/>
        <scheme val="minor"/>
      </rPr>
      <t>Documento já elaborado pela PLM</t>
    </r>
  </si>
  <si>
    <t>Parecer de Acesso Permanente - CL SE SCALA III, SP, SGA-SPA-0028/2024</t>
  </si>
  <si>
    <t>Avaliação do reator de Lorena</t>
  </si>
  <si>
    <t>Subtensão na perda dupla do 500 kV saindo de Lorena</t>
  </si>
  <si>
    <t>Aumento de MUST em 3 pontos de contratação - Energisa Sul-Sudeste (ESS), SP, SGA-SAM-0031/2024</t>
  </si>
  <si>
    <t>Análise da suspensão da UTE Piratininga</t>
  </si>
  <si>
    <t>Revisão da inequação p/ PD Piratininga - Interlagos no TR 345/230 kV BSA
Configuração de UGs p/ superação em Henry Borden cobrado à EGP, já entregue e inserido no quadrimestral</t>
  </si>
  <si>
    <t>Indisponibilidade de um dos trafos de Sul</t>
  </si>
  <si>
    <t>Decidido incluir somente menção ao SGI (rev1 do relatório)
para avaliações antes da PRI deveremos fazer um parecer técnico</t>
  </si>
  <si>
    <t>Atualização Planilha Atendimento à Capitais e Radiais Singelos</t>
  </si>
  <si>
    <t>PLC/PLM</t>
  </si>
  <si>
    <t>Entregue versão final, esperando gestores</t>
  </si>
  <si>
    <t>Aumento de MUST em 13 pontos de contratação - Elektro Redes, SP, SGA-SAM-0034/2024</t>
  </si>
  <si>
    <t>Avaliação já realizada, falta apenas resposta da CTEEP para o ponto "International"</t>
  </si>
  <si>
    <t>Aumento de MUST em 8 pontos de contratação - CPFL Paulista, SP, SGA-SAM-0028/2024</t>
  </si>
  <si>
    <t>Avaliação das perdas duplas que não eram analisadas:
LTs 230 kV São José dos Campos – Itapeti e São José dos Campos – Mogi das Cruzes
LTs 500 kV Marimbondo II – Araraquara C2 e Marimbondo – Marimbondo II C2
LTs 500 kV Água Vermelha – Marimbondo e Marimbondo – Marimbondo II C3</t>
  </si>
  <si>
    <t>Perda dupla das LTs 230 kV São José dos Campos – Itapeti e São José dos Campos – Mogi das Cruzes:
Não foram observados problemas de carregamento ou tensão utilizando os casos de estudo do 2Q2024
Perda dupla das LTs 500 kV Marimbondo II – Araraquara C2 e Marimbondo – Marimbondo II C2:
Carregamento:
LT 500 kV Marimbondo II - Araraquara C1 pode apresentar carregamento em torno do nominal para o caso de carga Máxima Noturna com RSUL = 12.000 MW;
Tensão:
Não foram observados problemas de tensão.
Perda dupla das LTs 500 kV Água Vermelha – Marimbondo e Marimbondo – Marimbondo II C3:
Não foram observados problemas de carregamento ou tensão utilizando os casos de estudo do 2Q2024</t>
  </si>
  <si>
    <t>Avaliação controle de tensão na região de H.Borden</t>
  </si>
  <si>
    <r>
      <t xml:space="preserve">Avaliar retirada das informações da IO. 
CPFL e CTEEP foram questionados sobre as faixas normatizadas para H.Borden 88 e 230 kV.
Determinar n° mínimo de Ugs que mantém o controle de tensão adequado
</t>
    </r>
    <r>
      <rPr>
        <sz val="11"/>
        <color rgb="FFFF0000"/>
        <rFont val="Calibri"/>
        <family val="2"/>
        <scheme val="minor"/>
      </rPr>
      <t>Resultados já estão na minuta do Volume 11 revisão 03</t>
    </r>
  </si>
  <si>
    <t>BOJ-CAV</t>
  </si>
  <si>
    <t>contato com a CTEEP para verificar implementação de abertura automatizada via SAGE
E-mail encaminhado 02/05/2024 com informações da sobrecarga. CTEEP informa impossibilidade de flexibilização e não irá implementar automatismo via SAGE, pois há previsão de implementação do SEP</t>
  </si>
  <si>
    <t>SEP para controle de carregamento em Ibiúna</t>
  </si>
  <si>
    <t>-</t>
  </si>
  <si>
    <t>Avaliação resultou na impossibilidade de implementação do SEP, pois há violação do 1ºSWG(0,70pu)</t>
  </si>
  <si>
    <t>Avaliação de desempenho dinâmico da área SP com o "novo" critério de 1ºSWG (0,70pu)</t>
  </si>
  <si>
    <t>Foram avaliadas todas contingências de SP e não foram verificadas violações de 1º ou 2º swing</t>
  </si>
  <si>
    <t>Avaliar questionamentos da Operação:
"a dupla de Araraquara/Poços e Araraquara/Campinas não provoca sobrecarga na LT 440 kV Araraquara / Araraquara 2 C1 e C2 por causa do desligamento da Araraquara / Marimbondo II"</t>
  </si>
  <si>
    <t>Deverá ser adequado o volume de 500 kV do SECO. Quando da perda dupla citada, sai também a LT 500 kV Araraquara - Marimbondo II C2 por causa do arranjo em anel. A saída desta LT junto com a dupla reduz o carregamento no 440 kV</t>
  </si>
  <si>
    <t>Avaliar as perdas duplas de SP com atenção ao arranjo das Subestações, para ter certeza que não sai nenhum outro equipamento junto</t>
  </si>
  <si>
    <t>Foi necessário alterar os decks de contingências, mas sem consequências necessárias para alterar nos relatórios
Contingência Dupla das LTs 230 kV Taubaté – Aparecida C1 e Aparecida – GV do Brasil (LTs em mesma estrutura) LT 230 kV LORENA - APARECIDA C1 FICA EM VAZIO
Contingência Dupla da LT 230 kV Aparecida – Lorena (LT em mesma estrutura) LT 230 kV APARECIDA - TAUBATÉ FICA EM VAZIO
Contingência Dupla da LT 500 kV Araraquara – Marimbondo 2 (LT em mesma estrutura) LT 500 kV ARARAQUARA - POÇOS FICA EM VAZIO
Contingência Dupla das LTs 500 kV Araraquara – Campinas e Araraquara – Poços de Caldas (LTs em mesma estrutura) LT 500 kV ARARAQUARA - MARIMBONDO II C2 FICA EM VAZIO</t>
  </si>
  <si>
    <t>Aumento de MUST no ponto de contratação Candido Mota - 88 kV (A) - Energisa Sul-Sudeste, SP, SGA-SAM-0043/2024</t>
  </si>
  <si>
    <t>Sem problemas para aumento de MUST. Aguardando revisão do documento pela PLM</t>
  </si>
  <si>
    <t>Aumento de MUST no ponto de contratação ITATIBA - 138 kV - CPFL Paulista, SP, SGA-SAM-0053/2024</t>
  </si>
  <si>
    <t>Aumento de MUST em 4 pontos de contratação - Elektro Redes, SP, SGA-SAM-0046/2024
GUARIROBA 1 - 138 kV (A); AJINOMOTO BIO - 138 kV (A); PETR S ISABEL - 88 kV (A); PETROBRAS ELK - 138 kV (A)</t>
  </si>
  <si>
    <t>Reavaliar controle de tensão para condição de abertura da EST-FDI e EST-CPA</t>
  </si>
  <si>
    <t>Parametrização ok</t>
  </si>
  <si>
    <t>Avaliação de carregamento C3 LT 440 kV Araraquara - Araraquara 2 com os casos do 3Q24</t>
  </si>
  <si>
    <t>Casos avaliados e nivelados com EGE e EGP, seria necessário runback de 1.500 MW para eliminar sobrecarga inadmissível de 12%
caso de máxima noturna com geração interna de SP em 2.500 MW e IPU60 5000
Na hora de planejar o SEP a proprietária do C3 flexibilizou a capacidade do circuito</t>
  </si>
  <si>
    <t>Aumento de MUST em oito pontos de contratação - Energisa Sul-Sudeste, SP, SGA-SAM-0063/2024</t>
  </si>
  <si>
    <t>Assis I, Bastos, Capivara, Eneida, Itajobi, Palmital, Rancharia e Tupã</t>
  </si>
  <si>
    <t>Aumento de MUST em 2 pontos de contratação - Elektro Redes, SP, SGA-SAM-0062/2024</t>
  </si>
  <si>
    <r>
      <t>D.QUIMICA ELK - 138 kV (A) e HONDA ELK - 138 kV (A)), nos horários de ponta e fora de ponta, a partir de 01 de setembro de 2024
HONDA ELK - 138 kV (A)</t>
    </r>
    <r>
      <rPr>
        <sz val="11"/>
        <color rgb="FF00B050"/>
        <rFont val="Calibri"/>
        <family val="2"/>
        <scheme val="minor"/>
      </rPr>
      <t xml:space="preserve"> OK
</t>
    </r>
    <r>
      <rPr>
        <sz val="11"/>
        <rFont val="Calibri"/>
        <family val="2"/>
        <scheme val="minor"/>
      </rPr>
      <t>D.QUIMICA ELK - 138 kV (A)</t>
    </r>
    <r>
      <rPr>
        <sz val="11"/>
        <color rgb="FF00B050"/>
        <rFont val="Calibri"/>
        <family val="2"/>
        <scheme val="minor"/>
      </rPr>
      <t xml:space="preserve"> OK desconsiderando parcela de confiabilidade da distribuidora</t>
    </r>
  </si>
  <si>
    <t>Aumento dos valores de MUST no ponto de Contratação VOTUPORANGA 1 - 138 kV (A) - Elektro Redes, SP, SGA-SAM-0075/2024</t>
  </si>
  <si>
    <t>negado por falta das obras: recap. BOH-JAL-VOT e TR440/138AGV</t>
  </si>
  <si>
    <t>Aumento dos valores de MUST no ponto de Contratação EMBRAPORT - 138 kV (A) - CPFL Piratininga, SP, SGA-SAM-0067/2024</t>
  </si>
  <si>
    <t>sem restrições: LT 138 kV Baixada - V. Carvalho (159/191) em 70%
Mas problemas em regime na LT 138 kV Santo Ângelo - Bertioga II</t>
  </si>
  <si>
    <t>Acesso Permanente - SE João Pereira de Souza 138 kV, CERIPA, SP, SGA-SPA-0120/2024</t>
  </si>
  <si>
    <r>
      <t xml:space="preserve">A Cooperativa de Eletrificação Rural de Itaí Paranapanema Avaré LTDA - CERIPA, na qualidade de Agente de Distribuição – Permissionária, formalizou ao ONS solicitação de acesso para conexão de </t>
    </r>
    <r>
      <rPr>
        <b/>
        <sz val="11"/>
        <rFont val="Calibri"/>
        <family val="2"/>
        <scheme val="minor"/>
      </rPr>
      <t>nova subestação JOÃO PEREIRA DE SOUZA 138/69 kV,  em derivação dupla na LT 138kV Jurumirim - Capão Bonito</t>
    </r>
    <r>
      <rPr>
        <sz val="11"/>
        <rFont val="Calibri"/>
        <family val="2"/>
        <scheme val="minor"/>
      </rPr>
      <t>, rede classificada como DIT, de propriedade da ISA CTEEP, com previsão de entrada em operação em 30/11/2024.</t>
    </r>
  </si>
  <si>
    <t>Análises das obras do 3Q24</t>
  </si>
  <si>
    <t>- TR6 440/138 kV Água Vermelha
- Seccionamento LT 345 kV Ibiuna - Tijuco Preto C2 na SE Sul
- TR3 440/138 kV Mirassol</t>
  </si>
  <si>
    <t>Aumento dos valores de MUST no ponto de Contratação B. SANTISTA - 88 kV) - CPFL Piratininga, SP, SGA-SAM-0079/2024</t>
  </si>
  <si>
    <t>Aumento dos valores de MUST em três pontos de Contratação - CPFL Paulista, SP, SGA-SAM-0078/2024</t>
  </si>
  <si>
    <r>
      <t xml:space="preserve">M. MORAES - 138 kV (A) e BAGUACU138kVA </t>
    </r>
    <r>
      <rPr>
        <sz val="11"/>
        <color rgb="FF00B050"/>
        <rFont val="Calibri"/>
        <family val="2"/>
        <scheme val="minor"/>
      </rPr>
      <t xml:space="preserve">OK
</t>
    </r>
    <r>
      <rPr>
        <sz val="11"/>
        <rFont val="Calibri"/>
        <family val="2"/>
        <scheme val="minor"/>
      </rPr>
      <t>BADY BASSITT138kVA</t>
    </r>
    <r>
      <rPr>
        <sz val="11"/>
        <color rgb="FF00B050"/>
        <rFont val="Calibri"/>
        <family val="2"/>
        <scheme val="minor"/>
      </rPr>
      <t xml:space="preserve"> OK desconsiderando parcela de confiabilidade da distribuidora e fp 0,95</t>
    </r>
  </si>
  <si>
    <t>Aumento de MUST no ponto de contratação BRA. PAULISTA - 138 kV (A) - Energisa Sul-Sudeste, SP, SGA-SAM-0091/2024</t>
  </si>
  <si>
    <t>barramento de 138 kV da SE Bragança Paulista, para 185,0 MW e 200,0 MW, no período de novembro/2024 a dezembro/2024.
Aprovado sem restrições - casos de MUST</t>
  </si>
  <si>
    <t>Aumento de MUST no ponto de contratação CASA BRANCA 5 - 138 kV (A) - Cia. Jaguari de Energia (CPFL Santa Cruz), SP, SGA-SAM-0096/2024</t>
  </si>
  <si>
    <r>
      <t xml:space="preserve">Casa branca 5, 12,6 para 15,6 e 11,3 para 14,3 ----&gt; aumenta 0,3 MW na LT 138 kV R. Preto - Porto Ferreira (lt em sobrecarga) para geração baixa no tiete/paranap. </t>
    </r>
    <r>
      <rPr>
        <b/>
        <sz val="11"/>
        <color rgb="FFFF0000"/>
        <rFont val="Calibri"/>
        <family val="2"/>
        <scheme val="minor"/>
      </rPr>
      <t>Entregue para contribuições da PLM</t>
    </r>
  </si>
  <si>
    <t>Avaliação de impacto da usina Barra Grande e Barra Grande/Lençóis na DIT (SE Barra Bonita) para estudos pré-operacionais (EGE-Arjan)</t>
  </si>
  <si>
    <t>Após avaliação não foi encontrado nenhum problema</t>
  </si>
  <si>
    <t>Contribuição na apresentação do GT-SP</t>
  </si>
  <si>
    <t>Obras em operação; pontos de atenção no curto prazo</t>
  </si>
  <si>
    <t>Avaliar e documentar as indisponibilidades de longa duração da área SP
Para 2º Quadrimestral</t>
  </si>
  <si>
    <r>
      <rPr>
        <sz val="11"/>
        <color rgb="FF000000"/>
        <rFont val="Calibri"/>
        <family val="2"/>
        <scheme val="minor"/>
      </rPr>
      <t xml:space="preserve">Casos de setembro
</t>
    </r>
    <r>
      <rPr>
        <b/>
        <sz val="11"/>
        <rFont val="Calibri"/>
        <family val="2"/>
        <scheme val="minor"/>
      </rPr>
      <t xml:space="preserve">LT 345 kV Baixada Santista / Sul (de 14/08 até 03/10/2024) </t>
    </r>
    <r>
      <rPr>
        <b/>
        <sz val="11"/>
        <color rgb="FF000000"/>
        <rFont val="Calibri"/>
        <family val="2"/>
        <scheme val="minor"/>
      </rPr>
      <t xml:space="preserve">=&gt; </t>
    </r>
    <r>
      <rPr>
        <b/>
        <sz val="11"/>
        <color rgb="FFFF0000"/>
        <rFont val="Calibri"/>
        <family val="2"/>
        <scheme val="minor"/>
      </rPr>
      <t>observamos sobrecarga em regime permanente na LT 345 kV Embu-Guaçu - Sul e tensões violadas na SE Sul. Esta sobrecarga está diretamente relacionada a carga e fluxo de potência reativa.</t>
    </r>
    <r>
      <rPr>
        <b/>
        <sz val="11"/>
        <color rgb="FF70AD47"/>
        <rFont val="Calibri"/>
        <family val="2"/>
        <scheme val="minor"/>
      </rPr>
      <t xml:space="preserve"> - MEDIDAS SEMELHANTES A SGI 41.653-24 (RETORNO DA LT VIA DJ PARALELO)</t>
    </r>
    <r>
      <rPr>
        <b/>
        <sz val="11"/>
        <color rgb="FF000000"/>
        <rFont val="Calibri"/>
        <family val="2"/>
        <scheme val="minor"/>
      </rPr>
      <t xml:space="preserve">
SE Sul TR-3 345-88 kV (de 01/08 até 30/11/2024) </t>
    </r>
    <r>
      <rPr>
        <b/>
        <sz val="11"/>
        <color theme="9"/>
        <rFont val="Calibri"/>
        <family val="2"/>
        <scheme val="minor"/>
      </rPr>
      <t>- JÁ MAPEADO CONFORME DOCUMENTO DA PRI</t>
    </r>
    <r>
      <rPr>
        <b/>
        <sz val="11"/>
        <color rgb="FF000000"/>
        <rFont val="Calibri"/>
        <family val="2"/>
        <scheme val="minor"/>
      </rPr>
      <t xml:space="preserve">
SE Aparecida TR-3 230-88 kV (de 10/08 até 09/12/2024) </t>
    </r>
    <r>
      <rPr>
        <b/>
        <sz val="11"/>
        <color theme="9"/>
        <rFont val="Calibri"/>
        <family val="2"/>
        <scheme val="minor"/>
      </rPr>
      <t>- JÁ MAPEADO CONFORME DOCUMENTO DA PRI</t>
    </r>
    <r>
      <rPr>
        <b/>
        <sz val="11"/>
        <color rgb="FF000000"/>
        <rFont val="Calibri"/>
        <family val="2"/>
        <scheme val="minor"/>
      </rPr>
      <t xml:space="preserve">
SE Santa Bárbara d'Oeste TR-3 440-138 kV (de 22/09 até 27/10/2024) </t>
    </r>
    <r>
      <rPr>
        <b/>
        <sz val="11"/>
        <color theme="9"/>
        <rFont val="Calibri"/>
        <family val="2"/>
        <scheme val="minor"/>
      </rPr>
      <t>- SEM IMPACTOS SIGNIFICATIVOS PARA O SIN</t>
    </r>
    <r>
      <rPr>
        <b/>
        <sz val="11"/>
        <color rgb="FF000000"/>
        <rFont val="Calibri"/>
        <family val="2"/>
        <scheme val="minor"/>
      </rPr>
      <t xml:space="preserve">
</t>
    </r>
    <r>
      <rPr>
        <b/>
        <sz val="11"/>
        <rFont val="Calibri"/>
        <family val="2"/>
        <scheme val="minor"/>
      </rPr>
      <t xml:space="preserve">
SE Embu-Guaçu TR-3 e TR-5 440-345 kV (de 28/09 até 14/12/2024, cada transformador desligado por 1/2 do período total)</t>
    </r>
    <r>
      <rPr>
        <b/>
        <sz val="11"/>
        <color rgb="FFFF0000"/>
        <rFont val="Calibri"/>
        <family val="2"/>
        <scheme val="minor"/>
      </rPr>
      <t xml:space="preserve"> observamos risco de sobrecarga inadmissível na LT 345 kV Embu-Guaçu - Sul quando da contingência dupla das LTs 345 kV Baixada Santista - Sul e Baixada Santista - Embu-Guaçu. Esta sobrecarga está diretamente relacionada a carga da SE Sul e fluxo de potência reativa.</t>
    </r>
    <r>
      <rPr>
        <b/>
        <sz val="11"/>
        <color rgb="FF70AD47"/>
        <rFont val="Calibri"/>
        <family val="2"/>
        <scheme val="minor"/>
      </rPr>
      <t xml:space="preserve">  - ACE DE TRANSFERÊNCIA DE CARGA</t>
    </r>
    <r>
      <rPr>
        <b/>
        <sz val="11"/>
        <color rgb="FFFF0000"/>
        <rFont val="Calibri"/>
        <family val="2"/>
        <scheme val="minor"/>
      </rPr>
      <t xml:space="preserve">
</t>
    </r>
    <r>
      <rPr>
        <b/>
        <sz val="11"/>
        <rFont val="Calibri"/>
        <family val="2"/>
        <scheme val="minor"/>
      </rPr>
      <t xml:space="preserve">
LT 230 kV Botucatu / Capão Bonito (de 18/09 até 18/10/2024):</t>
    </r>
    <r>
      <rPr>
        <b/>
        <sz val="11"/>
        <color rgb="FFFF0000"/>
        <rFont val="Calibri"/>
        <family val="2"/>
        <scheme val="minor"/>
      </rPr>
      <t xml:space="preserve"> observamos risco de subtensão no 138 kV de Itararé quando da perda da transformação 230/138 kV de Itararé 2. É possível mitigar o problema citado com utilização de recursos da rede DIT, no entanto, essas medidas operativas são fora da rede de operação do ONS e, portanto, sem nossa ação direta.</t>
    </r>
    <r>
      <rPr>
        <b/>
        <sz val="11"/>
        <color rgb="FF70AD47"/>
        <rFont val="Calibri"/>
        <family val="2"/>
        <scheme val="minor"/>
      </rPr>
      <t xml:space="preserve"> - CONFIGURAÇÃO DE BCs LIGADOS</t>
    </r>
    <r>
      <rPr>
        <b/>
        <sz val="11"/>
        <color rgb="FFFF0000"/>
        <rFont val="Calibri"/>
        <family val="2"/>
        <scheme val="minor"/>
      </rPr>
      <t xml:space="preserve">
SE Piratininga TR-5, TR-7 e TR-8 230-88 kV (de 18/08 até 19/10/2024, cada transformador desligado por 1/3 do período total) </t>
    </r>
    <r>
      <rPr>
        <b/>
        <sz val="11"/>
        <color rgb="FF000000"/>
        <rFont val="Calibri"/>
        <family val="2"/>
        <scheme val="minor"/>
      </rPr>
      <t xml:space="preserve">=&gt; fazer sensibilidade com a carga de pedreira
</t>
    </r>
    <r>
      <rPr>
        <sz val="11"/>
        <color rgb="FF000000"/>
        <rFont val="Calibri"/>
        <family val="2"/>
        <scheme val="minor"/>
      </rPr>
      <t xml:space="preserve">
SE Embu-Guaçu Reatores RE-2 e RE-3 440 kV (RE-2 de 05/08 até 05/09/2024 e RE-3 de 17/08 até 21/09/2024, ou seja, há sobreposição)
LT 230 kV Henry Borden / Piratininga (de 20/10 até 08/11/2024) =&gt; Menos de 30 dias não analisamos
LT 345 kV Embu-Guaçu / Baixada Santista (de 06/10 até 21/10/2024) =&gt; Menos de 30 dias não analisamos</t>
    </r>
  </si>
  <si>
    <t>Avaliar e documentar as indisponibilidades de longa duração da área SP
Para 3º Quadrimestral</t>
  </si>
  <si>
    <t>Casos de dezembro
11.	SE Santa Bárbara d'Oeste TR-1 440-138 kV (de 25/11 até 25/01/2025)
12.	SE Baixada Santista TR-7 230-138 kV (de 21/11 até 10/01/2025)
13.	LT 230 kV Chavantes / Piraju (de 30/10 até 20/12/2024)
14.	LT 345 kV Leste / Tijuco Preto (de 05/11 até 18/12/2024)</t>
  </si>
  <si>
    <t>Avaliação dinâmica com os casos do 3Q24</t>
  </si>
  <si>
    <t>alexandre</t>
  </si>
  <si>
    <t>Parecer de Acesso Permanente - CL DCT Synergy Campus Jundiaí I - SPE, SE DCT Synergy Campus Jundiaí 440/34,5 kV (GIS), SP, SGA-SPA-0175/2024</t>
  </si>
  <si>
    <t>Aumento de MUST em 16 pontos de contratação - Elektro Redes, SP, SGA-SAM-0101/2024</t>
  </si>
  <si>
    <t>Temporada de Verão</t>
  </si>
  <si>
    <t>Oficio DT 033.24 - Simulação e Estudos - BTFs - Subestação Fernão Dias</t>
  </si>
  <si>
    <t>Transformação já utilizando fase reserva, quais impactos para o sistema com possíveis outros sinistros</t>
  </si>
  <si>
    <t>Revisão extraordinária relatórios - Aumento de capacidade da TAU-SJC</t>
  </si>
  <si>
    <r>
      <t xml:space="preserve">Necessidade de atualizar o relatório após as trocas dos equipamentos que limitam a capacidade da TAU-SJC
Avaliar se o automatismo ainda é necessários, mesmo com nova capacidade </t>
    </r>
    <r>
      <rPr>
        <sz val="11"/>
        <color rgb="FF00B050"/>
        <rFont val="Calibri"/>
        <family val="2"/>
        <scheme val="minor"/>
      </rPr>
      <t>R: Sim, há risco de sobrecarga de 99,9% do limite de emergência na PD F. Dias - B. Jardim + B. Jardim - Sumaré</t>
    </r>
  </si>
  <si>
    <t>Análises das obras do 1Q25</t>
  </si>
  <si>
    <t>- SE Domênico Rangoni
- Reavaliar faixas de tensão de Água Vermelha 138 kV e Mirassol 138 kV devido às aberturas de Votuporanga II - São José do Rio Preto para controle de carregamento da LT 138 kV Boa Hora - Jales. Contingência crítica: TR 440/138 kV Água Vermelha</t>
  </si>
  <si>
    <t>Avaliação fluxo Rosana do 230 para 138 kV (defasador)</t>
  </si>
  <si>
    <t>Avaliação para atendimento ao MUST na região.
Avaliação da CTG de um dos trafos e sobrecarga inadmissível no remanescente.
Faixa proposta, sem considerar o uso do defasador como solução do problema de da Guaíra - Dourados: 
60 MW - 190 MW
Fatores limitantes: sobrecarga em regime na LT 138 kV Rosana - Mirante  / sobrecarga no TRD de Rosana na contingência do paralelo (N-1)</t>
  </si>
  <si>
    <t>MUST Flexível - SE Carbocloro 230 kV, Unipar Carbocloro, SP, SGA-SFX-0013/2024</t>
  </si>
  <si>
    <t>Alexandre/PLM</t>
  </si>
  <si>
    <t>solicitação de contratação de demanda flexível no setor de 230 kV da SE Carbocloro (CCL), subestação de propriedade da ISA CTEEP e integrante da Rede Básica. O montante requerido  é de 13,0 MW, nos horários de ponta e fora de ponta</t>
  </si>
  <si>
    <t>Parecer Técnico para Distribuidora - SE UTE Açucareira Quatá 88 kV, Energisa Sul-Sudeste, SP, SGA-SPT-0139/2024</t>
  </si>
  <si>
    <t>solicitação de parecer técnico vislumbrando o aumento de injeção no SIN pela UTE Quatá 88 kV, passando dos atuais 25,0 MW para 31,5 MW</t>
  </si>
  <si>
    <t>Contratação de MUST Flex (Renovação) - Neoenergia Elektro - SE INTERNATIONAL 138 kV, SGA-SFX-0016/2024</t>
  </si>
  <si>
    <t>solicitação de contratação de demanda flexível, para o período de janeiro/2025 a dezembro/2025, no montante de 17 MW nos horários de ponta e fora de ponta</t>
  </si>
  <si>
    <t>Contratação de MUST Flex - Energisa Sul-Sudeste - SE Alto Alegre 138 kV, SP, SGA-SFX-0021/2024</t>
  </si>
  <si>
    <t>contratação de demanda flexível no ponto ALTO ALEGRE - 138 kV (SPUFA-138), no montante de 1,0 MW, nos horários de ponta e fora de ponta, para o período de março/2025 a dezembro/2025</t>
  </si>
  <si>
    <t>Contratação de MUST Flex (Renovação) - Neoenergia Elektro - SE V.CEL. PAPEL 138 kV, SP, SGA-SFX-0020/2024</t>
  </si>
  <si>
    <t>solicitação de contratação de demanda flexível, para o período de maio/2025 a outubro/2025, nos montantes de 106 MW e 48 MW, nos horários de ponta e fora de ponta</t>
  </si>
  <si>
    <r>
      <t xml:space="preserve">Recomendar no mensal </t>
    </r>
    <r>
      <rPr>
        <b/>
        <sz val="11"/>
        <rFont val="Calibri"/>
        <family val="2"/>
        <scheme val="minor"/>
      </rPr>
      <t>desligamento</t>
    </r>
    <r>
      <rPr>
        <sz val="11"/>
        <rFont val="Calibri"/>
        <family val="2"/>
        <scheme val="minor"/>
      </rPr>
      <t xml:space="preserve"> da lógica de PD de Runback do Madeira após a entrada da LT 440 kV Araraquara - Araraquara 2 C3</t>
    </r>
  </si>
  <si>
    <t>Desligamento via chave não precisa ser recomendado no SYSPL
Recomendação emitida no mensal DEZ/2024</t>
  </si>
  <si>
    <r>
      <t xml:space="preserve">Recomendar no mensal </t>
    </r>
    <r>
      <rPr>
        <b/>
        <sz val="11"/>
        <rFont val="Calibri"/>
        <family val="2"/>
        <scheme val="minor"/>
      </rPr>
      <t>desinstalação</t>
    </r>
    <r>
      <rPr>
        <sz val="11"/>
        <rFont val="Calibri"/>
        <family val="2"/>
        <scheme val="minor"/>
      </rPr>
      <t xml:space="preserve"> do SEP de Gerdau e </t>
    </r>
    <r>
      <rPr>
        <b/>
        <sz val="11"/>
        <rFont val="Calibri"/>
        <family val="2"/>
        <scheme val="minor"/>
      </rPr>
      <t>reajuste</t>
    </r>
    <r>
      <rPr>
        <sz val="11"/>
        <rFont val="Calibri"/>
        <family val="2"/>
        <scheme val="minor"/>
      </rPr>
      <t xml:space="preserve"> do SEP da LT 230 kV Taubaté - São José dos Campos após liberação dos novos limites</t>
    </r>
  </si>
  <si>
    <r>
      <rPr>
        <b/>
        <sz val="11"/>
        <rFont val="Calibri"/>
        <family val="2"/>
        <scheme val="minor"/>
      </rPr>
      <t>Solicitado o desligamento da chave on/off do SEP no dia 13/11/24 por e-mail para a PDP</t>
    </r>
    <r>
      <rPr>
        <b/>
        <sz val="11"/>
        <color rgb="FFFF0000"/>
        <rFont val="Calibri"/>
        <family val="2"/>
        <scheme val="minor"/>
      </rPr>
      <t xml:space="preserve">
ACRESCENTAR RECOMENDAÇÃO DE REAJUSTE NO SYSPL</t>
    </r>
  </si>
  <si>
    <t>Contratação de MUST Flex (Renovação) - Neoenergia Elektro - SE CARGILL 138 kV, SGA-SFX-0017/2024</t>
  </si>
  <si>
    <t>solicitação de contratação de demanda flexível, para o período de janeiro/2025 a dezembro/2025, no montante de 3,5 MW e 3,0 MW, nos horários de ponta e fora de ponta</t>
  </si>
  <si>
    <t>Contratação de MUST Flex (Renovação) - Neoenergia Elektro - SE CONPACEL 138 kV, SP, SGA-SFX-0018/2024</t>
  </si>
  <si>
    <t>solicitação de contratação de demanda flexível, para o período de janeiro/2025 a dezembro/2025, no montante de 15 MW nos horários de ponta e fora de ponta
Sobrecarga no N-1: LT 440 kV Araraquara - Mogi Mirim 3</t>
  </si>
  <si>
    <t>Contratação de MUST Flex (Renovação) - Neoenergia Elektro - SE GUARIROBA 138 kV, SP, SGA-SFX-0019/2024</t>
  </si>
  <si>
    <t>solicitação de contratação de demanda flexível, para o período de janeiro/2025 a dezembro/2025, no montante de 15 MW nos horários de ponta e fora de ponta</t>
  </si>
  <si>
    <t>Aumento de MUST no ponto de contratação Mogi Mirim II - 138 kV, CPFL Paulista, SP, SGA-SAM-0110/2024</t>
  </si>
  <si>
    <t>Carol/PLM</t>
  </si>
  <si>
    <t>aumento de MUST no barramento de 138 kV da SE Mogi Mirim II, prevista a partir do mês de fevereiro/2025, no montante de mais 2,0 MW, nos horários de ponta e fora de ponta</t>
  </si>
  <si>
    <t>Aumento de MUST no ponto de contratação Aparecida - 88 kV, EDP São Paulo, SP, SGA-SAM-0109/2024</t>
  </si>
  <si>
    <t>aumentos de MUST no ponto de conexão APARECIDA - 88 kV, nos horários de ponta e fora de ponta, a partir de fevereiro de 2025</t>
  </si>
  <si>
    <t>Reserva de Capacidade (Renovação) - UTE Cubatão - SE Cubatão 230 kV - Petrobras, SP, SGA-SRC-0031/2024</t>
  </si>
  <si>
    <t>UTE Cubatão, formalizou ao ONS solicitação de contratação de reserva de capacidade, no montante de 56 MW nos horários de ponta e fora de ponta</t>
  </si>
  <si>
    <t>RECON da capital e área Atibaia-Mogi</t>
  </si>
  <si>
    <t>Aumento de MUST no ponto de contratação SE Bracell - 440 kV, UTE Bracell, SP, SGA-RPA-0074/2024</t>
  </si>
  <si>
    <t>Parecer Técnico para Distribuidora - SE UTE PAULINIA VERDE, CPFL PAULISTA, SP, SGA-SPT-0147/2024</t>
  </si>
  <si>
    <t>Não identificamos dificuldades no atendimento com o aumento de 5 MW de injeção. Já passamas a informação para a PLM, fica faltando o documento</t>
  </si>
  <si>
    <t>Aumento da injeção pela UTE São José da Estiva, Energisa Sul-Sudeste, SP, SGA-SPT-0162/2024</t>
  </si>
  <si>
    <t>Revisão da faixa de tensão da SE Araraquara 2 500 kV</t>
  </si>
  <si>
    <t>Solicitação da sala de controle encaminhada via e-mail pela Karla dia 13/03/2024
Verificar carga global com MMGD vs. Sem MMGD quando tem condicionantes relacionadas a intercâmbio
Tivemos uma conversa conjunta PDP, interligação S/SE e SP. O problema foi resolvido.</t>
  </si>
  <si>
    <t>Aumento de MUST no ponto de contratação PETRO ATIBAIA - 138 kV (A), Elektro, SP, SGA-SAM-0116/2024</t>
  </si>
  <si>
    <t>Sobrecarga 230 kV para Pdupla quando bombeamento Pedreira ligado</t>
  </si>
  <si>
    <r>
      <t>E-mail encaminhado para CTEEP solicitando flexibilização.</t>
    </r>
    <r>
      <rPr>
        <sz val="11"/>
        <color rgb="FFFF0000"/>
        <rFont val="Calibri"/>
        <family val="2"/>
        <scheme val="minor"/>
      </rPr>
      <t xml:space="preserve"> OK </t>
    </r>
    <r>
      <rPr>
        <sz val="11"/>
        <rFont val="Calibri"/>
        <family val="2"/>
        <scheme val="minor"/>
      </rPr>
      <t xml:space="preserve">(Flex. Recebida por e-mail 29/02/2024). 
Inequação já implementada.
</t>
    </r>
    <r>
      <rPr>
        <sz val="11"/>
        <color rgb="FFFF0000"/>
        <rFont val="Calibri"/>
        <family val="2"/>
        <scheme val="minor"/>
      </rPr>
      <t>Conversar com EGP sobre SEP e recomendar no mensal de Abril</t>
    </r>
  </si>
  <si>
    <t>Perda dupla Chavantes - Botucatu C4 + Jurumirim - Avaré Nova</t>
  </si>
  <si>
    <r>
      <t xml:space="preserve">Encaminhar e-mail solicitando flexibilização
Inequação normatizada
</t>
    </r>
    <r>
      <rPr>
        <strike/>
        <sz val="11"/>
        <color rgb="FFFF0000"/>
        <rFont val="Calibri"/>
        <family val="2"/>
        <scheme val="minor"/>
      </rPr>
      <t>Verificar recomendação de SEP</t>
    </r>
    <r>
      <rPr>
        <sz val="11"/>
        <rFont val="Calibri"/>
        <family val="2"/>
        <scheme val="minor"/>
      </rPr>
      <t xml:space="preserve">
</t>
    </r>
    <r>
      <rPr>
        <sz val="11"/>
        <color rgb="FFFF0000"/>
        <rFont val="Calibri"/>
        <family val="2"/>
        <scheme val="minor"/>
      </rPr>
      <t>Como é mesma faixa de passagem vamos aguardar cair o critério para "acabar o problema"</t>
    </r>
  </si>
  <si>
    <t>TR 440/138 kV Jupiá - risco de sobrecarga na perda JUP-MAR dupla</t>
  </si>
  <si>
    <r>
      <t xml:space="preserve">130% da capacidade nominal do TR-15, 440–138 kV, da SE Jupiá por até dez minutos POR EMAIL 04/04/24
</t>
    </r>
    <r>
      <rPr>
        <strike/>
        <sz val="11"/>
        <color rgb="FFFF0000"/>
        <rFont val="Calibri"/>
        <family val="2"/>
        <scheme val="minor"/>
      </rPr>
      <t>Avaliar recomendação de SEP</t>
    </r>
    <r>
      <rPr>
        <sz val="11"/>
        <rFont val="Calibri"/>
        <family val="2"/>
        <scheme val="minor"/>
      </rPr>
      <t xml:space="preserve">
</t>
    </r>
    <r>
      <rPr>
        <sz val="11"/>
        <color rgb="FFFF0000"/>
        <rFont val="Calibri"/>
        <family val="2"/>
        <scheme val="minor"/>
      </rPr>
      <t>Como é mesma faixa de passagem vamos aguardar cair o critério para "acabar o problema"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</si>
</sst>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u/>
      <sz val="11"/>
      <color theme="10"/>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
      <strike/>
      <sz val="11"/>
      <color rgb="FFFF0000"/>
      <name val="Calibri"/>
      <family val="2"/>
      <scheme val="minor"/>
    </font>
    <font>
      <b/>
      <sz val="11"/>
      <color theme="9"/>
      <name val="Calibri"/>
      <family val="2"/>
      <scheme val="minor"/>
    </font>
    <font>
      <sz val="11"/>
      <color rgb="FF00B050"/>
      <name val="Calibri"/>
      <family val="2"/>
      <scheme val="minor"/>
    </font>
    <font>
      <b/>
      <sz val="11"/>
      <color rgb="FF70AD47"/>
      <name val="Calibri"/>
      <family val="2"/>
      <scheme val="minor"/>
    </font>
    <font>
      <strike/>
      <sz val="11"/>
      <name val="Calibri"/>
      <family val="2"/>
      <scheme val="minor"/>
    </font>
    <font>
      <u/>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center" vertical="center"/>
    </xf>
    <xf numFmtId="0" fontId="3" fillId="0" borderId="1" xfId="0" applyFont="1" applyBorder="1" applyAlignment="1">
      <alignment horizontal="left"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xf>
    <xf numFmtId="0" fontId="5" fillId="0" borderId="1" xfId="1" applyFill="1" applyBorder="1" applyAlignment="1">
      <alignment horizontal="left" vertical="center" wrapText="1"/>
    </xf>
    <xf numFmtId="0" fontId="5" fillId="0" borderId="1" xfId="1" applyBorder="1" applyAlignment="1">
      <alignment horizontal="left" vertical="center" wrapText="1"/>
    </xf>
    <xf numFmtId="0" fontId="3" fillId="0" borderId="1" xfId="0" applyFont="1" applyBorder="1"/>
    <xf numFmtId="0" fontId="3" fillId="0" borderId="1" xfId="0" applyFont="1" applyBorder="1" applyAlignment="1">
      <alignment vertical="center" wrapText="1"/>
    </xf>
    <xf numFmtId="0" fontId="3" fillId="0" borderId="1" xfId="0" applyFont="1" applyBorder="1" applyAlignment="1">
      <alignmen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3" fillId="0" borderId="1" xfId="0" quotePrefix="1" applyFont="1" applyBorder="1" applyAlignment="1">
      <alignment horizontal="left" vertical="center" wrapText="1"/>
    </xf>
    <xf numFmtId="0" fontId="7" fillId="0" borderId="1" xfId="0" quotePrefix="1" applyFont="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14"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4" fillId="0" borderId="1" xfId="0" quotePrefix="1" applyFont="1" applyBorder="1" applyAlignment="1">
      <alignment horizontal="left" vertical="center" wrapText="1"/>
    </xf>
    <xf numFmtId="0" fontId="7"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3" fillId="0" borderId="0" xfId="0" applyFont="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wrapText="1"/>
    </xf>
    <xf numFmtId="0" fontId="7" fillId="3" borderId="1" xfId="0" applyFont="1" applyFill="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colors>
    <mruColors>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infomais/Paginas/documentos/detalhe.aspx?idDocumento=126770&amp;biblioteca=cartaon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p:/s/soumaisons/Eb7HQvHK_BpIjd6vwm8CFm4BWJqI3AKFNdIrJ8KMwUIHDw?e=50loDj" TargetMode="External"/><Relationship Id="rId1" Type="http://schemas.openxmlformats.org/officeDocument/2006/relationships/hyperlink" Target="../../../infomais/_layouts/15/WopiFrame.aspx?sourcedoc=%2Fsites%2Finfomais%2Fcartaons%2Fcartaons20240122112639%2FCARTA-ONS%20DGL%200121-2024%20-%20Solicita%C3%A7%C3%A3o%20da%20S%C3%A3o%20Paulo%20Obras%2C%20empresa%20p%C3%BAblica%20vinculada%20%C3%A0%20SIURB%20da%20cidade%20de%20S%C3%A3o%20Paulo%2C%20para%20obra%20de%20liga%C3%A7%C3%A3o%20vi%C3%A1ria%20do%20sistema%20Gra%C3%BAna%20-%20Gaivotas%2C%20localizado%20no%20extremo%20Sul%20da%20Capital.docx&amp;action=activep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53B14-F325-4C0B-B8E6-76913381C63C}">
  <sheetPr codeName="Planilha1"/>
  <dimension ref="A1:K15"/>
  <sheetViews>
    <sheetView tabSelected="1" zoomScale="85" zoomScaleNormal="85" workbookViewId="0">
      <pane ySplit="1" topLeftCell="A2" activePane="bottomLeft" state="frozen"/>
      <selection pane="bottomLeft" activeCell="F17" sqref="F17"/>
    </sheetView>
  </sheetViews>
  <sheetFormatPr defaultRowHeight="15"/>
  <cols>
    <col min="1" max="1" width="67.42578125" style="2" bestFit="1" customWidth="1"/>
    <col min="2" max="2" width="18.7109375" style="1" customWidth="1"/>
    <col min="3" max="3" width="12.28515625" style="1" customWidth="1"/>
    <col min="4" max="5" width="8.7109375" style="1" bestFit="1" customWidth="1"/>
    <col min="6" max="6" width="125.5703125" style="1" customWidth="1"/>
    <col min="7" max="7" width="11.28515625" style="1" customWidth="1"/>
    <col min="8" max="8" width="11.140625" bestFit="1" customWidth="1"/>
    <col min="9" max="9" width="10.85546875" bestFit="1" customWidth="1"/>
  </cols>
  <sheetData>
    <row r="1" spans="1:11" s="1" customFormat="1" ht="30">
      <c r="A1" s="10" t="s">
        <v>0</v>
      </c>
      <c r="B1" s="10" t="s">
        <v>1</v>
      </c>
      <c r="C1" s="10" t="s">
        <v>2</v>
      </c>
      <c r="D1" s="10" t="s">
        <v>3</v>
      </c>
      <c r="E1" s="10" t="s">
        <v>4</v>
      </c>
      <c r="F1" s="11" t="s">
        <v>5</v>
      </c>
      <c r="G1" s="10" t="s">
        <v>6</v>
      </c>
      <c r="H1" s="12" t="s">
        <v>7</v>
      </c>
      <c r="I1" s="5">
        <f ca="1">TODAY()</f>
        <v>45918</v>
      </c>
      <c r="J1" s="10" t="s">
        <v>8</v>
      </c>
      <c r="K1" s="38">
        <f>SUM(G:G)</f>
        <v>2</v>
      </c>
    </row>
    <row r="2" spans="1:11" s="7" customFormat="1" ht="45">
      <c r="A2" s="8" t="s">
        <v>9</v>
      </c>
      <c r="B2" s="6" t="s">
        <v>10</v>
      </c>
      <c r="C2" s="5"/>
      <c r="D2" s="6"/>
      <c r="E2" s="6"/>
      <c r="F2" s="8" t="s">
        <v>11</v>
      </c>
      <c r="G2" s="37"/>
    </row>
    <row r="3" spans="1:11" s="7" customFormat="1" ht="53.25" customHeight="1">
      <c r="A3" s="8" t="s">
        <v>12</v>
      </c>
      <c r="B3" s="6" t="s">
        <v>10</v>
      </c>
      <c r="C3" s="5"/>
      <c r="D3" s="6"/>
      <c r="E3" s="6"/>
      <c r="F3" s="8" t="s">
        <v>13</v>
      </c>
      <c r="G3" s="37"/>
    </row>
    <row r="4" spans="1:11" s="7" customFormat="1" ht="30">
      <c r="A4" s="8" t="s">
        <v>14</v>
      </c>
      <c r="B4" s="9"/>
      <c r="C4" s="5"/>
      <c r="D4" s="6">
        <f ca="1">NETWORKDAYS.INTL($I$1,C4,1)</f>
        <v>-32799</v>
      </c>
      <c r="E4" s="6">
        <f ca="1">C4-$I$1</f>
        <v>-45918</v>
      </c>
      <c r="F4" s="22" t="s">
        <v>15</v>
      </c>
      <c r="G4" s="37"/>
    </row>
    <row r="5" spans="1:11" s="7" customFormat="1">
      <c r="A5" s="8" t="s">
        <v>16</v>
      </c>
      <c r="B5" s="9"/>
      <c r="C5" s="5"/>
      <c r="D5" s="6">
        <f ca="1">NETWORKDAYS.INTL(PENDÊNCIAS!$I$1,C5,1)</f>
        <v>-32799</v>
      </c>
      <c r="E5" s="6">
        <f ca="1">C5-PENDÊNCIAS!$I$1</f>
        <v>-45918</v>
      </c>
      <c r="F5" s="8" t="s">
        <v>17</v>
      </c>
      <c r="G5" s="37"/>
    </row>
    <row r="6" spans="1:11" ht="31.5" customHeight="1">
      <c r="A6" s="8" t="s">
        <v>18</v>
      </c>
      <c r="B6" s="9" t="s">
        <v>10</v>
      </c>
      <c r="C6" s="5">
        <v>45808</v>
      </c>
      <c r="D6" s="6">
        <f ca="1">NETWORKDAYS.INTL(PENDÊNCIAS!$I$1,C6,1)</f>
        <v>-79</v>
      </c>
      <c r="E6" s="6">
        <f ca="1">C6-PENDÊNCIAS!$I$1</f>
        <v>-110</v>
      </c>
      <c r="F6" s="22" t="s">
        <v>19</v>
      </c>
    </row>
    <row r="7" spans="1:11" ht="30">
      <c r="A7" s="8" t="s">
        <v>20</v>
      </c>
      <c r="B7" s="9" t="s">
        <v>21</v>
      </c>
      <c r="C7" s="5">
        <v>45910</v>
      </c>
      <c r="D7" s="6">
        <f ca="1">NETWORKDAYS.INTL(PENDÊNCIAS!$I$1,C7,1)</f>
        <v>-7</v>
      </c>
      <c r="E7" s="6">
        <f ca="1">C7-PENDÊNCIAS!$I$1</f>
        <v>-8</v>
      </c>
      <c r="F7" s="8" t="s">
        <v>22</v>
      </c>
    </row>
    <row r="8" spans="1:11" ht="30">
      <c r="A8" s="8" t="s">
        <v>23</v>
      </c>
      <c r="B8" s="9" t="s">
        <v>24</v>
      </c>
      <c r="C8" s="5">
        <v>45941</v>
      </c>
      <c r="D8" s="6">
        <f ca="1">NETWORKDAYS.INTL(PENDÊNCIAS!$I$1,C8,1)</f>
        <v>17</v>
      </c>
      <c r="E8" s="6">
        <f ca="1">C8-PENDÊNCIAS!$I$1</f>
        <v>23</v>
      </c>
      <c r="F8" s="8"/>
    </row>
    <row r="9" spans="1:11" ht="30">
      <c r="A9" s="8" t="s">
        <v>25</v>
      </c>
      <c r="B9" s="9"/>
      <c r="C9" s="5">
        <v>45923</v>
      </c>
      <c r="D9" s="6">
        <f ca="1">NETWORKDAYS.INTL(PENDÊNCIAS!$I$1,C9,1)</f>
        <v>4</v>
      </c>
      <c r="E9" s="6">
        <f ca="1">C9-PENDÊNCIAS!$I$1</f>
        <v>5</v>
      </c>
      <c r="F9" s="8"/>
      <c r="G9" s="1">
        <v>1</v>
      </c>
    </row>
    <row r="10" spans="1:11" ht="30">
      <c r="A10" s="8" t="s">
        <v>26</v>
      </c>
      <c r="B10" s="9"/>
      <c r="C10" s="5">
        <v>45924</v>
      </c>
      <c r="D10" s="6">
        <f ca="1">NETWORKDAYS.INTL(PENDÊNCIAS!$I$1,C10,1)</f>
        <v>5</v>
      </c>
      <c r="E10" s="6">
        <f ca="1">C10-PENDÊNCIAS!$I$1</f>
        <v>6</v>
      </c>
      <c r="F10" s="8"/>
      <c r="G10" s="1">
        <v>1</v>
      </c>
    </row>
    <row r="11" spans="1:11">
      <c r="A11" s="8"/>
      <c r="B11" s="9"/>
      <c r="C11" s="5">
        <v>45881</v>
      </c>
      <c r="D11" s="6">
        <f ca="1">NETWORKDAYS.INTL(PENDÊNCIAS!$I$1,C11,1)</f>
        <v>-28</v>
      </c>
      <c r="E11" s="6">
        <f ca="1">C11-PENDÊNCIAS!$I$1</f>
        <v>-37</v>
      </c>
      <c r="F11" s="8"/>
    </row>
    <row r="12" spans="1:11">
      <c r="A12" s="8"/>
      <c r="B12" s="9"/>
      <c r="C12" s="5">
        <v>45882</v>
      </c>
      <c r="D12" s="6">
        <f ca="1">NETWORKDAYS.INTL(PENDÊNCIAS!$I$1,C12,1)</f>
        <v>-27</v>
      </c>
      <c r="E12" s="6">
        <f ca="1">C12-PENDÊNCIAS!$I$1</f>
        <v>-36</v>
      </c>
      <c r="F12" s="8"/>
    </row>
    <row r="13" spans="1:11">
      <c r="A13" s="8"/>
      <c r="B13" s="9"/>
      <c r="C13" s="5">
        <v>45883</v>
      </c>
      <c r="D13" s="6">
        <f ca="1">NETWORKDAYS.INTL(PENDÊNCIAS!$I$1,C13,1)</f>
        <v>-26</v>
      </c>
      <c r="E13" s="6">
        <f ca="1">C13-PENDÊNCIAS!$I$1</f>
        <v>-35</v>
      </c>
      <c r="F13" s="8"/>
    </row>
    <row r="14" spans="1:11">
      <c r="A14" s="8"/>
      <c r="B14" s="9"/>
      <c r="C14" s="5">
        <v>45884</v>
      </c>
      <c r="D14" s="6">
        <f ca="1">NETWORKDAYS.INTL(PENDÊNCIAS!$I$1,C14,1)</f>
        <v>-25</v>
      </c>
      <c r="E14" s="6">
        <f ca="1">C14-PENDÊNCIAS!$I$1</f>
        <v>-34</v>
      </c>
      <c r="F14" s="8"/>
    </row>
    <row r="15" spans="1:11">
      <c r="A15" s="8"/>
      <c r="B15" s="9"/>
      <c r="C15" s="5">
        <v>45885</v>
      </c>
      <c r="D15" s="6">
        <f ca="1">NETWORKDAYS.INTL(PENDÊNCIAS!$I$1,C15,1)</f>
        <v>-24</v>
      </c>
      <c r="E15" s="6">
        <f ca="1">C15-PENDÊNCIAS!$I$1</f>
        <v>-33</v>
      </c>
      <c r="F15" s="8"/>
    </row>
  </sheetData>
  <phoneticPr fontId="2"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DFCB9-38B1-4212-B349-64F154259EFD}">
  <sheetPr codeName="Planilha2"/>
  <dimension ref="A1:K67"/>
  <sheetViews>
    <sheetView zoomScaleNormal="100" workbookViewId="0">
      <selection activeCell="D71" sqref="D71"/>
    </sheetView>
  </sheetViews>
  <sheetFormatPr defaultColWidth="9.140625" defaultRowHeight="15"/>
  <cols>
    <col min="1" max="1" width="67.28515625" style="2" customWidth="1"/>
    <col min="2" max="2" width="14.5703125" style="1" bestFit="1" customWidth="1"/>
    <col min="3" max="3" width="11.140625" style="1" bestFit="1" customWidth="1"/>
    <col min="4" max="5" width="9.140625" style="1"/>
    <col min="6" max="6" width="74.5703125" style="1" customWidth="1"/>
    <col min="7" max="7" width="9.140625" style="1"/>
    <col min="8" max="8" width="10.7109375" style="1" bestFit="1" customWidth="1"/>
    <col min="9" max="9" width="11.140625" style="1" bestFit="1" customWidth="1"/>
    <col min="10" max="16384" width="9.140625" style="1"/>
  </cols>
  <sheetData>
    <row r="1" spans="1:11" ht="45">
      <c r="A1" s="10" t="s">
        <v>0</v>
      </c>
      <c r="B1" s="10" t="s">
        <v>1</v>
      </c>
      <c r="C1" s="10" t="s">
        <v>2</v>
      </c>
      <c r="D1" s="10" t="s">
        <v>3</v>
      </c>
      <c r="E1" s="10" t="s">
        <v>4</v>
      </c>
      <c r="F1" s="10" t="s">
        <v>5</v>
      </c>
      <c r="G1" s="10" t="s">
        <v>6</v>
      </c>
      <c r="H1" s="12" t="s">
        <v>7</v>
      </c>
      <c r="I1" s="5">
        <f ca="1">TODAY()</f>
        <v>45918</v>
      </c>
      <c r="J1" s="39" t="s">
        <v>8</v>
      </c>
      <c r="K1" s="40">
        <f>SUM(G:G)</f>
        <v>124</v>
      </c>
    </row>
    <row r="2" spans="1:11" customFormat="1" ht="30">
      <c r="A2" s="8" t="s">
        <v>27</v>
      </c>
      <c r="B2" s="9" t="s">
        <v>28</v>
      </c>
      <c r="C2" s="5">
        <v>45672</v>
      </c>
      <c r="D2" s="6">
        <f ca="1">NETWORKDAYS.INTL(PENDÊNCIAS!$I$1,C2,1)</f>
        <v>-177</v>
      </c>
      <c r="E2" s="6">
        <f ca="1">C2-PENDÊNCIAS!$I$1</f>
        <v>-246</v>
      </c>
      <c r="F2" s="29"/>
      <c r="G2" s="1">
        <v>7</v>
      </c>
      <c r="H2" s="1"/>
    </row>
    <row r="3" spans="1:11" ht="30">
      <c r="A3" s="8" t="s">
        <v>29</v>
      </c>
      <c r="B3" s="6" t="s">
        <v>30</v>
      </c>
      <c r="C3" s="5">
        <v>45684</v>
      </c>
      <c r="D3" s="6">
        <f ca="1">NETWORKDAYS.INTL(PENDÊNCIAS!$I$1,C3,1)</f>
        <v>-169</v>
      </c>
      <c r="E3" s="6">
        <f ca="1">C3-PENDÊNCIAS!$I$1</f>
        <v>-234</v>
      </c>
      <c r="F3" s="8" t="s">
        <v>31</v>
      </c>
      <c r="G3" s="1">
        <v>1</v>
      </c>
    </row>
    <row r="4" spans="1:11" ht="30">
      <c r="A4" s="8" t="s">
        <v>32</v>
      </c>
      <c r="B4" s="6" t="s">
        <v>30</v>
      </c>
      <c r="C4" s="5">
        <v>45684</v>
      </c>
      <c r="D4" s="6">
        <f ca="1">NETWORKDAYS.INTL(PENDÊNCIAS!$I$1,C4,1)</f>
        <v>-169</v>
      </c>
      <c r="E4" s="6">
        <f ca="1">C4-PENDÊNCIAS!$I$1</f>
        <v>-234</v>
      </c>
      <c r="F4" s="8" t="s">
        <v>33</v>
      </c>
      <c r="G4" s="1">
        <v>1</v>
      </c>
    </row>
    <row r="5" spans="1:11" customFormat="1" ht="70.5" customHeight="1">
      <c r="A5" s="8" t="s">
        <v>34</v>
      </c>
      <c r="B5" s="9" t="s">
        <v>35</v>
      </c>
      <c r="C5" s="5">
        <v>45700</v>
      </c>
      <c r="D5" s="6">
        <f ca="1">NETWORKDAYS.INTL(PENDÊNCIAS!$I$1,C5,1)</f>
        <v>-157</v>
      </c>
      <c r="E5" s="6">
        <f ca="1">C5-PENDÊNCIAS!$I$1</f>
        <v>-218</v>
      </c>
      <c r="F5" s="8" t="s">
        <v>36</v>
      </c>
      <c r="G5" s="1">
        <v>3</v>
      </c>
    </row>
    <row r="6" spans="1:11" customFormat="1" ht="60">
      <c r="A6" s="8" t="s">
        <v>37</v>
      </c>
      <c r="B6" s="9" t="s">
        <v>35</v>
      </c>
      <c r="C6" s="5">
        <v>45707</v>
      </c>
      <c r="D6" s="6">
        <f ca="1">NETWORKDAYS.INTL(PENDÊNCIAS!$I$1,C6,1)</f>
        <v>-152</v>
      </c>
      <c r="E6" s="6">
        <f ca="1">C6-PENDÊNCIAS!$I$1</f>
        <v>-211</v>
      </c>
      <c r="F6" s="8" t="s">
        <v>38</v>
      </c>
      <c r="G6" s="1">
        <v>1</v>
      </c>
    </row>
    <row r="7" spans="1:11">
      <c r="A7" s="8" t="s">
        <v>39</v>
      </c>
      <c r="B7" s="6" t="s">
        <v>10</v>
      </c>
      <c r="C7" s="5">
        <v>45709</v>
      </c>
      <c r="D7" s="6">
        <f ca="1">NETWORKDAYS.INTL(PENDÊNCIAS!$I$1,C7,1)</f>
        <v>-150</v>
      </c>
      <c r="E7" s="6">
        <f ca="1">C7-PENDÊNCIAS!$I$1</f>
        <v>-209</v>
      </c>
      <c r="F7" s="8" t="s">
        <v>40</v>
      </c>
    </row>
    <row r="8" spans="1:11" ht="30">
      <c r="A8" s="8" t="s">
        <v>41</v>
      </c>
      <c r="B8" s="9" t="s">
        <v>35</v>
      </c>
      <c r="C8" s="5">
        <v>45712</v>
      </c>
      <c r="D8" s="6">
        <f ca="1">NETWORKDAYS.INTL(PENDÊNCIAS!$I$1,C8,1)</f>
        <v>-149</v>
      </c>
      <c r="E8" s="6">
        <f ca="1">C8-PENDÊNCIAS!$I$1</f>
        <v>-206</v>
      </c>
      <c r="F8" s="29"/>
      <c r="G8" s="1">
        <v>1</v>
      </c>
    </row>
    <row r="9" spans="1:11" ht="30.75" customHeight="1">
      <c r="A9" s="8" t="s">
        <v>42</v>
      </c>
      <c r="B9" s="9" t="s">
        <v>30</v>
      </c>
      <c r="C9" s="5">
        <v>45713</v>
      </c>
      <c r="D9" s="6">
        <f ca="1">NETWORKDAYS.INTL(PENDÊNCIAS!$I$1,C9,1)</f>
        <v>-148</v>
      </c>
      <c r="E9" s="6">
        <f ca="1">C9-PENDÊNCIAS!$I$1</f>
        <v>-205</v>
      </c>
      <c r="F9" s="8"/>
    </row>
    <row r="10" spans="1:11" ht="75">
      <c r="A10" s="8" t="s">
        <v>43</v>
      </c>
      <c r="B10" s="9" t="s">
        <v>30</v>
      </c>
      <c r="C10" s="5">
        <v>45713</v>
      </c>
      <c r="D10" s="6">
        <f ca="1">NETWORKDAYS.INTL(PENDÊNCIAS!$I$1,C10,1)</f>
        <v>-148</v>
      </c>
      <c r="E10" s="6">
        <f ca="1">C10-PENDÊNCIAS!$I$1</f>
        <v>-205</v>
      </c>
      <c r="F10" s="8"/>
    </row>
    <row r="11" spans="1:11" ht="30">
      <c r="A11" s="8" t="s">
        <v>44</v>
      </c>
      <c r="B11" s="9" t="s">
        <v>35</v>
      </c>
      <c r="C11" s="5">
        <v>45713</v>
      </c>
      <c r="D11" s="6">
        <f ca="1">NETWORKDAYS.INTL(PENDÊNCIAS!$I$1,C11,1)</f>
        <v>-148</v>
      </c>
      <c r="E11" s="6">
        <f ca="1">C11-PENDÊNCIAS!$I$1</f>
        <v>-205</v>
      </c>
      <c r="F11" s="29"/>
      <c r="G11" s="1">
        <v>1</v>
      </c>
    </row>
    <row r="12" spans="1:11" ht="30">
      <c r="A12" s="8" t="s">
        <v>45</v>
      </c>
      <c r="B12" s="9" t="s">
        <v>35</v>
      </c>
      <c r="C12" s="5">
        <v>45714</v>
      </c>
      <c r="D12" s="6">
        <f ca="1">NETWORKDAYS.INTL(PENDÊNCIAS!$I$1,C12,1)</f>
        <v>-147</v>
      </c>
      <c r="E12" s="6">
        <f ca="1">C12-PENDÊNCIAS!$I$1</f>
        <v>-204</v>
      </c>
      <c r="F12" s="29"/>
      <c r="G12" s="1">
        <v>12</v>
      </c>
    </row>
    <row r="13" spans="1:11" ht="30">
      <c r="A13" s="8" t="s">
        <v>46</v>
      </c>
      <c r="B13" s="6" t="s">
        <v>35</v>
      </c>
      <c r="C13" s="5">
        <v>45721</v>
      </c>
      <c r="D13" s="6">
        <f ca="1">NETWORKDAYS.INTL(PENDÊNCIAS!$I$1,C13,1)</f>
        <v>-142</v>
      </c>
      <c r="E13" s="6">
        <f ca="1">C13-PENDÊNCIAS!$I$1</f>
        <v>-197</v>
      </c>
      <c r="F13" s="8" t="s">
        <v>47</v>
      </c>
      <c r="G13" s="1">
        <v>1</v>
      </c>
    </row>
    <row r="14" spans="1:11" ht="30">
      <c r="A14" s="8" t="s">
        <v>48</v>
      </c>
      <c r="B14" s="6" t="s">
        <v>10</v>
      </c>
      <c r="C14" s="5">
        <v>45728</v>
      </c>
      <c r="D14" s="6">
        <f ca="1">NETWORKDAYS.INTL(PENDÊNCIAS!$I$1,C14,1)</f>
        <v>-137</v>
      </c>
      <c r="E14" s="6">
        <f ca="1">C14-PENDÊNCIAS!$I$1</f>
        <v>-190</v>
      </c>
      <c r="F14" s="8" t="s">
        <v>49</v>
      </c>
    </row>
    <row r="15" spans="1:11" ht="30">
      <c r="A15" s="8" t="s">
        <v>50</v>
      </c>
      <c r="B15" s="6" t="s">
        <v>10</v>
      </c>
      <c r="C15" s="5">
        <v>45734</v>
      </c>
      <c r="D15" s="6">
        <f ca="1">NETWORKDAYS.INTL(PENDÊNCIAS!$I$1,C15,1)</f>
        <v>-133</v>
      </c>
      <c r="E15" s="6">
        <f ca="1">C15-PENDÊNCIAS!$I$1</f>
        <v>-184</v>
      </c>
      <c r="F15" s="8"/>
      <c r="G15" s="1">
        <v>1</v>
      </c>
    </row>
    <row r="16" spans="1:11" ht="45">
      <c r="A16" s="8" t="s">
        <v>51</v>
      </c>
      <c r="B16" s="6" t="s">
        <v>30</v>
      </c>
      <c r="C16" s="5">
        <v>45737</v>
      </c>
      <c r="D16" s="6">
        <f ca="1">NETWORKDAYS.INTL(PENDÊNCIAS!$I$1,C16,1)</f>
        <v>-130</v>
      </c>
      <c r="E16" s="6">
        <f ca="1">C16-PENDÊNCIAS!$I$1</f>
        <v>-181</v>
      </c>
      <c r="F16" s="8" t="s">
        <v>52</v>
      </c>
    </row>
    <row r="17" spans="1:7" ht="30">
      <c r="A17" s="8" t="s">
        <v>53</v>
      </c>
      <c r="B17" s="6" t="s">
        <v>35</v>
      </c>
      <c r="C17" s="5">
        <v>45747</v>
      </c>
      <c r="D17" s="6">
        <f ca="1">NETWORKDAYS.INTL(PENDÊNCIAS!$I$1,C17,1)</f>
        <v>-124</v>
      </c>
      <c r="E17" s="6">
        <f ca="1">C17-PENDÊNCIAS!$I$1</f>
        <v>-171</v>
      </c>
      <c r="F17" s="8"/>
      <c r="G17" s="1">
        <v>1</v>
      </c>
    </row>
    <row r="18" spans="1:7" ht="30">
      <c r="A18" s="8" t="s">
        <v>54</v>
      </c>
      <c r="B18" s="6" t="s">
        <v>35</v>
      </c>
      <c r="C18" s="5">
        <v>45748</v>
      </c>
      <c r="D18" s="6">
        <f ca="1">NETWORKDAYS.INTL(PENDÊNCIAS!$I$1,C18,1)</f>
        <v>-123</v>
      </c>
      <c r="E18" s="6">
        <f ca="1">C18-PENDÊNCIAS!$I$1</f>
        <v>-170</v>
      </c>
      <c r="F18" s="8"/>
      <c r="G18" s="1">
        <v>4</v>
      </c>
    </row>
    <row r="19" spans="1:7" ht="45">
      <c r="A19" s="8" t="s">
        <v>55</v>
      </c>
      <c r="B19" s="9" t="s">
        <v>10</v>
      </c>
      <c r="C19" s="5">
        <v>45698</v>
      </c>
      <c r="D19" s="6">
        <f ca="1">NETWORKDAYS.INTL(PENDÊNCIAS!$I$1,C19,1)</f>
        <v>-159</v>
      </c>
      <c r="E19" s="6">
        <f ca="1">C19-PENDÊNCIAS!$I$1</f>
        <v>-220</v>
      </c>
      <c r="F19" s="8" t="s">
        <v>56</v>
      </c>
    </row>
    <row r="20" spans="1:7" ht="30">
      <c r="A20" s="8" t="s">
        <v>57</v>
      </c>
      <c r="B20" s="6" t="s">
        <v>10</v>
      </c>
      <c r="C20" s="5">
        <v>45733</v>
      </c>
      <c r="D20" s="6">
        <f ca="1">NETWORKDAYS.INTL(PENDÊNCIAS!$I$1,C20,1)</f>
        <v>-134</v>
      </c>
      <c r="E20" s="6">
        <f ca="1">C20-PENDÊNCIAS!$I$1</f>
        <v>-185</v>
      </c>
      <c r="F20" s="8" t="s">
        <v>58</v>
      </c>
    </row>
    <row r="21" spans="1:7" ht="30">
      <c r="A21" s="8" t="s">
        <v>59</v>
      </c>
      <c r="B21" s="6" t="s">
        <v>10</v>
      </c>
      <c r="C21" s="5">
        <v>45758</v>
      </c>
      <c r="D21" s="6">
        <f ca="1">NETWORKDAYS.INTL(PENDÊNCIAS!$I$1,C21,1)</f>
        <v>-115</v>
      </c>
      <c r="E21" s="6">
        <f ca="1">C21-PENDÊNCIAS!$I$1</f>
        <v>-160</v>
      </c>
      <c r="F21" s="8" t="s">
        <v>60</v>
      </c>
    </row>
    <row r="22" spans="1:7" ht="360">
      <c r="A22" s="8" t="s">
        <v>61</v>
      </c>
      <c r="B22" s="6" t="s">
        <v>35</v>
      </c>
      <c r="C22" s="5">
        <v>45755</v>
      </c>
      <c r="D22" s="6">
        <f ca="1">NETWORKDAYS.INTL(PENDÊNCIAS!$I$1,C22,1)</f>
        <v>-118</v>
      </c>
      <c r="E22" s="6">
        <f ca="1">C22-PENDÊNCIAS!$I$1</f>
        <v>-163</v>
      </c>
      <c r="F22" s="8" t="s">
        <v>62</v>
      </c>
    </row>
    <row r="23" spans="1:7" customFormat="1" ht="30">
      <c r="A23" s="8" t="s">
        <v>63</v>
      </c>
      <c r="B23" s="9" t="s">
        <v>35</v>
      </c>
      <c r="C23" s="5"/>
      <c r="D23" s="6">
        <f ca="1">NETWORKDAYS.INTL(PENDÊNCIAS!$I$1,C23,1)</f>
        <v>-32799</v>
      </c>
      <c r="E23" s="6">
        <f ca="1">C23-PENDÊNCIAS!$I$1</f>
        <v>-45918</v>
      </c>
      <c r="F23" s="22" t="s">
        <v>64</v>
      </c>
      <c r="G23" s="1"/>
    </row>
    <row r="24" spans="1:7" s="7" customFormat="1" ht="75.75" customHeight="1">
      <c r="A24" s="8" t="s">
        <v>65</v>
      </c>
      <c r="B24" s="9" t="s">
        <v>10</v>
      </c>
      <c r="C24" s="5"/>
      <c r="D24" s="6">
        <f ca="1">NETWORKDAYS.INTL(PENDÊNCIAS!$I$1,C24,1)</f>
        <v>-32799</v>
      </c>
      <c r="E24" s="6">
        <f ca="1">C24-PENDÊNCIAS!$I$1</f>
        <v>-45918</v>
      </c>
      <c r="F24" s="8" t="s">
        <v>66</v>
      </c>
      <c r="G24" s="37"/>
    </row>
    <row r="25" spans="1:7" customFormat="1">
      <c r="A25" s="8" t="s">
        <v>67</v>
      </c>
      <c r="B25" s="6" t="s">
        <v>35</v>
      </c>
      <c r="C25" s="5">
        <v>45757</v>
      </c>
      <c r="D25" s="6">
        <f ca="1">NETWORKDAYS.INTL(PENDÊNCIAS!$I$1,C25,1)</f>
        <v>-116</v>
      </c>
      <c r="E25" s="6">
        <f ca="1">C25-PENDÊNCIAS!$I$1</f>
        <v>-161</v>
      </c>
      <c r="F25" s="29" t="s">
        <v>68</v>
      </c>
      <c r="G25" s="1"/>
    </row>
    <row r="26" spans="1:7" customFormat="1" ht="30">
      <c r="A26" s="8" t="s">
        <v>69</v>
      </c>
      <c r="B26" s="9" t="s">
        <v>35</v>
      </c>
      <c r="C26" s="5">
        <v>45761</v>
      </c>
      <c r="D26" s="6">
        <f ca="1">NETWORKDAYS.INTL(PENDÊNCIAS!$I$1,C26,1)</f>
        <v>-114</v>
      </c>
      <c r="E26" s="6">
        <f ca="1">C26-PENDÊNCIAS!$I$1</f>
        <v>-157</v>
      </c>
      <c r="F26" s="22" t="s">
        <v>70</v>
      </c>
      <c r="G26" s="1">
        <v>1</v>
      </c>
    </row>
    <row r="27" spans="1:7" customFormat="1" ht="30">
      <c r="A27" s="8" t="s">
        <v>71</v>
      </c>
      <c r="B27" s="9" t="s">
        <v>10</v>
      </c>
      <c r="C27" s="5">
        <v>45761</v>
      </c>
      <c r="D27" s="6">
        <f ca="1">NETWORKDAYS.INTL(PENDÊNCIAS!$I$1,C27,1)</f>
        <v>-114</v>
      </c>
      <c r="E27" s="6">
        <f ca="1">C27-PENDÊNCIAS!$I$1</f>
        <v>-157</v>
      </c>
      <c r="F27" s="22" t="s">
        <v>72</v>
      </c>
      <c r="G27" s="1">
        <v>1</v>
      </c>
    </row>
    <row r="28" spans="1:7" customFormat="1" ht="30">
      <c r="A28" s="8" t="s">
        <v>73</v>
      </c>
      <c r="B28" s="9" t="s">
        <v>10</v>
      </c>
      <c r="C28" s="5">
        <v>45761</v>
      </c>
      <c r="D28" s="6">
        <f ca="1">NETWORKDAYS.INTL(PENDÊNCIAS!$I$1,C28,1)</f>
        <v>-114</v>
      </c>
      <c r="E28" s="6">
        <f ca="1">C28-PENDÊNCIAS!$I$1</f>
        <v>-157</v>
      </c>
      <c r="F28" s="22" t="s">
        <v>60</v>
      </c>
      <c r="G28" s="1">
        <v>1</v>
      </c>
    </row>
    <row r="29" spans="1:7" ht="30">
      <c r="A29" s="8" t="s">
        <v>74</v>
      </c>
      <c r="B29" s="6" t="s">
        <v>35</v>
      </c>
      <c r="C29" s="5">
        <v>45769</v>
      </c>
      <c r="D29" s="6">
        <f ca="1">NETWORKDAYS.INTL(PENDÊNCIAS!$I$1,C29,1)</f>
        <v>-108</v>
      </c>
      <c r="E29" s="6">
        <f ca="1">C29-PENDÊNCIAS!$I$1</f>
        <v>-149</v>
      </c>
      <c r="F29" s="8" t="s">
        <v>75</v>
      </c>
      <c r="G29" s="1">
        <v>1</v>
      </c>
    </row>
    <row r="30" spans="1:7" customFormat="1" ht="45">
      <c r="A30" s="31" t="s">
        <v>76</v>
      </c>
      <c r="B30" s="32"/>
      <c r="C30" s="33">
        <v>45769</v>
      </c>
      <c r="D30" s="34">
        <f ca="1">NETWORKDAYS.INTL(PENDÊNCIAS!$I$1,C30,1)</f>
        <v>-108</v>
      </c>
      <c r="E30" s="34">
        <f ca="1">C30-PENDÊNCIAS!$I$1</f>
        <v>-149</v>
      </c>
      <c r="F30" s="35" t="s">
        <v>70</v>
      </c>
      <c r="G30" s="1">
        <v>1</v>
      </c>
    </row>
    <row r="31" spans="1:7" customFormat="1" ht="45">
      <c r="A31" s="31" t="s">
        <v>77</v>
      </c>
      <c r="B31" s="32"/>
      <c r="C31" s="33">
        <v>45769</v>
      </c>
      <c r="D31" s="34">
        <f ca="1">NETWORKDAYS.INTL(PENDÊNCIAS!$I$1,C31,1)</f>
        <v>-108</v>
      </c>
      <c r="E31" s="34">
        <f ca="1">C31-PENDÊNCIAS!$I$1</f>
        <v>-149</v>
      </c>
      <c r="F31" s="35" t="s">
        <v>70</v>
      </c>
      <c r="G31" s="1">
        <v>1</v>
      </c>
    </row>
    <row r="32" spans="1:7" ht="45">
      <c r="A32" s="8" t="s">
        <v>78</v>
      </c>
      <c r="B32" s="6"/>
      <c r="C32" s="5">
        <v>45763</v>
      </c>
      <c r="D32" s="6">
        <f ca="1">NETWORKDAYS.INTL(PENDÊNCIAS!$I$1,C32,1)</f>
        <v>-112</v>
      </c>
      <c r="E32" s="6">
        <f ca="1">C32-PENDÊNCIAS!$I$1</f>
        <v>-155</v>
      </c>
      <c r="F32" s="8" t="s">
        <v>79</v>
      </c>
    </row>
    <row r="33" spans="1:7" customFormat="1" ht="30">
      <c r="A33" s="8" t="s">
        <v>80</v>
      </c>
      <c r="B33" s="9"/>
      <c r="C33" s="5">
        <v>45775</v>
      </c>
      <c r="D33" s="6">
        <f ca="1">NETWORKDAYS.INTL(PENDÊNCIAS!$I$1,C33,1)</f>
        <v>-104</v>
      </c>
      <c r="E33" s="6">
        <f ca="1">C33-PENDÊNCIAS!$I$1</f>
        <v>-143</v>
      </c>
      <c r="F33" s="22"/>
      <c r="G33" s="1">
        <v>1</v>
      </c>
    </row>
    <row r="34" spans="1:7" customFormat="1" ht="30">
      <c r="A34" s="8" t="s">
        <v>81</v>
      </c>
      <c r="B34" s="9"/>
      <c r="C34" s="5">
        <v>45775</v>
      </c>
      <c r="D34" s="6">
        <f ca="1">NETWORKDAYS.INTL(PENDÊNCIAS!$I$1,C34,1)</f>
        <v>-104</v>
      </c>
      <c r="E34" s="6">
        <f ca="1">C34-PENDÊNCIAS!$I$1</f>
        <v>-143</v>
      </c>
      <c r="F34" s="22"/>
      <c r="G34" s="1">
        <v>3</v>
      </c>
    </row>
    <row r="35" spans="1:7" customFormat="1" ht="30">
      <c r="A35" s="8" t="s">
        <v>82</v>
      </c>
      <c r="B35" s="9"/>
      <c r="C35" s="5">
        <v>45775</v>
      </c>
      <c r="D35" s="6">
        <f ca="1">NETWORKDAYS.INTL(PENDÊNCIAS!$I$1,C35,1)</f>
        <v>-104</v>
      </c>
      <c r="E35" s="6">
        <f ca="1">C35-PENDÊNCIAS!$I$1</f>
        <v>-143</v>
      </c>
      <c r="F35" s="22"/>
      <c r="G35" s="1">
        <v>1</v>
      </c>
    </row>
    <row r="36" spans="1:7" customFormat="1" ht="30">
      <c r="A36" s="8" t="s">
        <v>83</v>
      </c>
      <c r="B36" s="9"/>
      <c r="C36" s="5">
        <v>45782</v>
      </c>
      <c r="D36" s="6">
        <f ca="1">NETWORKDAYS.INTL(PENDÊNCIAS!$I$1,C36,1)</f>
        <v>-99</v>
      </c>
      <c r="E36" s="6">
        <f ca="1">C36-PENDÊNCIAS!$I$1</f>
        <v>-136</v>
      </c>
      <c r="F36" s="22"/>
      <c r="G36" s="1">
        <v>1</v>
      </c>
    </row>
    <row r="37" spans="1:7" customFormat="1" ht="30">
      <c r="A37" s="8" t="s">
        <v>84</v>
      </c>
      <c r="B37" s="9"/>
      <c r="C37" s="5">
        <v>45491</v>
      </c>
      <c r="D37" s="6">
        <f ca="1">NETWORKDAYS.INTL(PENDÊNCIAS!$I$1,C37,1)</f>
        <v>-306</v>
      </c>
      <c r="E37" s="6">
        <f ca="1">C37-PENDÊNCIAS!$I$1</f>
        <v>-427</v>
      </c>
      <c r="F37" s="22" t="s">
        <v>85</v>
      </c>
      <c r="G37" s="1"/>
    </row>
    <row r="38" spans="1:7" customFormat="1" ht="30">
      <c r="A38" s="8" t="s">
        <v>86</v>
      </c>
      <c r="B38" s="9" t="s">
        <v>10</v>
      </c>
      <c r="C38" s="5">
        <v>45709</v>
      </c>
      <c r="D38" s="6">
        <f ca="1">NETWORKDAYS.INTL(PENDÊNCIAS!$I$1,C38,1)</f>
        <v>-150</v>
      </c>
      <c r="E38" s="6">
        <f ca="1">C38-PENDÊNCIAS!$I$1</f>
        <v>-209</v>
      </c>
      <c r="F38" s="8" t="s">
        <v>87</v>
      </c>
      <c r="G38" s="1"/>
    </row>
    <row r="39" spans="1:7" ht="45">
      <c r="A39" s="8" t="s">
        <v>88</v>
      </c>
      <c r="B39" s="9" t="s">
        <v>10</v>
      </c>
      <c r="C39" s="5">
        <v>45803</v>
      </c>
      <c r="D39" s="6">
        <f ca="1">NETWORKDAYS.INTL(PENDÊNCIAS!$I$1,C39,1)</f>
        <v>-84</v>
      </c>
      <c r="E39" s="6">
        <f ca="1">C39-PENDÊNCIAS!$I$1</f>
        <v>-115</v>
      </c>
      <c r="F39" s="23" t="s">
        <v>89</v>
      </c>
      <c r="G39" s="1">
        <v>1</v>
      </c>
    </row>
    <row r="40" spans="1:7" customFormat="1" ht="30">
      <c r="A40" s="8" t="s">
        <v>90</v>
      </c>
      <c r="B40" s="9" t="s">
        <v>30</v>
      </c>
      <c r="C40" s="5">
        <v>45803</v>
      </c>
      <c r="D40" s="6">
        <f ca="1">NETWORKDAYS.INTL(PENDÊNCIAS!$I$1,C40,1)</f>
        <v>-84</v>
      </c>
      <c r="E40" s="6">
        <f ca="1">C40-PENDÊNCIAS!$I$1</f>
        <v>-115</v>
      </c>
      <c r="F40" s="8" t="s">
        <v>91</v>
      </c>
      <c r="G40" s="1">
        <v>4</v>
      </c>
    </row>
    <row r="41" spans="1:7" customFormat="1" ht="30">
      <c r="A41" s="8" t="s">
        <v>92</v>
      </c>
      <c r="B41" s="9" t="s">
        <v>10</v>
      </c>
      <c r="C41" s="5">
        <v>45803</v>
      </c>
      <c r="D41" s="6">
        <f ca="1">NETWORKDAYS.INTL(PENDÊNCIAS!$I$1,C41,1)</f>
        <v>-84</v>
      </c>
      <c r="E41" s="6">
        <f ca="1">C41-PENDÊNCIAS!$I$1</f>
        <v>-115</v>
      </c>
      <c r="F41" s="36" t="s">
        <v>93</v>
      </c>
      <c r="G41" s="1">
        <v>1</v>
      </c>
    </row>
    <row r="42" spans="1:7" customFormat="1" ht="30">
      <c r="A42" s="8" t="s">
        <v>94</v>
      </c>
      <c r="B42" s="9" t="s">
        <v>35</v>
      </c>
      <c r="C42" s="5">
        <v>45800</v>
      </c>
      <c r="D42" s="6">
        <f ca="1">NETWORKDAYS.INTL(PENDÊNCIAS!$I$1,C42,1)</f>
        <v>-85</v>
      </c>
      <c r="E42" s="6">
        <f ca="1">C42-PENDÊNCIAS!$I$1</f>
        <v>-118</v>
      </c>
      <c r="F42" s="22" t="s">
        <v>95</v>
      </c>
      <c r="G42" s="1"/>
    </row>
    <row r="43" spans="1:7" customFormat="1">
      <c r="A43" s="8" t="s">
        <v>96</v>
      </c>
      <c r="B43" s="9" t="s">
        <v>10</v>
      </c>
      <c r="C43" s="5">
        <v>45467</v>
      </c>
      <c r="D43" s="6">
        <f ca="1">NETWORKDAYS.INTL(PENDÊNCIAS!$I$1,C43,1)</f>
        <v>-324</v>
      </c>
      <c r="E43" s="6">
        <f ca="1">C43-PENDÊNCIAS!$I$1</f>
        <v>-451</v>
      </c>
      <c r="F43" s="8"/>
      <c r="G43" s="1"/>
    </row>
    <row r="44" spans="1:7" customFormat="1" ht="30">
      <c r="A44" s="8" t="s">
        <v>97</v>
      </c>
      <c r="B44" s="9"/>
      <c r="C44" s="5">
        <v>45831</v>
      </c>
      <c r="D44" s="6">
        <f ca="1">NETWORKDAYS.INTL(PENDÊNCIAS!$I$1,C44,1)</f>
        <v>-64</v>
      </c>
      <c r="E44" s="6">
        <f ca="1">C44-PENDÊNCIAS!$I$1</f>
        <v>-87</v>
      </c>
      <c r="F44" s="8" t="s">
        <v>98</v>
      </c>
      <c r="G44" s="1">
        <v>2</v>
      </c>
    </row>
    <row r="45" spans="1:7" customFormat="1" ht="30">
      <c r="A45" s="8" t="s">
        <v>99</v>
      </c>
      <c r="B45" s="9"/>
      <c r="C45" s="5">
        <v>45838</v>
      </c>
      <c r="D45" s="6">
        <f ca="1">NETWORKDAYS.INTL(PENDÊNCIAS!$I$1,C45,1)</f>
        <v>-59</v>
      </c>
      <c r="E45" s="6">
        <f ca="1">C45-PENDÊNCIAS!$I$1</f>
        <v>-80</v>
      </c>
      <c r="F45" s="8"/>
      <c r="G45" s="1">
        <v>1</v>
      </c>
    </row>
    <row r="46" spans="1:7" customFormat="1" ht="45">
      <c r="A46" s="8" t="s">
        <v>100</v>
      </c>
      <c r="B46" s="9"/>
      <c r="C46" s="5">
        <v>45838</v>
      </c>
      <c r="D46" s="6">
        <f ca="1">NETWORKDAYS.INTL(PENDÊNCIAS!$I$1,C46,1)</f>
        <v>-59</v>
      </c>
      <c r="E46" s="6">
        <f ca="1">C46-PENDÊNCIAS!$I$1</f>
        <v>-80</v>
      </c>
      <c r="F46" s="8" t="s">
        <v>101</v>
      </c>
      <c r="G46" s="1">
        <v>1</v>
      </c>
    </row>
    <row r="47" spans="1:7" customFormat="1" ht="30">
      <c r="A47" s="8" t="s">
        <v>102</v>
      </c>
      <c r="B47" s="9"/>
      <c r="C47" s="5">
        <v>45838</v>
      </c>
      <c r="D47" s="6">
        <f ca="1">NETWORKDAYS.INTL(PENDÊNCIAS!$I$1,C47,1)</f>
        <v>-59</v>
      </c>
      <c r="E47" s="6">
        <f ca="1">C47-PENDÊNCIAS!$I$1</f>
        <v>-80</v>
      </c>
      <c r="F47" s="8"/>
      <c r="G47" s="1">
        <v>2</v>
      </c>
    </row>
    <row r="48" spans="1:7" customFormat="1" ht="30">
      <c r="A48" s="8" t="s">
        <v>103</v>
      </c>
      <c r="B48" s="9" t="s">
        <v>104</v>
      </c>
      <c r="C48" s="5">
        <v>45846</v>
      </c>
      <c r="D48" s="6">
        <f ca="1">NETWORKDAYS.INTL(PENDÊNCIAS!$I$1,C48,1)</f>
        <v>-53</v>
      </c>
      <c r="E48" s="6">
        <f ca="1">C48-PENDÊNCIAS!$I$1</f>
        <v>-72</v>
      </c>
      <c r="F48" s="14" t="s">
        <v>105</v>
      </c>
      <c r="G48" s="1"/>
    </row>
    <row r="49" spans="1:7" customFormat="1" ht="30">
      <c r="A49" s="8" t="s">
        <v>106</v>
      </c>
      <c r="B49" s="9" t="s">
        <v>35</v>
      </c>
      <c r="C49" s="5">
        <v>45860</v>
      </c>
      <c r="D49" s="6">
        <f ca="1">NETWORKDAYS.INTL(PENDÊNCIAS!$I$1,C49,1)</f>
        <v>-43</v>
      </c>
      <c r="E49" s="6">
        <f ca="1">C49-PENDÊNCIAS!$I$1</f>
        <v>-58</v>
      </c>
      <c r="F49" s="8" t="s">
        <v>107</v>
      </c>
      <c r="G49" s="1">
        <v>1</v>
      </c>
    </row>
    <row r="50" spans="1:7" customFormat="1" ht="30">
      <c r="A50" s="8" t="s">
        <v>108</v>
      </c>
      <c r="B50" s="9" t="s">
        <v>10</v>
      </c>
      <c r="C50" s="5">
        <v>45852</v>
      </c>
      <c r="D50" s="6">
        <f ca="1">NETWORKDAYS.INTL(PENDÊNCIAS!$I$1,C50,1)</f>
        <v>-49</v>
      </c>
      <c r="E50" s="6">
        <f ca="1">C50-PENDÊNCIAS!$I$1</f>
        <v>-66</v>
      </c>
      <c r="F50" s="8"/>
      <c r="G50" s="1">
        <v>1</v>
      </c>
    </row>
    <row r="51" spans="1:7" customFormat="1" ht="30">
      <c r="A51" s="8" t="s">
        <v>109</v>
      </c>
      <c r="B51" s="9" t="s">
        <v>35</v>
      </c>
      <c r="C51" s="5">
        <v>45860</v>
      </c>
      <c r="D51" s="6">
        <f ca="1">NETWORKDAYS.INTL(PENDÊNCIAS!$I$1,C51,1)</f>
        <v>-43</v>
      </c>
      <c r="E51" s="6">
        <f ca="1">C51-PENDÊNCIAS!$I$1</f>
        <v>-58</v>
      </c>
      <c r="F51" s="8"/>
      <c r="G51" s="1">
        <v>16</v>
      </c>
    </row>
    <row r="52" spans="1:7" customFormat="1" ht="30">
      <c r="A52" s="8" t="s">
        <v>110</v>
      </c>
      <c r="B52" s="9" t="s">
        <v>35</v>
      </c>
      <c r="C52" s="5">
        <v>45860</v>
      </c>
      <c r="D52" s="6">
        <f ca="1">NETWORKDAYS.INTL(PENDÊNCIAS!$I$1,C52,1)</f>
        <v>-43</v>
      </c>
      <c r="E52" s="6">
        <f ca="1">C52-PENDÊNCIAS!$I$1</f>
        <v>-58</v>
      </c>
      <c r="F52" s="8"/>
      <c r="G52" s="1">
        <v>2</v>
      </c>
    </row>
    <row r="53" spans="1:7" ht="30">
      <c r="A53" s="8" t="s">
        <v>111</v>
      </c>
      <c r="B53" s="9"/>
      <c r="C53" s="5">
        <v>45867</v>
      </c>
      <c r="D53" s="6">
        <f ca="1">NETWORKDAYS.INTL(PENDÊNCIAS!$I$1,C53,1)</f>
        <v>-38</v>
      </c>
      <c r="E53" s="6">
        <f ca="1">C53-PENDÊNCIAS!$I$1</f>
        <v>-51</v>
      </c>
      <c r="F53" s="8"/>
      <c r="G53" s="1">
        <v>4</v>
      </c>
    </row>
    <row r="54" spans="1:7" customFormat="1" ht="30">
      <c r="A54" s="8" t="s">
        <v>112</v>
      </c>
      <c r="B54" s="9"/>
      <c r="C54" s="5">
        <v>45880</v>
      </c>
      <c r="D54" s="6">
        <f ca="1">NETWORKDAYS.INTL(PENDÊNCIAS!$I$1,C54,1)</f>
        <v>-29</v>
      </c>
      <c r="E54" s="6">
        <f ca="1">C54-PENDÊNCIAS!$I$1</f>
        <v>-38</v>
      </c>
      <c r="F54" s="8"/>
      <c r="G54" s="1">
        <v>1</v>
      </c>
    </row>
    <row r="55" spans="1:7" customFormat="1" ht="30">
      <c r="A55" s="8" t="s">
        <v>113</v>
      </c>
      <c r="B55" s="9"/>
      <c r="C55" s="5">
        <v>45881</v>
      </c>
      <c r="D55" s="6">
        <f ca="1">NETWORKDAYS.INTL(PENDÊNCIAS!$I$1,C55,1)</f>
        <v>-28</v>
      </c>
      <c r="E55" s="6">
        <f ca="1">C55-PENDÊNCIAS!$I$1</f>
        <v>-37</v>
      </c>
      <c r="F55" s="8"/>
      <c r="G55" s="1">
        <v>1</v>
      </c>
    </row>
    <row r="56" spans="1:7" customFormat="1" ht="30">
      <c r="A56" s="8" t="s">
        <v>114</v>
      </c>
      <c r="B56" s="9"/>
      <c r="C56" s="5">
        <v>45888</v>
      </c>
      <c r="D56" s="6">
        <f ca="1">NETWORKDAYS.INTL(PENDÊNCIAS!$I$1,C56,1)</f>
        <v>-23</v>
      </c>
      <c r="E56" s="6">
        <f ca="1">C56-PENDÊNCIAS!$I$1</f>
        <v>-30</v>
      </c>
      <c r="F56" s="8"/>
      <c r="G56" s="1">
        <v>1</v>
      </c>
    </row>
    <row r="57" spans="1:7" customFormat="1" ht="30">
      <c r="A57" s="8" t="s">
        <v>115</v>
      </c>
      <c r="B57" s="9" t="s">
        <v>35</v>
      </c>
      <c r="C57" s="5">
        <v>45894</v>
      </c>
      <c r="D57" s="6">
        <f ca="1">NETWORKDAYS.INTL(PENDÊNCIAS!$I$1,C57,1)</f>
        <v>-19</v>
      </c>
      <c r="E57" s="6">
        <f ca="1">C57-PENDÊNCIAS!$I$1</f>
        <v>-24</v>
      </c>
      <c r="F57" s="8"/>
      <c r="G57" s="1">
        <v>3</v>
      </c>
    </row>
    <row r="58" spans="1:7" customFormat="1">
      <c r="A58" s="8" t="s">
        <v>116</v>
      </c>
      <c r="B58" s="9" t="s">
        <v>35</v>
      </c>
      <c r="C58" s="5">
        <v>45868</v>
      </c>
      <c r="D58" s="6">
        <f ca="1">NETWORKDAYS.INTL(PENDÊNCIAS!$I$1,C58,1)</f>
        <v>-37</v>
      </c>
      <c r="E58" s="6">
        <f ca="1">C58-PENDÊNCIAS!$I$1</f>
        <v>-50</v>
      </c>
      <c r="F58" s="8"/>
      <c r="G58" s="1"/>
    </row>
    <row r="59" spans="1:7" customFormat="1" ht="30">
      <c r="A59" s="8" t="s">
        <v>117</v>
      </c>
      <c r="B59" s="9" t="s">
        <v>35</v>
      </c>
      <c r="C59" s="5">
        <v>45901</v>
      </c>
      <c r="D59" s="6">
        <f ca="1">NETWORKDAYS.INTL(PENDÊNCIAS!$I$1,C59,1)</f>
        <v>-14</v>
      </c>
      <c r="E59" s="6">
        <f ca="1">C59-PENDÊNCIAS!$I$1</f>
        <v>-17</v>
      </c>
      <c r="F59" s="8"/>
      <c r="G59" s="1">
        <v>1</v>
      </c>
    </row>
    <row r="60" spans="1:7" customFormat="1" ht="45">
      <c r="A60" s="8" t="s">
        <v>118</v>
      </c>
      <c r="B60" s="9" t="s">
        <v>104</v>
      </c>
      <c r="C60" s="5">
        <v>45870</v>
      </c>
      <c r="D60" s="6">
        <f ca="1">NETWORKDAYS.INTL(PENDÊNCIAS!$I$1,C60,1)</f>
        <v>-35</v>
      </c>
      <c r="E60" s="6">
        <f ca="1">C60-PENDÊNCIAS!$I$1</f>
        <v>-48</v>
      </c>
      <c r="F60" s="8" t="s">
        <v>119</v>
      </c>
      <c r="G60" s="1"/>
    </row>
    <row r="61" spans="1:7" customFormat="1" ht="30">
      <c r="A61" s="8" t="s">
        <v>120</v>
      </c>
      <c r="B61" s="9" t="s">
        <v>35</v>
      </c>
      <c r="C61" s="5">
        <v>45894</v>
      </c>
      <c r="D61" s="6">
        <f ca="1">NETWORKDAYS.INTL(PENDÊNCIAS!$I$1,C61,1)</f>
        <v>-19</v>
      </c>
      <c r="E61" s="6">
        <f ca="1">C61-PENDÊNCIAS!$I$1</f>
        <v>-24</v>
      </c>
      <c r="F61" s="8"/>
      <c r="G61" s="1">
        <v>18</v>
      </c>
    </row>
    <row r="62" spans="1:7" customFormat="1" ht="30">
      <c r="A62" s="8" t="s">
        <v>121</v>
      </c>
      <c r="B62" s="9" t="s">
        <v>35</v>
      </c>
      <c r="C62" s="5">
        <v>45908</v>
      </c>
      <c r="D62" s="6">
        <f ca="1">NETWORKDAYS.INTL(PENDÊNCIAS!$I$1,C62,1)</f>
        <v>-9</v>
      </c>
      <c r="E62" s="6">
        <f ca="1">C62-PENDÊNCIAS!$I$1</f>
        <v>-10</v>
      </c>
      <c r="F62" s="8"/>
      <c r="G62" s="1">
        <v>2</v>
      </c>
    </row>
    <row r="63" spans="1:7" customFormat="1" ht="30">
      <c r="A63" s="8" t="s">
        <v>122</v>
      </c>
      <c r="B63" s="9" t="s">
        <v>35</v>
      </c>
      <c r="C63" s="5">
        <v>45910</v>
      </c>
      <c r="D63" s="6">
        <f ca="1">NETWORKDAYS.INTL(PENDÊNCIAS!$I$1,C63,1)</f>
        <v>-7</v>
      </c>
      <c r="E63" s="6">
        <f ca="1">C63-PENDÊNCIAS!$I$1</f>
        <v>-8</v>
      </c>
      <c r="F63" s="8"/>
      <c r="G63" s="1">
        <v>1</v>
      </c>
    </row>
    <row r="64" spans="1:7" customFormat="1" ht="30">
      <c r="A64" s="8" t="s">
        <v>123</v>
      </c>
      <c r="B64" s="9" t="s">
        <v>35</v>
      </c>
      <c r="C64" s="5">
        <v>45908</v>
      </c>
      <c r="D64" s="6">
        <f ca="1">NETWORKDAYS.INTL(PENDÊNCIAS!$I$1,C64,1)</f>
        <v>-9</v>
      </c>
      <c r="E64" s="6">
        <f ca="1">C64-PENDÊNCIAS!$I$1</f>
        <v>-10</v>
      </c>
      <c r="F64" s="8"/>
      <c r="G64" s="1">
        <v>1</v>
      </c>
    </row>
    <row r="65" spans="1:7" customFormat="1" ht="30">
      <c r="A65" s="8" t="s">
        <v>124</v>
      </c>
      <c r="B65" s="9" t="s">
        <v>35</v>
      </c>
      <c r="C65" s="5">
        <v>45895</v>
      </c>
      <c r="D65" s="6">
        <f ca="1">NETWORKDAYS.INTL(PENDÊNCIAS!$I$1,C65,1)</f>
        <v>-18</v>
      </c>
      <c r="E65" s="6">
        <f ca="1">C65-PENDÊNCIAS!$I$1</f>
        <v>-23</v>
      </c>
      <c r="F65" s="8" t="s">
        <v>125</v>
      </c>
      <c r="G65" s="1">
        <v>11</v>
      </c>
    </row>
    <row r="66" spans="1:7" customFormat="1" ht="30">
      <c r="A66" s="8" t="s">
        <v>126</v>
      </c>
      <c r="B66" s="9" t="s">
        <v>35</v>
      </c>
      <c r="C66" s="5">
        <v>45922</v>
      </c>
      <c r="D66" s="6">
        <f ca="1">NETWORKDAYS.INTL(PENDÊNCIAS!$I$1,C66,1)</f>
        <v>3</v>
      </c>
      <c r="E66" s="6">
        <f ca="1">C66-PENDÊNCIAS!$I$1</f>
        <v>4</v>
      </c>
      <c r="F66" s="8"/>
      <c r="G66" s="1">
        <v>1</v>
      </c>
    </row>
    <row r="67" spans="1:7" customFormat="1" ht="30">
      <c r="A67" s="8" t="s">
        <v>127</v>
      </c>
      <c r="B67" s="9" t="s">
        <v>35</v>
      </c>
      <c r="C67" s="5">
        <v>45922</v>
      </c>
      <c r="D67" s="6">
        <f ca="1">NETWORKDAYS.INTL(PENDÊNCIAS!$I$1,C67,1)</f>
        <v>3</v>
      </c>
      <c r="E67" s="6">
        <f ca="1">C67-PENDÊNCIAS!$I$1</f>
        <v>4</v>
      </c>
      <c r="F67" s="8"/>
      <c r="G67" s="1">
        <v>1</v>
      </c>
    </row>
  </sheetData>
  <hyperlinks>
    <hyperlink ref="F48" r:id="rId1" xr:uid="{8169D308-FDDF-4B38-B58F-211FCA7C4AB1}"/>
  </hyperlinks>
  <pageMargins left="0.511811024" right="0.511811024" top="0.78740157499999996" bottom="0.78740157499999996" header="0.31496062000000002" footer="0.31496062000000002"/>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7730-6774-425A-9D9B-44D76A265272}">
  <sheetPr codeName="Planilha3"/>
  <dimension ref="A1:H79"/>
  <sheetViews>
    <sheetView zoomScaleNormal="100" workbookViewId="0">
      <selection activeCell="A48" sqref="A48"/>
    </sheetView>
  </sheetViews>
  <sheetFormatPr defaultColWidth="9.140625" defaultRowHeight="15"/>
  <cols>
    <col min="1" max="1" width="67.28515625" style="2" customWidth="1"/>
    <col min="2" max="2" width="14.5703125" style="1" bestFit="1" customWidth="1"/>
    <col min="3" max="3" width="10.7109375" style="1" bestFit="1" customWidth="1"/>
    <col min="4" max="5" width="9.140625" style="1"/>
    <col min="6" max="6" width="62.140625" style="1" customWidth="1"/>
    <col min="7" max="7" width="9.140625" style="1"/>
    <col min="8" max="8" width="10.7109375" style="1" bestFit="1" customWidth="1"/>
    <col min="9" max="16384" width="9.140625" style="1"/>
  </cols>
  <sheetData>
    <row r="1" spans="1:8" ht="45">
      <c r="A1" s="10" t="s">
        <v>0</v>
      </c>
      <c r="B1" s="10" t="s">
        <v>1</v>
      </c>
      <c r="C1" s="10" t="s">
        <v>2</v>
      </c>
      <c r="D1" s="10" t="s">
        <v>3</v>
      </c>
      <c r="E1" s="10" t="s">
        <v>4</v>
      </c>
      <c r="F1" s="11" t="s">
        <v>5</v>
      </c>
      <c r="G1" s="3"/>
      <c r="H1" s="12" t="s">
        <v>7</v>
      </c>
    </row>
    <row r="2" spans="1:8">
      <c r="A2" s="4" t="s">
        <v>128</v>
      </c>
      <c r="B2" s="6" t="s">
        <v>129</v>
      </c>
      <c r="C2" s="5">
        <v>45329</v>
      </c>
      <c r="D2" s="6">
        <f t="shared" ref="D2:D8" ca="1" si="0">NETWORKDAYS.INTL($H$2,C2,1)</f>
        <v>-422</v>
      </c>
      <c r="E2" s="6">
        <f t="shared" ref="E2:E8" ca="1" si="1">C2-$H$2</f>
        <v>-589</v>
      </c>
      <c r="F2" s="8" t="s">
        <v>130</v>
      </c>
      <c r="G2" s="7"/>
      <c r="H2" s="5">
        <f ca="1">TODAY()</f>
        <v>45918</v>
      </c>
    </row>
    <row r="3" spans="1:8" ht="45">
      <c r="A3" s="4" t="s">
        <v>131</v>
      </c>
      <c r="B3" s="6"/>
      <c r="C3" s="5">
        <v>45329</v>
      </c>
      <c r="D3" s="6">
        <f t="shared" ca="1" si="0"/>
        <v>-422</v>
      </c>
      <c r="E3" s="6">
        <f t="shared" ca="1" si="1"/>
        <v>-589</v>
      </c>
      <c r="F3" s="8" t="s">
        <v>132</v>
      </c>
      <c r="G3" s="7"/>
    </row>
    <row r="4" spans="1:8" ht="30">
      <c r="A4" s="4" t="s">
        <v>133</v>
      </c>
      <c r="B4" s="6"/>
      <c r="C4" s="5">
        <v>45334</v>
      </c>
      <c r="D4" s="6">
        <f t="shared" ca="1" si="0"/>
        <v>-419</v>
      </c>
      <c r="E4" s="6">
        <f t="shared" ca="1" si="1"/>
        <v>-584</v>
      </c>
      <c r="F4" s="13" t="s">
        <v>134</v>
      </c>
      <c r="G4" s="7"/>
      <c r="H4" s="7"/>
    </row>
    <row r="5" spans="1:8" ht="30">
      <c r="A5" s="4" t="s">
        <v>135</v>
      </c>
      <c r="B5" s="6" t="s">
        <v>136</v>
      </c>
      <c r="C5" s="5">
        <v>45348</v>
      </c>
      <c r="D5" s="6">
        <f t="shared" ca="1" si="0"/>
        <v>-409</v>
      </c>
      <c r="E5" s="6">
        <f t="shared" ca="1" si="1"/>
        <v>-570</v>
      </c>
      <c r="F5" s="8" t="s">
        <v>137</v>
      </c>
      <c r="G5" s="7"/>
      <c r="H5" s="7"/>
    </row>
    <row r="6" spans="1:8">
      <c r="A6" s="4" t="s">
        <v>138</v>
      </c>
      <c r="B6" s="6" t="s">
        <v>136</v>
      </c>
      <c r="C6" s="5">
        <v>45348</v>
      </c>
      <c r="D6" s="6">
        <f t="shared" ca="1" si="0"/>
        <v>-409</v>
      </c>
      <c r="E6" s="6">
        <f t="shared" ca="1" si="1"/>
        <v>-570</v>
      </c>
      <c r="F6" s="8" t="s">
        <v>139</v>
      </c>
      <c r="G6" s="7"/>
      <c r="H6" s="7"/>
    </row>
    <row r="7" spans="1:8" ht="75">
      <c r="A7" s="4" t="s">
        <v>140</v>
      </c>
      <c r="B7" s="6" t="s">
        <v>141</v>
      </c>
      <c r="C7" s="5">
        <v>45338</v>
      </c>
      <c r="D7" s="6">
        <f t="shared" ca="1" si="0"/>
        <v>-415</v>
      </c>
      <c r="E7" s="6">
        <f t="shared" ca="1" si="1"/>
        <v>-580</v>
      </c>
      <c r="F7" s="8" t="s">
        <v>142</v>
      </c>
      <c r="G7" s="7"/>
      <c r="H7" s="7"/>
    </row>
    <row r="8" spans="1:8" ht="105">
      <c r="A8" s="8" t="s">
        <v>143</v>
      </c>
      <c r="B8" s="6" t="s">
        <v>35</v>
      </c>
      <c r="C8" s="5">
        <v>45369</v>
      </c>
      <c r="D8" s="6">
        <f t="shared" ca="1" si="0"/>
        <v>-394</v>
      </c>
      <c r="E8" s="6">
        <f t="shared" ca="1" si="1"/>
        <v>-549</v>
      </c>
      <c r="F8" s="8" t="s">
        <v>144</v>
      </c>
    </row>
    <row r="9" spans="1:8" ht="30">
      <c r="A9" s="8" t="s">
        <v>145</v>
      </c>
      <c r="B9" s="6" t="s">
        <v>35</v>
      </c>
      <c r="C9" s="5">
        <v>45376</v>
      </c>
      <c r="D9" s="6">
        <f ca="1">NETWORKDAYS.INTL(PENDÊNCIAS!$I$1,C9,1)</f>
        <v>-389</v>
      </c>
      <c r="E9" s="6">
        <f ca="1">C9-PENDÊNCIAS!$I$1</f>
        <v>-542</v>
      </c>
      <c r="F9" s="8" t="s">
        <v>146</v>
      </c>
    </row>
    <row r="10" spans="1:8" ht="120">
      <c r="A10" s="4" t="s">
        <v>147</v>
      </c>
      <c r="B10" s="6"/>
      <c r="C10" s="5">
        <v>45379</v>
      </c>
      <c r="D10" s="6">
        <f ca="1">NETWORKDAYS.INTL(PENDÊNCIAS!$I$1,C10,1)</f>
        <v>-386</v>
      </c>
      <c r="E10" s="6">
        <f ca="1">C10-PENDÊNCIAS!$I$1</f>
        <v>-539</v>
      </c>
      <c r="F10" s="8" t="s">
        <v>148</v>
      </c>
    </row>
    <row r="11" spans="1:8" ht="30">
      <c r="A11" s="8" t="s">
        <v>149</v>
      </c>
      <c r="B11" s="6" t="s">
        <v>35</v>
      </c>
      <c r="C11" s="5">
        <v>45383</v>
      </c>
      <c r="D11" s="6">
        <f ca="1">NETWORKDAYS.INTL(PENDÊNCIAS!$I$1,C11,1)</f>
        <v>-384</v>
      </c>
      <c r="E11" s="6">
        <f ca="1">C11-PENDÊNCIAS!$I$1</f>
        <v>-535</v>
      </c>
      <c r="F11" s="8" t="s">
        <v>150</v>
      </c>
    </row>
    <row r="12" spans="1:8" ht="30">
      <c r="A12" s="8" t="s">
        <v>151</v>
      </c>
      <c r="B12" s="6" t="s">
        <v>35</v>
      </c>
      <c r="C12" s="5">
        <v>45383</v>
      </c>
      <c r="D12" s="6">
        <f ca="1">NETWORKDAYS.INTL(PENDÊNCIAS!$I$1,C12,1)</f>
        <v>-384</v>
      </c>
      <c r="E12" s="6">
        <f ca="1">C12-PENDÊNCIAS!$I$1</f>
        <v>-535</v>
      </c>
      <c r="F12" s="8" t="s">
        <v>152</v>
      </c>
    </row>
    <row r="13" spans="1:8" ht="30">
      <c r="A13" s="8" t="s">
        <v>153</v>
      </c>
      <c r="B13" s="6" t="s">
        <v>35</v>
      </c>
      <c r="C13" s="5">
        <v>45390</v>
      </c>
      <c r="D13" s="6">
        <f ca="1">NETWORKDAYS.INTL(PENDÊNCIAS!$I$1,C13,1)</f>
        <v>-379</v>
      </c>
      <c r="E13" s="6">
        <f ca="1">C13-PENDÊNCIAS!$I$1</f>
        <v>-528</v>
      </c>
      <c r="F13" s="8"/>
    </row>
    <row r="14" spans="1:8" ht="30">
      <c r="A14" s="4" t="s">
        <v>154</v>
      </c>
      <c r="B14" s="6" t="s">
        <v>10</v>
      </c>
      <c r="C14" s="5">
        <v>45392</v>
      </c>
      <c r="D14" s="6">
        <f ca="1">NETWORKDAYS.INTL(PENDÊNCIAS!$I$1,C14,1)</f>
        <v>-377</v>
      </c>
      <c r="E14" s="6">
        <f ca="1">C14-PENDÊNCIAS!$I$1</f>
        <v>-526</v>
      </c>
      <c r="F14" s="14" t="s">
        <v>155</v>
      </c>
    </row>
    <row r="15" spans="1:8">
      <c r="A15" s="4" t="s">
        <v>156</v>
      </c>
      <c r="B15" s="6"/>
      <c r="C15" s="5">
        <v>45394</v>
      </c>
      <c r="D15" s="6">
        <f ca="1">NETWORKDAYS.INTL(PENDÊNCIAS!$I$1,C15,1)</f>
        <v>-375</v>
      </c>
      <c r="E15" s="6">
        <f ca="1">C15-PENDÊNCIAS!$I$1</f>
        <v>-524</v>
      </c>
      <c r="F15" s="8" t="s">
        <v>157</v>
      </c>
    </row>
    <row r="16" spans="1:8" ht="45">
      <c r="A16" s="8" t="s">
        <v>158</v>
      </c>
      <c r="B16" s="6" t="s">
        <v>35</v>
      </c>
      <c r="C16" s="5">
        <v>45411</v>
      </c>
      <c r="D16" s="6">
        <f ca="1">NETWORKDAYS.INTL(PENDÊNCIAS!$I$1,C16,1)</f>
        <v>-364</v>
      </c>
      <c r="E16" s="6">
        <f ca="1">C16-PENDÊNCIAS!$I$1</f>
        <v>-507</v>
      </c>
      <c r="F16" s="8" t="s">
        <v>159</v>
      </c>
    </row>
    <row r="17" spans="1:6">
      <c r="A17" s="4" t="s">
        <v>160</v>
      </c>
      <c r="B17" s="6" t="s">
        <v>35</v>
      </c>
      <c r="C17" s="5">
        <v>45404</v>
      </c>
      <c r="D17" s="6">
        <f ca="1">NETWORKDAYS.INTL(PENDÊNCIAS!$I$1,C17,1)</f>
        <v>-369</v>
      </c>
      <c r="E17" s="6">
        <f ca="1">C17-PENDÊNCIAS!$I$1</f>
        <v>-514</v>
      </c>
      <c r="F17" s="8"/>
    </row>
    <row r="18" spans="1:6">
      <c r="A18" s="8" t="s">
        <v>161</v>
      </c>
      <c r="B18" s="6"/>
      <c r="C18" s="5"/>
      <c r="D18" s="6"/>
      <c r="E18" s="6"/>
      <c r="F18" s="8" t="s">
        <v>162</v>
      </c>
    </row>
    <row r="19" spans="1:6" ht="30">
      <c r="A19" s="8" t="s">
        <v>163</v>
      </c>
      <c r="B19" s="6" t="s">
        <v>35</v>
      </c>
      <c r="C19" s="5">
        <v>45406</v>
      </c>
      <c r="D19" s="6">
        <f ca="1">NETWORKDAYS.INTL(PENDÊNCIAS!$I$1,C19,1)</f>
        <v>-367</v>
      </c>
      <c r="E19" s="6">
        <f ca="1">C19-PENDÊNCIAS!$I$1</f>
        <v>-512</v>
      </c>
      <c r="F19" s="8"/>
    </row>
    <row r="20" spans="1:6" ht="60">
      <c r="A20" s="4" t="s">
        <v>164</v>
      </c>
      <c r="B20" s="6" t="s">
        <v>30</v>
      </c>
      <c r="C20" s="5"/>
      <c r="D20" s="6">
        <f ca="1">NETWORKDAYS.INTL(PENDÊNCIAS!$I$1,C20,1)</f>
        <v>-32799</v>
      </c>
      <c r="E20" s="6">
        <f ca="1">C20-PENDÊNCIAS!$I$1</f>
        <v>-45918</v>
      </c>
      <c r="F20" s="8" t="s">
        <v>165</v>
      </c>
    </row>
    <row r="21" spans="1:6" ht="30">
      <c r="A21" s="17" t="s">
        <v>166</v>
      </c>
      <c r="B21" s="15"/>
      <c r="C21" s="15"/>
      <c r="D21" s="6">
        <f ca="1">NETWORKDAYS.INTL(PENDÊNCIAS!$I$1,C21,1)</f>
        <v>-32799</v>
      </c>
      <c r="E21" s="6">
        <f ca="1">C21-PENDÊNCIAS!$I$1</f>
        <v>-45918</v>
      </c>
      <c r="F21" s="16" t="s">
        <v>167</v>
      </c>
    </row>
    <row r="22" spans="1:6">
      <c r="A22" s="4" t="s">
        <v>168</v>
      </c>
      <c r="B22" s="6" t="s">
        <v>169</v>
      </c>
      <c r="C22" s="5">
        <v>45401</v>
      </c>
      <c r="D22" s="6">
        <f ca="1">NETWORKDAYS.INTL(PENDÊNCIAS!$I$1,C22,1)</f>
        <v>-370</v>
      </c>
      <c r="E22" s="6">
        <f ca="1">C22-PENDÊNCIAS!$I$1</f>
        <v>-517</v>
      </c>
      <c r="F22" s="8" t="s">
        <v>170</v>
      </c>
    </row>
    <row r="23" spans="1:6" ht="30">
      <c r="A23" s="8" t="s">
        <v>171</v>
      </c>
      <c r="B23" s="6" t="s">
        <v>35</v>
      </c>
      <c r="C23" s="5">
        <v>45415</v>
      </c>
      <c r="D23" s="6">
        <f ca="1">NETWORKDAYS.INTL(PENDÊNCIAS!$I$1,C23,1)</f>
        <v>-360</v>
      </c>
      <c r="E23" s="6">
        <f ca="1">C23-PENDÊNCIAS!$I$1</f>
        <v>-503</v>
      </c>
      <c r="F23" s="8" t="s">
        <v>172</v>
      </c>
    </row>
    <row r="24" spans="1:6" ht="30">
      <c r="A24" s="8" t="s">
        <v>173</v>
      </c>
      <c r="B24" s="6" t="s">
        <v>35</v>
      </c>
      <c r="C24" s="5">
        <v>45414</v>
      </c>
      <c r="D24" s="6">
        <f ca="1">NETWORKDAYS.INTL(PENDÊNCIAS!$I$1,C24,1)</f>
        <v>-361</v>
      </c>
      <c r="E24" s="6">
        <f ca="1">C24-PENDÊNCIAS!$I$1</f>
        <v>-504</v>
      </c>
      <c r="F24" s="8"/>
    </row>
    <row r="25" spans="1:6" ht="270">
      <c r="A25" s="8" t="s">
        <v>174</v>
      </c>
      <c r="B25" s="6" t="s">
        <v>35</v>
      </c>
      <c r="C25" s="5"/>
      <c r="D25" s="6">
        <f ca="1">NETWORKDAYS.INTL(PENDÊNCIAS!$I$1,C25,1)</f>
        <v>-32799</v>
      </c>
      <c r="E25" s="6">
        <f ca="1">C25-PENDÊNCIAS!$I$1</f>
        <v>-45918</v>
      </c>
      <c r="F25" s="8" t="s">
        <v>175</v>
      </c>
    </row>
    <row r="26" spans="1:6" s="7" customFormat="1" ht="90">
      <c r="A26" s="8" t="s">
        <v>176</v>
      </c>
      <c r="B26" s="9" t="s">
        <v>35</v>
      </c>
      <c r="C26" s="5"/>
      <c r="D26" s="6">
        <f ca="1">NETWORKDAYS.INTL(PENDÊNCIAS!$I$1,C26,1)</f>
        <v>-32799</v>
      </c>
      <c r="E26" s="6">
        <f ca="1">C26-PENDÊNCIAS!$I$1</f>
        <v>-45918</v>
      </c>
      <c r="F26" s="8" t="s">
        <v>177</v>
      </c>
    </row>
    <row r="27" spans="1:6" ht="90">
      <c r="A27" s="18" t="s">
        <v>178</v>
      </c>
      <c r="B27" s="19"/>
      <c r="C27" s="20"/>
      <c r="D27" s="21">
        <f ca="1">NETWORKDAYS.INTL(PENDÊNCIAS!$I$1,C27,1)</f>
        <v>-32799</v>
      </c>
      <c r="E27" s="21">
        <f ca="1">C27-PENDÊNCIAS!$I$1</f>
        <v>-45918</v>
      </c>
      <c r="F27" s="18" t="s">
        <v>179</v>
      </c>
    </row>
    <row r="28" spans="1:6" ht="30">
      <c r="A28" s="8" t="s">
        <v>180</v>
      </c>
      <c r="B28" s="9" t="s">
        <v>35</v>
      </c>
      <c r="C28" s="5" t="s">
        <v>181</v>
      </c>
      <c r="D28" s="6" t="e">
        <f ca="1">NETWORKDAYS.INTL(PENDÊNCIAS!$I$1,C28,1)</f>
        <v>#VALUE!</v>
      </c>
      <c r="E28" s="6" t="e">
        <f ca="1">C28-PENDÊNCIAS!$I$1</f>
        <v>#VALUE!</v>
      </c>
      <c r="F28" s="8" t="s">
        <v>182</v>
      </c>
    </row>
    <row r="29" spans="1:6" ht="30">
      <c r="A29" s="8" t="s">
        <v>183</v>
      </c>
      <c r="B29" s="9" t="s">
        <v>35</v>
      </c>
      <c r="C29" s="5" t="s">
        <v>181</v>
      </c>
      <c r="D29" s="6" t="e">
        <f ca="1">NETWORKDAYS.INTL(PENDÊNCIAS!$I$1,C29,1)</f>
        <v>#VALUE!</v>
      </c>
      <c r="E29" s="6" t="e">
        <f ca="1">C29-PENDÊNCIAS!$I$1</f>
        <v>#VALUE!</v>
      </c>
      <c r="F29" s="8" t="s">
        <v>184</v>
      </c>
    </row>
    <row r="30" spans="1:6" ht="60">
      <c r="A30" s="8" t="s">
        <v>185</v>
      </c>
      <c r="B30" s="9" t="s">
        <v>35</v>
      </c>
      <c r="C30" s="5"/>
      <c r="D30" s="6">
        <f ca="1">NETWORKDAYS.INTL(PENDÊNCIAS!$I$1,C30,1)</f>
        <v>-32799</v>
      </c>
      <c r="E30" s="6">
        <f ca="1">C30-PENDÊNCIAS!$I$1</f>
        <v>-45918</v>
      </c>
      <c r="F30" s="8" t="s">
        <v>186</v>
      </c>
    </row>
    <row r="31" spans="1:6" s="7" customFormat="1" ht="195">
      <c r="A31" s="8" t="s">
        <v>187</v>
      </c>
      <c r="B31" s="9" t="s">
        <v>35</v>
      </c>
      <c r="C31" s="5"/>
      <c r="D31" s="6">
        <f ca="1">NETWORKDAYS.INTL(PENDÊNCIAS!$I$1,C31,1)</f>
        <v>-32799</v>
      </c>
      <c r="E31" s="6">
        <f ca="1">C31-PENDÊNCIAS!$I$1</f>
        <v>-45918</v>
      </c>
      <c r="F31" s="8" t="s">
        <v>188</v>
      </c>
    </row>
    <row r="32" spans="1:6" ht="30">
      <c r="A32" s="8" t="s">
        <v>189</v>
      </c>
      <c r="B32" s="9" t="s">
        <v>35</v>
      </c>
      <c r="C32" s="5">
        <v>45440</v>
      </c>
      <c r="D32" s="6">
        <f ca="1">NETWORKDAYS.INTL(PENDÊNCIAS!$I$1,C32,1)</f>
        <v>-343</v>
      </c>
      <c r="E32" s="6">
        <f ca="1">C32-PENDÊNCIAS!$I$1</f>
        <v>-478</v>
      </c>
      <c r="F32" s="8" t="s">
        <v>190</v>
      </c>
    </row>
    <row r="33" spans="1:6" ht="30">
      <c r="A33" s="8" t="s">
        <v>191</v>
      </c>
      <c r="B33" s="9" t="s">
        <v>35</v>
      </c>
      <c r="C33" s="5">
        <v>45453</v>
      </c>
      <c r="D33" s="6">
        <f ca="1">NETWORKDAYS.INTL(PENDÊNCIAS!$I$1,C33,1)</f>
        <v>-334</v>
      </c>
      <c r="E33" s="6">
        <f ca="1">C33-PENDÊNCIAS!$I$1</f>
        <v>-465</v>
      </c>
      <c r="F33" s="8"/>
    </row>
    <row r="34" spans="1:6" ht="60">
      <c r="A34" s="8" t="s">
        <v>192</v>
      </c>
      <c r="B34" s="9" t="s">
        <v>35</v>
      </c>
      <c r="C34" s="5">
        <v>45446</v>
      </c>
      <c r="D34" s="6">
        <f ca="1">NETWORKDAYS.INTL(PENDÊNCIAS!$I$1,C34,1)</f>
        <v>-339</v>
      </c>
      <c r="E34" s="6">
        <f ca="1">C34-PENDÊNCIAS!$I$1</f>
        <v>-472</v>
      </c>
      <c r="F34" s="8"/>
    </row>
    <row r="35" spans="1:6" ht="30">
      <c r="A35" s="8" t="s">
        <v>193</v>
      </c>
      <c r="B35" s="6" t="s">
        <v>10</v>
      </c>
      <c r="C35" s="5"/>
      <c r="D35" s="6"/>
      <c r="E35" s="6"/>
      <c r="F35" s="8" t="s">
        <v>194</v>
      </c>
    </row>
    <row r="36" spans="1:6" customFormat="1" ht="90">
      <c r="A36" s="8" t="s">
        <v>195</v>
      </c>
      <c r="B36" s="9" t="s">
        <v>35</v>
      </c>
      <c r="C36" s="5"/>
      <c r="D36" s="6">
        <f ca="1">NETWORKDAYS.INTL(PENDÊNCIAS!$I$1,C36,1)</f>
        <v>-32799</v>
      </c>
      <c r="E36" s="6">
        <f ca="1">C36-PENDÊNCIAS!$I$1</f>
        <v>-45918</v>
      </c>
      <c r="F36" s="22" t="s">
        <v>196</v>
      </c>
    </row>
    <row r="37" spans="1:6" ht="30">
      <c r="A37" s="8" t="s">
        <v>197</v>
      </c>
      <c r="B37" s="9" t="s">
        <v>30</v>
      </c>
      <c r="C37" s="5">
        <v>45474</v>
      </c>
      <c r="D37" s="6">
        <f ca="1">NETWORKDAYS.INTL(PENDÊNCIAS!$I$1,C37,1)</f>
        <v>-319</v>
      </c>
      <c r="E37" s="6">
        <f ca="1">C37-PENDÊNCIAS!$I$1</f>
        <v>-444</v>
      </c>
      <c r="F37" s="8" t="s">
        <v>198</v>
      </c>
    </row>
    <row r="38" spans="1:6" customFormat="1" ht="75">
      <c r="A38" s="8" t="s">
        <v>199</v>
      </c>
      <c r="B38" s="9" t="s">
        <v>10</v>
      </c>
      <c r="C38" s="5">
        <v>45474</v>
      </c>
      <c r="D38" s="6">
        <f ca="1">NETWORKDAYS.INTL(PENDÊNCIAS!$I$1,C38,1)</f>
        <v>-319</v>
      </c>
      <c r="E38" s="6">
        <f ca="1">C38-PENDÊNCIAS!$I$1</f>
        <v>-444</v>
      </c>
      <c r="F38" s="8" t="s">
        <v>200</v>
      </c>
    </row>
    <row r="39" spans="1:6" ht="30">
      <c r="A39" s="8" t="s">
        <v>201</v>
      </c>
      <c r="B39" s="9" t="s">
        <v>35</v>
      </c>
      <c r="C39" s="5">
        <v>45495</v>
      </c>
      <c r="D39" s="6">
        <f ca="1">NETWORKDAYS.INTL(PENDÊNCIAS!$I$1,C39,1)</f>
        <v>-304</v>
      </c>
      <c r="E39" s="6">
        <f ca="1">C39-PENDÊNCIAS!$I$1</f>
        <v>-423</v>
      </c>
      <c r="F39" s="8" t="s">
        <v>202</v>
      </c>
    </row>
    <row r="40" spans="1:6" ht="30">
      <c r="A40" s="8" t="s">
        <v>203</v>
      </c>
      <c r="B40" s="9" t="s">
        <v>35</v>
      </c>
      <c r="C40" s="5">
        <v>45495</v>
      </c>
      <c r="D40" s="6">
        <f ca="1">NETWORKDAYS.INTL(PENDÊNCIAS!$I$1,C40,1)</f>
        <v>-304</v>
      </c>
      <c r="E40" s="6">
        <f ca="1">C40-PENDÊNCIAS!$I$1</f>
        <v>-423</v>
      </c>
      <c r="F40" s="8" t="s">
        <v>204</v>
      </c>
    </row>
    <row r="41" spans="1:6" ht="105">
      <c r="A41" s="8" t="s">
        <v>205</v>
      </c>
      <c r="B41" s="9" t="s">
        <v>35</v>
      </c>
      <c r="C41" s="5">
        <v>45495</v>
      </c>
      <c r="D41" s="6">
        <f ca="1">NETWORKDAYS.INTL(PENDÊNCIAS!$I$1,C41,1)</f>
        <v>-304</v>
      </c>
      <c r="E41" s="6">
        <f ca="1">C41-PENDÊNCIAS!$I$1</f>
        <v>-423</v>
      </c>
      <c r="F41" s="8" t="s">
        <v>206</v>
      </c>
    </row>
    <row r="42" spans="1:6" ht="45">
      <c r="A42" s="8" t="s">
        <v>207</v>
      </c>
      <c r="B42" s="9"/>
      <c r="C42" s="5">
        <v>45491</v>
      </c>
      <c r="D42" s="6">
        <f ca="1">NETWORKDAYS.INTL(PENDÊNCIAS!$I$1,C42,1)</f>
        <v>-306</v>
      </c>
      <c r="E42" s="6">
        <f ca="1">C42-PENDÊNCIAS!$I$1</f>
        <v>-427</v>
      </c>
      <c r="F42" s="22" t="s">
        <v>208</v>
      </c>
    </row>
    <row r="43" spans="1:6" ht="30">
      <c r="A43" s="8" t="s">
        <v>209</v>
      </c>
      <c r="B43" s="9" t="s">
        <v>30</v>
      </c>
      <c r="C43" s="5">
        <v>45509</v>
      </c>
      <c r="D43" s="6">
        <f ca="1">NETWORKDAYS.INTL(PENDÊNCIAS!$I$1,C43,1)</f>
        <v>-294</v>
      </c>
      <c r="E43" s="6">
        <f ca="1">C43-PENDÊNCIAS!$I$1</f>
        <v>-409</v>
      </c>
      <c r="F43" s="8" t="s">
        <v>60</v>
      </c>
    </row>
    <row r="44" spans="1:6" ht="45">
      <c r="A44" s="8" t="s">
        <v>210</v>
      </c>
      <c r="B44" s="9" t="s">
        <v>10</v>
      </c>
      <c r="C44" s="5">
        <v>45509</v>
      </c>
      <c r="D44" s="6">
        <f ca="1">NETWORKDAYS.INTL(PENDÊNCIAS!$I$1,C44,1)</f>
        <v>-294</v>
      </c>
      <c r="E44" s="6">
        <f ca="1">C44-PENDÊNCIAS!$I$1</f>
        <v>-409</v>
      </c>
      <c r="F44" s="8" t="s">
        <v>211</v>
      </c>
    </row>
    <row r="45" spans="1:6" ht="45">
      <c r="A45" s="8" t="s">
        <v>212</v>
      </c>
      <c r="B45" s="9" t="s">
        <v>35</v>
      </c>
      <c r="C45" s="5">
        <v>45530</v>
      </c>
      <c r="D45" s="6">
        <f ca="1">NETWORKDAYS.INTL(PENDÊNCIAS!$I$1,C45,1)</f>
        <v>-279</v>
      </c>
      <c r="E45" s="6">
        <f ca="1">C45-PENDÊNCIAS!$I$1</f>
        <v>-388</v>
      </c>
      <c r="F45" s="8" t="s">
        <v>213</v>
      </c>
    </row>
    <row r="46" spans="1:6" ht="60">
      <c r="A46" s="8" t="s">
        <v>214</v>
      </c>
      <c r="B46" s="9" t="s">
        <v>35</v>
      </c>
      <c r="C46" s="5">
        <v>45558</v>
      </c>
      <c r="D46" s="6">
        <f ca="1">NETWORKDAYS.INTL(PENDÊNCIAS!$I$1,C46,1)</f>
        <v>-259</v>
      </c>
      <c r="E46" s="6">
        <f ca="1">C46-PENDÊNCIAS!$I$1</f>
        <v>-360</v>
      </c>
      <c r="F46" s="8" t="s">
        <v>215</v>
      </c>
    </row>
    <row r="47" spans="1:6" ht="30">
      <c r="A47" s="8" t="s">
        <v>216</v>
      </c>
      <c r="B47" s="9" t="s">
        <v>35</v>
      </c>
      <c r="C47" s="5">
        <v>45540</v>
      </c>
      <c r="D47" s="6">
        <f ca="1">NETWORKDAYS.INTL(PENDÊNCIAS!$I$1,C47,1)</f>
        <v>-271</v>
      </c>
      <c r="E47" s="6">
        <f ca="1">C47-PENDÊNCIAS!$I$1</f>
        <v>-378</v>
      </c>
      <c r="F47" s="8" t="s">
        <v>217</v>
      </c>
    </row>
    <row r="48" spans="1:6">
      <c r="A48" s="8" t="s">
        <v>218</v>
      </c>
      <c r="B48" s="9" t="s">
        <v>10</v>
      </c>
      <c r="C48" s="5">
        <v>45534</v>
      </c>
      <c r="D48" s="6">
        <f ca="1">NETWORKDAYS.INTL(PENDÊNCIAS!$I$1,C48,1)</f>
        <v>-275</v>
      </c>
      <c r="E48" s="6">
        <f ca="1">C48-PENDÊNCIAS!$I$1</f>
        <v>-384</v>
      </c>
      <c r="F48" s="22" t="s">
        <v>219</v>
      </c>
    </row>
    <row r="49" spans="1:6" s="7" customFormat="1" ht="409.5">
      <c r="A49" s="8" t="s">
        <v>220</v>
      </c>
      <c r="B49" s="9" t="s">
        <v>30</v>
      </c>
      <c r="C49" s="5"/>
      <c r="D49" s="6">
        <f ca="1">NETWORKDAYS.INTL(PENDÊNCIAS!$I$1,C49,1)</f>
        <v>-32799</v>
      </c>
      <c r="E49" s="6">
        <f ca="1">C49-PENDÊNCIAS!$I$1</f>
        <v>-45918</v>
      </c>
      <c r="F49" s="8" t="s">
        <v>221</v>
      </c>
    </row>
    <row r="50" spans="1:6" s="7" customFormat="1" ht="90">
      <c r="A50" s="8" t="s">
        <v>222</v>
      </c>
      <c r="B50" s="9"/>
      <c r="C50" s="5"/>
      <c r="D50" s="6">
        <f ca="1">NETWORKDAYS.INTL(PENDÊNCIAS!$I$1,C50,1)</f>
        <v>-32799</v>
      </c>
      <c r="E50" s="6">
        <f ca="1">C50-PENDÊNCIAS!$I$1</f>
        <v>-45918</v>
      </c>
      <c r="F50" s="8" t="s">
        <v>223</v>
      </c>
    </row>
    <row r="51" spans="1:6" customFormat="1">
      <c r="A51" s="8" t="s">
        <v>224</v>
      </c>
      <c r="B51" s="9" t="s">
        <v>225</v>
      </c>
      <c r="C51" s="5"/>
      <c r="D51" s="6">
        <f ca="1">NETWORKDAYS.INTL(PENDÊNCIAS!$I$1,C51,1)</f>
        <v>-32799</v>
      </c>
      <c r="E51" s="6">
        <f ca="1">C51-PENDÊNCIAS!$I$1</f>
        <v>-45918</v>
      </c>
      <c r="F51" s="8"/>
    </row>
    <row r="52" spans="1:6" ht="30">
      <c r="A52" s="8" t="s">
        <v>226</v>
      </c>
      <c r="B52" s="9" t="s">
        <v>225</v>
      </c>
      <c r="C52" s="5">
        <v>45565</v>
      </c>
      <c r="D52" s="6">
        <f ca="1">NETWORKDAYS.INTL($H$2,C52,1)</f>
        <v>-254</v>
      </c>
      <c r="E52" s="6">
        <f ca="1">C52-$H$2</f>
        <v>-353</v>
      </c>
      <c r="F52" s="8"/>
    </row>
    <row r="53" spans="1:6" ht="30">
      <c r="A53" s="8" t="s">
        <v>227</v>
      </c>
      <c r="B53" s="9" t="s">
        <v>10</v>
      </c>
      <c r="C53" s="5">
        <v>45570</v>
      </c>
      <c r="D53" s="6">
        <f ca="1">NETWORKDAYS.INTL($H$2,C53,1)</f>
        <v>-249</v>
      </c>
      <c r="E53" s="6">
        <f ca="1">C53-$H$2</f>
        <v>-348</v>
      </c>
      <c r="F53" s="8" t="s">
        <v>228</v>
      </c>
    </row>
    <row r="54" spans="1:6" customFormat="1" ht="30">
      <c r="A54" s="8" t="s">
        <v>229</v>
      </c>
      <c r="B54" s="9" t="s">
        <v>225</v>
      </c>
      <c r="C54" s="5"/>
      <c r="D54" s="6">
        <f ca="1">NETWORKDAYS.INTL(PENDÊNCIAS!$I$1,C54,1)</f>
        <v>-32799</v>
      </c>
      <c r="E54" s="6">
        <f ca="1">C54-PENDÊNCIAS!$I$1</f>
        <v>-45918</v>
      </c>
      <c r="F54" s="22" t="s">
        <v>230</v>
      </c>
    </row>
    <row r="55" spans="1:6" customFormat="1" ht="75">
      <c r="A55" s="8" t="s">
        <v>231</v>
      </c>
      <c r="B55" s="9" t="s">
        <v>10</v>
      </c>
      <c r="C55" s="5"/>
      <c r="D55" s="6">
        <f ca="1">NETWORKDAYS.INTL(PENDÊNCIAS!$I$1,C55,1)</f>
        <v>-32799</v>
      </c>
      <c r="E55" s="6">
        <f ca="1">C55-PENDÊNCIAS!$I$1</f>
        <v>-45918</v>
      </c>
      <c r="F55" s="22" t="s">
        <v>232</v>
      </c>
    </row>
    <row r="56" spans="1:6" customFormat="1" ht="75">
      <c r="A56" s="8" t="s">
        <v>233</v>
      </c>
      <c r="B56" s="9"/>
      <c r="C56" s="5"/>
      <c r="D56" s="6">
        <f ca="1">NETWORKDAYS.INTL(PENDÊNCIAS!$I$1,C56,1)</f>
        <v>-32799</v>
      </c>
      <c r="E56" s="6">
        <f ca="1">C56-PENDÊNCIAS!$I$1</f>
        <v>-45918</v>
      </c>
      <c r="F56" s="22" t="s">
        <v>234</v>
      </c>
    </row>
    <row r="57" spans="1:6" ht="135">
      <c r="A57" s="8" t="s">
        <v>235</v>
      </c>
      <c r="B57" s="9" t="s">
        <v>10</v>
      </c>
      <c r="C57" s="5" t="s">
        <v>181</v>
      </c>
      <c r="D57" s="6" t="e">
        <f ca="1">NETWORKDAYS.INTL(PENDÊNCIAS!$I$1,C57,1)</f>
        <v>#VALUE!</v>
      </c>
      <c r="E57" s="6" t="e">
        <f ca="1">C57-PENDÊNCIAS!$I$1</f>
        <v>#VALUE!</v>
      </c>
      <c r="F57" s="8" t="s">
        <v>236</v>
      </c>
    </row>
    <row r="58" spans="1:6" customFormat="1" ht="60">
      <c r="A58" s="8" t="s">
        <v>237</v>
      </c>
      <c r="B58" s="9" t="s">
        <v>238</v>
      </c>
      <c r="C58" s="5">
        <v>45607</v>
      </c>
      <c r="D58" s="6">
        <f ca="1">NETWORKDAYS.INTL(PENDÊNCIAS!$I$1,C58,1)</f>
        <v>-224</v>
      </c>
      <c r="E58" s="6">
        <f ca="1">C58-PENDÊNCIAS!$I$1</f>
        <v>-311</v>
      </c>
      <c r="F58" s="22" t="s">
        <v>239</v>
      </c>
    </row>
    <row r="59" spans="1:6" customFormat="1" ht="45">
      <c r="A59" s="8" t="s">
        <v>240</v>
      </c>
      <c r="B59" s="9" t="s">
        <v>238</v>
      </c>
      <c r="C59" s="5">
        <v>45615</v>
      </c>
      <c r="D59" s="6">
        <f ca="1">NETWORKDAYS.INTL(PENDÊNCIAS!$I$1,C59,1)</f>
        <v>-218</v>
      </c>
      <c r="E59" s="6">
        <f ca="1">C59-PENDÊNCIAS!$I$1</f>
        <v>-303</v>
      </c>
      <c r="F59" s="22" t="s">
        <v>241</v>
      </c>
    </row>
    <row r="60" spans="1:6" customFormat="1" ht="45">
      <c r="A60" s="8" t="s">
        <v>242</v>
      </c>
      <c r="B60" s="9" t="s">
        <v>238</v>
      </c>
      <c r="C60" s="5">
        <v>45617</v>
      </c>
      <c r="D60" s="6">
        <f ca="1">NETWORKDAYS.INTL(PENDÊNCIAS!$I$1,C60,1)</f>
        <v>-216</v>
      </c>
      <c r="E60" s="6">
        <f ca="1">C60-PENDÊNCIAS!$I$1</f>
        <v>-301</v>
      </c>
      <c r="F60" s="22" t="s">
        <v>243</v>
      </c>
    </row>
    <row r="61" spans="1:6" customFormat="1" ht="45">
      <c r="A61" s="8" t="s">
        <v>244</v>
      </c>
      <c r="B61" s="9" t="s">
        <v>238</v>
      </c>
      <c r="C61" s="5">
        <v>45621</v>
      </c>
      <c r="D61" s="6">
        <f ca="1">NETWORKDAYS.INTL(PENDÊNCIAS!$I$1,C61,1)</f>
        <v>-214</v>
      </c>
      <c r="E61" s="6">
        <f ca="1">C61-PENDÊNCIAS!$I$1</f>
        <v>-297</v>
      </c>
      <c r="F61" s="22" t="s">
        <v>245</v>
      </c>
    </row>
    <row r="62" spans="1:6" customFormat="1" ht="45">
      <c r="A62" s="24" t="s">
        <v>246</v>
      </c>
      <c r="B62" s="25"/>
      <c r="C62" s="26">
        <v>45617</v>
      </c>
      <c r="D62" s="27">
        <f ca="1">NETWORKDAYS.INTL(PENDÊNCIAS!$I$1,C62,1)</f>
        <v>-216</v>
      </c>
      <c r="E62" s="27">
        <f ca="1">C62-PENDÊNCIAS!$I$1</f>
        <v>-301</v>
      </c>
      <c r="F62" s="28" t="s">
        <v>247</v>
      </c>
    </row>
    <row r="63" spans="1:6" ht="30">
      <c r="A63" s="8" t="s">
        <v>248</v>
      </c>
      <c r="B63" s="9" t="s">
        <v>10</v>
      </c>
      <c r="C63" s="5">
        <v>45586</v>
      </c>
      <c r="D63" s="6">
        <f ca="1">NETWORKDAYS.INTL(PENDÊNCIAS!$I$1,C63,1)</f>
        <v>-239</v>
      </c>
      <c r="E63" s="6">
        <f ca="1">C63-PENDÊNCIAS!$I$1</f>
        <v>-332</v>
      </c>
      <c r="F63" s="23" t="s">
        <v>249</v>
      </c>
    </row>
    <row r="64" spans="1:6" ht="45">
      <c r="A64" s="8" t="s">
        <v>250</v>
      </c>
      <c r="B64" s="9" t="s">
        <v>10</v>
      </c>
      <c r="C64" s="5">
        <v>45609</v>
      </c>
      <c r="D64" s="6">
        <f ca="1">NETWORKDAYS.INTL(PENDÊNCIAS!$I$1,C64,1)</f>
        <v>-222</v>
      </c>
      <c r="E64" s="6">
        <f ca="1">C64-PENDÊNCIAS!$I$1</f>
        <v>-309</v>
      </c>
      <c r="F64" s="23" t="s">
        <v>251</v>
      </c>
    </row>
    <row r="65" spans="1:6" customFormat="1" ht="45">
      <c r="A65" s="8" t="s">
        <v>252</v>
      </c>
      <c r="B65" s="9" t="s">
        <v>238</v>
      </c>
      <c r="C65" s="5">
        <v>45617</v>
      </c>
      <c r="D65" s="6">
        <f ca="1">NETWORKDAYS.INTL(PENDÊNCIAS!$I$1,C65,1)</f>
        <v>-216</v>
      </c>
      <c r="E65" s="6">
        <f ca="1">C65-PENDÊNCIAS!$I$1</f>
        <v>-301</v>
      </c>
      <c r="F65" s="22" t="s">
        <v>253</v>
      </c>
    </row>
    <row r="66" spans="1:6" customFormat="1" ht="60">
      <c r="A66" s="8" t="s">
        <v>254</v>
      </c>
      <c r="B66" s="9" t="s">
        <v>238</v>
      </c>
      <c r="C66" s="5">
        <v>45617</v>
      </c>
      <c r="D66" s="6">
        <f ca="1">NETWORKDAYS.INTL(PENDÊNCIAS!$I$1,C66,1)</f>
        <v>-216</v>
      </c>
      <c r="E66" s="6">
        <f ca="1">C66-PENDÊNCIAS!$I$1</f>
        <v>-301</v>
      </c>
      <c r="F66" s="22" t="s">
        <v>255</v>
      </c>
    </row>
    <row r="67" spans="1:6" customFormat="1" ht="45">
      <c r="A67" s="8" t="s">
        <v>256</v>
      </c>
      <c r="B67" s="9" t="s">
        <v>238</v>
      </c>
      <c r="C67" s="5">
        <v>45617</v>
      </c>
      <c r="D67" s="6">
        <f ca="1">NETWORKDAYS.INTL(PENDÊNCIAS!$I$1,C67,1)</f>
        <v>-216</v>
      </c>
      <c r="E67" s="6">
        <f ca="1">C67-PENDÊNCIAS!$I$1</f>
        <v>-301</v>
      </c>
      <c r="F67" s="22" t="s">
        <v>257</v>
      </c>
    </row>
    <row r="68" spans="1:6" customFormat="1" ht="45">
      <c r="A68" s="8" t="s">
        <v>258</v>
      </c>
      <c r="B68" s="9" t="s">
        <v>259</v>
      </c>
      <c r="C68" s="5">
        <v>45621</v>
      </c>
      <c r="D68" s="6">
        <f ca="1">NETWORKDAYS.INTL(PENDÊNCIAS!$I$1,C68,1)</f>
        <v>-214</v>
      </c>
      <c r="E68" s="6">
        <f ca="1">C68-PENDÊNCIAS!$I$1</f>
        <v>-297</v>
      </c>
      <c r="F68" s="22" t="s">
        <v>260</v>
      </c>
    </row>
    <row r="69" spans="1:6" customFormat="1" ht="30">
      <c r="A69" s="8" t="s">
        <v>261</v>
      </c>
      <c r="B69" s="9" t="s">
        <v>259</v>
      </c>
      <c r="C69" s="5">
        <v>45621</v>
      </c>
      <c r="D69" s="6">
        <f ca="1">NETWORKDAYS.INTL(PENDÊNCIAS!$I$1,C69,1)</f>
        <v>-214</v>
      </c>
      <c r="E69" s="6">
        <f ca="1">C69-PENDÊNCIAS!$I$1</f>
        <v>-297</v>
      </c>
      <c r="F69" s="22" t="s">
        <v>262</v>
      </c>
    </row>
    <row r="70" spans="1:6" customFormat="1" ht="45">
      <c r="A70" s="8" t="s">
        <v>263</v>
      </c>
      <c r="B70" s="9" t="s">
        <v>259</v>
      </c>
      <c r="C70" s="5">
        <v>45621</v>
      </c>
      <c r="D70" s="6">
        <f ca="1">NETWORKDAYS.INTL(PENDÊNCIAS!$I$1,C70,1)</f>
        <v>-214</v>
      </c>
      <c r="E70" s="6">
        <f ca="1">C70-PENDÊNCIAS!$I$1</f>
        <v>-297</v>
      </c>
      <c r="F70" s="22" t="s">
        <v>264</v>
      </c>
    </row>
    <row r="71" spans="1:6" customFormat="1">
      <c r="A71" s="8" t="s">
        <v>265</v>
      </c>
      <c r="B71" s="9" t="s">
        <v>10</v>
      </c>
      <c r="C71" s="5">
        <v>45625</v>
      </c>
      <c r="D71" s="6">
        <f ca="1">NETWORKDAYS.INTL(PENDÊNCIAS!$I$1,C71,1)</f>
        <v>-210</v>
      </c>
      <c r="E71" s="6">
        <f ca="1">C71-PENDÊNCIAS!$I$1</f>
        <v>-293</v>
      </c>
      <c r="F71" s="8"/>
    </row>
    <row r="72" spans="1:6" customFormat="1" ht="30">
      <c r="A72" s="8" t="s">
        <v>266</v>
      </c>
      <c r="B72" s="9" t="s">
        <v>10</v>
      </c>
      <c r="C72" s="5">
        <v>45643</v>
      </c>
      <c r="D72" s="6">
        <f ca="1">NETWORKDAYS.INTL(PENDÊNCIAS!$I$1,C72,1)</f>
        <v>-198</v>
      </c>
      <c r="E72" s="6">
        <f ca="1">C72-PENDÊNCIAS!$I$1</f>
        <v>-275</v>
      </c>
      <c r="F72" s="29"/>
    </row>
    <row r="73" spans="1:6" customFormat="1" ht="45">
      <c r="A73" s="8" t="s">
        <v>267</v>
      </c>
      <c r="B73" s="9" t="s">
        <v>35</v>
      </c>
      <c r="C73" s="5">
        <v>45636</v>
      </c>
      <c r="D73" s="6">
        <f ca="1">NETWORKDAYS.INTL(PENDÊNCIAS!$I$1,C73,1)</f>
        <v>-203</v>
      </c>
      <c r="E73" s="6">
        <f ca="1">C73-PENDÊNCIAS!$I$1</f>
        <v>-282</v>
      </c>
      <c r="F73" s="22" t="s">
        <v>268</v>
      </c>
    </row>
    <row r="74" spans="1:6" customFormat="1" ht="30">
      <c r="A74" s="8" t="s">
        <v>269</v>
      </c>
      <c r="B74" s="9" t="s">
        <v>35</v>
      </c>
      <c r="C74" s="5">
        <v>45649</v>
      </c>
      <c r="D74" s="6">
        <f ca="1">NETWORKDAYS.INTL(PENDÊNCIAS!$I$1,C74,1)</f>
        <v>-194</v>
      </c>
      <c r="E74" s="6">
        <f ca="1">C74-PENDÊNCIAS!$I$1</f>
        <v>-269</v>
      </c>
      <c r="F74" s="29"/>
    </row>
    <row r="75" spans="1:6" s="7" customFormat="1" ht="90">
      <c r="A75" s="4" t="s">
        <v>270</v>
      </c>
      <c r="B75" s="6" t="s">
        <v>10</v>
      </c>
      <c r="C75" s="5"/>
      <c r="D75" s="6">
        <f ca="1">NETWORKDAYS.INTL(PENDÊNCIAS!$I$1,C75,1)</f>
        <v>-32799</v>
      </c>
      <c r="E75" s="6">
        <f ca="1">C75-PENDÊNCIAS!$I$1</f>
        <v>-45918</v>
      </c>
      <c r="F75" s="8" t="s">
        <v>271</v>
      </c>
    </row>
    <row r="76" spans="1:6" customFormat="1" ht="30">
      <c r="A76" s="8" t="s">
        <v>272</v>
      </c>
      <c r="B76" s="9" t="s">
        <v>35</v>
      </c>
      <c r="C76" s="5">
        <v>45650</v>
      </c>
      <c r="D76" s="6">
        <f ca="1">NETWORKDAYS.INTL(PENDÊNCIAS!$I$1,C76,1)</f>
        <v>-193</v>
      </c>
      <c r="E76" s="6">
        <f ca="1">C76-PENDÊNCIAS!$I$1</f>
        <v>-268</v>
      </c>
      <c r="F76" s="29"/>
    </row>
    <row r="77" spans="1:6" ht="60">
      <c r="A77" s="30" t="s">
        <v>273</v>
      </c>
      <c r="B77" s="6"/>
      <c r="C77" s="5">
        <v>45331</v>
      </c>
      <c r="D77" s="6">
        <f ca="1">NETWORKDAYS.INTL(PENDÊNCIAS!$I$1,C77,1)</f>
        <v>-420</v>
      </c>
      <c r="E77" s="6">
        <f ca="1">C77-PENDÊNCIAS!$I$1</f>
        <v>-587</v>
      </c>
      <c r="F77" s="8" t="s">
        <v>274</v>
      </c>
    </row>
    <row r="78" spans="1:6" ht="75">
      <c r="A78" s="30" t="s">
        <v>275</v>
      </c>
      <c r="B78" s="6" t="s">
        <v>141</v>
      </c>
      <c r="C78" s="5">
        <v>45344</v>
      </c>
      <c r="D78" s="6">
        <f ca="1">NETWORKDAYS.INTL(PENDÊNCIAS!$I$1,C78,1)</f>
        <v>-411</v>
      </c>
      <c r="E78" s="6">
        <f ca="1">C78-PENDÊNCIAS!$I$1</f>
        <v>-574</v>
      </c>
      <c r="F78" s="8" t="s">
        <v>276</v>
      </c>
    </row>
    <row r="79" spans="1:6" ht="75">
      <c r="A79" s="30" t="s">
        <v>277</v>
      </c>
      <c r="B79" s="6"/>
      <c r="C79" s="5">
        <v>45323</v>
      </c>
      <c r="D79" s="6">
        <f ca="1">NETWORKDAYS.INTL(PENDÊNCIAS!$I$1,C79,1)</f>
        <v>-426</v>
      </c>
      <c r="E79" s="6">
        <f ca="1">C79-PENDÊNCIAS!$I$1</f>
        <v>-595</v>
      </c>
      <c r="F79" s="8" t="s">
        <v>278</v>
      </c>
    </row>
  </sheetData>
  <phoneticPr fontId="2" type="noConversion"/>
  <hyperlinks>
    <hyperlink ref="F4" r:id="rId1" tooltip="Link para Carta" display="../../../infomais/_layouts/15/WopiFrame.aspx?sourcedoc=%2Fsites%2Finfomais%2Fcartaons%2Fcartaons20240122112639%2FCARTA-ONS%20DGL%200121-2024%20-%20Solicita%C3%A7%C3%A3o%20da%20S%C3%A3o%20Paulo%20Obras%2C%20empresa%20p%C3%BAblica%20vinculada%20%C3%A0%20SIURB%20da%20cidade%20de%20S%C3%A3o%20Paulo%2C%20para%20obra%20de%20liga%C3%A7%C3%A3o%20vi%C3%A1ria%20do%20sistema%20Gra%C3%BAna%20-%20Gaivotas%2C%20localizado%20no%20extremo%20Sul%20da%20Capital.docx&amp;action=activepreview" xr:uid="{EB5E6BDA-097F-46FC-BF0C-4300AFC320A0}"/>
    <hyperlink ref="F14" r:id="rId2" xr:uid="{D8588B5E-F343-4965-B595-7B60CD4AAB07}"/>
  </hyperlink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8B5BB15AE2CE42815E499AF5777E5A" ma:contentTypeVersion="12" ma:contentTypeDescription="Create a new document." ma:contentTypeScope="" ma:versionID="fb29c66d48102b83c3d50333b72ce116">
  <xsd:schema xmlns:xsd="http://www.w3.org/2001/XMLSchema" xmlns:xs="http://www.w3.org/2001/XMLSchema" xmlns:p="http://schemas.microsoft.com/office/2006/metadata/properties" xmlns:ns2="517d895b-0d06-401e-8d56-d3b464182c1a" xmlns:ns3="cc97d4cb-9ef9-4c16-9302-76dc037215e5" targetNamespace="http://schemas.microsoft.com/office/2006/metadata/properties" ma:root="true" ma:fieldsID="c8b59f885ae90b1e486b0b7af728ea0c" ns2:_="" ns3:_="">
    <xsd:import namespace="517d895b-0d06-401e-8d56-d3b464182c1a"/>
    <xsd:import namespace="cc97d4cb-9ef9-4c16-9302-76dc037215e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d895b-0d06-401e-8d56-d3b464182c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27286e3-5101-43ec-98dd-e474663c5156"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97d4cb-9ef9-4c16-9302-76dc037215e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cb1c5663-81a7-4912-b3b6-e0c2af691386}" ma:internalName="TaxCatchAll" ma:showField="CatchAllData" ma:web="c4682c95-53f9-4ad2-8d01-7c38d2f1bd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7d895b-0d06-401e-8d56-d3b464182c1a">
      <Terms xmlns="http://schemas.microsoft.com/office/infopath/2007/PartnerControls"/>
    </lcf76f155ced4ddcb4097134ff3c332f>
    <TaxCatchAll xmlns="cc97d4cb-9ef9-4c16-9302-76dc037215e5" xsi:nil="true"/>
  </documentManagement>
</p:properties>
</file>

<file path=customXml/itemProps1.xml><?xml version="1.0" encoding="utf-8"?>
<ds:datastoreItem xmlns:ds="http://schemas.openxmlformats.org/officeDocument/2006/customXml" ds:itemID="{1A5D715F-96B7-48E0-9523-370341E98B74}"/>
</file>

<file path=customXml/itemProps2.xml><?xml version="1.0" encoding="utf-8"?>
<ds:datastoreItem xmlns:ds="http://schemas.openxmlformats.org/officeDocument/2006/customXml" ds:itemID="{F70A3DEA-9112-4A5B-932A-8E09E4E422CD}"/>
</file>

<file path=customXml/itemProps3.xml><?xml version="1.0" encoding="utf-8"?>
<ds:datastoreItem xmlns:ds="http://schemas.openxmlformats.org/officeDocument/2006/customXml" ds:itemID="{46EA0EA9-B7AD-41F2-8682-A398E74DF1B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Rodrigues Nunes</dc:creator>
  <cp:keywords/>
  <dc:description/>
  <cp:lastModifiedBy/>
  <cp:revision/>
  <dcterms:created xsi:type="dcterms:W3CDTF">2023-05-15T13:04:00Z</dcterms:created>
  <dcterms:modified xsi:type="dcterms:W3CDTF">2025-09-18T19:21:55Z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0x0101002D8B5BB15AE2CE42815E499AF5777E5A</vt:lpwstr>
  </property>
  <property fmtid="{D5CDD505-2E9C-101B-9397-08002B2CF9AE}" pid="3" name="MediaServiceImageTags">
    <vt:lpwstr/>
  </property>
</Properties>
</file>