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beusc-my.sharepoint.com/personal/pedro_vidal_villalba_rai_usc_es/Documents/Tercero/Primer_Cuatri/EnSo/Practicas/Practica5_Requisitos/Practica5_Requisitos_REM/Practica5.3_Tecnica_de_priorizacion/"/>
    </mc:Choice>
  </mc:AlternateContent>
  <xr:revisionPtr revIDLastSave="899" documentId="11_95B3E89E26EDF7D64F1852BE9069A2C88701D6A2" xr6:coauthVersionLast="47" xr6:coauthVersionMax="47" xr10:uidLastSave="{050DCC1B-C9C4-47D1-B458-11E2B3ED36A6}"/>
  <bookViews>
    <workbookView xWindow="-110" yWindow="-110" windowWidth="19420" windowHeight="10300" activeTab="3" xr2:uid="{00000000-000D-0000-FFFF-FFFF00000000}"/>
  </bookViews>
  <sheets>
    <sheet name="Requisitos" sheetId="7" r:id="rId1"/>
    <sheet name="Coste" sheetId="5" r:id="rId2"/>
    <sheet name="Valor" sheetId="1" r:id="rId3"/>
    <sheet name="Grafico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D3" i="6" s="1"/>
  <c r="C3" i="6"/>
  <c r="B10" i="6"/>
  <c r="G15" i="1"/>
  <c r="G13" i="5"/>
  <c r="H18" i="1"/>
  <c r="N20" i="5" l="1"/>
  <c r="N19" i="5"/>
  <c r="M18" i="5"/>
  <c r="L18" i="5"/>
  <c r="L17" i="5"/>
  <c r="K19" i="5"/>
  <c r="K16" i="5"/>
  <c r="J20" i="5"/>
  <c r="J17" i="5"/>
  <c r="J16" i="5"/>
  <c r="J15" i="5"/>
  <c r="I17" i="5"/>
  <c r="I14" i="5"/>
  <c r="H18" i="5"/>
  <c r="H16" i="5"/>
  <c r="H15" i="5"/>
  <c r="H13" i="5"/>
  <c r="F11" i="5"/>
  <c r="E12" i="5"/>
  <c r="E10" i="5"/>
  <c r="D20" i="5"/>
  <c r="D11" i="5"/>
  <c r="D9" i="5"/>
  <c r="C21" i="5"/>
  <c r="C16" i="5"/>
  <c r="C10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7" i="5"/>
  <c r="G12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6" i="1"/>
  <c r="G17" i="1"/>
  <c r="G18" i="1"/>
  <c r="G19" i="1"/>
  <c r="G20" i="1"/>
  <c r="G21" i="1"/>
  <c r="H13" i="1"/>
  <c r="H14" i="1"/>
  <c r="H15" i="1"/>
  <c r="H16" i="1"/>
  <c r="H17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C10" i="6" s="1"/>
  <c r="D10" i="6" s="1"/>
  <c r="AI9" i="5"/>
  <c r="AJ9" i="5" s="1"/>
  <c r="AI12" i="5"/>
  <c r="AJ12" i="5" s="1"/>
  <c r="C7" i="6" s="1"/>
  <c r="AI16" i="5"/>
  <c r="AJ16" i="5" s="1"/>
  <c r="C9" i="6" s="1"/>
  <c r="AI18" i="5"/>
  <c r="AJ18" i="5" s="1"/>
  <c r="C11" i="6" s="1"/>
  <c r="AI7" i="5"/>
  <c r="AJ7" i="5" s="1"/>
  <c r="AI21" i="5"/>
  <c r="AJ21" i="5" s="1"/>
  <c r="C12" i="6" s="1"/>
  <c r="AI10" i="5"/>
  <c r="AJ10" i="5" s="1"/>
  <c r="C13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Z22" i="5"/>
  <c r="Z29" i="5" s="1"/>
  <c r="C5" i="6"/>
  <c r="U22" i="5"/>
  <c r="U26" i="5" s="1"/>
  <c r="C6" i="6"/>
  <c r="AB22" i="5"/>
  <c r="AB29" i="5" s="1"/>
  <c r="C14" i="6"/>
  <c r="AG22" i="5"/>
  <c r="AG26" i="5" s="1"/>
  <c r="C17" i="6"/>
  <c r="X22" i="5"/>
  <c r="X24" i="5" s="1"/>
  <c r="C8" i="6"/>
  <c r="V22" i="5"/>
  <c r="V26" i="5" s="1"/>
  <c r="C4" i="6"/>
  <c r="AD22" i="5"/>
  <c r="AD32" i="5" s="1"/>
  <c r="C15" i="6"/>
  <c r="AF22" i="5"/>
  <c r="AF35" i="5" s="1"/>
  <c r="C16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2" i="6" s="1"/>
  <c r="D12" i="6" s="1"/>
  <c r="AI8" i="1"/>
  <c r="AI12" i="1"/>
  <c r="AJ12" i="1" s="1"/>
  <c r="B7" i="6" s="1"/>
  <c r="D7" i="6" s="1"/>
  <c r="AI9" i="1"/>
  <c r="AI11" i="1"/>
  <c r="AJ11" i="1" s="1"/>
  <c r="B8" i="6" s="1"/>
  <c r="D8" i="6" s="1"/>
  <c r="AI13" i="1"/>
  <c r="AJ13" i="1" s="1"/>
  <c r="B5" i="6" s="1"/>
  <c r="D5" i="6" s="1"/>
  <c r="AI16" i="1"/>
  <c r="AJ16" i="1" s="1"/>
  <c r="B9" i="6" s="1"/>
  <c r="D9" i="6" s="1"/>
  <c r="AI20" i="1"/>
  <c r="AJ20" i="1" s="1"/>
  <c r="B17" i="6" s="1"/>
  <c r="D17" i="6" s="1"/>
  <c r="AI18" i="1"/>
  <c r="AJ18" i="1" s="1"/>
  <c r="B11" i="6" s="1"/>
  <c r="D11" i="6" s="1"/>
  <c r="AI10" i="1"/>
  <c r="AI14" i="1"/>
  <c r="AJ14" i="1" s="1"/>
  <c r="AI19" i="1"/>
  <c r="AJ19" i="1" s="1"/>
  <c r="B16" i="6" s="1"/>
  <c r="D16" i="6" s="1"/>
  <c r="AI15" i="1"/>
  <c r="AJ15" i="1" s="1"/>
  <c r="B14" i="6" s="1"/>
  <c r="D14" i="6" s="1"/>
  <c r="AI17" i="1"/>
  <c r="AJ17" i="1" s="1"/>
  <c r="B15" i="6" s="1"/>
  <c r="D15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4" i="6" s="1"/>
  <c r="D4" i="6" s="1"/>
  <c r="AJ10" i="1"/>
  <c r="B13" i="6" s="1"/>
  <c r="D13" i="6" s="1"/>
  <c r="AJ8" i="1"/>
  <c r="B6" i="6" s="1"/>
  <c r="D6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<sst xmlns="http://schemas.openxmlformats.org/spreadsheetml/2006/main" count="243" uniqueCount="81">
  <si>
    <t>Requisitos</t>
  </si>
  <si>
    <t>Id</t>
  </si>
  <si>
    <t>Nombre</t>
  </si>
  <si>
    <t>Descripción</t>
  </si>
  <si>
    <t>R1</t>
  </si>
  <si>
    <t>Registrar gasto</t>
  </si>
  <si>
    <t>Crear un gasto con los atributos pertinentes</t>
  </si>
  <si>
    <t>R2</t>
  </si>
  <si>
    <t>Editar gasto</t>
  </si>
  <si>
    <t>Modificar un gasto existente</t>
  </si>
  <si>
    <t>R3</t>
  </si>
  <si>
    <t>Registrar pago</t>
  </si>
  <si>
    <t>Se registra un pago de una deuda existente</t>
  </si>
  <si>
    <t>R4</t>
  </si>
  <si>
    <t>Adjuntar comprobante de pago</t>
  </si>
  <si>
    <t>Subir un archivo justificante de un gasto o pago que se pretenda registrar o modificar</t>
  </si>
  <si>
    <t>R5</t>
  </si>
  <si>
    <t>Realizar pago</t>
  </si>
  <si>
    <t>Se realiza un pago de una deuda existente a través de algún método de pago</t>
  </si>
  <si>
    <t>R6</t>
  </si>
  <si>
    <t>Valorar servicio</t>
  </si>
  <si>
    <t>Puntuar una actividad o un servicio recibido</t>
  </si>
  <si>
    <t>R7</t>
  </si>
  <si>
    <t>Registrar servicio</t>
  </si>
  <si>
    <t xml:space="preserve">Añadir un servicio recibido </t>
  </si>
  <si>
    <t>R8</t>
  </si>
  <si>
    <t>Buscar servicio</t>
  </si>
  <si>
    <t>Mostrar un listado con información sobre los servicios buscados por el usuario</t>
  </si>
  <si>
    <t>R9</t>
  </si>
  <si>
    <t>Obtener recomendación de servicio</t>
  </si>
  <si>
    <t>Mostrar una valoración del servicio mediante un indicador de calidad</t>
  </si>
  <si>
    <t>R10</t>
  </si>
  <si>
    <t>Enviar mensaje entre usuarios</t>
  </si>
  <si>
    <t>Enviar un mensaje a un usuario receptor escogido y hacer al emisor conocedor del estado del mensaje (si ha sido enviado correctamente o no)</t>
  </si>
  <si>
    <t>R11</t>
  </si>
  <si>
    <t>Asociar método de pago</t>
  </si>
  <si>
    <t>Asocia a un usuario una modalidad de pago para futuras gestiones económicas.</t>
  </si>
  <si>
    <t>R12</t>
  </si>
  <si>
    <t>Enviar aviso</t>
  </si>
  <si>
    <t>Enviar un aviso a los usuarios elegidos</t>
  </si>
  <si>
    <t>R13</t>
  </si>
  <si>
    <t>Enviar publicidad</t>
  </si>
  <si>
    <t>Enviar publicidad a los usuarios elegidos</t>
  </si>
  <si>
    <t>R14</t>
  </si>
  <si>
    <t>Resolver incidencias</t>
  </si>
  <si>
    <t>Solucionar las posibles dudas o problemas que un usuario envía al soporte técnico de OldTravelsa</t>
  </si>
  <si>
    <t>R15</t>
  </si>
  <si>
    <t>Iniciar sesión</t>
  </si>
  <si>
    <t xml:space="preserve">El usuario inicia sesión en la aplicación </t>
  </si>
  <si>
    <t>Lamda Max</t>
  </si>
  <si>
    <t>CI</t>
  </si>
  <si>
    <t>CR</t>
  </si>
  <si>
    <t>COMPARACIÓN POR PARES</t>
  </si>
  <si>
    <t>CÁLCULO DE AUTOVALORES</t>
  </si>
  <si>
    <t>Análisis de Consistencia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</si>
  <si>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</si>
  <si>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</si>
  <si>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</si>
  <si>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</si>
  <si>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</si>
  <si>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</si>
  <si>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</si>
  <si>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</si>
  <si>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</si>
  <si>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</si>
  <si>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</si>
  <si>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</si>
  <si>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</si>
  <si>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</si>
  <si>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</si>
  <si>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</t>
  </si>
  <si>
    <t># Rq</t>
  </si>
  <si>
    <t>Autovalores</t>
  </si>
  <si>
    <t>Criterio 1</t>
  </si>
  <si>
    <t>Criterio 2</t>
  </si>
  <si>
    <t>Criterio de ordenación</t>
  </si>
  <si>
    <t>Valor</t>
  </si>
  <si>
    <t>Coste</t>
  </si>
  <si>
    <t>Recta Ref 1</t>
  </si>
  <si>
    <t>Recta Ref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</si>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</sst>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10" fillId="4" borderId="0" xfId="0" applyFont="1" applyFill="1"/>
    <xf numFmtId="2" fontId="0" fillId="2" borderId="20" xfId="0" applyNumberFormat="1" applyFill="1" applyBorder="1" applyAlignment="1" applyProtection="1">
      <alignment horizontal="center"/>
      <protection locked="0"/>
    </xf>
    <xf numFmtId="2" fontId="0" fillId="2" borderId="19" xfId="0" applyNumberForma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3" borderId="0" xfId="0" applyFill="1"/>
  </cellXfs>
  <cellStyles count="2">
    <cellStyle name="Normal" xfId="0" builtinId="0"/>
    <cellStyle name="Porcentaje" xfId="1" builtinId="5"/>
  </cellStyles>
  <dxfs count="11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 - Valor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E559A9-0F0F-4C38-A37C-ACBB20EAC58B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8A9064-DF0B-4B84-8843-96B7E04CBCD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6FF90B-F7CF-4134-A1AB-855FE1EE764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AA4D4B-2340-4765-9E27-9EAFF9EEF1E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F2741A-8BDD-4B91-BD98-537F6513AC9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064A73-1FD9-428E-8C8E-8C07F117770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22FD90-50D0-4EDF-AF48-A3AF31FF055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A6C6C4-E611-4C28-A87D-9C48CED2D4F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7A0E42-54B4-4051-B009-0130FF0F52D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83D6D7-54B1-417F-AC62-25E342934BF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A61D6E-3D36-4F8D-A068-0A03122D6C7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20C6C7A-12EC-48AC-8CB1-7FE51FABBB3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5AAE8F9-2BA3-4101-B8B3-06E9FAD2E62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7772B0-AC1C-4026-BE0B-62E86DBA2A4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30FDED5-D254-42FE-855A-9F93CBE5710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B24CE2-1138-42A0-A76D-EC3AB7D22EF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FC-4D90-8A23-AB76B2B6C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1.2213080024753967E-2</c:v>
                </c:pt>
                <c:pt idx="1">
                  <c:v>1.2213080024753967E-2</c:v>
                </c:pt>
                <c:pt idx="2">
                  <c:v>1.2362582104537409E-2</c:v>
                </c:pt>
                <c:pt idx="3">
                  <c:v>1.7721332451661766E-2</c:v>
                </c:pt>
                <c:pt idx="4">
                  <c:v>1.9610324877659714E-2</c:v>
                </c:pt>
                <c:pt idx="5">
                  <c:v>9.5598590247656795E-2</c:v>
                </c:pt>
                <c:pt idx="6">
                  <c:v>9.0682717978465444E-2</c:v>
                </c:pt>
                <c:pt idx="7">
                  <c:v>7.4820887374280554E-2</c:v>
                </c:pt>
                <c:pt idx="8">
                  <c:v>0.10480821821805768</c:v>
                </c:pt>
                <c:pt idx="9">
                  <c:v>5.5009231528447562E-2</c:v>
                </c:pt>
                <c:pt idx="10">
                  <c:v>5.1280302249393173E-2</c:v>
                </c:pt>
                <c:pt idx="11">
                  <c:v>0.14309542791731514</c:v>
                </c:pt>
                <c:pt idx="12">
                  <c:v>6.8657357199015473E-2</c:v>
                </c:pt>
                <c:pt idx="13">
                  <c:v>0.10480821821805768</c:v>
                </c:pt>
                <c:pt idx="14">
                  <c:v>0.13711864958594364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0.20790631012643354</c:v>
                </c:pt>
                <c:pt idx="1">
                  <c:v>0.20000117178651258</c:v>
                </c:pt>
                <c:pt idx="2">
                  <c:v>8.0457540919573259E-2</c:v>
                </c:pt>
                <c:pt idx="3">
                  <c:v>6.5919524534336638E-2</c:v>
                </c:pt>
                <c:pt idx="4">
                  <c:v>5.9005159815733163E-2</c:v>
                </c:pt>
                <c:pt idx="5">
                  <c:v>0.12294308455167655</c:v>
                </c:pt>
                <c:pt idx="6">
                  <c:v>4.8627061454698958E-2</c:v>
                </c:pt>
                <c:pt idx="7">
                  <c:v>3.8345764643196563E-2</c:v>
                </c:pt>
                <c:pt idx="8">
                  <c:v>4.386016034640626E-2</c:v>
                </c:pt>
                <c:pt idx="9">
                  <c:v>2.1210846935355281E-2</c:v>
                </c:pt>
                <c:pt idx="10">
                  <c:v>1.457356331067527E-2</c:v>
                </c:pt>
                <c:pt idx="11">
                  <c:v>3.8345764643196563E-2</c:v>
                </c:pt>
                <c:pt idx="12">
                  <c:v>1.724824065148841E-2</c:v>
                </c:pt>
                <c:pt idx="13">
                  <c:v>2.4769101615939145E-2</c:v>
                </c:pt>
                <c:pt idx="14">
                  <c:v>1.6786704664777885E-2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R3</c:v>
                  </c:pt>
                  <c:pt idx="2">
                    <c:v>R7</c:v>
                  </c:pt>
                  <c:pt idx="3">
                    <c:v>R2</c:v>
                  </c:pt>
                  <c:pt idx="4">
                    <c:v>R6</c:v>
                  </c:pt>
                  <c:pt idx="5">
                    <c:v>R5</c:v>
                  </c:pt>
                  <c:pt idx="6">
                    <c:v>R10</c:v>
                  </c:pt>
                  <c:pt idx="7">
                    <c:v>R8</c:v>
                  </c:pt>
                  <c:pt idx="8">
                    <c:v>R12</c:v>
                  </c:pt>
                  <c:pt idx="9">
                    <c:v>R15</c:v>
                  </c:pt>
                  <c:pt idx="10">
                    <c:v>R4</c:v>
                  </c:pt>
                  <c:pt idx="11">
                    <c:v>R9</c:v>
                  </c:pt>
                  <c:pt idx="12">
                    <c:v>R11</c:v>
                  </c:pt>
                  <c:pt idx="13">
                    <c:v>R13</c:v>
                  </c:pt>
                  <c:pt idx="14">
                    <c:v>R14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0-4777-9BAD-BC2A14078504}"/>
              </c:ext>
            </c:extLst>
          </c:dPt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  <c:spPr>
              <a:ln w="19050" cap="rnd">
                <a:solidFill>
                  <a:schemeClr val="accent2">
                    <a:alpha val="96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A0-4777-9BAD-BC2A14078504}"/>
              </c:ext>
            </c:extLst>
          </c:dPt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(porcentual)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(porcentual)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131445</xdr:rowOff>
    </xdr:from>
    <xdr:to>
      <xdr:col>11</xdr:col>
      <xdr:colOff>529590</xdr:colOff>
      <xdr:row>27</xdr:row>
      <xdr:rowOff>28575</xdr:rowOff>
    </xdr:to>
    <xdr:graphicFrame macro="">
      <xdr:nvGraphicFramePr>
        <xdr:cNvPr id="30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AAA388-AAC3-4CD5-97E2-75F9A8130DA0}" name="Tabla4" displayName="Tabla4" ref="A2:D17" totalsRowShown="0">
  <autoFilter ref="A2:D17" xr:uid="{DDAAA388-AAC3-4CD5-97E2-75F9A8130DA0}"/>
  <tableColumns count="4">
    <tableColumn id="1" xr3:uid="{3E4D8138-5FB8-48A7-8838-0C4C8E204954}" name=" " dataDxfId="2"/>
    <tableColumn id="2" xr3:uid="{9864CAE4-4153-4891-9A14-B17C605F6BCE}" name="Valor" dataDxfId="1"/>
    <tableColumn id="3" xr3:uid="{7B9C2E2B-94FC-46CA-A63F-21EC173FBBD7}" name="Coste" dataDxfId="0"/>
    <tableColumn id="4" xr3:uid="{27B1A12C-E5E3-4C30-AF47-F499A52BE149}" name="Criterio de ordenación">
      <calculatedColumnFormula>$B3/$C3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70" zoomScaleNormal="70" workbookViewId="0">
      <selection activeCell="B16" sqref="B16"/>
    </sheetView>
  </sheetViews>
  <sheetFormatPr baseColWidth="10" defaultColWidth="11.453125" defaultRowHeight="14.5" x14ac:dyDescent="0.35"/>
  <cols>
    <col min="1" max="1" width="5.54296875" customWidth="1"/>
    <col min="2" max="2" width="32.54296875" customWidth="1"/>
    <col min="3" max="3" width="118.7265625" customWidth="1"/>
  </cols>
  <sheetData>
    <row r="1" spans="1:3" ht="18.5" x14ac:dyDescent="0.45">
      <c r="A1" s="55" t="s">
        <v>0</v>
      </c>
      <c r="B1" s="55"/>
      <c r="C1" s="55"/>
    </row>
    <row r="3" spans="1:3" x14ac:dyDescent="0.35">
      <c r="A3" s="43" t="s">
        <v>1</v>
      </c>
      <c r="B3" s="44" t="s">
        <v>2</v>
      </c>
      <c r="C3" s="45" t="s">
        <v>3</v>
      </c>
    </row>
    <row r="4" spans="1:3" x14ac:dyDescent="0.35">
      <c r="A4" s="46" t="s">
        <v>4</v>
      </c>
      <c r="B4" s="47" t="s">
        <v>5</v>
      </c>
      <c r="C4" s="48" t="s">
        <v>6</v>
      </c>
    </row>
    <row r="5" spans="1:3" x14ac:dyDescent="0.35">
      <c r="A5" s="49" t="s">
        <v>7</v>
      </c>
      <c r="B5" s="50" t="s">
        <v>8</v>
      </c>
      <c r="C5" s="51" t="s">
        <v>9</v>
      </c>
    </row>
    <row r="6" spans="1:3" x14ac:dyDescent="0.35">
      <c r="A6" s="46" t="s">
        <v>10</v>
      </c>
      <c r="B6" s="47" t="s">
        <v>11</v>
      </c>
      <c r="C6" s="48" t="s">
        <v>12</v>
      </c>
    </row>
    <row r="7" spans="1:3" x14ac:dyDescent="0.35">
      <c r="A7" s="49" t="s">
        <v>13</v>
      </c>
      <c r="B7" s="50" t="s">
        <v>14</v>
      </c>
      <c r="C7" s="51" t="s">
        <v>15</v>
      </c>
    </row>
    <row r="8" spans="1:3" x14ac:dyDescent="0.35">
      <c r="A8" s="46" t="s">
        <v>16</v>
      </c>
      <c r="B8" s="47" t="s">
        <v>17</v>
      </c>
      <c r="C8" s="48" t="s">
        <v>18</v>
      </c>
    </row>
    <row r="9" spans="1:3" x14ac:dyDescent="0.35">
      <c r="A9" s="49" t="s">
        <v>19</v>
      </c>
      <c r="B9" s="50" t="s">
        <v>20</v>
      </c>
      <c r="C9" s="51" t="s">
        <v>21</v>
      </c>
    </row>
    <row r="10" spans="1:3" x14ac:dyDescent="0.35">
      <c r="A10" s="46" t="s">
        <v>22</v>
      </c>
      <c r="B10" s="47" t="s">
        <v>23</v>
      </c>
      <c r="C10" s="48" t="s">
        <v>24</v>
      </c>
    </row>
    <row r="11" spans="1:3" x14ac:dyDescent="0.35">
      <c r="A11" s="49" t="s">
        <v>25</v>
      </c>
      <c r="B11" s="50" t="s">
        <v>26</v>
      </c>
      <c r="C11" s="51" t="s">
        <v>27</v>
      </c>
    </row>
    <row r="12" spans="1:3" x14ac:dyDescent="0.35">
      <c r="A12" s="46" t="s">
        <v>28</v>
      </c>
      <c r="B12" s="47" t="s">
        <v>29</v>
      </c>
      <c r="C12" s="48" t="s">
        <v>30</v>
      </c>
    </row>
    <row r="13" spans="1:3" x14ac:dyDescent="0.35">
      <c r="A13" s="49" t="s">
        <v>31</v>
      </c>
      <c r="B13" s="50" t="s">
        <v>32</v>
      </c>
      <c r="C13" s="51" t="s">
        <v>33</v>
      </c>
    </row>
    <row r="14" spans="1:3" x14ac:dyDescent="0.35">
      <c r="A14" s="46" t="s">
        <v>34</v>
      </c>
      <c r="B14" s="47" t="s">
        <v>35</v>
      </c>
      <c r="C14" s="48" t="s">
        <v>36</v>
      </c>
    </row>
    <row r="15" spans="1:3" x14ac:dyDescent="0.35">
      <c r="A15" s="49" t="s">
        <v>37</v>
      </c>
      <c r="B15" s="50" t="s">
        <v>38</v>
      </c>
      <c r="C15" s="51" t="s">
        <v>39</v>
      </c>
    </row>
    <row r="16" spans="1:3" x14ac:dyDescent="0.35">
      <c r="A16" s="46" t="s">
        <v>40</v>
      </c>
      <c r="B16" s="47" t="s">
        <v>41</v>
      </c>
      <c r="C16" s="48" t="s">
        <v>42</v>
      </c>
    </row>
    <row r="17" spans="1:3" x14ac:dyDescent="0.35">
      <c r="A17" s="49" t="s">
        <v>43</v>
      </c>
      <c r="B17" s="50" t="s">
        <v>44</v>
      </c>
      <c r="C17" s="51" t="s">
        <v>45</v>
      </c>
    </row>
    <row r="18" spans="1:3" x14ac:dyDescent="0.35">
      <c r="A18" s="42" t="s">
        <v>46</v>
      </c>
      <c r="B18" s="40" t="s">
        <v>47</v>
      </c>
      <c r="C18" s="41" t="s">
        <v>48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workbookViewId="0">
      <selection activeCell="M15" sqref="M15"/>
    </sheetView>
  </sheetViews>
  <sheetFormatPr baseColWidth="10" defaultColWidth="11.54296875" defaultRowHeight="14.5" x14ac:dyDescent="0.35"/>
  <cols>
    <col min="1" max="1" width="1.7265625" customWidth="1"/>
    <col min="2" max="2" width="5.26953125" customWidth="1"/>
    <col min="3" max="17" width="5.453125" customWidth="1"/>
    <col min="18" max="18" width="4.54296875" customWidth="1"/>
    <col min="19" max="19" width="5" customWidth="1"/>
    <col min="20" max="35" width="5.26953125" customWidth="1"/>
    <col min="36" max="36" width="6.26953125" customWidth="1"/>
    <col min="37" max="37" width="5" bestFit="1" customWidth="1"/>
    <col min="38" max="39" width="7.26953125" customWidth="1"/>
  </cols>
  <sheetData>
    <row r="1" spans="2:39" ht="7.15" customHeight="1" thickBot="1" x14ac:dyDescent="0.4"/>
    <row r="2" spans="2:39" ht="15" thickBot="1" x14ac:dyDescent="0.4">
      <c r="B2" s="56" t="s">
        <v>49</v>
      </c>
      <c r="C2" s="57"/>
      <c r="D2" s="22" t="s">
        <v>50</v>
      </c>
      <c r="E2" s="21" t="s">
        <v>51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4">
      <c r="B3" s="58">
        <f>SUM(AM7:AM21)/AJ6</f>
        <v>16.319606348784522</v>
      </c>
      <c r="C3" s="59"/>
      <c r="D3" s="23">
        <f>+(B3-$AJ$6)/($AJ$6-1)</f>
        <v>9.4257596341751543E-2</v>
      </c>
      <c r="E3" s="6">
        <f>D3/+HLOOKUP(AJ6,T2:AH3,2,FALSE)</f>
        <v>5.9281507133177071E-2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5">
      <c r="B5" s="13" t="s">
        <v>52</v>
      </c>
      <c r="C5" s="13"/>
      <c r="D5" s="13"/>
      <c r="E5" s="52"/>
      <c r="F5" s="13"/>
      <c r="S5" s="13" t="s">
        <v>53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60" t="s">
        <v>54</v>
      </c>
      <c r="AM5" s="60"/>
    </row>
    <row r="6" spans="2:39" s="1" customFormat="1" x14ac:dyDescent="0.35">
      <c r="B6" s="34"/>
      <c r="C6" s="4" t="s">
        <v>55</v>
      </c>
      <c r="D6" s="4" t="s">
        <v>56</v>
      </c>
      <c r="E6" s="4" t="s">
        <v>57</v>
      </c>
      <c r="F6" s="4" t="s">
        <v>58</v>
      </c>
      <c r="G6" s="4" t="s">
        <v>59</v>
      </c>
      <c r="H6" s="4" t="s">
        <v>60</v>
      </c>
      <c r="I6" s="4" t="s">
        <v>61</v>
      </c>
      <c r="J6" s="4" t="s">
        <v>62</v>
      </c>
      <c r="K6" s="4" t="s">
        <v>63</v>
      </c>
      <c r="L6" s="4" t="s">
        <v>64</v>
      </c>
      <c r="M6" s="4" t="s">
        <v>65</v>
      </c>
      <c r="N6" s="4" t="s">
        <v>66</v>
      </c>
      <c r="O6" s="4" t="s">
        <v>67</v>
      </c>
      <c r="P6" s="4" t="s">
        <v>68</v>
      </c>
      <c r="Q6" s="4" t="s">
        <v>69</v>
      </c>
      <c r="S6" s="35"/>
      <c r="T6" s="36" t="s">
        <v>55</v>
      </c>
      <c r="U6" s="36" t="s">
        <v>56</v>
      </c>
      <c r="V6" s="36" t="s">
        <v>57</v>
      </c>
      <c r="W6" s="36" t="s">
        <v>58</v>
      </c>
      <c r="X6" s="36" t="s">
        <v>59</v>
      </c>
      <c r="Y6" s="36" t="s">
        <v>60</v>
      </c>
      <c r="Z6" s="36" t="s">
        <v>61</v>
      </c>
      <c r="AA6" s="36" t="s">
        <v>62</v>
      </c>
      <c r="AB6" s="36" t="s">
        <v>63</v>
      </c>
      <c r="AC6" s="36" t="s">
        <v>64</v>
      </c>
      <c r="AD6" s="36" t="s">
        <v>65</v>
      </c>
      <c r="AE6" s="36" t="s">
        <v>66</v>
      </c>
      <c r="AF6" s="36" t="s">
        <v>67</v>
      </c>
      <c r="AG6" s="36" t="s">
        <v>68</v>
      </c>
      <c r="AH6" s="36" t="s">
        <v>69</v>
      </c>
      <c r="AI6" s="15" t="s">
        <v>70</v>
      </c>
      <c r="AJ6" s="16">
        <f>+COUNTA(C7:Q7)</f>
        <v>15</v>
      </c>
      <c r="AK6" s="17" t="s">
        <v>71</v>
      </c>
      <c r="AL6" s="60"/>
      <c r="AM6" s="60"/>
    </row>
    <row r="7" spans="2:39" x14ac:dyDescent="0.35">
      <c r="B7" s="34" t="s">
        <v>4</v>
      </c>
      <c r="C7" s="5">
        <v>1</v>
      </c>
      <c r="D7" s="37">
        <v>0.5</v>
      </c>
      <c r="E7" s="54">
        <v>1</v>
      </c>
      <c r="F7" s="37">
        <v>0.2</v>
      </c>
      <c r="G7" s="37">
        <v>0.1429</v>
      </c>
      <c r="H7" s="37">
        <v>0.5</v>
      </c>
      <c r="I7" s="37">
        <v>1</v>
      </c>
      <c r="J7" s="37">
        <v>0.16666</v>
      </c>
      <c r="K7" s="37">
        <v>0.125</v>
      </c>
      <c r="L7" s="37">
        <v>0.1429</v>
      </c>
      <c r="M7" s="37">
        <v>0.2</v>
      </c>
      <c r="N7" s="37">
        <v>0.1429</v>
      </c>
      <c r="O7" s="37">
        <v>0.1429</v>
      </c>
      <c r="P7" s="37">
        <v>0.125</v>
      </c>
      <c r="Q7" s="37">
        <v>0.2</v>
      </c>
      <c r="S7" s="35" t="s">
        <v>4</v>
      </c>
      <c r="T7" s="3">
        <f>+IF(ISNUMBER(C7),C7/C$22,"")</f>
        <v>1.3890462653450423E-2</v>
      </c>
      <c r="U7" s="3">
        <f t="shared" ref="U7:AH21" si="0">+IF(ISNUMBER(D7),D7/D$22,"")</f>
        <v>8.5462189200378215E-3</v>
      </c>
      <c r="V7" s="3">
        <f t="shared" si="0"/>
        <v>1.3890462653450423E-2</v>
      </c>
      <c r="W7" s="3">
        <f t="shared" si="0"/>
        <v>8.9955022488755615E-3</v>
      </c>
      <c r="X7" s="3">
        <f t="shared" si="0"/>
        <v>8.066655975054824E-3</v>
      </c>
      <c r="Y7" s="3">
        <f t="shared" si="0"/>
        <v>9.8997535911258556E-3</v>
      </c>
      <c r="Z7" s="3">
        <f t="shared" si="0"/>
        <v>1.408528017538322E-2</v>
      </c>
      <c r="AA7" s="3">
        <f t="shared" si="0"/>
        <v>1.0902604034176722E-2</v>
      </c>
      <c r="AB7" s="3">
        <f t="shared" si="0"/>
        <v>2.0487884830770072E-2</v>
      </c>
      <c r="AC7" s="3">
        <f t="shared" si="0"/>
        <v>1.0954136738902132E-2</v>
      </c>
      <c r="AD7" s="3">
        <f t="shared" si="0"/>
        <v>1.1418131993605848E-2</v>
      </c>
      <c r="AE7" s="3">
        <f t="shared" si="0"/>
        <v>1.4970718573538808E-2</v>
      </c>
      <c r="AF7" s="3">
        <f t="shared" si="0"/>
        <v>1.4970718573538808E-2</v>
      </c>
      <c r="AG7" s="3">
        <f t="shared" si="0"/>
        <v>1.4574200167894786E-2</v>
      </c>
      <c r="AH7" s="3">
        <f t="shared" si="0"/>
        <v>7.5434692415041688E-3</v>
      </c>
      <c r="AI7" s="4">
        <f>SUM(T7:AH7)</f>
        <v>0.18319620037130951</v>
      </c>
      <c r="AJ7" s="18">
        <f>+$AI7/$AJ$6</f>
        <v>1.2213080024753967E-2</v>
      </c>
      <c r="AK7" s="61" t="s">
        <v>72</v>
      </c>
      <c r="AL7" s="19">
        <f>+AI24</f>
        <v>0.19451414550401602</v>
      </c>
      <c r="AM7" s="19">
        <f>IF(AJ7&lt;&gt;0,+AL7/AJ7,0)</f>
        <v>15.926706867536023</v>
      </c>
    </row>
    <row r="8" spans="2:39" x14ac:dyDescent="0.35">
      <c r="B8" s="34" t="s">
        <v>7</v>
      </c>
      <c r="C8" s="3">
        <f>IF(ISNUMBER(D7),1/D7,"")</f>
        <v>2</v>
      </c>
      <c r="D8" s="5">
        <v>1</v>
      </c>
      <c r="E8" s="53">
        <v>2</v>
      </c>
      <c r="F8" s="37">
        <v>0.25</v>
      </c>
      <c r="G8" s="37">
        <v>0.1666</v>
      </c>
      <c r="H8" s="37">
        <v>1</v>
      </c>
      <c r="I8" s="37">
        <v>2</v>
      </c>
      <c r="J8" s="37">
        <v>0.2</v>
      </c>
      <c r="K8" s="37">
        <v>0.1429</v>
      </c>
      <c r="L8" s="37">
        <v>0.1666</v>
      </c>
      <c r="M8" s="37">
        <v>0.25</v>
      </c>
      <c r="N8" s="37">
        <v>0.1666</v>
      </c>
      <c r="O8" s="37">
        <v>0.1666</v>
      </c>
      <c r="P8" s="37">
        <v>0.1429</v>
      </c>
      <c r="Q8" s="37">
        <v>0.25</v>
      </c>
      <c r="S8" s="35" t="s">
        <v>7</v>
      </c>
      <c r="T8" s="3">
        <f t="shared" ref="T8:T21" si="1">+IF(ISNUMBER(C8),C8/C$22,"")</f>
        <v>2.7780925306900846E-2</v>
      </c>
      <c r="U8" s="3">
        <f t="shared" si="0"/>
        <v>1.7092437840075643E-2</v>
      </c>
      <c r="V8" s="3">
        <f t="shared" si="0"/>
        <v>2.7780925306900846E-2</v>
      </c>
      <c r="W8" s="3">
        <f t="shared" si="0"/>
        <v>1.1244377811094452E-2</v>
      </c>
      <c r="X8" s="3">
        <f t="shared" si="0"/>
        <v>9.4045128442556587E-3</v>
      </c>
      <c r="Y8" s="3">
        <f t="shared" si="0"/>
        <v>1.9799507182251711E-2</v>
      </c>
      <c r="Z8" s="3">
        <f t="shared" si="0"/>
        <v>2.8170560350766441E-2</v>
      </c>
      <c r="AA8" s="3">
        <f t="shared" si="0"/>
        <v>1.3083648186939545E-2</v>
      </c>
      <c r="AB8" s="3">
        <f t="shared" si="0"/>
        <v>2.3421749938536345E-2</v>
      </c>
      <c r="AC8" s="3">
        <f t="shared" si="0"/>
        <v>1.2770883000007664E-2</v>
      </c>
      <c r="AD8" s="3">
        <f t="shared" si="0"/>
        <v>1.4272664992007309E-2</v>
      </c>
      <c r="AE8" s="3">
        <f t="shared" si="0"/>
        <v>1.7453615915686251E-2</v>
      </c>
      <c r="AF8" s="3">
        <f t="shared" si="0"/>
        <v>1.7453615915686251E-2</v>
      </c>
      <c r="AG8" s="3">
        <f t="shared" si="0"/>
        <v>1.6661225631937317E-2</v>
      </c>
      <c r="AH8" s="3">
        <f t="shared" si="0"/>
        <v>9.4293365518802099E-3</v>
      </c>
      <c r="AI8" s="4">
        <f t="shared" ref="AI8:AI20" si="2">SUM(T8:AH8)</f>
        <v>0.26581998677492652</v>
      </c>
      <c r="AJ8" s="18">
        <f t="shared" ref="AJ8:AJ21" si="3">+$AI8/$AJ$6</f>
        <v>1.7721332451661766E-2</v>
      </c>
      <c r="AK8" s="61"/>
      <c r="AL8" s="19">
        <f t="shared" ref="AL8:AL21" si="4">+AI25</f>
        <v>0.27560919779242682</v>
      </c>
      <c r="AM8" s="19">
        <f t="shared" ref="AM8:AM21" si="5">IF(AJ8&lt;&gt;0,+AL8/AJ8,0)</f>
        <v>15.552397007629207</v>
      </c>
    </row>
    <row r="9" spans="2:39" x14ac:dyDescent="0.35">
      <c r="B9" s="34" t="s">
        <v>10</v>
      </c>
      <c r="C9" s="3">
        <f>IF(ISNUMBER(E7),1/E7,"")</f>
        <v>1</v>
      </c>
      <c r="D9" s="3">
        <f>IF(ISNUMBER(E8),1/E8,"")</f>
        <v>0.5</v>
      </c>
      <c r="E9" s="38">
        <v>1</v>
      </c>
      <c r="F9" s="37">
        <v>0.2</v>
      </c>
      <c r="G9" s="37">
        <v>0.1429</v>
      </c>
      <c r="H9" s="37">
        <v>0.5</v>
      </c>
      <c r="I9" s="37">
        <v>1</v>
      </c>
      <c r="J9" s="37">
        <v>0.16666</v>
      </c>
      <c r="K9" s="37">
        <v>0.125</v>
      </c>
      <c r="L9" s="37">
        <v>0.1429</v>
      </c>
      <c r="M9" s="37">
        <v>0.2</v>
      </c>
      <c r="N9" s="37">
        <v>0.1429</v>
      </c>
      <c r="O9" s="37">
        <v>0.1429</v>
      </c>
      <c r="P9" s="37">
        <v>0.125</v>
      </c>
      <c r="Q9" s="37">
        <v>0.2</v>
      </c>
      <c r="S9" s="35" t="s">
        <v>10</v>
      </c>
      <c r="T9" s="3">
        <f t="shared" si="1"/>
        <v>1.3890462653450423E-2</v>
      </c>
      <c r="U9" s="3">
        <f t="shared" si="0"/>
        <v>8.5462189200378215E-3</v>
      </c>
      <c r="V9" s="3">
        <f t="shared" si="0"/>
        <v>1.3890462653450423E-2</v>
      </c>
      <c r="W9" s="3">
        <f t="shared" si="0"/>
        <v>8.9955022488755615E-3</v>
      </c>
      <c r="X9" s="3">
        <f t="shared" si="0"/>
        <v>8.066655975054824E-3</v>
      </c>
      <c r="Y9" s="3">
        <f t="shared" si="0"/>
        <v>9.8997535911258556E-3</v>
      </c>
      <c r="Z9" s="3">
        <f t="shared" si="0"/>
        <v>1.408528017538322E-2</v>
      </c>
      <c r="AA9" s="3">
        <f t="shared" si="0"/>
        <v>1.0902604034176722E-2</v>
      </c>
      <c r="AB9" s="3">
        <f t="shared" si="0"/>
        <v>2.0487884830770072E-2</v>
      </c>
      <c r="AC9" s="3">
        <f t="shared" si="0"/>
        <v>1.0954136738902132E-2</v>
      </c>
      <c r="AD9" s="3">
        <f t="shared" si="0"/>
        <v>1.1418131993605848E-2</v>
      </c>
      <c r="AE9" s="3">
        <f t="shared" si="0"/>
        <v>1.4970718573538808E-2</v>
      </c>
      <c r="AF9" s="3">
        <f t="shared" si="0"/>
        <v>1.4970718573538808E-2</v>
      </c>
      <c r="AG9" s="3">
        <f t="shared" si="0"/>
        <v>1.4574200167894786E-2</v>
      </c>
      <c r="AH9" s="3">
        <f t="shared" si="0"/>
        <v>7.5434692415041688E-3</v>
      </c>
      <c r="AI9" s="4">
        <f t="shared" si="2"/>
        <v>0.18319620037130951</v>
      </c>
      <c r="AJ9" s="18">
        <f t="shared" si="3"/>
        <v>1.2213080024753967E-2</v>
      </c>
      <c r="AK9" s="61"/>
      <c r="AL9" s="19">
        <f t="shared" si="4"/>
        <v>0.19451414550401602</v>
      </c>
      <c r="AM9" s="19">
        <f t="shared" si="5"/>
        <v>15.926706867536023</v>
      </c>
    </row>
    <row r="10" spans="2:39" x14ac:dyDescent="0.35">
      <c r="B10" s="34" t="s">
        <v>13</v>
      </c>
      <c r="C10" s="3">
        <f>IF(ISNUMBER(F7),1/F7,"")</f>
        <v>5</v>
      </c>
      <c r="D10" s="3">
        <f>IF(ISNUMBER(F8),1/F8,"")</f>
        <v>4</v>
      </c>
      <c r="E10" s="3">
        <f>IF(ISNUMBER(F9),1/F9,"")</f>
        <v>5</v>
      </c>
      <c r="F10" s="38">
        <v>1</v>
      </c>
      <c r="G10" s="37">
        <v>0.25</v>
      </c>
      <c r="H10" s="37">
        <v>3</v>
      </c>
      <c r="I10" s="37">
        <v>4</v>
      </c>
      <c r="J10" s="37">
        <v>1</v>
      </c>
      <c r="K10" s="37">
        <v>0.33333333333333331</v>
      </c>
      <c r="L10" s="37">
        <v>0.5</v>
      </c>
      <c r="M10" s="37">
        <v>1</v>
      </c>
      <c r="N10" s="37">
        <v>0.5</v>
      </c>
      <c r="O10" s="37">
        <v>0.5</v>
      </c>
      <c r="P10" s="37">
        <v>0.25</v>
      </c>
      <c r="Q10" s="37">
        <v>1</v>
      </c>
      <c r="S10" s="35" t="s">
        <v>13</v>
      </c>
      <c r="T10" s="3">
        <f t="shared" si="1"/>
        <v>6.9452313267252111E-2</v>
      </c>
      <c r="U10" s="3">
        <f t="shared" si="0"/>
        <v>6.8369751360302572E-2</v>
      </c>
      <c r="V10" s="3">
        <f t="shared" si="0"/>
        <v>6.9452313267252111E-2</v>
      </c>
      <c r="W10" s="3">
        <f t="shared" si="0"/>
        <v>4.4977511244377807E-2</v>
      </c>
      <c r="X10" s="3">
        <f t="shared" si="0"/>
        <v>1.411241423207632E-2</v>
      </c>
      <c r="Y10" s="3">
        <f t="shared" si="0"/>
        <v>5.939852154675513E-2</v>
      </c>
      <c r="Z10" s="3">
        <f t="shared" si="0"/>
        <v>5.6341120701532882E-2</v>
      </c>
      <c r="AA10" s="3">
        <f t="shared" si="0"/>
        <v>6.5418240934697724E-2</v>
      </c>
      <c r="AB10" s="3">
        <f t="shared" si="0"/>
        <v>5.4634359548720188E-2</v>
      </c>
      <c r="AC10" s="3">
        <f t="shared" si="0"/>
        <v>3.8327980192099834E-2</v>
      </c>
      <c r="AD10" s="3">
        <f t="shared" si="0"/>
        <v>5.7090659968029235E-2</v>
      </c>
      <c r="AE10" s="3">
        <f t="shared" si="0"/>
        <v>5.2381800467245658E-2</v>
      </c>
      <c r="AF10" s="3">
        <f t="shared" si="0"/>
        <v>5.2381800467245658E-2</v>
      </c>
      <c r="AG10" s="3">
        <f t="shared" si="0"/>
        <v>2.9148400335789571E-2</v>
      </c>
      <c r="AH10" s="3">
        <f t="shared" si="0"/>
        <v>3.771734620752084E-2</v>
      </c>
      <c r="AI10" s="4">
        <f t="shared" si="2"/>
        <v>0.76920453374089759</v>
      </c>
      <c r="AJ10" s="18">
        <f t="shared" si="3"/>
        <v>5.1280302249393173E-2</v>
      </c>
      <c r="AK10" s="61"/>
      <c r="AL10" s="19">
        <f t="shared" si="4"/>
        <v>0.80709257459458117</v>
      </c>
      <c r="AM10" s="19">
        <f t="shared" si="5"/>
        <v>15.738841995693033</v>
      </c>
    </row>
    <row r="11" spans="2:39" x14ac:dyDescent="0.35">
      <c r="B11" s="34" t="s">
        <v>16</v>
      </c>
      <c r="C11" s="3">
        <f>IF(ISNUMBER(G7),1/G7,"")</f>
        <v>6.9979006298110571</v>
      </c>
      <c r="D11" s="3">
        <f>IF(ISNUMBER(G8),1/G8,"")</f>
        <v>6.0024009603841542</v>
      </c>
      <c r="E11" s="3">
        <f>IF(ISNUMBER(G9),1/G9,"")</f>
        <v>6.9979006298110571</v>
      </c>
      <c r="F11" s="3">
        <f>IF(ISNUMBER(G10),1/G10,"")</f>
        <v>4</v>
      </c>
      <c r="G11" s="39">
        <v>1</v>
      </c>
      <c r="H11" s="37">
        <v>6</v>
      </c>
      <c r="I11" s="37">
        <v>7</v>
      </c>
      <c r="J11" s="37">
        <v>3</v>
      </c>
      <c r="K11" s="37">
        <v>0.5</v>
      </c>
      <c r="L11" s="37">
        <v>3</v>
      </c>
      <c r="M11" s="37">
        <v>0.33300000000000002</v>
      </c>
      <c r="N11" s="37">
        <v>0.5</v>
      </c>
      <c r="O11" s="37">
        <v>0.5</v>
      </c>
      <c r="P11" s="37">
        <v>0.33300000000000002</v>
      </c>
      <c r="Q11" s="37">
        <v>0.33</v>
      </c>
      <c r="S11" s="35" t="s">
        <v>16</v>
      </c>
      <c r="T11" s="3">
        <f t="shared" si="1"/>
        <v>9.7204077350947687E-2</v>
      </c>
      <c r="U11" s="3">
        <f t="shared" si="0"/>
        <v>0.10259566530657649</v>
      </c>
      <c r="V11" s="3">
        <f t="shared" si="0"/>
        <v>9.7204077350947687E-2</v>
      </c>
      <c r="W11" s="3">
        <f t="shared" si="0"/>
        <v>0.17991004497751123</v>
      </c>
      <c r="X11" s="3">
        <f t="shared" si="0"/>
        <v>5.6449656928305281E-2</v>
      </c>
      <c r="Y11" s="3">
        <f t="shared" si="0"/>
        <v>0.11879704309351026</v>
      </c>
      <c r="Z11" s="3">
        <f t="shared" si="0"/>
        <v>9.8596961227682536E-2</v>
      </c>
      <c r="AA11" s="3">
        <f t="shared" si="0"/>
        <v>0.19625472280409315</v>
      </c>
      <c r="AB11" s="3">
        <f t="shared" si="0"/>
        <v>8.1951539323080289E-2</v>
      </c>
      <c r="AC11" s="3">
        <f t="shared" si="0"/>
        <v>0.229967881152599</v>
      </c>
      <c r="AD11" s="3">
        <f t="shared" si="0"/>
        <v>1.9011189769353738E-2</v>
      </c>
      <c r="AE11" s="3">
        <f t="shared" si="0"/>
        <v>5.2381800467245658E-2</v>
      </c>
      <c r="AF11" s="3">
        <f t="shared" si="0"/>
        <v>5.2381800467245658E-2</v>
      </c>
      <c r="AG11" s="3">
        <f t="shared" si="0"/>
        <v>3.882566924727171E-2</v>
      </c>
      <c r="AH11" s="3">
        <f t="shared" si="0"/>
        <v>1.2446724248481878E-2</v>
      </c>
      <c r="AI11" s="4">
        <f t="shared" si="2"/>
        <v>1.4339788537148519</v>
      </c>
      <c r="AJ11" s="18">
        <f t="shared" si="3"/>
        <v>9.5598590247656795E-2</v>
      </c>
      <c r="AK11" s="61"/>
      <c r="AL11" s="19">
        <f t="shared" si="4"/>
        <v>1.5417654118631408</v>
      </c>
      <c r="AM11" s="19">
        <f t="shared" si="5"/>
        <v>16.127491084011364</v>
      </c>
    </row>
    <row r="12" spans="2:39" x14ac:dyDescent="0.35">
      <c r="B12" s="34" t="s">
        <v>19</v>
      </c>
      <c r="C12" s="3">
        <f>IF(ISNUMBER(H7),1/H7,"")</f>
        <v>2</v>
      </c>
      <c r="D12" s="3">
        <f>IF(ISNUMBER(H8),1/H8,"")</f>
        <v>1</v>
      </c>
      <c r="E12" s="3">
        <f>IF(ISNUMBER(H9),1/H9,"")</f>
        <v>2</v>
      </c>
      <c r="F12" s="3">
        <f>IF(ISNUMBER(H10),1/H10,"")</f>
        <v>0.33333333333333331</v>
      </c>
      <c r="G12" s="3">
        <f>IF(ISNUMBER(H11),1/H11,"")</f>
        <v>0.16666666666666666</v>
      </c>
      <c r="H12" s="38">
        <v>1</v>
      </c>
      <c r="I12" s="37">
        <v>2</v>
      </c>
      <c r="J12" s="37">
        <v>0.25</v>
      </c>
      <c r="K12" s="37">
        <v>0.1666</v>
      </c>
      <c r="L12" s="37">
        <v>0.2</v>
      </c>
      <c r="M12" s="37">
        <v>0.33300000000000002</v>
      </c>
      <c r="N12" s="37">
        <v>0.2</v>
      </c>
      <c r="O12" s="37">
        <v>0.2</v>
      </c>
      <c r="P12" s="37">
        <v>0.1429</v>
      </c>
      <c r="Q12" s="37">
        <v>0.33300000000000002</v>
      </c>
      <c r="S12" s="35" t="s">
        <v>19</v>
      </c>
      <c r="T12" s="3">
        <f t="shared" si="1"/>
        <v>2.7780925306900846E-2</v>
      </c>
      <c r="U12" s="3">
        <f t="shared" si="0"/>
        <v>1.7092437840075643E-2</v>
      </c>
      <c r="V12" s="3">
        <f t="shared" si="0"/>
        <v>2.7780925306900846E-2</v>
      </c>
      <c r="W12" s="3">
        <f t="shared" si="0"/>
        <v>1.4992503748125935E-2</v>
      </c>
      <c r="X12" s="3">
        <f t="shared" si="0"/>
        <v>9.4082761547175462E-3</v>
      </c>
      <c r="Y12" s="3">
        <f t="shared" si="0"/>
        <v>1.9799507182251711E-2</v>
      </c>
      <c r="Z12" s="3">
        <f t="shared" si="0"/>
        <v>2.8170560350766441E-2</v>
      </c>
      <c r="AA12" s="3">
        <f t="shared" si="0"/>
        <v>1.6354560233674431E-2</v>
      </c>
      <c r="AB12" s="3">
        <f t="shared" si="0"/>
        <v>2.730625290245035E-2</v>
      </c>
      <c r="AC12" s="3">
        <f t="shared" si="0"/>
        <v>1.5331192076839934E-2</v>
      </c>
      <c r="AD12" s="3">
        <f t="shared" si="0"/>
        <v>1.9011189769353738E-2</v>
      </c>
      <c r="AE12" s="3">
        <f t="shared" si="0"/>
        <v>2.0952720186898262E-2</v>
      </c>
      <c r="AF12" s="3">
        <f t="shared" si="0"/>
        <v>2.0952720186898262E-2</v>
      </c>
      <c r="AG12" s="3">
        <f t="shared" si="0"/>
        <v>1.6661225631937317E-2</v>
      </c>
      <c r="AH12" s="3">
        <f t="shared" si="0"/>
        <v>1.255987628710444E-2</v>
      </c>
      <c r="AI12" s="4">
        <f t="shared" si="2"/>
        <v>0.29415487316489569</v>
      </c>
      <c r="AJ12" s="18">
        <f t="shared" si="3"/>
        <v>1.9610324877659714E-2</v>
      </c>
      <c r="AK12" s="61"/>
      <c r="AL12" s="19">
        <f t="shared" si="4"/>
        <v>0.30731565418474011</v>
      </c>
      <c r="AM12" s="19">
        <f t="shared" si="5"/>
        <v>15.671114889832207</v>
      </c>
    </row>
    <row r="13" spans="2:39" x14ac:dyDescent="0.35">
      <c r="B13" s="34" t="s">
        <v>22</v>
      </c>
      <c r="C13" s="3">
        <f>IF(ISNUMBER(I7),1/I7,"")</f>
        <v>1</v>
      </c>
      <c r="D13" s="3">
        <f>IF(ISNUMBER(I8),1/I8,"")</f>
        <v>0.5</v>
      </c>
      <c r="E13" s="3">
        <f>IF(ISNUMBER(I9),1/I9,"")</f>
        <v>1</v>
      </c>
      <c r="F13" s="3">
        <f>IF(ISNUMBER(I10),1/I10,"")</f>
        <v>0.25</v>
      </c>
      <c r="G13" s="3">
        <f>IF(ISNUMBER(I11),1/I11,"")</f>
        <v>0.14285714285714285</v>
      </c>
      <c r="H13" s="3">
        <f>IF(ISNUMBER(I12),1/I12,"")</f>
        <v>0.5</v>
      </c>
      <c r="I13" s="38">
        <v>1</v>
      </c>
      <c r="J13" s="37">
        <v>0.1666</v>
      </c>
      <c r="K13" s="37">
        <v>0.125</v>
      </c>
      <c r="L13" s="37">
        <v>0.1429</v>
      </c>
      <c r="M13" s="37">
        <v>0.2</v>
      </c>
      <c r="N13" s="37">
        <v>0.1429</v>
      </c>
      <c r="O13" s="37">
        <v>0.1429</v>
      </c>
      <c r="P13" s="37">
        <v>0.125</v>
      </c>
      <c r="Q13" s="37">
        <v>0.2</v>
      </c>
      <c r="S13" s="35" t="s">
        <v>22</v>
      </c>
      <c r="T13" s="3">
        <f t="shared" si="1"/>
        <v>1.3890462653450423E-2</v>
      </c>
      <c r="U13" s="3">
        <f t="shared" si="0"/>
        <v>8.5462189200378215E-3</v>
      </c>
      <c r="V13" s="3">
        <f t="shared" si="0"/>
        <v>1.3890462653450423E-2</v>
      </c>
      <c r="W13" s="3">
        <f t="shared" si="0"/>
        <v>1.1244377811094452E-2</v>
      </c>
      <c r="X13" s="3">
        <f t="shared" si="0"/>
        <v>8.0642367040436105E-3</v>
      </c>
      <c r="Y13" s="3">
        <f t="shared" si="0"/>
        <v>9.8997535911258556E-3</v>
      </c>
      <c r="Z13" s="3">
        <f t="shared" si="0"/>
        <v>1.408528017538322E-2</v>
      </c>
      <c r="AA13" s="3">
        <f t="shared" si="0"/>
        <v>1.089867893972064E-2</v>
      </c>
      <c r="AB13" s="3">
        <f t="shared" si="0"/>
        <v>2.0487884830770072E-2</v>
      </c>
      <c r="AC13" s="3">
        <f t="shared" si="0"/>
        <v>1.0954136738902132E-2</v>
      </c>
      <c r="AD13" s="3">
        <f t="shared" si="0"/>
        <v>1.1418131993605848E-2</v>
      </c>
      <c r="AE13" s="3">
        <f t="shared" si="0"/>
        <v>1.4970718573538808E-2</v>
      </c>
      <c r="AF13" s="3">
        <f t="shared" si="0"/>
        <v>1.4970718573538808E-2</v>
      </c>
      <c r="AG13" s="3">
        <f t="shared" si="0"/>
        <v>1.4574200167894786E-2</v>
      </c>
      <c r="AH13" s="3">
        <f t="shared" si="0"/>
        <v>7.5434692415041688E-3</v>
      </c>
      <c r="AI13" s="4">
        <f t="shared" si="2"/>
        <v>0.18543873156806112</v>
      </c>
      <c r="AJ13" s="18">
        <f t="shared" si="3"/>
        <v>1.2362582104537409E-2</v>
      </c>
      <c r="AK13" s="61"/>
      <c r="AL13" s="19">
        <f t="shared" si="4"/>
        <v>0.19706957428080402</v>
      </c>
      <c r="AM13" s="19">
        <f t="shared" si="5"/>
        <v>15.940810149076709</v>
      </c>
    </row>
    <row r="14" spans="2:39" x14ac:dyDescent="0.35">
      <c r="B14" s="34" t="s">
        <v>25</v>
      </c>
      <c r="C14" s="3">
        <f>IF(ISNUMBER(J7),1/J7,"")</f>
        <v>6.0002400096003843</v>
      </c>
      <c r="D14" s="3">
        <f>IF(ISNUMBER(J8),1/J8,"")</f>
        <v>5</v>
      </c>
      <c r="E14" s="3">
        <f>IF(ISNUMBER(J9),1/J9,"")</f>
        <v>6.0002400096003843</v>
      </c>
      <c r="F14" s="3">
        <f>IF(ISNUMBER(J10),1/J10,"")</f>
        <v>1</v>
      </c>
      <c r="G14" s="3">
        <f>IF(ISNUMBER(J11),1/J11,"")</f>
        <v>0.33333333333333331</v>
      </c>
      <c r="H14" s="3">
        <f>IF(ISNUMBER(J12),1/J12,"")</f>
        <v>4</v>
      </c>
      <c r="I14" s="3">
        <f>IF(ISNUMBER(J13),1/J13,"")</f>
        <v>6.0024009603841542</v>
      </c>
      <c r="J14" s="38">
        <v>1</v>
      </c>
      <c r="K14" s="37">
        <v>0.5</v>
      </c>
      <c r="L14" s="37">
        <v>1</v>
      </c>
      <c r="M14" s="37">
        <v>1</v>
      </c>
      <c r="N14" s="37">
        <v>1</v>
      </c>
      <c r="O14" s="37">
        <v>1</v>
      </c>
      <c r="P14" s="37">
        <v>0.33300000000000002</v>
      </c>
      <c r="Q14" s="37">
        <v>3</v>
      </c>
      <c r="S14" s="35" t="s">
        <v>25</v>
      </c>
      <c r="T14" s="3">
        <f t="shared" si="1"/>
        <v>8.3346109765093143E-2</v>
      </c>
      <c r="U14" s="3">
        <f t="shared" si="0"/>
        <v>8.5462189200378208E-2</v>
      </c>
      <c r="V14" s="3">
        <f t="shared" si="0"/>
        <v>8.3346109765093143E-2</v>
      </c>
      <c r="W14" s="3">
        <f t="shared" si="0"/>
        <v>4.4977511244377807E-2</v>
      </c>
      <c r="X14" s="3">
        <f t="shared" si="0"/>
        <v>1.8816552309435092E-2</v>
      </c>
      <c r="Y14" s="3">
        <f t="shared" si="0"/>
        <v>7.9198028729006845E-2</v>
      </c>
      <c r="Z14" s="3">
        <f t="shared" si="0"/>
        <v>8.4545499252000125E-2</v>
      </c>
      <c r="AA14" s="3">
        <f t="shared" si="0"/>
        <v>6.5418240934697724E-2</v>
      </c>
      <c r="AB14" s="3">
        <f t="shared" si="0"/>
        <v>8.1951539323080289E-2</v>
      </c>
      <c r="AC14" s="3">
        <f t="shared" si="0"/>
        <v>7.6655960384199667E-2</v>
      </c>
      <c r="AD14" s="3">
        <f t="shared" si="0"/>
        <v>5.7090659968029235E-2</v>
      </c>
      <c r="AE14" s="3">
        <f t="shared" si="0"/>
        <v>0.10476360093449132</v>
      </c>
      <c r="AF14" s="3">
        <f t="shared" si="0"/>
        <v>0.10476360093449132</v>
      </c>
      <c r="AG14" s="3">
        <f t="shared" si="0"/>
        <v>3.882566924727171E-2</v>
      </c>
      <c r="AH14" s="3">
        <f t="shared" si="0"/>
        <v>0.11315203862256253</v>
      </c>
      <c r="AI14" s="4">
        <f t="shared" si="2"/>
        <v>1.1223133106142082</v>
      </c>
      <c r="AJ14" s="18">
        <f t="shared" si="3"/>
        <v>7.4820887374280554E-2</v>
      </c>
      <c r="AK14" s="61"/>
      <c r="AL14" s="19">
        <f t="shared" si="4"/>
        <v>1.1969757761186193</v>
      </c>
      <c r="AM14" s="19">
        <f t="shared" si="5"/>
        <v>15.997882651817839</v>
      </c>
    </row>
    <row r="15" spans="2:39" x14ac:dyDescent="0.35">
      <c r="B15" s="34" t="s">
        <v>28</v>
      </c>
      <c r="C15" s="3">
        <f>IF(ISNUMBER(K7),1/K7,"")</f>
        <v>8</v>
      </c>
      <c r="D15" s="3">
        <f>IF(ISNUMBER(K8),1/K8,"")</f>
        <v>6.9979006298110571</v>
      </c>
      <c r="E15" s="3">
        <f>IF(ISNUMBER(K9),1/K9,"")</f>
        <v>8</v>
      </c>
      <c r="F15" s="3">
        <f>IF(ISNUMBER(K10),1/K10,"")</f>
        <v>3</v>
      </c>
      <c r="G15" s="3">
        <f>IF(ISNUMBER(K11),1/K11,"")</f>
        <v>2</v>
      </c>
      <c r="H15" s="3">
        <f>IF(ISNUMBER(K12),1/K12,"")</f>
        <v>6.0024009603841542</v>
      </c>
      <c r="I15" s="3">
        <f>IF(ISNUMBER(K13),1/K13,"")</f>
        <v>8</v>
      </c>
      <c r="J15" s="3">
        <f>IF(ISNUMBER(K14),1/K14,"")</f>
        <v>2</v>
      </c>
      <c r="K15" s="38">
        <v>1</v>
      </c>
      <c r="L15" s="37">
        <v>2</v>
      </c>
      <c r="M15" s="37">
        <v>4</v>
      </c>
      <c r="N15" s="37">
        <v>2</v>
      </c>
      <c r="O15" s="37">
        <v>2</v>
      </c>
      <c r="P15" s="37">
        <v>1</v>
      </c>
      <c r="Q15" s="37">
        <v>3</v>
      </c>
      <c r="S15" s="35" t="s">
        <v>28</v>
      </c>
      <c r="T15" s="3">
        <f t="shared" si="1"/>
        <v>0.11112370122760339</v>
      </c>
      <c r="U15" s="3">
        <f t="shared" si="0"/>
        <v>0.11961118152607168</v>
      </c>
      <c r="V15" s="3">
        <f t="shared" si="0"/>
        <v>0.11112370122760339</v>
      </c>
      <c r="W15" s="3">
        <f t="shared" si="0"/>
        <v>0.13493253373313344</v>
      </c>
      <c r="X15" s="3">
        <f t="shared" si="0"/>
        <v>0.11289931385661056</v>
      </c>
      <c r="Y15" s="3">
        <f t="shared" si="0"/>
        <v>0.11884458092588063</v>
      </c>
      <c r="Z15" s="3">
        <f t="shared" si="0"/>
        <v>0.11268224140306576</v>
      </c>
      <c r="AA15" s="3">
        <f t="shared" si="0"/>
        <v>0.13083648186939545</v>
      </c>
      <c r="AB15" s="3">
        <f t="shared" si="0"/>
        <v>0.16390307864616058</v>
      </c>
      <c r="AC15" s="3">
        <f t="shared" si="0"/>
        <v>0.15331192076839933</v>
      </c>
      <c r="AD15" s="3">
        <f t="shared" si="0"/>
        <v>0.22836263987211694</v>
      </c>
      <c r="AE15" s="3">
        <f t="shared" si="0"/>
        <v>0.20952720186898263</v>
      </c>
      <c r="AF15" s="3">
        <f t="shared" si="0"/>
        <v>0.20952720186898263</v>
      </c>
      <c r="AG15" s="3">
        <f t="shared" si="0"/>
        <v>0.11659360134315828</v>
      </c>
      <c r="AH15" s="3">
        <f t="shared" si="0"/>
        <v>0.11315203862256253</v>
      </c>
      <c r="AI15" s="4">
        <f t="shared" si="2"/>
        <v>2.1464314187597271</v>
      </c>
      <c r="AJ15" s="18">
        <f t="shared" si="3"/>
        <v>0.14309542791731514</v>
      </c>
      <c r="AK15" s="61"/>
      <c r="AL15" s="19">
        <f t="shared" si="4"/>
        <v>2.3511804653419266</v>
      </c>
      <c r="AM15" s="19">
        <f t="shared" si="5"/>
        <v>16.430856663711925</v>
      </c>
    </row>
    <row r="16" spans="2:39" x14ac:dyDescent="0.35">
      <c r="B16" s="34" t="s">
        <v>31</v>
      </c>
      <c r="C16" s="3">
        <f>IF(ISNUMBER(L7),1/L7,"")</f>
        <v>6.9979006298110571</v>
      </c>
      <c r="D16" s="3">
        <f>IF(ISNUMBER(L8),1/L8,"")</f>
        <v>6.0024009603841542</v>
      </c>
      <c r="E16" s="3">
        <f>IF(ISNUMBER(L9),1/L9,"")</f>
        <v>6.9979006298110571</v>
      </c>
      <c r="F16" s="3">
        <f>IF(ISNUMBER(L10),1/L10,"")</f>
        <v>2</v>
      </c>
      <c r="G16" s="3">
        <f>IF(ISNUMBER(L11),1/L11,"")</f>
        <v>0.33333333333333331</v>
      </c>
      <c r="H16" s="3">
        <f>IF(ISNUMBER(L12),1/L12,"")</f>
        <v>5</v>
      </c>
      <c r="I16" s="3">
        <f>IF(ISNUMBER(L13),1/L13,"")</f>
        <v>6.9979006298110571</v>
      </c>
      <c r="J16" s="3">
        <f>IF(ISNUMBER(L14),1/L14,"")</f>
        <v>1</v>
      </c>
      <c r="K16" s="3">
        <f>IF(ISNUMBER(L15),1/L15,"")</f>
        <v>0.5</v>
      </c>
      <c r="L16" s="38">
        <v>1</v>
      </c>
      <c r="M16" s="37">
        <v>2</v>
      </c>
      <c r="N16" s="37">
        <v>1</v>
      </c>
      <c r="O16" s="37">
        <v>1</v>
      </c>
      <c r="P16" s="37">
        <v>0.5</v>
      </c>
      <c r="Q16" s="37">
        <v>4</v>
      </c>
      <c r="S16" s="35" t="s">
        <v>31</v>
      </c>
      <c r="T16" s="3">
        <f t="shared" si="1"/>
        <v>9.7204077350947687E-2</v>
      </c>
      <c r="U16" s="3">
        <f t="shared" si="0"/>
        <v>0.10259566530657649</v>
      </c>
      <c r="V16" s="3">
        <f t="shared" si="0"/>
        <v>9.7204077350947687E-2</v>
      </c>
      <c r="W16" s="3">
        <f t="shared" si="0"/>
        <v>8.9955022488755615E-2</v>
      </c>
      <c r="X16" s="3">
        <f t="shared" si="0"/>
        <v>1.8816552309435092E-2</v>
      </c>
      <c r="Y16" s="3">
        <f t="shared" si="0"/>
        <v>9.8997535911258552E-2</v>
      </c>
      <c r="Z16" s="3">
        <f t="shared" si="0"/>
        <v>9.8567391010379424E-2</v>
      </c>
      <c r="AA16" s="3">
        <f t="shared" si="0"/>
        <v>6.5418240934697724E-2</v>
      </c>
      <c r="AB16" s="3">
        <f t="shared" si="0"/>
        <v>8.1951539323080289E-2</v>
      </c>
      <c r="AC16" s="3">
        <f t="shared" si="0"/>
        <v>7.6655960384199667E-2</v>
      </c>
      <c r="AD16" s="3">
        <f t="shared" si="0"/>
        <v>0.11418131993605847</v>
      </c>
      <c r="AE16" s="3">
        <f t="shared" si="0"/>
        <v>0.10476360093449132</v>
      </c>
      <c r="AF16" s="3">
        <f t="shared" si="0"/>
        <v>0.10476360093449132</v>
      </c>
      <c r="AG16" s="3">
        <f t="shared" si="0"/>
        <v>5.8296800671579142E-2</v>
      </c>
      <c r="AH16" s="3">
        <f t="shared" si="0"/>
        <v>0.15086938483008336</v>
      </c>
      <c r="AI16" s="4">
        <f t="shared" si="2"/>
        <v>1.3602407696769816</v>
      </c>
      <c r="AJ16" s="18">
        <f t="shared" si="3"/>
        <v>9.0682717978465444E-2</v>
      </c>
      <c r="AK16" s="61"/>
      <c r="AL16" s="19">
        <f t="shared" si="4"/>
        <v>1.4688716515055076</v>
      </c>
      <c r="AM16" s="19">
        <f t="shared" si="5"/>
        <v>16.197922649984122</v>
      </c>
    </row>
    <row r="17" spans="2:39" x14ac:dyDescent="0.35">
      <c r="B17" s="34" t="s">
        <v>34</v>
      </c>
      <c r="C17" s="3">
        <f>IF(ISNUMBER(M7),1/M7,"")</f>
        <v>5</v>
      </c>
      <c r="D17" s="3">
        <f>IF(ISNUMBER(M8),1/M8,"")</f>
        <v>4</v>
      </c>
      <c r="E17" s="3">
        <f>IF(ISNUMBER(M9),1/M9,"")</f>
        <v>5</v>
      </c>
      <c r="F17" s="3">
        <f>IF(ISNUMBER(M10),1/M10,"")</f>
        <v>1</v>
      </c>
      <c r="G17" s="3">
        <f>IF(ISNUMBER(M11),1/M11,"")</f>
        <v>3.0030030030030028</v>
      </c>
      <c r="H17" s="3">
        <f>IF(ISNUMBER(M12),1/M12,"")</f>
        <v>3.0030030030030028</v>
      </c>
      <c r="I17" s="3">
        <f>IF(ISNUMBER(M13),1/M13,"")</f>
        <v>5</v>
      </c>
      <c r="J17" s="3">
        <f>IF(ISNUMBER(M14),1/M14,"")</f>
        <v>1</v>
      </c>
      <c r="K17" s="3">
        <f>IF(ISNUMBER(M15),1/M15,"")</f>
        <v>0.25</v>
      </c>
      <c r="L17" s="3">
        <f>IF(ISNUMBER(M16),1/M16,"")</f>
        <v>0.5</v>
      </c>
      <c r="M17" s="38">
        <v>1</v>
      </c>
      <c r="N17" s="37">
        <v>1</v>
      </c>
      <c r="O17" s="37">
        <v>1</v>
      </c>
      <c r="P17" s="37">
        <v>0.25</v>
      </c>
      <c r="Q17" s="37">
        <v>1</v>
      </c>
      <c r="S17" s="35" t="s">
        <v>34</v>
      </c>
      <c r="T17" s="3">
        <f t="shared" si="1"/>
        <v>6.9452313267252111E-2</v>
      </c>
      <c r="U17" s="3">
        <f t="shared" si="0"/>
        <v>6.8369751360302572E-2</v>
      </c>
      <c r="V17" s="3">
        <f t="shared" si="0"/>
        <v>6.9452313267252111E-2</v>
      </c>
      <c r="W17" s="3">
        <f t="shared" si="0"/>
        <v>4.4977511244377807E-2</v>
      </c>
      <c r="X17" s="3">
        <f t="shared" si="0"/>
        <v>0.16951848927419003</v>
      </c>
      <c r="Y17" s="3">
        <f t="shared" si="0"/>
        <v>5.9457979526281408E-2</v>
      </c>
      <c r="Z17" s="3">
        <f t="shared" si="0"/>
        <v>7.0426400876916095E-2</v>
      </c>
      <c r="AA17" s="3">
        <f t="shared" si="0"/>
        <v>6.5418240934697724E-2</v>
      </c>
      <c r="AB17" s="3">
        <f t="shared" si="0"/>
        <v>4.0975769661540144E-2</v>
      </c>
      <c r="AC17" s="3">
        <f t="shared" si="0"/>
        <v>3.8327980192099834E-2</v>
      </c>
      <c r="AD17" s="3">
        <f t="shared" si="0"/>
        <v>5.7090659968029235E-2</v>
      </c>
      <c r="AE17" s="3">
        <f t="shared" si="0"/>
        <v>0.10476360093449132</v>
      </c>
      <c r="AF17" s="3">
        <f t="shared" si="0"/>
        <v>0.10476360093449132</v>
      </c>
      <c r="AG17" s="3">
        <f t="shared" si="0"/>
        <v>2.9148400335789571E-2</v>
      </c>
      <c r="AH17" s="3">
        <f t="shared" si="0"/>
        <v>3.771734620752084E-2</v>
      </c>
      <c r="AI17" s="4">
        <f t="shared" si="2"/>
        <v>1.0298603579852321</v>
      </c>
      <c r="AJ17" s="18">
        <f t="shared" si="3"/>
        <v>6.8657357199015473E-2</v>
      </c>
      <c r="AK17" s="61"/>
      <c r="AL17" s="19">
        <f t="shared" si="4"/>
        <v>1.1755808518232167</v>
      </c>
      <c r="AM17" s="19">
        <f t="shared" si="5"/>
        <v>17.122430862224832</v>
      </c>
    </row>
    <row r="18" spans="2:39" x14ac:dyDescent="0.35">
      <c r="B18" s="34" t="s">
        <v>37</v>
      </c>
      <c r="C18" s="3">
        <f>IF(ISNUMBER(N7),1/N7,"")</f>
        <v>6.9979006298110571</v>
      </c>
      <c r="D18" s="3">
        <f>IF(ISNUMBER(N8),1/N8,"")</f>
        <v>6.0024009603841542</v>
      </c>
      <c r="E18" s="3">
        <f>IF(ISNUMBER(N9),1/N9,"")</f>
        <v>6.9979006298110571</v>
      </c>
      <c r="F18" s="3">
        <f>IF(ISNUMBER(N10),1/N10,"")</f>
        <v>2</v>
      </c>
      <c r="G18" s="3">
        <f>IF(ISNUMBER(N11),1/N11,"")</f>
        <v>2</v>
      </c>
      <c r="H18" s="3">
        <f>IF(ISNUMBER(N12),1/N12,"")</f>
        <v>5</v>
      </c>
      <c r="I18" s="3">
        <f>IF(ISNUMBER(N13),1/N13,"")</f>
        <v>6.9979006298110571</v>
      </c>
      <c r="J18" s="3">
        <f>IF(ISNUMBER(N14),1/N14,"")</f>
        <v>1</v>
      </c>
      <c r="K18" s="3">
        <f>IF(ISNUMBER(N15),1/N15,"")</f>
        <v>0.5</v>
      </c>
      <c r="L18" s="3">
        <f>IF(ISNUMBER(N16),1/N16,"")</f>
        <v>1</v>
      </c>
      <c r="M18" s="3">
        <f>IF(ISNUMBER(N17),1/N17,"")</f>
        <v>1</v>
      </c>
      <c r="N18" s="38">
        <v>1</v>
      </c>
      <c r="O18" s="37">
        <v>1</v>
      </c>
      <c r="P18" s="37">
        <v>2</v>
      </c>
      <c r="Q18" s="37">
        <v>4</v>
      </c>
      <c r="S18" s="35" t="s">
        <v>37</v>
      </c>
      <c r="T18" s="3">
        <f t="shared" si="1"/>
        <v>9.7204077350947687E-2</v>
      </c>
      <c r="U18" s="3">
        <f t="shared" si="0"/>
        <v>0.10259566530657649</v>
      </c>
      <c r="V18" s="3">
        <f t="shared" si="0"/>
        <v>9.7204077350947687E-2</v>
      </c>
      <c r="W18" s="3">
        <f t="shared" si="0"/>
        <v>8.9955022488755615E-2</v>
      </c>
      <c r="X18" s="3">
        <f t="shared" si="0"/>
        <v>0.11289931385661056</v>
      </c>
      <c r="Y18" s="3">
        <f t="shared" si="0"/>
        <v>9.8997535911258552E-2</v>
      </c>
      <c r="Z18" s="3">
        <f t="shared" si="0"/>
        <v>9.8567391010379424E-2</v>
      </c>
      <c r="AA18" s="3">
        <f t="shared" si="0"/>
        <v>6.5418240934697724E-2</v>
      </c>
      <c r="AB18" s="3">
        <f t="shared" si="0"/>
        <v>8.1951539323080289E-2</v>
      </c>
      <c r="AC18" s="3">
        <f t="shared" si="0"/>
        <v>7.6655960384199667E-2</v>
      </c>
      <c r="AD18" s="3">
        <f t="shared" si="0"/>
        <v>5.7090659968029235E-2</v>
      </c>
      <c r="AE18" s="3">
        <f t="shared" si="0"/>
        <v>0.10476360093449132</v>
      </c>
      <c r="AF18" s="3">
        <f t="shared" si="0"/>
        <v>0.10476360093449132</v>
      </c>
      <c r="AG18" s="3">
        <f t="shared" si="0"/>
        <v>0.23318720268631657</v>
      </c>
      <c r="AH18" s="3">
        <f t="shared" si="0"/>
        <v>0.15086938483008336</v>
      </c>
      <c r="AI18" s="4">
        <f t="shared" si="2"/>
        <v>1.5721232732708652</v>
      </c>
      <c r="AJ18" s="18">
        <f t="shared" si="3"/>
        <v>0.10480821821805768</v>
      </c>
      <c r="AK18" s="61"/>
      <c r="AL18" s="19">
        <f t="shared" si="4"/>
        <v>1.7652232524315024</v>
      </c>
      <c r="AM18" s="19">
        <f t="shared" si="5"/>
        <v>16.8424125745453</v>
      </c>
    </row>
    <row r="19" spans="2:39" x14ac:dyDescent="0.35">
      <c r="B19" s="34" t="s">
        <v>40</v>
      </c>
      <c r="C19" s="3">
        <f>IF(ISNUMBER(O7),1/O7,"")</f>
        <v>6.9979006298110571</v>
      </c>
      <c r="D19" s="3">
        <f>IF(ISNUMBER(O8),1/O8,"")</f>
        <v>6.0024009603841542</v>
      </c>
      <c r="E19" s="3">
        <f>IF(ISNUMBER(O9),1/O9,"")</f>
        <v>6.9979006298110571</v>
      </c>
      <c r="F19" s="3">
        <f>IF(ISNUMBER(O10),1/O10,"")</f>
        <v>2</v>
      </c>
      <c r="G19" s="3">
        <f>IF(ISNUMBER(O11),1/O11,"")</f>
        <v>2</v>
      </c>
      <c r="H19" s="3">
        <f>IF(ISNUMBER(O12),1/O12,"")</f>
        <v>5</v>
      </c>
      <c r="I19" s="3">
        <f>IF(ISNUMBER(O13),1/O13,"")</f>
        <v>6.9979006298110571</v>
      </c>
      <c r="J19" s="3">
        <f>IF(ISNUMBER(O14),1/O14,"")</f>
        <v>1</v>
      </c>
      <c r="K19" s="3">
        <f>IF(ISNUMBER(O15),1/O15,"")</f>
        <v>0.5</v>
      </c>
      <c r="L19" s="3">
        <f>IF(ISNUMBER(O16),1/O16,"")</f>
        <v>1</v>
      </c>
      <c r="M19" s="3">
        <f>IF(ISNUMBER(O17),1/O17,"")</f>
        <v>1</v>
      </c>
      <c r="N19" s="3">
        <f>IF(ISNUMBER(O18),1/O18,"")</f>
        <v>1</v>
      </c>
      <c r="O19" s="38">
        <v>1</v>
      </c>
      <c r="P19" s="37">
        <v>2</v>
      </c>
      <c r="Q19" s="37">
        <v>4</v>
      </c>
      <c r="S19" s="35" t="s">
        <v>40</v>
      </c>
      <c r="T19" s="3">
        <f t="shared" si="1"/>
        <v>9.7204077350947687E-2</v>
      </c>
      <c r="U19" s="3">
        <f t="shared" si="0"/>
        <v>0.10259566530657649</v>
      </c>
      <c r="V19" s="3">
        <f t="shared" si="0"/>
        <v>9.7204077350947687E-2</v>
      </c>
      <c r="W19" s="3">
        <f t="shared" si="0"/>
        <v>8.9955022488755615E-2</v>
      </c>
      <c r="X19" s="3">
        <f t="shared" si="0"/>
        <v>0.11289931385661056</v>
      </c>
      <c r="Y19" s="3">
        <f t="shared" si="0"/>
        <v>9.8997535911258552E-2</v>
      </c>
      <c r="Z19" s="3">
        <f t="shared" si="0"/>
        <v>9.8567391010379424E-2</v>
      </c>
      <c r="AA19" s="3">
        <f t="shared" si="0"/>
        <v>6.5418240934697724E-2</v>
      </c>
      <c r="AB19" s="3">
        <f t="shared" si="0"/>
        <v>8.1951539323080289E-2</v>
      </c>
      <c r="AC19" s="3">
        <f t="shared" si="0"/>
        <v>7.6655960384199667E-2</v>
      </c>
      <c r="AD19" s="3">
        <f t="shared" si="0"/>
        <v>5.7090659968029235E-2</v>
      </c>
      <c r="AE19" s="3">
        <f t="shared" si="0"/>
        <v>0.10476360093449132</v>
      </c>
      <c r="AF19" s="3">
        <f t="shared" si="0"/>
        <v>0.10476360093449132</v>
      </c>
      <c r="AG19" s="3">
        <f t="shared" si="0"/>
        <v>0.23318720268631657</v>
      </c>
      <c r="AH19" s="3">
        <f t="shared" si="0"/>
        <v>0.15086938483008336</v>
      </c>
      <c r="AI19" s="4">
        <f t="shared" si="2"/>
        <v>1.5721232732708652</v>
      </c>
      <c r="AJ19" s="18">
        <f t="shared" si="3"/>
        <v>0.10480821821805768</v>
      </c>
      <c r="AK19" s="61"/>
      <c r="AL19" s="19">
        <f t="shared" si="4"/>
        <v>1.7652232524315024</v>
      </c>
      <c r="AM19" s="19">
        <f t="shared" si="5"/>
        <v>16.8424125745453</v>
      </c>
    </row>
    <row r="20" spans="2:39" x14ac:dyDescent="0.35">
      <c r="B20" s="34" t="s">
        <v>43</v>
      </c>
      <c r="C20" s="3">
        <f>IF(ISNUMBER(P7),1/P7,"")</f>
        <v>8</v>
      </c>
      <c r="D20" s="3">
        <f>IF(ISNUMBER(P8),1/P8,"")</f>
        <v>6.9979006298110571</v>
      </c>
      <c r="E20" s="3">
        <f>IF(ISNUMBER(P9),1/P9,"")</f>
        <v>8</v>
      </c>
      <c r="F20" s="3">
        <f>IF(ISNUMBER(P10),1/P10,"")</f>
        <v>4</v>
      </c>
      <c r="G20" s="3">
        <f>IF(ISNUMBER(P11),1/P11,"")</f>
        <v>3.0030030030030028</v>
      </c>
      <c r="H20" s="3">
        <f>IF(ISNUMBER(P12),1/P12,"")</f>
        <v>6.9979006298110571</v>
      </c>
      <c r="I20" s="3">
        <f>IF(ISNUMBER(P13),1/P13,"")</f>
        <v>8</v>
      </c>
      <c r="J20" s="3">
        <f>IF(ISNUMBER(P14),1/P14,"")</f>
        <v>3.0030030030030028</v>
      </c>
      <c r="K20" s="3">
        <f>IF(ISNUMBER(P15),1/P15,"")</f>
        <v>1</v>
      </c>
      <c r="L20" s="3">
        <f>IF(ISNUMBER(P16),1/P16,"")</f>
        <v>2</v>
      </c>
      <c r="M20" s="3">
        <f>IF(ISNUMBER(P17),1/P17,"")</f>
        <v>4</v>
      </c>
      <c r="N20" s="3">
        <f>IF(ISNUMBER(P18),1/P18,"")</f>
        <v>0.5</v>
      </c>
      <c r="O20" s="3">
        <f>IF(ISNUMBER(P19),1/P19,"")</f>
        <v>0.5</v>
      </c>
      <c r="P20" s="38">
        <v>1</v>
      </c>
      <c r="Q20" s="37">
        <v>4</v>
      </c>
      <c r="S20" s="35" t="s">
        <v>43</v>
      </c>
      <c r="T20" s="3">
        <f t="shared" si="1"/>
        <v>0.11112370122760339</v>
      </c>
      <c r="U20" s="3">
        <f t="shared" si="0"/>
        <v>0.11961118152607168</v>
      </c>
      <c r="V20" s="3">
        <f t="shared" si="0"/>
        <v>0.11112370122760339</v>
      </c>
      <c r="W20" s="3">
        <f t="shared" si="0"/>
        <v>0.17991004497751123</v>
      </c>
      <c r="X20" s="3">
        <f t="shared" si="0"/>
        <v>0.16951848927419003</v>
      </c>
      <c r="Y20" s="3">
        <f t="shared" si="0"/>
        <v>0.13855498378062781</v>
      </c>
      <c r="Z20" s="3">
        <f t="shared" si="0"/>
        <v>0.11268224140306576</v>
      </c>
      <c r="AA20" s="3">
        <f t="shared" si="0"/>
        <v>0.19645117397807121</v>
      </c>
      <c r="AB20" s="3">
        <f t="shared" si="0"/>
        <v>0.16390307864616058</v>
      </c>
      <c r="AC20" s="3">
        <f t="shared" si="0"/>
        <v>0.15331192076839933</v>
      </c>
      <c r="AD20" s="3">
        <f t="shared" si="0"/>
        <v>0.22836263987211694</v>
      </c>
      <c r="AE20" s="3">
        <f t="shared" si="0"/>
        <v>5.2381800467245658E-2</v>
      </c>
      <c r="AF20" s="3">
        <f t="shared" si="0"/>
        <v>5.2381800467245658E-2</v>
      </c>
      <c r="AG20" s="3">
        <f t="shared" si="0"/>
        <v>0.11659360134315828</v>
      </c>
      <c r="AH20" s="3">
        <f t="shared" si="0"/>
        <v>0.15086938483008336</v>
      </c>
      <c r="AI20" s="4">
        <f t="shared" si="2"/>
        <v>2.0567797437891544</v>
      </c>
      <c r="AJ20" s="18">
        <f t="shared" si="3"/>
        <v>0.13711864958594364</v>
      </c>
      <c r="AK20" s="61"/>
      <c r="AL20" s="19">
        <f t="shared" si="4"/>
        <v>2.3334986642236655</v>
      </c>
      <c r="AM20" s="19">
        <f t="shared" si="5"/>
        <v>17.018098349641843</v>
      </c>
    </row>
    <row r="21" spans="2:39" x14ac:dyDescent="0.35">
      <c r="B21" s="34" t="s">
        <v>46</v>
      </c>
      <c r="C21" s="3">
        <f>IF(ISNUMBER(Q7),1/Q7,"")</f>
        <v>5</v>
      </c>
      <c r="D21" s="3">
        <f>IF(ISNUMBER(Q8),1/Q8,"")</f>
        <v>4</v>
      </c>
      <c r="E21" s="3">
        <f>IF(ISNUMBER(Q9),1/Q9,"")</f>
        <v>5</v>
      </c>
      <c r="F21" s="3">
        <f>IF(ISNUMBER(Q10),1/Q10,"")</f>
        <v>1</v>
      </c>
      <c r="G21" s="3">
        <f>IF(ISNUMBER(Q11),1/Q11,"")</f>
        <v>3.0303030303030303</v>
      </c>
      <c r="H21" s="3">
        <f>IF(ISNUMBER(Q12),1/Q12,"")</f>
        <v>3.0030030030030028</v>
      </c>
      <c r="I21" s="3">
        <f>IF(ISNUMBER(Q13),1/Q13,"")</f>
        <v>5</v>
      </c>
      <c r="J21" s="3">
        <f>IF(ISNUMBER(Q14),1/Q14,"")</f>
        <v>0.33333333333333331</v>
      </c>
      <c r="K21" s="3">
        <f>IF(ISNUMBER(Q15),1/Q15,"")</f>
        <v>0.33333333333333331</v>
      </c>
      <c r="L21" s="3">
        <f>IF(ISNUMBER(Q16),1/Q16,"")</f>
        <v>0.25</v>
      </c>
      <c r="M21" s="3">
        <f>IF(ISNUMBER(Q17),1/Q17,"")</f>
        <v>1</v>
      </c>
      <c r="N21" s="3">
        <f>IF(ISNUMBER(Q18),1/Q18,"")</f>
        <v>0.25</v>
      </c>
      <c r="O21" s="3">
        <f>IF(ISNUMBER(Q19),1/Q19,"")</f>
        <v>0.25</v>
      </c>
      <c r="P21" s="3">
        <f>IF(ISNUMBER(Q20),1/Q20,"")</f>
        <v>0.25</v>
      </c>
      <c r="Q21" s="38">
        <v>1</v>
      </c>
      <c r="S21" s="35" t="s">
        <v>46</v>
      </c>
      <c r="T21" s="3">
        <f t="shared" si="1"/>
        <v>6.9452313267252111E-2</v>
      </c>
      <c r="U21" s="3">
        <f t="shared" si="0"/>
        <v>6.8369751360302572E-2</v>
      </c>
      <c r="V21" s="3">
        <f t="shared" si="0"/>
        <v>6.9452313267252111E-2</v>
      </c>
      <c r="W21" s="3">
        <f t="shared" si="0"/>
        <v>4.4977511244377807E-2</v>
      </c>
      <c r="X21" s="3">
        <f t="shared" si="0"/>
        <v>0.17105956644940992</v>
      </c>
      <c r="Y21" s="3">
        <f t="shared" si="0"/>
        <v>5.9457979526281408E-2</v>
      </c>
      <c r="Z21" s="3">
        <f t="shared" si="0"/>
        <v>7.0426400876916095E-2</v>
      </c>
      <c r="AA21" s="3">
        <f t="shared" si="0"/>
        <v>2.1806080311565907E-2</v>
      </c>
      <c r="AB21" s="3">
        <f t="shared" si="0"/>
        <v>5.4634359548720188E-2</v>
      </c>
      <c r="AC21" s="3">
        <f t="shared" si="0"/>
        <v>1.9163990096049917E-2</v>
      </c>
      <c r="AD21" s="3">
        <f t="shared" si="0"/>
        <v>5.7090659968029235E-2</v>
      </c>
      <c r="AE21" s="3">
        <f t="shared" si="0"/>
        <v>2.6190900233622829E-2</v>
      </c>
      <c r="AF21" s="3">
        <f t="shared" si="0"/>
        <v>2.6190900233622829E-2</v>
      </c>
      <c r="AG21" s="3">
        <f t="shared" si="0"/>
        <v>2.9148400335789571E-2</v>
      </c>
      <c r="AH21" s="3">
        <f t="shared" si="0"/>
        <v>3.771734620752084E-2</v>
      </c>
      <c r="AI21" s="4">
        <f t="shared" ref="AI21" si="6">SUM(T21:AH21)</f>
        <v>0.82513847292671338</v>
      </c>
      <c r="AJ21" s="18">
        <f t="shared" si="3"/>
        <v>5.5009231528447562E-2</v>
      </c>
      <c r="AK21" s="61"/>
      <c r="AL21" s="19">
        <f t="shared" si="4"/>
        <v>0.96035171653537499</v>
      </c>
      <c r="AM21" s="19">
        <f t="shared" si="5"/>
        <v>17.45801004398211</v>
      </c>
    </row>
    <row r="22" spans="2:39" x14ac:dyDescent="0.35">
      <c r="B22" s="15" t="s">
        <v>70</v>
      </c>
      <c r="C22" s="4">
        <f>SUM(C7:C21)</f>
        <v>71.991842528844614</v>
      </c>
      <c r="D22" s="4">
        <f t="shared" ref="D22:Q22" si="7">SUM(D7:D21)</f>
        <v>58.505405101158729</v>
      </c>
      <c r="E22" s="4">
        <f t="shared" si="7"/>
        <v>71.991842528844614</v>
      </c>
      <c r="F22" s="4">
        <f t="shared" si="7"/>
        <v>22.233333333333334</v>
      </c>
      <c r="G22" s="4">
        <f t="shared" si="7"/>
        <v>17.714899512499514</v>
      </c>
      <c r="H22" s="4">
        <f t="shared" si="7"/>
        <v>50.506307596201211</v>
      </c>
      <c r="I22" s="4">
        <f t="shared" si="7"/>
        <v>70.996102849817319</v>
      </c>
      <c r="J22" s="4">
        <f t="shared" si="7"/>
        <v>15.286256336336335</v>
      </c>
      <c r="K22" s="4">
        <f t="shared" si="7"/>
        <v>6.1011666666666668</v>
      </c>
      <c r="L22" s="4">
        <f t="shared" si="7"/>
        <v>13.045300000000001</v>
      </c>
      <c r="M22" s="4">
        <f t="shared" si="7"/>
        <v>17.515999999999998</v>
      </c>
      <c r="N22" s="4">
        <f t="shared" si="7"/>
        <v>9.545300000000001</v>
      </c>
      <c r="O22" s="4">
        <f t="shared" si="7"/>
        <v>9.545300000000001</v>
      </c>
      <c r="P22" s="4">
        <f t="shared" si="7"/>
        <v>8.5768000000000004</v>
      </c>
      <c r="Q22" s="4">
        <f t="shared" si="7"/>
        <v>26.512999999999998</v>
      </c>
      <c r="S22">
        <f>+AJ6</f>
        <v>15</v>
      </c>
      <c r="T22" s="20">
        <f>+AJ7</f>
        <v>1.2213080024753967E-2</v>
      </c>
      <c r="U22" s="20">
        <f>+AJ8</f>
        <v>1.7721332451661766E-2</v>
      </c>
      <c r="V22" s="20">
        <f>+AJ9</f>
        <v>1.2213080024753967E-2</v>
      </c>
      <c r="W22" s="20">
        <f>+AJ10</f>
        <v>5.1280302249393173E-2</v>
      </c>
      <c r="X22" s="20">
        <f>+AJ11</f>
        <v>9.5598590247656795E-2</v>
      </c>
      <c r="Y22" s="20">
        <f>+AJ12</f>
        <v>1.9610324877659714E-2</v>
      </c>
      <c r="Z22" s="20">
        <f>+AJ13</f>
        <v>1.2362582104537409E-2</v>
      </c>
      <c r="AA22" s="20">
        <f>+AJ14</f>
        <v>7.4820887374280554E-2</v>
      </c>
      <c r="AB22" s="20">
        <f>+AJ15</f>
        <v>0.14309542791731514</v>
      </c>
      <c r="AC22" s="20">
        <f>+AJ16</f>
        <v>9.0682717978465444E-2</v>
      </c>
      <c r="AD22" s="20">
        <f>+AJ17</f>
        <v>6.8657357199015473E-2</v>
      </c>
      <c r="AE22" s="20">
        <f>+AJ18</f>
        <v>0.10480821821805768</v>
      </c>
      <c r="AF22" s="20">
        <f>+AJ19</f>
        <v>0.10480821821805768</v>
      </c>
      <c r="AG22" s="20">
        <f>+AJ20</f>
        <v>0.13711864958594364</v>
      </c>
      <c r="AH22" s="20">
        <f>+AJ21</f>
        <v>5.5009231528447562E-2</v>
      </c>
    </row>
    <row r="24" spans="2:39" x14ac:dyDescent="0.35">
      <c r="S24" s="7" t="s">
        <v>4</v>
      </c>
      <c r="T24" s="8">
        <f>+IF(ISNUMBER(C7),C7*T$22,"")</f>
        <v>1.2213080024753967E-2</v>
      </c>
      <c r="U24" s="8">
        <f t="shared" ref="U24:AH38" si="8">+IF(ISNUMBER(D7),D7*U$22,"")</f>
        <v>8.8606662258308832E-3</v>
      </c>
      <c r="V24" s="8">
        <f t="shared" si="8"/>
        <v>1.2213080024753967E-2</v>
      </c>
      <c r="W24" s="8">
        <f t="shared" si="8"/>
        <v>1.0256060449878635E-2</v>
      </c>
      <c r="X24" s="8">
        <f t="shared" si="8"/>
        <v>1.3661038546390156E-2</v>
      </c>
      <c r="Y24" s="8">
        <f t="shared" si="8"/>
        <v>9.8051624388298571E-3</v>
      </c>
      <c r="Z24" s="8">
        <f t="shared" si="8"/>
        <v>1.2362582104537409E-2</v>
      </c>
      <c r="AA24" s="8">
        <f t="shared" si="8"/>
        <v>1.2469649089797597E-2</v>
      </c>
      <c r="AB24" s="8">
        <f t="shared" si="8"/>
        <v>1.7886928489664392E-2</v>
      </c>
      <c r="AC24" s="8">
        <f t="shared" si="8"/>
        <v>1.2958560399122711E-2</v>
      </c>
      <c r="AD24" s="8">
        <f t="shared" si="8"/>
        <v>1.3731471439803095E-2</v>
      </c>
      <c r="AE24" s="8">
        <f t="shared" si="8"/>
        <v>1.4977094383360442E-2</v>
      </c>
      <c r="AF24" s="8">
        <f t="shared" si="8"/>
        <v>1.4977094383360442E-2</v>
      </c>
      <c r="AG24" s="8">
        <f t="shared" si="8"/>
        <v>1.7139831198242955E-2</v>
      </c>
      <c r="AH24" s="8">
        <f t="shared" si="8"/>
        <v>1.1001846305689513E-2</v>
      </c>
      <c r="AI24" s="8">
        <f>+SUM(T24:AH24)</f>
        <v>0.19451414550401602</v>
      </c>
    </row>
    <row r="25" spans="2:39" x14ac:dyDescent="0.35">
      <c r="S25" s="7" t="s">
        <v>7</v>
      </c>
      <c r="T25" s="8">
        <f t="shared" ref="T25:T38" si="9">+IF(ISNUMBER(C8),C8*T$22,"")</f>
        <v>2.4426160049507935E-2</v>
      </c>
      <c r="U25" s="8">
        <f t="shared" si="8"/>
        <v>1.7721332451661766E-2</v>
      </c>
      <c r="V25" s="8">
        <f t="shared" si="8"/>
        <v>2.4426160049507935E-2</v>
      </c>
      <c r="W25" s="8">
        <f t="shared" si="8"/>
        <v>1.2820075562348293E-2</v>
      </c>
      <c r="X25" s="8">
        <f t="shared" si="8"/>
        <v>1.5926725135259622E-2</v>
      </c>
      <c r="Y25" s="8">
        <f t="shared" si="8"/>
        <v>1.9610324877659714E-2</v>
      </c>
      <c r="Z25" s="8">
        <f t="shared" si="8"/>
        <v>2.4725164209074817E-2</v>
      </c>
      <c r="AA25" s="8">
        <f t="shared" si="8"/>
        <v>1.4964177474856111E-2</v>
      </c>
      <c r="AB25" s="8">
        <f t="shared" si="8"/>
        <v>2.0448336649384332E-2</v>
      </c>
      <c r="AC25" s="8">
        <f t="shared" si="8"/>
        <v>1.5107740815212344E-2</v>
      </c>
      <c r="AD25" s="8">
        <f t="shared" si="8"/>
        <v>1.7164339299753868E-2</v>
      </c>
      <c r="AE25" s="8">
        <f t="shared" si="8"/>
        <v>1.7461049155128409E-2</v>
      </c>
      <c r="AF25" s="8">
        <f t="shared" si="8"/>
        <v>1.7461049155128409E-2</v>
      </c>
      <c r="AG25" s="8">
        <f t="shared" si="8"/>
        <v>1.9594255025831345E-2</v>
      </c>
      <c r="AH25" s="8">
        <f t="shared" si="8"/>
        <v>1.3752307882111891E-2</v>
      </c>
      <c r="AI25" s="8">
        <f t="shared" ref="AI25:AI38" si="10">+SUM(T25:AH25)</f>
        <v>0.27560919779242682</v>
      </c>
    </row>
    <row r="26" spans="2:39" x14ac:dyDescent="0.35">
      <c r="S26" s="7" t="s">
        <v>10</v>
      </c>
      <c r="T26" s="8">
        <f t="shared" si="9"/>
        <v>1.2213080024753967E-2</v>
      </c>
      <c r="U26" s="8">
        <f t="shared" si="8"/>
        <v>8.8606662258308832E-3</v>
      </c>
      <c r="V26" s="8">
        <f t="shared" si="8"/>
        <v>1.2213080024753967E-2</v>
      </c>
      <c r="W26" s="8">
        <f t="shared" si="8"/>
        <v>1.0256060449878635E-2</v>
      </c>
      <c r="X26" s="8">
        <f t="shared" si="8"/>
        <v>1.3661038546390156E-2</v>
      </c>
      <c r="Y26" s="8">
        <f t="shared" si="8"/>
        <v>9.8051624388298571E-3</v>
      </c>
      <c r="Z26" s="8">
        <f t="shared" si="8"/>
        <v>1.2362582104537409E-2</v>
      </c>
      <c r="AA26" s="8">
        <f t="shared" si="8"/>
        <v>1.2469649089797597E-2</v>
      </c>
      <c r="AB26" s="8">
        <f t="shared" si="8"/>
        <v>1.7886928489664392E-2</v>
      </c>
      <c r="AC26" s="8">
        <f t="shared" si="8"/>
        <v>1.2958560399122711E-2</v>
      </c>
      <c r="AD26" s="8">
        <f t="shared" si="8"/>
        <v>1.3731471439803095E-2</v>
      </c>
      <c r="AE26" s="8">
        <f t="shared" si="8"/>
        <v>1.4977094383360442E-2</v>
      </c>
      <c r="AF26" s="8">
        <f t="shared" si="8"/>
        <v>1.4977094383360442E-2</v>
      </c>
      <c r="AG26" s="8">
        <f t="shared" si="8"/>
        <v>1.7139831198242955E-2</v>
      </c>
      <c r="AH26" s="8">
        <f t="shared" si="8"/>
        <v>1.1001846305689513E-2</v>
      </c>
      <c r="AI26" s="8">
        <f t="shared" si="10"/>
        <v>0.19451414550401602</v>
      </c>
    </row>
    <row r="27" spans="2:39" x14ac:dyDescent="0.35">
      <c r="S27" s="7" t="s">
        <v>13</v>
      </c>
      <c r="T27" s="8">
        <f t="shared" si="9"/>
        <v>6.1065400123769834E-2</v>
      </c>
      <c r="U27" s="8">
        <f t="shared" si="8"/>
        <v>7.0885329806647066E-2</v>
      </c>
      <c r="V27" s="8">
        <f t="shared" si="8"/>
        <v>6.1065400123769834E-2</v>
      </c>
      <c r="W27" s="8">
        <f t="shared" si="8"/>
        <v>5.1280302249393173E-2</v>
      </c>
      <c r="X27" s="8">
        <f t="shared" si="8"/>
        <v>2.3899647561914199E-2</v>
      </c>
      <c r="Y27" s="8">
        <f t="shared" si="8"/>
        <v>5.8830974632979142E-2</v>
      </c>
      <c r="Z27" s="8">
        <f t="shared" si="8"/>
        <v>4.9450328418149635E-2</v>
      </c>
      <c r="AA27" s="8">
        <f t="shared" si="8"/>
        <v>7.4820887374280554E-2</v>
      </c>
      <c r="AB27" s="8">
        <f t="shared" si="8"/>
        <v>4.7698475972438377E-2</v>
      </c>
      <c r="AC27" s="8">
        <f t="shared" si="8"/>
        <v>4.5341358989232722E-2</v>
      </c>
      <c r="AD27" s="8">
        <f t="shared" si="8"/>
        <v>6.8657357199015473E-2</v>
      </c>
      <c r="AE27" s="8">
        <f t="shared" si="8"/>
        <v>5.2404109109028839E-2</v>
      </c>
      <c r="AF27" s="8">
        <f t="shared" si="8"/>
        <v>5.2404109109028839E-2</v>
      </c>
      <c r="AG27" s="8">
        <f t="shared" si="8"/>
        <v>3.4279662396485909E-2</v>
      </c>
      <c r="AH27" s="8">
        <f t="shared" si="8"/>
        <v>5.5009231528447562E-2</v>
      </c>
      <c r="AI27" s="8">
        <f t="shared" si="10"/>
        <v>0.80709257459458117</v>
      </c>
    </row>
    <row r="28" spans="2:39" x14ac:dyDescent="0.35">
      <c r="S28" s="7" t="s">
        <v>16</v>
      </c>
      <c r="T28" s="8">
        <f t="shared" si="9"/>
        <v>8.5465920397158626E-2</v>
      </c>
      <c r="U28" s="8">
        <f t="shared" si="8"/>
        <v>0.10637054292714146</v>
      </c>
      <c r="V28" s="8">
        <f t="shared" si="8"/>
        <v>8.5465920397158626E-2</v>
      </c>
      <c r="W28" s="8">
        <f t="shared" si="8"/>
        <v>0.20512120899757269</v>
      </c>
      <c r="X28" s="8">
        <f t="shared" si="8"/>
        <v>9.5598590247656795E-2</v>
      </c>
      <c r="Y28" s="8">
        <f t="shared" si="8"/>
        <v>0.11766194926595828</v>
      </c>
      <c r="Z28" s="8">
        <f t="shared" si="8"/>
        <v>8.6538074731761866E-2</v>
      </c>
      <c r="AA28" s="8">
        <f t="shared" si="8"/>
        <v>0.22446266212284166</v>
      </c>
      <c r="AB28" s="8">
        <f t="shared" si="8"/>
        <v>7.1547713958657569E-2</v>
      </c>
      <c r="AC28" s="8">
        <f t="shared" si="8"/>
        <v>0.27204815393539633</v>
      </c>
      <c r="AD28" s="8">
        <f t="shared" si="8"/>
        <v>2.2862899947272152E-2</v>
      </c>
      <c r="AE28" s="8">
        <f t="shared" si="8"/>
        <v>5.2404109109028839E-2</v>
      </c>
      <c r="AF28" s="8">
        <f t="shared" si="8"/>
        <v>5.2404109109028839E-2</v>
      </c>
      <c r="AG28" s="8">
        <f t="shared" si="8"/>
        <v>4.5660510312119235E-2</v>
      </c>
      <c r="AH28" s="8">
        <f t="shared" si="8"/>
        <v>1.8153046404387696E-2</v>
      </c>
      <c r="AI28" s="8">
        <f t="shared" si="10"/>
        <v>1.5417654118631408</v>
      </c>
    </row>
    <row r="29" spans="2:39" x14ac:dyDescent="0.35">
      <c r="S29" s="7" t="s">
        <v>19</v>
      </c>
      <c r="T29" s="8">
        <f t="shared" si="9"/>
        <v>2.4426160049507935E-2</v>
      </c>
      <c r="U29" s="8">
        <f t="shared" si="8"/>
        <v>1.7721332451661766E-2</v>
      </c>
      <c r="V29" s="8">
        <f t="shared" si="8"/>
        <v>2.4426160049507935E-2</v>
      </c>
      <c r="W29" s="8">
        <f t="shared" si="8"/>
        <v>1.7093434083131055E-2</v>
      </c>
      <c r="X29" s="8">
        <f t="shared" si="8"/>
        <v>1.5933098374609465E-2</v>
      </c>
      <c r="Y29" s="8">
        <f t="shared" si="8"/>
        <v>1.9610324877659714E-2</v>
      </c>
      <c r="Z29" s="8">
        <f t="shared" si="8"/>
        <v>2.4725164209074817E-2</v>
      </c>
      <c r="AA29" s="8">
        <f t="shared" si="8"/>
        <v>1.8705221843570138E-2</v>
      </c>
      <c r="AB29" s="8">
        <f t="shared" si="8"/>
        <v>2.38396982910247E-2</v>
      </c>
      <c r="AC29" s="8">
        <f t="shared" si="8"/>
        <v>1.813654359569309E-2</v>
      </c>
      <c r="AD29" s="8">
        <f t="shared" si="8"/>
        <v>2.2862899947272152E-2</v>
      </c>
      <c r="AE29" s="8">
        <f t="shared" si="8"/>
        <v>2.0961643643611538E-2</v>
      </c>
      <c r="AF29" s="8">
        <f t="shared" si="8"/>
        <v>2.0961643643611538E-2</v>
      </c>
      <c r="AG29" s="8">
        <f t="shared" si="8"/>
        <v>1.9594255025831345E-2</v>
      </c>
      <c r="AH29" s="8">
        <f t="shared" si="8"/>
        <v>1.8318074098973038E-2</v>
      </c>
      <c r="AI29" s="8">
        <f t="shared" si="10"/>
        <v>0.30731565418474011</v>
      </c>
    </row>
    <row r="30" spans="2:39" x14ac:dyDescent="0.35">
      <c r="S30" s="7" t="s">
        <v>22</v>
      </c>
      <c r="T30" s="8">
        <f t="shared" si="9"/>
        <v>1.2213080024753967E-2</v>
      </c>
      <c r="U30" s="8">
        <f t="shared" si="8"/>
        <v>8.8606662258308832E-3</v>
      </c>
      <c r="V30" s="8">
        <f t="shared" si="8"/>
        <v>1.2213080024753967E-2</v>
      </c>
      <c r="W30" s="8">
        <f t="shared" si="8"/>
        <v>1.2820075562348293E-2</v>
      </c>
      <c r="X30" s="8">
        <f t="shared" si="8"/>
        <v>1.365694146395097E-2</v>
      </c>
      <c r="Y30" s="8">
        <f t="shared" si="8"/>
        <v>9.8051624388298571E-3</v>
      </c>
      <c r="Z30" s="8">
        <f t="shared" si="8"/>
        <v>1.2362582104537409E-2</v>
      </c>
      <c r="AA30" s="8">
        <f t="shared" si="8"/>
        <v>1.2465159836555139E-2</v>
      </c>
      <c r="AB30" s="8">
        <f t="shared" si="8"/>
        <v>1.7886928489664392E-2</v>
      </c>
      <c r="AC30" s="8">
        <f t="shared" si="8"/>
        <v>1.2958560399122711E-2</v>
      </c>
      <c r="AD30" s="8">
        <f t="shared" si="8"/>
        <v>1.3731471439803095E-2</v>
      </c>
      <c r="AE30" s="8">
        <f t="shared" si="8"/>
        <v>1.4977094383360442E-2</v>
      </c>
      <c r="AF30" s="8">
        <f t="shared" si="8"/>
        <v>1.4977094383360442E-2</v>
      </c>
      <c r="AG30" s="8">
        <f t="shared" si="8"/>
        <v>1.7139831198242955E-2</v>
      </c>
      <c r="AH30" s="8">
        <f t="shared" si="8"/>
        <v>1.1001846305689513E-2</v>
      </c>
      <c r="AI30" s="8">
        <f t="shared" si="10"/>
        <v>0.19706957428080402</v>
      </c>
    </row>
    <row r="31" spans="2:39" x14ac:dyDescent="0.35">
      <c r="S31" s="7" t="s">
        <v>25</v>
      </c>
      <c r="T31" s="8">
        <f t="shared" si="9"/>
        <v>7.3281411404980012E-2</v>
      </c>
      <c r="U31" s="8">
        <f t="shared" si="8"/>
        <v>8.8606662258308835E-2</v>
      </c>
      <c r="V31" s="8">
        <f t="shared" si="8"/>
        <v>7.3281411404980012E-2</v>
      </c>
      <c r="W31" s="8">
        <f t="shared" si="8"/>
        <v>5.1280302249393173E-2</v>
      </c>
      <c r="X31" s="8">
        <f t="shared" si="8"/>
        <v>3.1866196749218929E-2</v>
      </c>
      <c r="Y31" s="8">
        <f t="shared" si="8"/>
        <v>7.8441299510638857E-2</v>
      </c>
      <c r="Z31" s="8">
        <f t="shared" si="8"/>
        <v>7.4205174697103304E-2</v>
      </c>
      <c r="AA31" s="8">
        <f t="shared" si="8"/>
        <v>7.4820887374280554E-2</v>
      </c>
      <c r="AB31" s="8">
        <f t="shared" si="8"/>
        <v>7.1547713958657569E-2</v>
      </c>
      <c r="AC31" s="8">
        <f t="shared" si="8"/>
        <v>9.0682717978465444E-2</v>
      </c>
      <c r="AD31" s="8">
        <f t="shared" si="8"/>
        <v>6.8657357199015473E-2</v>
      </c>
      <c r="AE31" s="8">
        <f t="shared" si="8"/>
        <v>0.10480821821805768</v>
      </c>
      <c r="AF31" s="8">
        <f t="shared" si="8"/>
        <v>0.10480821821805768</v>
      </c>
      <c r="AG31" s="8">
        <f t="shared" si="8"/>
        <v>4.5660510312119235E-2</v>
      </c>
      <c r="AH31" s="8">
        <f t="shared" si="8"/>
        <v>0.16502769458534269</v>
      </c>
      <c r="AI31" s="8">
        <f t="shared" si="10"/>
        <v>1.1969757761186193</v>
      </c>
    </row>
    <row r="32" spans="2:39" x14ac:dyDescent="0.35">
      <c r="S32" s="7" t="s">
        <v>28</v>
      </c>
      <c r="T32" s="8">
        <f t="shared" si="9"/>
        <v>9.7704640198031739E-2</v>
      </c>
      <c r="U32" s="8">
        <f t="shared" si="8"/>
        <v>0.124012123524575</v>
      </c>
      <c r="V32" s="8">
        <f t="shared" si="8"/>
        <v>9.7704640198031739E-2</v>
      </c>
      <c r="W32" s="8">
        <f t="shared" si="8"/>
        <v>0.15384090674817952</v>
      </c>
      <c r="X32" s="8">
        <f t="shared" si="8"/>
        <v>0.19119718049531359</v>
      </c>
      <c r="Y32" s="8">
        <f t="shared" si="8"/>
        <v>0.11770903287910994</v>
      </c>
      <c r="Z32" s="8">
        <f t="shared" si="8"/>
        <v>9.8900656836299269E-2</v>
      </c>
      <c r="AA32" s="8">
        <f t="shared" si="8"/>
        <v>0.14964177474856111</v>
      </c>
      <c r="AB32" s="8">
        <f t="shared" si="8"/>
        <v>0.14309542791731514</v>
      </c>
      <c r="AC32" s="8">
        <f t="shared" si="8"/>
        <v>0.18136543595693089</v>
      </c>
      <c r="AD32" s="8">
        <f t="shared" si="8"/>
        <v>0.27462942879606189</v>
      </c>
      <c r="AE32" s="8">
        <f t="shared" si="8"/>
        <v>0.20961643643611536</v>
      </c>
      <c r="AF32" s="8">
        <f t="shared" si="8"/>
        <v>0.20961643643611536</v>
      </c>
      <c r="AG32" s="8">
        <f t="shared" si="8"/>
        <v>0.13711864958594364</v>
      </c>
      <c r="AH32" s="8">
        <f t="shared" si="8"/>
        <v>0.16502769458534269</v>
      </c>
      <c r="AI32" s="8">
        <f t="shared" si="10"/>
        <v>2.3511804653419266</v>
      </c>
    </row>
    <row r="33" spans="19:35" x14ac:dyDescent="0.35">
      <c r="S33" s="7" t="s">
        <v>31</v>
      </c>
      <c r="T33" s="8">
        <f t="shared" si="9"/>
        <v>8.5465920397158626E-2</v>
      </c>
      <c r="U33" s="8">
        <f t="shared" si="8"/>
        <v>0.10637054292714146</v>
      </c>
      <c r="V33" s="8">
        <f t="shared" si="8"/>
        <v>8.5465920397158626E-2</v>
      </c>
      <c r="W33" s="8">
        <f t="shared" si="8"/>
        <v>0.10256060449878635</v>
      </c>
      <c r="X33" s="8">
        <f t="shared" si="8"/>
        <v>3.1866196749218929E-2</v>
      </c>
      <c r="Y33" s="8">
        <f t="shared" si="8"/>
        <v>9.8051624388298564E-2</v>
      </c>
      <c r="Z33" s="8">
        <f t="shared" si="8"/>
        <v>8.6512121095433242E-2</v>
      </c>
      <c r="AA33" s="8">
        <f t="shared" si="8"/>
        <v>7.4820887374280554E-2</v>
      </c>
      <c r="AB33" s="8">
        <f t="shared" si="8"/>
        <v>7.1547713958657569E-2</v>
      </c>
      <c r="AC33" s="8">
        <f t="shared" si="8"/>
        <v>9.0682717978465444E-2</v>
      </c>
      <c r="AD33" s="8">
        <f t="shared" si="8"/>
        <v>0.13731471439803095</v>
      </c>
      <c r="AE33" s="8">
        <f t="shared" si="8"/>
        <v>0.10480821821805768</v>
      </c>
      <c r="AF33" s="8">
        <f t="shared" si="8"/>
        <v>0.10480821821805768</v>
      </c>
      <c r="AG33" s="8">
        <f t="shared" si="8"/>
        <v>6.8559324792971818E-2</v>
      </c>
      <c r="AH33" s="8">
        <f t="shared" si="8"/>
        <v>0.22003692611379025</v>
      </c>
      <c r="AI33" s="8">
        <f t="shared" si="10"/>
        <v>1.4688716515055076</v>
      </c>
    </row>
    <row r="34" spans="19:35" x14ac:dyDescent="0.35">
      <c r="S34" s="7" t="s">
        <v>34</v>
      </c>
      <c r="T34" s="8">
        <f t="shared" si="9"/>
        <v>6.1065400123769834E-2</v>
      </c>
      <c r="U34" s="8">
        <f t="shared" si="8"/>
        <v>7.0885329806647066E-2</v>
      </c>
      <c r="V34" s="8">
        <f t="shared" si="8"/>
        <v>6.1065400123769834E-2</v>
      </c>
      <c r="W34" s="8">
        <f t="shared" si="8"/>
        <v>5.1280302249393173E-2</v>
      </c>
      <c r="X34" s="8">
        <f t="shared" si="8"/>
        <v>0.28708285359656693</v>
      </c>
      <c r="Y34" s="8">
        <f t="shared" si="8"/>
        <v>5.8889864497476616E-2</v>
      </c>
      <c r="Z34" s="8">
        <f t="shared" si="8"/>
        <v>6.1812910522687045E-2</v>
      </c>
      <c r="AA34" s="8">
        <f t="shared" si="8"/>
        <v>7.4820887374280554E-2</v>
      </c>
      <c r="AB34" s="8">
        <f t="shared" si="8"/>
        <v>3.5773856979328784E-2</v>
      </c>
      <c r="AC34" s="8">
        <f t="shared" si="8"/>
        <v>4.5341358989232722E-2</v>
      </c>
      <c r="AD34" s="8">
        <f t="shared" si="8"/>
        <v>6.8657357199015473E-2</v>
      </c>
      <c r="AE34" s="8">
        <f t="shared" si="8"/>
        <v>0.10480821821805768</v>
      </c>
      <c r="AF34" s="8">
        <f t="shared" si="8"/>
        <v>0.10480821821805768</v>
      </c>
      <c r="AG34" s="8">
        <f t="shared" si="8"/>
        <v>3.4279662396485909E-2</v>
      </c>
      <c r="AH34" s="8">
        <f t="shared" si="8"/>
        <v>5.5009231528447562E-2</v>
      </c>
      <c r="AI34" s="8">
        <f t="shared" si="10"/>
        <v>1.1755808518232167</v>
      </c>
    </row>
    <row r="35" spans="19:35" x14ac:dyDescent="0.35">
      <c r="S35" s="7" t="s">
        <v>37</v>
      </c>
      <c r="T35" s="8">
        <f t="shared" si="9"/>
        <v>8.5465920397158626E-2</v>
      </c>
      <c r="U35" s="8">
        <f t="shared" si="8"/>
        <v>0.10637054292714146</v>
      </c>
      <c r="V35" s="8">
        <f t="shared" si="8"/>
        <v>8.5465920397158626E-2</v>
      </c>
      <c r="W35" s="8">
        <f t="shared" si="8"/>
        <v>0.10256060449878635</v>
      </c>
      <c r="X35" s="8">
        <f t="shared" si="8"/>
        <v>0.19119718049531359</v>
      </c>
      <c r="Y35" s="8">
        <f t="shared" si="8"/>
        <v>9.8051624388298564E-2</v>
      </c>
      <c r="Z35" s="8">
        <f t="shared" si="8"/>
        <v>8.6512121095433242E-2</v>
      </c>
      <c r="AA35" s="8">
        <f t="shared" si="8"/>
        <v>7.4820887374280554E-2</v>
      </c>
      <c r="AB35" s="8">
        <f t="shared" si="8"/>
        <v>7.1547713958657569E-2</v>
      </c>
      <c r="AC35" s="8">
        <f t="shared" si="8"/>
        <v>9.0682717978465444E-2</v>
      </c>
      <c r="AD35" s="8">
        <f t="shared" si="8"/>
        <v>6.8657357199015473E-2</v>
      </c>
      <c r="AE35" s="8">
        <f t="shared" si="8"/>
        <v>0.10480821821805768</v>
      </c>
      <c r="AF35" s="8">
        <f t="shared" si="8"/>
        <v>0.10480821821805768</v>
      </c>
      <c r="AG35" s="8">
        <f t="shared" si="8"/>
        <v>0.27423729917188727</v>
      </c>
      <c r="AH35" s="8">
        <f t="shared" si="8"/>
        <v>0.22003692611379025</v>
      </c>
      <c r="AI35" s="8">
        <f t="shared" si="10"/>
        <v>1.7652232524315024</v>
      </c>
    </row>
    <row r="36" spans="19:35" x14ac:dyDescent="0.35">
      <c r="S36" s="7" t="s">
        <v>40</v>
      </c>
      <c r="T36" s="8">
        <f t="shared" si="9"/>
        <v>8.5465920397158626E-2</v>
      </c>
      <c r="U36" s="8">
        <f t="shared" si="8"/>
        <v>0.10637054292714146</v>
      </c>
      <c r="V36" s="8">
        <f t="shared" si="8"/>
        <v>8.5465920397158626E-2</v>
      </c>
      <c r="W36" s="8">
        <f t="shared" si="8"/>
        <v>0.10256060449878635</v>
      </c>
      <c r="X36" s="8">
        <f t="shared" si="8"/>
        <v>0.19119718049531359</v>
      </c>
      <c r="Y36" s="8">
        <f t="shared" si="8"/>
        <v>9.8051624388298564E-2</v>
      </c>
      <c r="Z36" s="8">
        <f t="shared" si="8"/>
        <v>8.6512121095433242E-2</v>
      </c>
      <c r="AA36" s="8">
        <f t="shared" si="8"/>
        <v>7.4820887374280554E-2</v>
      </c>
      <c r="AB36" s="8">
        <f t="shared" si="8"/>
        <v>7.1547713958657569E-2</v>
      </c>
      <c r="AC36" s="8">
        <f t="shared" si="8"/>
        <v>9.0682717978465444E-2</v>
      </c>
      <c r="AD36" s="8">
        <f t="shared" si="8"/>
        <v>6.8657357199015473E-2</v>
      </c>
      <c r="AE36" s="8">
        <f t="shared" si="8"/>
        <v>0.10480821821805768</v>
      </c>
      <c r="AF36" s="8">
        <f t="shared" si="8"/>
        <v>0.10480821821805768</v>
      </c>
      <c r="AG36" s="8">
        <f t="shared" si="8"/>
        <v>0.27423729917188727</v>
      </c>
      <c r="AH36" s="8">
        <f t="shared" si="8"/>
        <v>0.22003692611379025</v>
      </c>
      <c r="AI36" s="8">
        <f t="shared" si="10"/>
        <v>1.7652232524315024</v>
      </c>
    </row>
    <row r="37" spans="19:35" x14ac:dyDescent="0.35">
      <c r="S37" s="7" t="s">
        <v>43</v>
      </c>
      <c r="T37" s="8">
        <f t="shared" si="9"/>
        <v>9.7704640198031739E-2</v>
      </c>
      <c r="U37" s="8">
        <f t="shared" si="8"/>
        <v>0.124012123524575</v>
      </c>
      <c r="V37" s="8">
        <f t="shared" si="8"/>
        <v>9.7704640198031739E-2</v>
      </c>
      <c r="W37" s="8">
        <f t="shared" si="8"/>
        <v>0.20512120899757269</v>
      </c>
      <c r="X37" s="8">
        <f t="shared" si="8"/>
        <v>0.28708285359656693</v>
      </c>
      <c r="Y37" s="8">
        <f t="shared" si="8"/>
        <v>0.13723110481217435</v>
      </c>
      <c r="Z37" s="8">
        <f t="shared" si="8"/>
        <v>9.8900656836299269E-2</v>
      </c>
      <c r="AA37" s="8">
        <f t="shared" si="8"/>
        <v>0.22468734947231397</v>
      </c>
      <c r="AB37" s="8">
        <f t="shared" si="8"/>
        <v>0.14309542791731514</v>
      </c>
      <c r="AC37" s="8">
        <f t="shared" si="8"/>
        <v>0.18136543595693089</v>
      </c>
      <c r="AD37" s="8">
        <f t="shared" si="8"/>
        <v>0.27462942879606189</v>
      </c>
      <c r="AE37" s="8">
        <f t="shared" si="8"/>
        <v>5.2404109109028839E-2</v>
      </c>
      <c r="AF37" s="8">
        <f t="shared" si="8"/>
        <v>5.2404109109028839E-2</v>
      </c>
      <c r="AG37" s="8">
        <f t="shared" si="8"/>
        <v>0.13711864958594364</v>
      </c>
      <c r="AH37" s="8">
        <f t="shared" si="8"/>
        <v>0.22003692611379025</v>
      </c>
      <c r="AI37" s="8">
        <f t="shared" si="10"/>
        <v>2.3334986642236655</v>
      </c>
    </row>
    <row r="38" spans="19:35" x14ac:dyDescent="0.35">
      <c r="S38" s="7" t="s">
        <v>46</v>
      </c>
      <c r="T38" s="8">
        <f t="shared" si="9"/>
        <v>6.1065400123769834E-2</v>
      </c>
      <c r="U38" s="8">
        <f t="shared" si="8"/>
        <v>7.0885329806647066E-2</v>
      </c>
      <c r="V38" s="8">
        <f t="shared" si="8"/>
        <v>6.1065400123769834E-2</v>
      </c>
      <c r="W38" s="8">
        <f t="shared" si="8"/>
        <v>5.1280302249393173E-2</v>
      </c>
      <c r="X38" s="8">
        <f t="shared" si="8"/>
        <v>0.28969269772017209</v>
      </c>
      <c r="Y38" s="8">
        <f t="shared" si="8"/>
        <v>5.8889864497476616E-2</v>
      </c>
      <c r="Z38" s="8">
        <f t="shared" si="8"/>
        <v>6.1812910522687045E-2</v>
      </c>
      <c r="AA38" s="8">
        <f t="shared" si="8"/>
        <v>2.4940295791426849E-2</v>
      </c>
      <c r="AB38" s="8">
        <f t="shared" si="8"/>
        <v>4.7698475972438377E-2</v>
      </c>
      <c r="AC38" s="8">
        <f t="shared" si="8"/>
        <v>2.2670679494616361E-2</v>
      </c>
      <c r="AD38" s="8">
        <f t="shared" si="8"/>
        <v>6.8657357199015473E-2</v>
      </c>
      <c r="AE38" s="8">
        <f t="shared" si="8"/>
        <v>2.6202054554514419E-2</v>
      </c>
      <c r="AF38" s="8">
        <f t="shared" si="8"/>
        <v>2.6202054554514419E-2</v>
      </c>
      <c r="AG38" s="8">
        <f t="shared" si="8"/>
        <v>3.4279662396485909E-2</v>
      </c>
      <c r="AH38" s="8">
        <f t="shared" si="8"/>
        <v>5.5009231528447562E-2</v>
      </c>
      <c r="AI38" s="8">
        <f t="shared" si="10"/>
        <v>0.96035171653537499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1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zoomScale="99" workbookViewId="0">
      <selection activeCell="J17" sqref="J17"/>
    </sheetView>
  </sheetViews>
  <sheetFormatPr baseColWidth="10" defaultColWidth="11.54296875" defaultRowHeight="14.5" x14ac:dyDescent="0.35"/>
  <cols>
    <col min="1" max="1" width="0.7265625" customWidth="1"/>
    <col min="2" max="2" width="5.26953125" customWidth="1"/>
    <col min="3" max="17" width="5.453125" customWidth="1"/>
    <col min="18" max="18" width="4.54296875" customWidth="1"/>
    <col min="19" max="19" width="5" customWidth="1"/>
    <col min="20" max="35" width="5.26953125" customWidth="1"/>
    <col min="36" max="36" width="5" customWidth="1"/>
    <col min="37" max="37" width="5" bestFit="1" customWidth="1"/>
    <col min="38" max="39" width="6.26953125" customWidth="1"/>
  </cols>
  <sheetData>
    <row r="1" spans="2:39" ht="7.15" customHeight="1" thickBot="1" x14ac:dyDescent="0.4"/>
    <row r="2" spans="2:39" ht="15" thickBot="1" x14ac:dyDescent="0.4">
      <c r="B2" s="56" t="s">
        <v>49</v>
      </c>
      <c r="C2" s="57"/>
      <c r="D2" s="22" t="s">
        <v>50</v>
      </c>
      <c r="E2" s="21" t="s">
        <v>51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4">
      <c r="B3" s="58">
        <f>SUM(AM7:AM21)/AJ6</f>
        <v>16.197994416364441</v>
      </c>
      <c r="C3" s="59"/>
      <c r="D3" s="23">
        <f>+(B3-$AJ$6)/($AJ$6-1)</f>
        <v>8.5571029740317231E-2</v>
      </c>
      <c r="E3" s="6">
        <f>D3/+HLOOKUP(AJ6,T2:AH3,2,FALSE)</f>
        <v>5.3818257698312721E-2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5">
      <c r="B5" s="13" t="s">
        <v>52</v>
      </c>
      <c r="C5" s="13"/>
      <c r="D5" s="13"/>
      <c r="E5" s="13"/>
      <c r="F5" s="13"/>
      <c r="S5" s="13" t="s">
        <v>53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60" t="s">
        <v>54</v>
      </c>
      <c r="AM5" s="60"/>
    </row>
    <row r="6" spans="2:39" s="1" customFormat="1" x14ac:dyDescent="0.35">
      <c r="B6" s="24"/>
      <c r="C6" s="25" t="s">
        <v>55</v>
      </c>
      <c r="D6" s="25" t="s">
        <v>56</v>
      </c>
      <c r="E6" s="25" t="s">
        <v>57</v>
      </c>
      <c r="F6" s="25" t="s">
        <v>58</v>
      </c>
      <c r="G6" s="25" t="s">
        <v>59</v>
      </c>
      <c r="H6" s="25" t="s">
        <v>60</v>
      </c>
      <c r="I6" s="25" t="s">
        <v>61</v>
      </c>
      <c r="J6" s="25" t="s">
        <v>62</v>
      </c>
      <c r="K6" s="25" t="s">
        <v>63</v>
      </c>
      <c r="L6" s="25" t="s">
        <v>64</v>
      </c>
      <c r="M6" s="25" t="s">
        <v>65</v>
      </c>
      <c r="N6" s="25" t="s">
        <v>66</v>
      </c>
      <c r="O6" s="25" t="s">
        <v>67</v>
      </c>
      <c r="P6" s="25" t="s">
        <v>68</v>
      </c>
      <c r="Q6" s="25" t="s">
        <v>69</v>
      </c>
      <c r="S6" s="26"/>
      <c r="T6" s="25" t="s">
        <v>55</v>
      </c>
      <c r="U6" s="25" t="s">
        <v>56</v>
      </c>
      <c r="V6" s="25" t="s">
        <v>57</v>
      </c>
      <c r="W6" s="25" t="s">
        <v>58</v>
      </c>
      <c r="X6" s="25" t="s">
        <v>59</v>
      </c>
      <c r="Y6" s="25" t="s">
        <v>60</v>
      </c>
      <c r="Z6" s="25" t="s">
        <v>61</v>
      </c>
      <c r="AA6" s="25" t="s">
        <v>62</v>
      </c>
      <c r="AB6" s="25" t="s">
        <v>63</v>
      </c>
      <c r="AC6" s="25" t="s">
        <v>64</v>
      </c>
      <c r="AD6" s="25" t="s">
        <v>65</v>
      </c>
      <c r="AE6" s="25" t="s">
        <v>66</v>
      </c>
      <c r="AF6" s="25" t="s">
        <v>67</v>
      </c>
      <c r="AG6" s="25" t="s">
        <v>68</v>
      </c>
      <c r="AH6" s="25" t="s">
        <v>69</v>
      </c>
      <c r="AI6" s="29" t="s">
        <v>70</v>
      </c>
      <c r="AJ6" s="16">
        <f>+COUNTA(C7:Q7)</f>
        <v>15</v>
      </c>
      <c r="AK6" s="17" t="s">
        <v>71</v>
      </c>
      <c r="AL6" s="60"/>
      <c r="AM6" s="60"/>
    </row>
    <row r="7" spans="2:39" x14ac:dyDescent="0.35">
      <c r="B7" s="26" t="s">
        <v>4</v>
      </c>
      <c r="C7" s="27">
        <v>1</v>
      </c>
      <c r="D7" s="32">
        <v>5</v>
      </c>
      <c r="E7" s="32">
        <v>1</v>
      </c>
      <c r="F7" s="32">
        <v>8</v>
      </c>
      <c r="G7" s="32">
        <v>3</v>
      </c>
      <c r="H7" s="32">
        <v>5</v>
      </c>
      <c r="I7" s="32">
        <v>5</v>
      </c>
      <c r="J7" s="32">
        <v>7</v>
      </c>
      <c r="K7" s="32">
        <v>7</v>
      </c>
      <c r="L7" s="32">
        <v>5</v>
      </c>
      <c r="M7" s="32">
        <v>8</v>
      </c>
      <c r="N7" s="32">
        <v>5</v>
      </c>
      <c r="O7" s="32">
        <v>7</v>
      </c>
      <c r="P7" s="32">
        <v>8</v>
      </c>
      <c r="Q7" s="32">
        <v>7</v>
      </c>
      <c r="S7" s="26" t="s">
        <v>4</v>
      </c>
      <c r="T7" s="28">
        <f>+IF(ISNUMBER(C7),C7/C$22,"")</f>
        <v>0.23365785813630036</v>
      </c>
      <c r="U7" s="28">
        <f t="shared" ref="U7:AH7" si="0">+IF(ISNUMBER(D7),D7/D$22,"")</f>
        <v>0.29644268774703564</v>
      </c>
      <c r="V7" s="28">
        <f t="shared" si="0"/>
        <v>0.22659832748853517</v>
      </c>
      <c r="W7" s="28">
        <f t="shared" si="0"/>
        <v>0.13793103448275862</v>
      </c>
      <c r="X7" s="28">
        <f t="shared" si="0"/>
        <v>0.29815428300993857</v>
      </c>
      <c r="Y7" s="28">
        <f t="shared" si="0"/>
        <v>0.23492560689115116</v>
      </c>
      <c r="Z7" s="28">
        <f t="shared" si="0"/>
        <v>0.30030030030030025</v>
      </c>
      <c r="AA7" s="28">
        <f t="shared" si="0"/>
        <v>0.21</v>
      </c>
      <c r="AB7" s="28">
        <f t="shared" si="0"/>
        <v>0.21</v>
      </c>
      <c r="AC7" s="28">
        <f t="shared" si="0"/>
        <v>0.18237082066869303</v>
      </c>
      <c r="AD7" s="28">
        <f t="shared" si="0"/>
        <v>0.14035087719298245</v>
      </c>
      <c r="AE7" s="28">
        <f t="shared" si="0"/>
        <v>0.18382352941176472</v>
      </c>
      <c r="AF7" s="28">
        <f t="shared" si="0"/>
        <v>0.17355371900826444</v>
      </c>
      <c r="AG7" s="28">
        <f t="shared" si="0"/>
        <v>0.14414414414414414</v>
      </c>
      <c r="AH7" s="28">
        <f t="shared" si="0"/>
        <v>0.14634146341463414</v>
      </c>
      <c r="AI7" s="30">
        <f>SUM(T7:AH7)</f>
        <v>3.1185946518965033</v>
      </c>
      <c r="AJ7" s="18">
        <f>+$AI7/$AJ$6</f>
        <v>0.20790631012643354</v>
      </c>
      <c r="AK7" s="61" t="s">
        <v>72</v>
      </c>
      <c r="AL7" s="19">
        <f>+AI24</f>
        <v>3.5136523848010621</v>
      </c>
      <c r="AM7" s="19">
        <f>IF(AJ7&lt;&gt;0,+AL7/AJ7,0)</f>
        <v>16.900171921979251</v>
      </c>
    </row>
    <row r="8" spans="2:39" x14ac:dyDescent="0.35">
      <c r="B8" s="26" t="s">
        <v>7</v>
      </c>
      <c r="C8" s="28">
        <f>IF(ISNUMBER(D7),1/D7,"")</f>
        <v>0.2</v>
      </c>
      <c r="D8" s="27">
        <v>1</v>
      </c>
      <c r="E8" s="32">
        <v>0.33333333333333331</v>
      </c>
      <c r="F8" s="32">
        <v>3</v>
      </c>
      <c r="G8" s="32">
        <v>0.5</v>
      </c>
      <c r="H8" s="32">
        <v>2</v>
      </c>
      <c r="I8" s="32">
        <v>0.5</v>
      </c>
      <c r="J8" s="32">
        <v>2</v>
      </c>
      <c r="K8" s="32">
        <v>2</v>
      </c>
      <c r="L8" s="32">
        <v>3</v>
      </c>
      <c r="M8" s="32">
        <v>5</v>
      </c>
      <c r="N8" s="32">
        <v>2</v>
      </c>
      <c r="O8" s="32">
        <v>3</v>
      </c>
      <c r="P8" s="32">
        <v>3</v>
      </c>
      <c r="Q8" s="32">
        <v>3</v>
      </c>
      <c r="S8" s="26" t="s">
        <v>7</v>
      </c>
      <c r="T8" s="28">
        <f t="shared" ref="T8:T21" si="1">+IF(ISNUMBER(C8),C8/C$22,"")</f>
        <v>4.673157162726007E-2</v>
      </c>
      <c r="U8" s="28">
        <f t="shared" ref="U8:U21" si="2">+IF(ISNUMBER(D8),D8/D$22,"")</f>
        <v>5.9288537549407126E-2</v>
      </c>
      <c r="V8" s="28">
        <f t="shared" ref="V8:V21" si="3">+IF(ISNUMBER(E8),E8/E$22,"")</f>
        <v>7.553277582951172E-2</v>
      </c>
      <c r="W8" s="28">
        <f t="shared" ref="W8:W21" si="4">+IF(ISNUMBER(F8),F8/F$22,"")</f>
        <v>5.1724137931034482E-2</v>
      </c>
      <c r="X8" s="28">
        <f t="shared" ref="X8:X21" si="5">+IF(ISNUMBER(G8),G8/G$22,"")</f>
        <v>4.9692380501656433E-2</v>
      </c>
      <c r="Y8" s="28">
        <f t="shared" ref="Y8:Y21" si="6">+IF(ISNUMBER(H8),H8/H$22,"")</f>
        <v>9.3970242756460459E-2</v>
      </c>
      <c r="Z8" s="28">
        <f t="shared" ref="Z8:Z21" si="7">+IF(ISNUMBER(I8),I8/I$22,"")</f>
        <v>3.0030030030030026E-2</v>
      </c>
      <c r="AA8" s="28">
        <f t="shared" ref="AA8:AA21" si="8">+IF(ISNUMBER(J8),J8/J$22,"")</f>
        <v>0.06</v>
      </c>
      <c r="AB8" s="28">
        <f t="shared" ref="AB8:AB21" si="9">+IF(ISNUMBER(K8),K8/K$22,"")</f>
        <v>0.06</v>
      </c>
      <c r="AC8" s="28">
        <f t="shared" ref="AC8:AC21" si="10">+IF(ISNUMBER(L8),L8/L$22,"")</f>
        <v>0.10942249240121582</v>
      </c>
      <c r="AD8" s="28">
        <f t="shared" ref="AD8:AD21" si="11">+IF(ISNUMBER(M8),M8/M$22,"")</f>
        <v>8.771929824561403E-2</v>
      </c>
      <c r="AE8" s="28">
        <f t="shared" ref="AE8:AE21" si="12">+IF(ISNUMBER(N8),N8/N$22,"")</f>
        <v>7.3529411764705885E-2</v>
      </c>
      <c r="AF8" s="28">
        <f t="shared" ref="AF8:AF21" si="13">+IF(ISNUMBER(O8),O8/O$22,"")</f>
        <v>7.43801652892562E-2</v>
      </c>
      <c r="AG8" s="28">
        <f t="shared" ref="AG8:AG21" si="14">+IF(ISNUMBER(P8),P8/P$22,"")</f>
        <v>5.4054054054054057E-2</v>
      </c>
      <c r="AH8" s="28">
        <f t="shared" ref="AH8:AH21" si="15">+IF(ISNUMBER(Q8),Q8/Q$22,"")</f>
        <v>6.2717770034843204E-2</v>
      </c>
      <c r="AI8" s="30">
        <f t="shared" ref="AI8:AI20" si="16">SUM(T8:AH8)</f>
        <v>0.98879286801504951</v>
      </c>
      <c r="AJ8" s="18">
        <f t="shared" ref="AJ8:AJ21" si="17">+$AI8/$AJ$6</f>
        <v>6.5919524534336638E-2</v>
      </c>
      <c r="AK8" s="61"/>
      <c r="AL8" s="19">
        <f t="shared" ref="AL8:AL21" si="18">+AI25</f>
        <v>1.0991248926562658</v>
      </c>
      <c r="AM8" s="19">
        <f t="shared" ref="AM8:AM21" si="19">IF(AJ8&lt;&gt;0,+AL8/AJ8,0)</f>
        <v>16.673738174245258</v>
      </c>
    </row>
    <row r="9" spans="2:39" x14ac:dyDescent="0.35">
      <c r="B9" s="26" t="s">
        <v>10</v>
      </c>
      <c r="C9" s="28">
        <f>IF(ISNUMBER(E7),1/E7,"")</f>
        <v>1</v>
      </c>
      <c r="D9" s="28">
        <f>IF(ISNUMBER(E8),1/E8,"")</f>
        <v>3</v>
      </c>
      <c r="E9" s="33">
        <v>1</v>
      </c>
      <c r="F9" s="32">
        <v>8</v>
      </c>
      <c r="G9" s="32">
        <v>3</v>
      </c>
      <c r="H9" s="32">
        <v>5</v>
      </c>
      <c r="I9" s="32">
        <v>5</v>
      </c>
      <c r="J9" s="32">
        <v>7</v>
      </c>
      <c r="K9" s="32">
        <v>7</v>
      </c>
      <c r="L9" s="32">
        <v>5</v>
      </c>
      <c r="M9" s="32">
        <v>8</v>
      </c>
      <c r="N9" s="32">
        <v>5</v>
      </c>
      <c r="O9" s="32">
        <v>7</v>
      </c>
      <c r="P9" s="32">
        <v>8</v>
      </c>
      <c r="Q9" s="32">
        <v>7</v>
      </c>
      <c r="S9" s="26" t="s">
        <v>10</v>
      </c>
      <c r="T9" s="28">
        <f t="shared" si="1"/>
        <v>0.23365785813630036</v>
      </c>
      <c r="U9" s="28">
        <f t="shared" si="2"/>
        <v>0.17786561264822137</v>
      </c>
      <c r="V9" s="28">
        <f t="shared" si="3"/>
        <v>0.22659832748853517</v>
      </c>
      <c r="W9" s="28">
        <f t="shared" si="4"/>
        <v>0.13793103448275862</v>
      </c>
      <c r="X9" s="28">
        <f t="shared" si="5"/>
        <v>0.29815428300993857</v>
      </c>
      <c r="Y9" s="28">
        <f t="shared" si="6"/>
        <v>0.23492560689115116</v>
      </c>
      <c r="Z9" s="28">
        <f t="shared" si="7"/>
        <v>0.30030030030030025</v>
      </c>
      <c r="AA9" s="28">
        <f t="shared" si="8"/>
        <v>0.21</v>
      </c>
      <c r="AB9" s="28">
        <f t="shared" si="9"/>
        <v>0.21</v>
      </c>
      <c r="AC9" s="28">
        <f t="shared" si="10"/>
        <v>0.18237082066869303</v>
      </c>
      <c r="AD9" s="28">
        <f t="shared" si="11"/>
        <v>0.14035087719298245</v>
      </c>
      <c r="AE9" s="28">
        <f t="shared" si="12"/>
        <v>0.18382352941176472</v>
      </c>
      <c r="AF9" s="28">
        <f t="shared" si="13"/>
        <v>0.17355371900826444</v>
      </c>
      <c r="AG9" s="28">
        <f t="shared" si="14"/>
        <v>0.14414414414414414</v>
      </c>
      <c r="AH9" s="28">
        <f t="shared" si="15"/>
        <v>0.14634146341463414</v>
      </c>
      <c r="AI9" s="30">
        <f t="shared" si="16"/>
        <v>3.0000175767976889</v>
      </c>
      <c r="AJ9" s="18">
        <f t="shared" si="17"/>
        <v>0.20000117178651258</v>
      </c>
      <c r="AK9" s="61"/>
      <c r="AL9" s="19">
        <f t="shared" si="18"/>
        <v>3.3818133357323892</v>
      </c>
      <c r="AM9" s="19">
        <f t="shared" si="19"/>
        <v>16.90896761016101</v>
      </c>
    </row>
    <row r="10" spans="2:39" x14ac:dyDescent="0.35">
      <c r="B10" s="26" t="s">
        <v>13</v>
      </c>
      <c r="C10" s="28">
        <f>IF(ISNUMBER(F7),1/F7,"")</f>
        <v>0.125</v>
      </c>
      <c r="D10" s="28">
        <f>IF(ISNUMBER(F8),1/F8,"")</f>
        <v>0.33333333333333331</v>
      </c>
      <c r="E10" s="28">
        <f>IF(ISNUMBER(F9),1/F9,"")</f>
        <v>0.125</v>
      </c>
      <c r="F10" s="33">
        <v>1</v>
      </c>
      <c r="G10" s="32">
        <v>0.14285714285714285</v>
      </c>
      <c r="H10" s="32">
        <v>0.25</v>
      </c>
      <c r="I10" s="32">
        <v>0.2</v>
      </c>
      <c r="J10" s="32">
        <v>0.33333333333333331</v>
      </c>
      <c r="K10" s="32">
        <v>0.33333333333333331</v>
      </c>
      <c r="L10" s="32">
        <v>0.25</v>
      </c>
      <c r="M10" s="32">
        <v>0.5</v>
      </c>
      <c r="N10" s="32">
        <v>0.2</v>
      </c>
      <c r="O10" s="32">
        <v>0.5</v>
      </c>
      <c r="P10" s="32">
        <v>1</v>
      </c>
      <c r="Q10" s="32">
        <v>0.5</v>
      </c>
      <c r="S10" s="26" t="s">
        <v>13</v>
      </c>
      <c r="T10" s="28">
        <f t="shared" si="1"/>
        <v>2.9207232267037544E-2</v>
      </c>
      <c r="U10" s="28">
        <f t="shared" si="2"/>
        <v>1.9762845849802375E-2</v>
      </c>
      <c r="V10" s="28">
        <f t="shared" si="3"/>
        <v>2.8324790936066897E-2</v>
      </c>
      <c r="W10" s="28">
        <f t="shared" si="4"/>
        <v>1.7241379310344827E-2</v>
      </c>
      <c r="X10" s="28">
        <f t="shared" si="5"/>
        <v>1.4197823000473266E-2</v>
      </c>
      <c r="Y10" s="28">
        <f t="shared" si="6"/>
        <v>1.1746280344557557E-2</v>
      </c>
      <c r="Z10" s="28">
        <f t="shared" si="7"/>
        <v>1.2012012012012012E-2</v>
      </c>
      <c r="AA10" s="28">
        <f t="shared" si="8"/>
        <v>9.9999999999999985E-3</v>
      </c>
      <c r="AB10" s="28">
        <f t="shared" si="9"/>
        <v>9.9999999999999985E-3</v>
      </c>
      <c r="AC10" s="28">
        <f t="shared" si="10"/>
        <v>9.1185410334346517E-3</v>
      </c>
      <c r="AD10" s="28">
        <f t="shared" si="11"/>
        <v>8.771929824561403E-3</v>
      </c>
      <c r="AE10" s="28">
        <f t="shared" si="12"/>
        <v>7.352941176470589E-3</v>
      </c>
      <c r="AF10" s="28">
        <f t="shared" si="13"/>
        <v>1.2396694214876032E-2</v>
      </c>
      <c r="AG10" s="28">
        <f t="shared" si="14"/>
        <v>1.8018018018018018E-2</v>
      </c>
      <c r="AH10" s="28">
        <f t="shared" si="15"/>
        <v>1.0452961672473867E-2</v>
      </c>
      <c r="AI10" s="30">
        <f t="shared" si="16"/>
        <v>0.21860344966012904</v>
      </c>
      <c r="AJ10" s="18">
        <f t="shared" si="17"/>
        <v>1.457356331067527E-2</v>
      </c>
      <c r="AK10" s="61"/>
      <c r="AL10" s="19">
        <f t="shared" si="18"/>
        <v>0.2308347091201067</v>
      </c>
      <c r="AM10" s="19">
        <f t="shared" si="19"/>
        <v>15.839277203470077</v>
      </c>
    </row>
    <row r="11" spans="2:39" x14ac:dyDescent="0.35">
      <c r="B11" s="26" t="s">
        <v>16</v>
      </c>
      <c r="C11" s="28">
        <f>IF(ISNUMBER(G7),1/G7,"")</f>
        <v>0.33333333333333331</v>
      </c>
      <c r="D11" s="28">
        <f>IF(ISNUMBER(G8),1/G8,"")</f>
        <v>2</v>
      </c>
      <c r="E11" s="28">
        <f>IF(ISNUMBER(G9),1/G9,"")</f>
        <v>0.33333333333333331</v>
      </c>
      <c r="F11" s="28">
        <f>IF(ISNUMBER(G10),1/G10,"")</f>
        <v>7</v>
      </c>
      <c r="G11" s="33">
        <v>1</v>
      </c>
      <c r="H11" s="32">
        <v>3</v>
      </c>
      <c r="I11" s="32">
        <v>2</v>
      </c>
      <c r="J11" s="32">
        <v>5</v>
      </c>
      <c r="K11" s="32">
        <v>5</v>
      </c>
      <c r="L11" s="32">
        <v>5</v>
      </c>
      <c r="M11" s="32">
        <v>7</v>
      </c>
      <c r="N11" s="32">
        <v>3</v>
      </c>
      <c r="O11" s="32">
        <v>5</v>
      </c>
      <c r="P11" s="32">
        <v>7</v>
      </c>
      <c r="Q11" s="32">
        <v>6</v>
      </c>
      <c r="S11" s="26" t="s">
        <v>16</v>
      </c>
      <c r="T11" s="28">
        <f t="shared" si="1"/>
        <v>7.7885952712100109E-2</v>
      </c>
      <c r="U11" s="28">
        <f t="shared" si="2"/>
        <v>0.11857707509881425</v>
      </c>
      <c r="V11" s="28">
        <f t="shared" si="3"/>
        <v>7.553277582951172E-2</v>
      </c>
      <c r="W11" s="28">
        <f t="shared" si="4"/>
        <v>0.1206896551724138</v>
      </c>
      <c r="X11" s="28">
        <f t="shared" si="5"/>
        <v>9.9384761003312866E-2</v>
      </c>
      <c r="Y11" s="28">
        <f t="shared" si="6"/>
        <v>0.1409553641346907</v>
      </c>
      <c r="Z11" s="28">
        <f t="shared" si="7"/>
        <v>0.12012012012012011</v>
      </c>
      <c r="AA11" s="28">
        <f t="shared" si="8"/>
        <v>0.15</v>
      </c>
      <c r="AB11" s="28">
        <f t="shared" si="9"/>
        <v>0.15</v>
      </c>
      <c r="AC11" s="28">
        <f t="shared" si="10"/>
        <v>0.18237082066869303</v>
      </c>
      <c r="AD11" s="28">
        <f t="shared" si="11"/>
        <v>0.12280701754385964</v>
      </c>
      <c r="AE11" s="28">
        <f t="shared" si="12"/>
        <v>0.11029411764705882</v>
      </c>
      <c r="AF11" s="28">
        <f t="shared" si="13"/>
        <v>0.12396694214876032</v>
      </c>
      <c r="AG11" s="28">
        <f t="shared" si="14"/>
        <v>0.12612612612612611</v>
      </c>
      <c r="AH11" s="28">
        <f t="shared" si="15"/>
        <v>0.12543554006968641</v>
      </c>
      <c r="AI11" s="30">
        <f t="shared" si="16"/>
        <v>1.8441462682751482</v>
      </c>
      <c r="AJ11" s="18">
        <f t="shared" si="17"/>
        <v>0.12294308455167655</v>
      </c>
      <c r="AK11" s="61"/>
      <c r="AL11" s="19">
        <f t="shared" si="18"/>
        <v>2.078225440369442</v>
      </c>
      <c r="AM11" s="19">
        <f t="shared" si="19"/>
        <v>16.903963715794877</v>
      </c>
    </row>
    <row r="12" spans="2:39" x14ac:dyDescent="0.35">
      <c r="B12" s="26" t="s">
        <v>19</v>
      </c>
      <c r="C12" s="28">
        <f>IF(ISNUMBER(H7),1/H7,"")</f>
        <v>0.2</v>
      </c>
      <c r="D12" s="28">
        <f>IF(ISNUMBER(H8),1/H8,"")</f>
        <v>0.5</v>
      </c>
      <c r="E12" s="28">
        <f>IF(ISNUMBER(H9),1/H9,"")</f>
        <v>0.2</v>
      </c>
      <c r="F12" s="28">
        <f>IF(ISNUMBER(H10),1/H10,"")</f>
        <v>4</v>
      </c>
      <c r="G12" s="28">
        <f>IF(ISNUMBER(H11),1/H11,"")</f>
        <v>0.33333333333333331</v>
      </c>
      <c r="H12" s="33">
        <v>1</v>
      </c>
      <c r="I12" s="32">
        <v>0.5</v>
      </c>
      <c r="J12" s="32">
        <v>2</v>
      </c>
      <c r="K12" s="32">
        <v>2</v>
      </c>
      <c r="L12" s="32">
        <v>2</v>
      </c>
      <c r="M12" s="32">
        <v>5</v>
      </c>
      <c r="N12" s="32">
        <v>2</v>
      </c>
      <c r="O12" s="32">
        <v>3</v>
      </c>
      <c r="P12" s="32">
        <v>4</v>
      </c>
      <c r="Q12" s="32">
        <v>4</v>
      </c>
      <c r="S12" s="26" t="s">
        <v>19</v>
      </c>
      <c r="T12" s="28">
        <f t="shared" si="1"/>
        <v>4.673157162726007E-2</v>
      </c>
      <c r="U12" s="28">
        <f t="shared" si="2"/>
        <v>2.9644268774703563E-2</v>
      </c>
      <c r="V12" s="28">
        <f t="shared" si="3"/>
        <v>4.5319665497707037E-2</v>
      </c>
      <c r="W12" s="28">
        <f t="shared" si="4"/>
        <v>6.8965517241379309E-2</v>
      </c>
      <c r="X12" s="28">
        <f t="shared" si="5"/>
        <v>3.3128253667770953E-2</v>
      </c>
      <c r="Y12" s="28">
        <f t="shared" si="6"/>
        <v>4.698512137823023E-2</v>
      </c>
      <c r="Z12" s="28">
        <f t="shared" si="7"/>
        <v>3.0030030030030026E-2</v>
      </c>
      <c r="AA12" s="28">
        <f t="shared" si="8"/>
        <v>0.06</v>
      </c>
      <c r="AB12" s="28">
        <f t="shared" si="9"/>
        <v>0.06</v>
      </c>
      <c r="AC12" s="28">
        <f t="shared" si="10"/>
        <v>7.2948328267477214E-2</v>
      </c>
      <c r="AD12" s="28">
        <f t="shared" si="11"/>
        <v>8.771929824561403E-2</v>
      </c>
      <c r="AE12" s="28">
        <f t="shared" si="12"/>
        <v>7.3529411764705885E-2</v>
      </c>
      <c r="AF12" s="28">
        <f t="shared" si="13"/>
        <v>7.43801652892562E-2</v>
      </c>
      <c r="AG12" s="28">
        <f t="shared" si="14"/>
        <v>7.2072072072072071E-2</v>
      </c>
      <c r="AH12" s="28">
        <f t="shared" si="15"/>
        <v>8.3623693379790934E-2</v>
      </c>
      <c r="AI12" s="30">
        <f t="shared" si="16"/>
        <v>0.88507739723599743</v>
      </c>
      <c r="AJ12" s="18">
        <f t="shared" si="17"/>
        <v>5.9005159815733163E-2</v>
      </c>
      <c r="AK12" s="61"/>
      <c r="AL12" s="19">
        <f t="shared" si="18"/>
        <v>0.9639466870326594</v>
      </c>
      <c r="AM12" s="19">
        <f t="shared" si="19"/>
        <v>16.336650727545901</v>
      </c>
    </row>
    <row r="13" spans="2:39" x14ac:dyDescent="0.35">
      <c r="B13" s="26" t="s">
        <v>22</v>
      </c>
      <c r="C13" s="28">
        <f>IF(ISNUMBER(I7),1/I7,"")</f>
        <v>0.2</v>
      </c>
      <c r="D13" s="28">
        <f>IF(ISNUMBER(I8),1/I8,"")</f>
        <v>2</v>
      </c>
      <c r="E13" s="28">
        <f>IF(ISNUMBER(I9),1/I9,"")</f>
        <v>0.2</v>
      </c>
      <c r="F13" s="28">
        <f>IF(ISNUMBER(I10),1/I10,"")</f>
        <v>5</v>
      </c>
      <c r="G13" s="28">
        <f>IF(ISNUMBER(I11),1/I11,"")</f>
        <v>0.5</v>
      </c>
      <c r="H13" s="28">
        <f>IF(ISNUMBER(I12),1/I12,"")</f>
        <v>2</v>
      </c>
      <c r="I13" s="33">
        <v>1</v>
      </c>
      <c r="J13" s="32">
        <v>3</v>
      </c>
      <c r="K13" s="32">
        <v>3</v>
      </c>
      <c r="L13" s="32">
        <v>2</v>
      </c>
      <c r="M13" s="32">
        <v>4</v>
      </c>
      <c r="N13" s="32">
        <v>3</v>
      </c>
      <c r="O13" s="32">
        <v>4</v>
      </c>
      <c r="P13" s="32">
        <v>5</v>
      </c>
      <c r="Q13" s="32">
        <v>4</v>
      </c>
      <c r="S13" s="26" t="s">
        <v>22</v>
      </c>
      <c r="T13" s="28">
        <f t="shared" si="1"/>
        <v>4.673157162726007E-2</v>
      </c>
      <c r="U13" s="28">
        <f t="shared" si="2"/>
        <v>0.11857707509881425</v>
      </c>
      <c r="V13" s="28">
        <f t="shared" si="3"/>
        <v>4.5319665497707037E-2</v>
      </c>
      <c r="W13" s="28">
        <f t="shared" si="4"/>
        <v>8.6206896551724144E-2</v>
      </c>
      <c r="X13" s="28">
        <f t="shared" si="5"/>
        <v>4.9692380501656433E-2</v>
      </c>
      <c r="Y13" s="28">
        <f t="shared" si="6"/>
        <v>9.3970242756460459E-2</v>
      </c>
      <c r="Z13" s="28">
        <f t="shared" si="7"/>
        <v>6.0060060060060053E-2</v>
      </c>
      <c r="AA13" s="28">
        <f t="shared" si="8"/>
        <v>0.09</v>
      </c>
      <c r="AB13" s="28">
        <f t="shared" si="9"/>
        <v>0.09</v>
      </c>
      <c r="AC13" s="28">
        <f t="shared" si="10"/>
        <v>7.2948328267477214E-2</v>
      </c>
      <c r="AD13" s="28">
        <f t="shared" si="11"/>
        <v>7.0175438596491224E-2</v>
      </c>
      <c r="AE13" s="28">
        <f t="shared" si="12"/>
        <v>0.11029411764705882</v>
      </c>
      <c r="AF13" s="28">
        <f t="shared" si="13"/>
        <v>9.9173553719008253E-2</v>
      </c>
      <c r="AG13" s="28">
        <f t="shared" si="14"/>
        <v>9.0090090090090086E-2</v>
      </c>
      <c r="AH13" s="28">
        <f t="shared" si="15"/>
        <v>8.3623693379790934E-2</v>
      </c>
      <c r="AI13" s="30">
        <f t="shared" si="16"/>
        <v>1.2068631137935988</v>
      </c>
      <c r="AJ13" s="18">
        <f t="shared" si="17"/>
        <v>8.0457540919573259E-2</v>
      </c>
      <c r="AK13" s="61"/>
      <c r="AL13" s="19">
        <f t="shared" si="18"/>
        <v>1.3419832367743336</v>
      </c>
      <c r="AM13" s="19">
        <f t="shared" si="19"/>
        <v>16.679396628785899</v>
      </c>
    </row>
    <row r="14" spans="2:39" x14ac:dyDescent="0.35">
      <c r="B14" s="26" t="s">
        <v>25</v>
      </c>
      <c r="C14" s="28">
        <f>IF(ISNUMBER(J7),1/J7,"")</f>
        <v>0.14285714285714285</v>
      </c>
      <c r="D14" s="28">
        <f>IF(ISNUMBER(J8),1/J8,"")</f>
        <v>0.5</v>
      </c>
      <c r="E14" s="28">
        <f>IF(ISNUMBER(J9),1/J9,"")</f>
        <v>0.14285714285714285</v>
      </c>
      <c r="F14" s="28">
        <f>IF(ISNUMBER(J10),1/J10,"")</f>
        <v>3</v>
      </c>
      <c r="G14" s="28">
        <f>IF(ISNUMBER(J11),1/J11,"")</f>
        <v>0.2</v>
      </c>
      <c r="H14" s="28">
        <f>IF(ISNUMBER(J12),1/J12,"")</f>
        <v>0.5</v>
      </c>
      <c r="I14" s="28">
        <f>IF(ISNUMBER(J13),1/J13,"")</f>
        <v>0.33333333333333331</v>
      </c>
      <c r="J14" s="33">
        <v>1</v>
      </c>
      <c r="K14" s="32">
        <v>1</v>
      </c>
      <c r="L14" s="32">
        <v>0.33333333333333331</v>
      </c>
      <c r="M14" s="32">
        <v>3</v>
      </c>
      <c r="N14" s="32">
        <v>2</v>
      </c>
      <c r="O14" s="32">
        <v>2</v>
      </c>
      <c r="P14" s="32">
        <v>3</v>
      </c>
      <c r="Q14" s="32">
        <v>3</v>
      </c>
      <c r="S14" s="26" t="s">
        <v>25</v>
      </c>
      <c r="T14" s="28">
        <f t="shared" si="1"/>
        <v>3.3379694019471474E-2</v>
      </c>
      <c r="U14" s="28">
        <f t="shared" si="2"/>
        <v>2.9644268774703563E-2</v>
      </c>
      <c r="V14" s="28">
        <f t="shared" si="3"/>
        <v>3.2371189641219308E-2</v>
      </c>
      <c r="W14" s="28">
        <f t="shared" si="4"/>
        <v>5.1724137931034482E-2</v>
      </c>
      <c r="X14" s="28">
        <f t="shared" si="5"/>
        <v>1.9876952200662573E-2</v>
      </c>
      <c r="Y14" s="28">
        <f t="shared" si="6"/>
        <v>2.3492560689115115E-2</v>
      </c>
      <c r="Z14" s="28">
        <f t="shared" si="7"/>
        <v>2.0020020020020016E-2</v>
      </c>
      <c r="AA14" s="28">
        <f t="shared" si="8"/>
        <v>0.03</v>
      </c>
      <c r="AB14" s="28">
        <f t="shared" si="9"/>
        <v>0.03</v>
      </c>
      <c r="AC14" s="28">
        <f t="shared" si="10"/>
        <v>1.2158054711246201E-2</v>
      </c>
      <c r="AD14" s="28">
        <f t="shared" si="11"/>
        <v>5.2631578947368418E-2</v>
      </c>
      <c r="AE14" s="28">
        <f t="shared" si="12"/>
        <v>7.3529411764705885E-2</v>
      </c>
      <c r="AF14" s="28">
        <f t="shared" si="13"/>
        <v>4.9586776859504127E-2</v>
      </c>
      <c r="AG14" s="28">
        <f t="shared" si="14"/>
        <v>5.4054054054054057E-2</v>
      </c>
      <c r="AH14" s="28">
        <f t="shared" si="15"/>
        <v>6.2717770034843204E-2</v>
      </c>
      <c r="AI14" s="30">
        <f t="shared" si="16"/>
        <v>0.5751864696479484</v>
      </c>
      <c r="AJ14" s="18">
        <f t="shared" si="17"/>
        <v>3.8345764643196563E-2</v>
      </c>
      <c r="AK14" s="61"/>
      <c r="AL14" s="19">
        <f t="shared" si="18"/>
        <v>0.6117597771909038</v>
      </c>
      <c r="AM14" s="19">
        <f t="shared" si="19"/>
        <v>15.953776978585934</v>
      </c>
    </row>
    <row r="15" spans="2:39" x14ac:dyDescent="0.35">
      <c r="B15" s="26" t="s">
        <v>28</v>
      </c>
      <c r="C15" s="28">
        <f>IF(ISNUMBER(K7),1/K7,"")</f>
        <v>0.14285714285714285</v>
      </c>
      <c r="D15" s="28">
        <f>IF(ISNUMBER(K8),1/K8,"")</f>
        <v>0.5</v>
      </c>
      <c r="E15" s="28">
        <f>IF(ISNUMBER(K9),1/K9,"")</f>
        <v>0.14285714285714285</v>
      </c>
      <c r="F15" s="28">
        <f>IF(ISNUMBER(K10),1/K10,"")</f>
        <v>3</v>
      </c>
      <c r="G15" s="28">
        <f>IF(ISNUMBER(K11),1/K11,"")</f>
        <v>0.2</v>
      </c>
      <c r="H15" s="28">
        <f>IF(ISNUMBER(K12),1/K12,"")</f>
        <v>0.5</v>
      </c>
      <c r="I15" s="28">
        <f>IF(ISNUMBER(K13),1/K13,"")</f>
        <v>0.33333333333333331</v>
      </c>
      <c r="J15" s="28">
        <f>IF(ISNUMBER(K14),1/K14,"")</f>
        <v>1</v>
      </c>
      <c r="K15" s="33">
        <v>1</v>
      </c>
      <c r="L15" s="32">
        <v>0.33333333333333331</v>
      </c>
      <c r="M15" s="32">
        <v>3</v>
      </c>
      <c r="N15" s="32">
        <v>2</v>
      </c>
      <c r="O15" s="32">
        <v>2</v>
      </c>
      <c r="P15" s="32">
        <v>3</v>
      </c>
      <c r="Q15" s="32">
        <v>3</v>
      </c>
      <c r="S15" s="26" t="s">
        <v>28</v>
      </c>
      <c r="T15" s="28">
        <f t="shared" si="1"/>
        <v>3.3379694019471474E-2</v>
      </c>
      <c r="U15" s="28">
        <f t="shared" si="2"/>
        <v>2.9644268774703563E-2</v>
      </c>
      <c r="V15" s="28">
        <f t="shared" si="3"/>
        <v>3.2371189641219308E-2</v>
      </c>
      <c r="W15" s="28">
        <f t="shared" si="4"/>
        <v>5.1724137931034482E-2</v>
      </c>
      <c r="X15" s="28">
        <f t="shared" si="5"/>
        <v>1.9876952200662573E-2</v>
      </c>
      <c r="Y15" s="28">
        <f t="shared" si="6"/>
        <v>2.3492560689115115E-2</v>
      </c>
      <c r="Z15" s="28">
        <f t="shared" si="7"/>
        <v>2.0020020020020016E-2</v>
      </c>
      <c r="AA15" s="28">
        <f t="shared" si="8"/>
        <v>0.03</v>
      </c>
      <c r="AB15" s="28">
        <f t="shared" si="9"/>
        <v>0.03</v>
      </c>
      <c r="AC15" s="28">
        <f t="shared" si="10"/>
        <v>1.2158054711246201E-2</v>
      </c>
      <c r="AD15" s="28">
        <f t="shared" si="11"/>
        <v>5.2631578947368418E-2</v>
      </c>
      <c r="AE15" s="28">
        <f t="shared" si="12"/>
        <v>7.3529411764705885E-2</v>
      </c>
      <c r="AF15" s="28">
        <f t="shared" si="13"/>
        <v>4.9586776859504127E-2</v>
      </c>
      <c r="AG15" s="28">
        <f t="shared" si="14"/>
        <v>5.4054054054054057E-2</v>
      </c>
      <c r="AH15" s="28">
        <f t="shared" si="15"/>
        <v>6.2717770034843204E-2</v>
      </c>
      <c r="AI15" s="30">
        <f t="shared" si="16"/>
        <v>0.5751864696479484</v>
      </c>
      <c r="AJ15" s="18">
        <f t="shared" si="17"/>
        <v>3.8345764643196563E-2</v>
      </c>
      <c r="AK15" s="61"/>
      <c r="AL15" s="19">
        <f t="shared" si="18"/>
        <v>0.6117597771909038</v>
      </c>
      <c r="AM15" s="19">
        <f t="shared" si="19"/>
        <v>15.953776978585934</v>
      </c>
    </row>
    <row r="16" spans="2:39" x14ac:dyDescent="0.35">
      <c r="B16" s="26" t="s">
        <v>31</v>
      </c>
      <c r="C16" s="28">
        <f>IF(ISNUMBER(L7),1/L7,"")</f>
        <v>0.2</v>
      </c>
      <c r="D16" s="28">
        <f>IF(ISNUMBER(L8),1/L8,"")</f>
        <v>0.33333333333333331</v>
      </c>
      <c r="E16" s="28">
        <f>IF(ISNUMBER(L9),1/L9,"")</f>
        <v>0.2</v>
      </c>
      <c r="F16" s="28">
        <f>IF(ISNUMBER(L10),1/L10,"")</f>
        <v>4</v>
      </c>
      <c r="G16" s="28">
        <f>IF(ISNUMBER(L11),1/L11,"")</f>
        <v>0.2</v>
      </c>
      <c r="H16" s="28">
        <f>IF(ISNUMBER(L12),1/L12,"")</f>
        <v>0.5</v>
      </c>
      <c r="I16" s="28">
        <f>IF(ISNUMBER(L13),1/L13,"")</f>
        <v>0.5</v>
      </c>
      <c r="J16" s="28">
        <f>IF(ISNUMBER(L14),1/L14,"")</f>
        <v>3</v>
      </c>
      <c r="K16" s="28">
        <f>IF(ISNUMBER(L15),1/L15,"")</f>
        <v>3</v>
      </c>
      <c r="L16" s="33">
        <v>1</v>
      </c>
      <c r="M16" s="32">
        <v>2</v>
      </c>
      <c r="N16" s="32">
        <v>0.5</v>
      </c>
      <c r="O16" s="32">
        <v>2</v>
      </c>
      <c r="P16" s="32">
        <v>4</v>
      </c>
      <c r="Q16" s="32">
        <v>4</v>
      </c>
      <c r="S16" s="26" t="s">
        <v>31</v>
      </c>
      <c r="T16" s="28">
        <f t="shared" si="1"/>
        <v>4.673157162726007E-2</v>
      </c>
      <c r="U16" s="28">
        <f t="shared" si="2"/>
        <v>1.9762845849802375E-2</v>
      </c>
      <c r="V16" s="28">
        <f t="shared" si="3"/>
        <v>4.5319665497707037E-2</v>
      </c>
      <c r="W16" s="28">
        <f t="shared" si="4"/>
        <v>6.8965517241379309E-2</v>
      </c>
      <c r="X16" s="28">
        <f t="shared" si="5"/>
        <v>1.9876952200662573E-2</v>
      </c>
      <c r="Y16" s="28">
        <f t="shared" si="6"/>
        <v>2.3492560689115115E-2</v>
      </c>
      <c r="Z16" s="28">
        <f t="shared" si="7"/>
        <v>3.0030030030030026E-2</v>
      </c>
      <c r="AA16" s="28">
        <f t="shared" si="8"/>
        <v>0.09</v>
      </c>
      <c r="AB16" s="28">
        <f t="shared" si="9"/>
        <v>0.09</v>
      </c>
      <c r="AC16" s="28">
        <f t="shared" si="10"/>
        <v>3.6474164133738607E-2</v>
      </c>
      <c r="AD16" s="28">
        <f t="shared" si="11"/>
        <v>3.5087719298245612E-2</v>
      </c>
      <c r="AE16" s="28">
        <f t="shared" si="12"/>
        <v>1.8382352941176471E-2</v>
      </c>
      <c r="AF16" s="28">
        <f t="shared" si="13"/>
        <v>4.9586776859504127E-2</v>
      </c>
      <c r="AG16" s="28">
        <f t="shared" si="14"/>
        <v>7.2072072072072071E-2</v>
      </c>
      <c r="AH16" s="28">
        <f t="shared" si="15"/>
        <v>8.3623693379790934E-2</v>
      </c>
      <c r="AI16" s="30">
        <f t="shared" si="16"/>
        <v>0.72940592182048436</v>
      </c>
      <c r="AJ16" s="18">
        <f t="shared" si="17"/>
        <v>4.8627061454698958E-2</v>
      </c>
      <c r="AK16" s="61"/>
      <c r="AL16" s="19">
        <f t="shared" si="18"/>
        <v>0.79282551217052688</v>
      </c>
      <c r="AM16" s="19">
        <f t="shared" si="19"/>
        <v>16.304203635852524</v>
      </c>
    </row>
    <row r="17" spans="2:39" x14ac:dyDescent="0.35">
      <c r="B17" s="26" t="s">
        <v>34</v>
      </c>
      <c r="C17" s="28">
        <f>IF(ISNUMBER(M7),1/M7,"")</f>
        <v>0.125</v>
      </c>
      <c r="D17" s="28">
        <f>IF(ISNUMBER(M8),1/M8,"")</f>
        <v>0.2</v>
      </c>
      <c r="E17" s="28">
        <f>IF(ISNUMBER(M9),1/M9,"")</f>
        <v>0.125</v>
      </c>
      <c r="F17" s="28">
        <f>IF(ISNUMBER(M10),1/M10,"")</f>
        <v>2</v>
      </c>
      <c r="G17" s="28">
        <f>IF(ISNUMBER(M11),1/M11,"")</f>
        <v>0.14285714285714285</v>
      </c>
      <c r="H17" s="28">
        <f>IF(ISNUMBER(M12),1/M12,"")</f>
        <v>0.2</v>
      </c>
      <c r="I17" s="28">
        <f>IF(ISNUMBER(M13),1/M13,"")</f>
        <v>0.25</v>
      </c>
      <c r="J17" s="28">
        <f>IF(ISNUMBER(M14),1/M14,"")</f>
        <v>0.33333333333333331</v>
      </c>
      <c r="K17" s="28">
        <f>IF(ISNUMBER(M15),1/M15,"")</f>
        <v>0.33333333333333331</v>
      </c>
      <c r="L17" s="28">
        <f>IF(ISNUMBER(M16),1/M16,"")</f>
        <v>0.5</v>
      </c>
      <c r="M17" s="33">
        <v>1</v>
      </c>
      <c r="N17" s="32">
        <v>0.25</v>
      </c>
      <c r="O17" s="32">
        <v>0.33333333333333331</v>
      </c>
      <c r="P17" s="32">
        <v>2</v>
      </c>
      <c r="Q17" s="32">
        <v>0.33333333333333331</v>
      </c>
      <c r="S17" s="26" t="s">
        <v>34</v>
      </c>
      <c r="T17" s="28">
        <f t="shared" si="1"/>
        <v>2.9207232267037544E-2</v>
      </c>
      <c r="U17" s="28">
        <f t="shared" si="2"/>
        <v>1.1857707509881426E-2</v>
      </c>
      <c r="V17" s="28">
        <f t="shared" si="3"/>
        <v>2.8324790936066897E-2</v>
      </c>
      <c r="W17" s="28">
        <f t="shared" si="4"/>
        <v>3.4482758620689655E-2</v>
      </c>
      <c r="X17" s="28">
        <f t="shared" si="5"/>
        <v>1.4197823000473266E-2</v>
      </c>
      <c r="Y17" s="28">
        <f t="shared" si="6"/>
        <v>9.3970242756460463E-3</v>
      </c>
      <c r="Z17" s="28">
        <f t="shared" si="7"/>
        <v>1.5015015015015013E-2</v>
      </c>
      <c r="AA17" s="28">
        <f t="shared" si="8"/>
        <v>9.9999999999999985E-3</v>
      </c>
      <c r="AB17" s="28">
        <f t="shared" si="9"/>
        <v>9.9999999999999985E-3</v>
      </c>
      <c r="AC17" s="28">
        <f t="shared" si="10"/>
        <v>1.8237082066869303E-2</v>
      </c>
      <c r="AD17" s="28">
        <f t="shared" si="11"/>
        <v>1.7543859649122806E-2</v>
      </c>
      <c r="AE17" s="28">
        <f t="shared" si="12"/>
        <v>9.1911764705882356E-3</v>
      </c>
      <c r="AF17" s="28">
        <f t="shared" si="13"/>
        <v>8.2644628099173539E-3</v>
      </c>
      <c r="AG17" s="28">
        <f t="shared" si="14"/>
        <v>3.6036036036036036E-2</v>
      </c>
      <c r="AH17" s="28">
        <f t="shared" si="15"/>
        <v>6.9686411149825775E-3</v>
      </c>
      <c r="AI17" s="30">
        <f t="shared" si="16"/>
        <v>0.25872360977232617</v>
      </c>
      <c r="AJ17" s="18">
        <f t="shared" si="17"/>
        <v>1.724824065148841E-2</v>
      </c>
      <c r="AK17" s="61"/>
      <c r="AL17" s="19">
        <f t="shared" si="18"/>
        <v>0.2697888951610305</v>
      </c>
      <c r="AM17" s="19">
        <f t="shared" si="19"/>
        <v>15.641531250188667</v>
      </c>
    </row>
    <row r="18" spans="2:39" x14ac:dyDescent="0.35">
      <c r="B18" s="26" t="s">
        <v>37</v>
      </c>
      <c r="C18" s="28">
        <f>IF(ISNUMBER(N7),1/N7,"")</f>
        <v>0.2</v>
      </c>
      <c r="D18" s="28">
        <f>IF(ISNUMBER(N8),1/N8,"")</f>
        <v>0.5</v>
      </c>
      <c r="E18" s="28">
        <f>IF(ISNUMBER(N9),1/N9,"")</f>
        <v>0.2</v>
      </c>
      <c r="F18" s="28">
        <f>IF(ISNUMBER(N10),1/N10,"")</f>
        <v>5</v>
      </c>
      <c r="G18" s="28">
        <f>IF(ISNUMBER(N11),1/N11,"")</f>
        <v>0.33333333333333331</v>
      </c>
      <c r="H18" s="28">
        <f>IF(ISNUMBER(N12),1/N12,"")</f>
        <v>0.5</v>
      </c>
      <c r="I18" s="28">
        <f>IF(ISNUMBER(N13),1/N13,"")</f>
        <v>0.33333333333333331</v>
      </c>
      <c r="J18" s="28">
        <f>IF(ISNUMBER(N14),1/N14,"")</f>
        <v>0.5</v>
      </c>
      <c r="K18" s="28">
        <f>IF(ISNUMBER(N15),1/N15,"")</f>
        <v>0.5</v>
      </c>
      <c r="L18" s="28">
        <f>IF(ISNUMBER(N16),1/N16,"")</f>
        <v>2</v>
      </c>
      <c r="M18" s="28">
        <f>IF(ISNUMBER(N17),1/N17,"")</f>
        <v>4</v>
      </c>
      <c r="N18" s="33">
        <v>1</v>
      </c>
      <c r="O18" s="32">
        <v>2</v>
      </c>
      <c r="P18" s="32">
        <v>4</v>
      </c>
      <c r="Q18" s="32">
        <v>2</v>
      </c>
      <c r="S18" s="26" t="s">
        <v>37</v>
      </c>
      <c r="T18" s="28">
        <f t="shared" si="1"/>
        <v>4.673157162726007E-2</v>
      </c>
      <c r="U18" s="28">
        <f t="shared" si="2"/>
        <v>2.9644268774703563E-2</v>
      </c>
      <c r="V18" s="28">
        <f t="shared" si="3"/>
        <v>4.5319665497707037E-2</v>
      </c>
      <c r="W18" s="28">
        <f t="shared" si="4"/>
        <v>8.6206896551724144E-2</v>
      </c>
      <c r="X18" s="28">
        <f t="shared" si="5"/>
        <v>3.3128253667770953E-2</v>
      </c>
      <c r="Y18" s="28">
        <f t="shared" si="6"/>
        <v>2.3492560689115115E-2</v>
      </c>
      <c r="Z18" s="28">
        <f t="shared" si="7"/>
        <v>2.0020020020020016E-2</v>
      </c>
      <c r="AA18" s="28">
        <f t="shared" si="8"/>
        <v>1.4999999999999999E-2</v>
      </c>
      <c r="AB18" s="28">
        <f t="shared" si="9"/>
        <v>1.4999999999999999E-2</v>
      </c>
      <c r="AC18" s="28">
        <f t="shared" si="10"/>
        <v>7.2948328267477214E-2</v>
      </c>
      <c r="AD18" s="28">
        <f t="shared" si="11"/>
        <v>7.0175438596491224E-2</v>
      </c>
      <c r="AE18" s="28">
        <f t="shared" si="12"/>
        <v>3.6764705882352942E-2</v>
      </c>
      <c r="AF18" s="28">
        <f t="shared" si="13"/>
        <v>4.9586776859504127E-2</v>
      </c>
      <c r="AG18" s="28">
        <f t="shared" si="14"/>
        <v>7.2072072072072071E-2</v>
      </c>
      <c r="AH18" s="28">
        <f t="shared" si="15"/>
        <v>4.1811846689895467E-2</v>
      </c>
      <c r="AI18" s="30">
        <f t="shared" si="16"/>
        <v>0.65790240519609389</v>
      </c>
      <c r="AJ18" s="18">
        <f t="shared" si="17"/>
        <v>4.386016034640626E-2</v>
      </c>
      <c r="AK18" s="61"/>
      <c r="AL18" s="19">
        <f t="shared" si="18"/>
        <v>0.69227158986807191</v>
      </c>
      <c r="AM18" s="19">
        <f t="shared" si="19"/>
        <v>15.783608276862902</v>
      </c>
    </row>
    <row r="19" spans="2:39" x14ac:dyDescent="0.35">
      <c r="B19" s="26" t="s">
        <v>40</v>
      </c>
      <c r="C19" s="28">
        <f>IF(ISNUMBER(O7),1/O7,"")</f>
        <v>0.14285714285714285</v>
      </c>
      <c r="D19" s="28">
        <f>IF(ISNUMBER(O8),1/O8,"")</f>
        <v>0.33333333333333331</v>
      </c>
      <c r="E19" s="28">
        <f>IF(ISNUMBER(O9),1/O9,"")</f>
        <v>0.14285714285714285</v>
      </c>
      <c r="F19" s="28">
        <f>IF(ISNUMBER(O10),1/O10,"")</f>
        <v>2</v>
      </c>
      <c r="G19" s="28">
        <f>IF(ISNUMBER(O11),1/O11,"")</f>
        <v>0.2</v>
      </c>
      <c r="H19" s="28">
        <f>IF(ISNUMBER(O12),1/O12,"")</f>
        <v>0.33333333333333331</v>
      </c>
      <c r="I19" s="28">
        <f>IF(ISNUMBER(O13),1/O13,"")</f>
        <v>0.25</v>
      </c>
      <c r="J19" s="28">
        <f>IF(ISNUMBER(O14),1/O14,"")</f>
        <v>0.5</v>
      </c>
      <c r="K19" s="28">
        <f>IF(ISNUMBER(O15),1/O15,"")</f>
        <v>0.5</v>
      </c>
      <c r="L19" s="28">
        <f>IF(ISNUMBER(O16),1/O16,"")</f>
        <v>0.5</v>
      </c>
      <c r="M19" s="28">
        <f>IF(ISNUMBER(O17),1/O17,"")</f>
        <v>3</v>
      </c>
      <c r="N19" s="28">
        <f>IF(ISNUMBER(O18),1/O18,"")</f>
        <v>0.5</v>
      </c>
      <c r="O19" s="33">
        <v>1</v>
      </c>
      <c r="P19" s="32">
        <v>2</v>
      </c>
      <c r="Q19" s="32">
        <v>1</v>
      </c>
      <c r="S19" s="26" t="s">
        <v>40</v>
      </c>
      <c r="T19" s="28">
        <f t="shared" si="1"/>
        <v>3.3379694019471474E-2</v>
      </c>
      <c r="U19" s="28">
        <f t="shared" si="2"/>
        <v>1.9762845849802375E-2</v>
      </c>
      <c r="V19" s="28">
        <f t="shared" si="3"/>
        <v>3.2371189641219308E-2</v>
      </c>
      <c r="W19" s="28">
        <f t="shared" si="4"/>
        <v>3.4482758620689655E-2</v>
      </c>
      <c r="X19" s="28">
        <f t="shared" si="5"/>
        <v>1.9876952200662573E-2</v>
      </c>
      <c r="Y19" s="28">
        <f t="shared" si="6"/>
        <v>1.5661707126076743E-2</v>
      </c>
      <c r="Z19" s="28">
        <f t="shared" si="7"/>
        <v>1.5015015015015013E-2</v>
      </c>
      <c r="AA19" s="28">
        <f t="shared" si="8"/>
        <v>1.4999999999999999E-2</v>
      </c>
      <c r="AB19" s="28">
        <f t="shared" si="9"/>
        <v>1.4999999999999999E-2</v>
      </c>
      <c r="AC19" s="28">
        <f t="shared" si="10"/>
        <v>1.8237082066869303E-2</v>
      </c>
      <c r="AD19" s="28">
        <f t="shared" si="11"/>
        <v>5.2631578947368418E-2</v>
      </c>
      <c r="AE19" s="28">
        <f t="shared" si="12"/>
        <v>1.8382352941176471E-2</v>
      </c>
      <c r="AF19" s="28">
        <f t="shared" si="13"/>
        <v>2.4793388429752063E-2</v>
      </c>
      <c r="AG19" s="28">
        <f t="shared" si="14"/>
        <v>3.6036036036036036E-2</v>
      </c>
      <c r="AH19" s="28">
        <f t="shared" si="15"/>
        <v>2.0905923344947733E-2</v>
      </c>
      <c r="AI19" s="30">
        <f t="shared" si="16"/>
        <v>0.37153652423908717</v>
      </c>
      <c r="AJ19" s="18">
        <f t="shared" si="17"/>
        <v>2.4769101615939145E-2</v>
      </c>
      <c r="AK19" s="61"/>
      <c r="AL19" s="19">
        <f t="shared" si="18"/>
        <v>0.38965164300680222</v>
      </c>
      <c r="AM19" s="19">
        <f t="shared" si="19"/>
        <v>15.731359540148109</v>
      </c>
    </row>
    <row r="20" spans="2:39" x14ac:dyDescent="0.35">
      <c r="B20" s="26" t="s">
        <v>43</v>
      </c>
      <c r="C20" s="28">
        <f>IF(ISNUMBER(P7),1/P7,"")</f>
        <v>0.125</v>
      </c>
      <c r="D20" s="28">
        <f>IF(ISNUMBER(P8),1/P8,"")</f>
        <v>0.33333333333333331</v>
      </c>
      <c r="E20" s="28">
        <f>IF(ISNUMBER(P9),1/P9,"")</f>
        <v>0.125</v>
      </c>
      <c r="F20" s="28">
        <f>IF(ISNUMBER(P10),1/P10,"")</f>
        <v>1</v>
      </c>
      <c r="G20" s="28">
        <f>IF(ISNUMBER(P11),1/P11,"")</f>
        <v>0.14285714285714285</v>
      </c>
      <c r="H20" s="28">
        <f>IF(ISNUMBER(P12),1/P12,"")</f>
        <v>0.25</v>
      </c>
      <c r="I20" s="28">
        <f>IF(ISNUMBER(P13),1/P13,"")</f>
        <v>0.2</v>
      </c>
      <c r="J20" s="28">
        <f>IF(ISNUMBER(P14),1/P14,"")</f>
        <v>0.33333333333333331</v>
      </c>
      <c r="K20" s="28">
        <f>IF(ISNUMBER(P15),1/P15,"")</f>
        <v>0.33333333333333331</v>
      </c>
      <c r="L20" s="28">
        <f>IF(ISNUMBER(P16),1/P16,"")</f>
        <v>0.25</v>
      </c>
      <c r="M20" s="28">
        <f>IF(ISNUMBER(P17),1/P17,"")</f>
        <v>0.5</v>
      </c>
      <c r="N20" s="28">
        <f>IF(ISNUMBER(P18),1/P18,"")</f>
        <v>0.25</v>
      </c>
      <c r="O20" s="28">
        <f>IF(ISNUMBER(P19),1/P19,"")</f>
        <v>0.5</v>
      </c>
      <c r="P20" s="33">
        <v>1</v>
      </c>
      <c r="Q20" s="32">
        <v>2</v>
      </c>
      <c r="S20" s="26" t="s">
        <v>43</v>
      </c>
      <c r="T20" s="28">
        <f t="shared" si="1"/>
        <v>2.9207232267037544E-2</v>
      </c>
      <c r="U20" s="28">
        <f t="shared" si="2"/>
        <v>1.9762845849802375E-2</v>
      </c>
      <c r="V20" s="28">
        <f t="shared" si="3"/>
        <v>2.8324790936066897E-2</v>
      </c>
      <c r="W20" s="28">
        <f t="shared" si="4"/>
        <v>1.7241379310344827E-2</v>
      </c>
      <c r="X20" s="28">
        <f t="shared" si="5"/>
        <v>1.4197823000473266E-2</v>
      </c>
      <c r="Y20" s="28">
        <f t="shared" si="6"/>
        <v>1.1746280344557557E-2</v>
      </c>
      <c r="Z20" s="28">
        <f t="shared" si="7"/>
        <v>1.2012012012012012E-2</v>
      </c>
      <c r="AA20" s="28">
        <f t="shared" si="8"/>
        <v>9.9999999999999985E-3</v>
      </c>
      <c r="AB20" s="28">
        <f t="shared" si="9"/>
        <v>9.9999999999999985E-3</v>
      </c>
      <c r="AC20" s="28">
        <f t="shared" si="10"/>
        <v>9.1185410334346517E-3</v>
      </c>
      <c r="AD20" s="28">
        <f t="shared" si="11"/>
        <v>8.771929824561403E-3</v>
      </c>
      <c r="AE20" s="28">
        <f t="shared" si="12"/>
        <v>9.1911764705882356E-3</v>
      </c>
      <c r="AF20" s="28">
        <f t="shared" si="13"/>
        <v>1.2396694214876032E-2</v>
      </c>
      <c r="AG20" s="28">
        <f t="shared" si="14"/>
        <v>1.8018018018018018E-2</v>
      </c>
      <c r="AH20" s="28">
        <f t="shared" si="15"/>
        <v>4.1811846689895467E-2</v>
      </c>
      <c r="AI20" s="30">
        <f t="shared" si="16"/>
        <v>0.25180056997166828</v>
      </c>
      <c r="AJ20" s="18">
        <f t="shared" si="17"/>
        <v>1.6786704664777885E-2</v>
      </c>
      <c r="AK20" s="61"/>
      <c r="AL20" s="19">
        <f t="shared" si="18"/>
        <v>0.2648439875404599</v>
      </c>
      <c r="AM20" s="19">
        <f t="shared" si="19"/>
        <v>15.777008819137654</v>
      </c>
    </row>
    <row r="21" spans="2:39" x14ac:dyDescent="0.35">
      <c r="B21" s="26" t="s">
        <v>46</v>
      </c>
      <c r="C21" s="28">
        <f>IF(ISNUMBER(Q7),1/Q7,"")</f>
        <v>0.14285714285714285</v>
      </c>
      <c r="D21" s="28">
        <f>IF(ISNUMBER(Q8),1/Q8,"")</f>
        <v>0.33333333333333331</v>
      </c>
      <c r="E21" s="28">
        <f>IF(ISNUMBER(Q9),1/Q9,"")</f>
        <v>0.14285714285714285</v>
      </c>
      <c r="F21" s="28">
        <f>IF(ISNUMBER(Q10),1/Q10,"")</f>
        <v>2</v>
      </c>
      <c r="G21" s="28">
        <f>IF(ISNUMBER(Q11),1/Q11,"")</f>
        <v>0.16666666666666666</v>
      </c>
      <c r="H21" s="28">
        <f>IF(ISNUMBER(Q12),1/Q12,"")</f>
        <v>0.25</v>
      </c>
      <c r="I21" s="28">
        <f>IF(ISNUMBER(Q13),1/Q13,"")</f>
        <v>0.25</v>
      </c>
      <c r="J21" s="28">
        <f>IF(ISNUMBER(Q14),1/Q14,"")</f>
        <v>0.33333333333333331</v>
      </c>
      <c r="K21" s="28">
        <f>IF(ISNUMBER(Q15),1/Q15,"")</f>
        <v>0.33333333333333331</v>
      </c>
      <c r="L21" s="28">
        <f>IF(ISNUMBER(Q16),1/Q16,"")</f>
        <v>0.25</v>
      </c>
      <c r="M21" s="28">
        <f>IF(ISNUMBER(Q17),1/Q17,"")</f>
        <v>3</v>
      </c>
      <c r="N21" s="28">
        <f>IF(ISNUMBER(Q18),1/Q18,"")</f>
        <v>0.5</v>
      </c>
      <c r="O21" s="28">
        <f>IF(ISNUMBER(Q19),1/Q19,"")</f>
        <v>1</v>
      </c>
      <c r="P21" s="28">
        <f>IF(ISNUMBER(Q20),1/Q20,"")</f>
        <v>0.5</v>
      </c>
      <c r="Q21" s="33">
        <v>1</v>
      </c>
      <c r="S21" s="26" t="s">
        <v>46</v>
      </c>
      <c r="T21" s="28">
        <f t="shared" si="1"/>
        <v>3.3379694019471474E-2</v>
      </c>
      <c r="U21" s="28">
        <f t="shared" si="2"/>
        <v>1.9762845849802375E-2</v>
      </c>
      <c r="V21" s="28">
        <f t="shared" si="3"/>
        <v>3.2371189641219308E-2</v>
      </c>
      <c r="W21" s="28">
        <f t="shared" si="4"/>
        <v>3.4482758620689655E-2</v>
      </c>
      <c r="X21" s="28">
        <f t="shared" si="5"/>
        <v>1.6564126833885476E-2</v>
      </c>
      <c r="Y21" s="28">
        <f t="shared" si="6"/>
        <v>1.1746280344557557E-2</v>
      </c>
      <c r="Z21" s="28">
        <f t="shared" si="7"/>
        <v>1.5015015015015013E-2</v>
      </c>
      <c r="AA21" s="28">
        <f t="shared" si="8"/>
        <v>9.9999999999999985E-3</v>
      </c>
      <c r="AB21" s="28">
        <f t="shared" si="9"/>
        <v>9.9999999999999985E-3</v>
      </c>
      <c r="AC21" s="28">
        <f t="shared" si="10"/>
        <v>9.1185410334346517E-3</v>
      </c>
      <c r="AD21" s="28">
        <f t="shared" si="11"/>
        <v>5.2631578947368418E-2</v>
      </c>
      <c r="AE21" s="28">
        <f t="shared" si="12"/>
        <v>1.8382352941176471E-2</v>
      </c>
      <c r="AF21" s="28">
        <f t="shared" si="13"/>
        <v>2.4793388429752063E-2</v>
      </c>
      <c r="AG21" s="28">
        <f t="shared" si="14"/>
        <v>9.0090090090090089E-3</v>
      </c>
      <c r="AH21" s="28">
        <f t="shared" si="15"/>
        <v>2.0905923344947733E-2</v>
      </c>
      <c r="AI21" s="30">
        <f t="shared" ref="AI21" si="20">SUM(T21:AH21)</f>
        <v>0.3181627040303292</v>
      </c>
      <c r="AJ21" s="18">
        <f t="shared" si="17"/>
        <v>2.1210846935355281E-2</v>
      </c>
      <c r="AK21" s="61"/>
      <c r="AL21" s="19">
        <f t="shared" si="18"/>
        <v>0.33051769962852812</v>
      </c>
      <c r="AM21" s="19">
        <f t="shared" si="19"/>
        <v>15.582484784122645</v>
      </c>
    </row>
    <row r="22" spans="2:39" x14ac:dyDescent="0.35">
      <c r="B22" s="29" t="s">
        <v>70</v>
      </c>
      <c r="C22" s="30">
        <f>SUM(C7:C21)</f>
        <v>4.279761904761906</v>
      </c>
      <c r="D22" s="30">
        <f t="shared" ref="D22:Q22" si="21">SUM(D7:D21)</f>
        <v>16.866666666666664</v>
      </c>
      <c r="E22" s="30">
        <f t="shared" si="21"/>
        <v>4.4130952380952388</v>
      </c>
      <c r="F22" s="30">
        <f t="shared" si="21"/>
        <v>58</v>
      </c>
      <c r="G22" s="30">
        <f t="shared" si="21"/>
        <v>10.061904761904758</v>
      </c>
      <c r="H22" s="30">
        <f t="shared" si="21"/>
        <v>21.283333333333331</v>
      </c>
      <c r="I22" s="30">
        <f t="shared" si="21"/>
        <v>16.650000000000002</v>
      </c>
      <c r="J22" s="30">
        <f t="shared" si="21"/>
        <v>33.333333333333336</v>
      </c>
      <c r="K22" s="30">
        <f t="shared" si="21"/>
        <v>33.333333333333336</v>
      </c>
      <c r="L22" s="30">
        <f t="shared" si="21"/>
        <v>27.416666666666664</v>
      </c>
      <c r="M22" s="30">
        <f t="shared" si="21"/>
        <v>57</v>
      </c>
      <c r="N22" s="30">
        <f t="shared" si="21"/>
        <v>27.2</v>
      </c>
      <c r="O22" s="30">
        <f t="shared" si="21"/>
        <v>40.333333333333336</v>
      </c>
      <c r="P22" s="30">
        <f t="shared" si="21"/>
        <v>55.5</v>
      </c>
      <c r="Q22" s="30">
        <f t="shared" si="21"/>
        <v>47.833333333333336</v>
      </c>
      <c r="S22">
        <f>+AJ6</f>
        <v>15</v>
      </c>
      <c r="T22" s="20">
        <f>+AJ7</f>
        <v>0.20790631012643354</v>
      </c>
      <c r="U22" s="20">
        <f>+AJ8</f>
        <v>6.5919524534336638E-2</v>
      </c>
      <c r="V22" s="20">
        <f>+AJ9</f>
        <v>0.20000117178651258</v>
      </c>
      <c r="W22" s="20">
        <f>+AJ10</f>
        <v>1.457356331067527E-2</v>
      </c>
      <c r="X22" s="20">
        <f>+AJ11</f>
        <v>0.12294308455167655</v>
      </c>
      <c r="Y22" s="20">
        <f>+AJ12</f>
        <v>5.9005159815733163E-2</v>
      </c>
      <c r="Z22" s="20">
        <f>+AJ13</f>
        <v>8.0457540919573259E-2</v>
      </c>
      <c r="AA22" s="20">
        <f>+AJ14</f>
        <v>3.8345764643196563E-2</v>
      </c>
      <c r="AB22" s="20">
        <f>+AJ15</f>
        <v>3.8345764643196563E-2</v>
      </c>
      <c r="AC22" s="20">
        <f>+AJ16</f>
        <v>4.8627061454698958E-2</v>
      </c>
      <c r="AD22" s="20">
        <f>+AJ17</f>
        <v>1.724824065148841E-2</v>
      </c>
      <c r="AE22" s="20">
        <f>+AJ18</f>
        <v>4.386016034640626E-2</v>
      </c>
      <c r="AF22" s="20">
        <f>+AJ19</f>
        <v>2.4769101615939145E-2</v>
      </c>
      <c r="AG22" s="20">
        <f>+AJ20</f>
        <v>1.6786704664777885E-2</v>
      </c>
      <c r="AH22" s="20">
        <f>+AJ21</f>
        <v>2.1210846935355281E-2</v>
      </c>
    </row>
    <row r="24" spans="2:39" x14ac:dyDescent="0.35">
      <c r="S24" s="31" t="s">
        <v>4</v>
      </c>
      <c r="T24" s="8">
        <f>+IF(ISNUMBER(C7),C7*T$22,"")</f>
        <v>0.20790631012643354</v>
      </c>
      <c r="U24" s="8">
        <f t="shared" ref="U24:AH24" si="22">+IF(ISNUMBER(D7),D7*U$22,"")</f>
        <v>0.32959762267168319</v>
      </c>
      <c r="V24" s="8">
        <f t="shared" si="22"/>
        <v>0.20000117178651258</v>
      </c>
      <c r="W24" s="8">
        <f t="shared" si="22"/>
        <v>0.11658850648540216</v>
      </c>
      <c r="X24" s="8">
        <f t="shared" si="22"/>
        <v>0.36882925365502961</v>
      </c>
      <c r="Y24" s="8">
        <f t="shared" si="22"/>
        <v>0.29502579907866583</v>
      </c>
      <c r="Z24" s="8">
        <f t="shared" si="22"/>
        <v>0.40228770459786628</v>
      </c>
      <c r="AA24" s="8">
        <f t="shared" si="22"/>
        <v>0.26842035250237595</v>
      </c>
      <c r="AB24" s="8">
        <f t="shared" si="22"/>
        <v>0.26842035250237595</v>
      </c>
      <c r="AC24" s="8">
        <f t="shared" si="22"/>
        <v>0.24313530727349481</v>
      </c>
      <c r="AD24" s="8">
        <f t="shared" si="22"/>
        <v>0.13798592521190728</v>
      </c>
      <c r="AE24" s="8">
        <f t="shared" si="22"/>
        <v>0.21930080173203131</v>
      </c>
      <c r="AF24" s="8">
        <f t="shared" si="22"/>
        <v>0.17338371131157401</v>
      </c>
      <c r="AG24" s="8">
        <f t="shared" si="22"/>
        <v>0.13429363731822308</v>
      </c>
      <c r="AH24" s="8">
        <f t="shared" si="22"/>
        <v>0.14847592854748698</v>
      </c>
      <c r="AI24" s="8">
        <f>+SUM(T24:AH24)</f>
        <v>3.5136523848010621</v>
      </c>
    </row>
    <row r="25" spans="2:39" x14ac:dyDescent="0.35">
      <c r="S25" s="31" t="s">
        <v>7</v>
      </c>
      <c r="T25" s="8">
        <f t="shared" ref="T25:T38" si="23">+IF(ISNUMBER(C8),C8*T$22,"")</f>
        <v>4.1581262025286711E-2</v>
      </c>
      <c r="U25" s="8">
        <f t="shared" ref="U25:U38" si="24">+IF(ISNUMBER(D8),D8*U$22,"")</f>
        <v>6.5919524534336638E-2</v>
      </c>
      <c r="V25" s="8">
        <f t="shared" ref="V25:V38" si="25">+IF(ISNUMBER(E8),E8*V$22,"")</f>
        <v>6.6667057262170856E-2</v>
      </c>
      <c r="W25" s="8">
        <f t="shared" ref="W25:W38" si="26">+IF(ISNUMBER(F8),F8*W$22,"")</f>
        <v>4.3720689932025811E-2</v>
      </c>
      <c r="X25" s="8">
        <f t="shared" ref="X25:X38" si="27">+IF(ISNUMBER(G8),G8*X$22,"")</f>
        <v>6.1471542275838273E-2</v>
      </c>
      <c r="Y25" s="8">
        <f t="shared" ref="Y25:Y38" si="28">+IF(ISNUMBER(H8),H8*Y$22,"")</f>
        <v>0.11801031963146633</v>
      </c>
      <c r="Z25" s="8">
        <f t="shared" ref="Z25:Z38" si="29">+IF(ISNUMBER(I8),I8*Z$22,"")</f>
        <v>4.0228770459786629E-2</v>
      </c>
      <c r="AA25" s="8">
        <f t="shared" ref="AA25:AA38" si="30">+IF(ISNUMBER(J8),J8*AA$22,"")</f>
        <v>7.6691529286393126E-2</v>
      </c>
      <c r="AB25" s="8">
        <f t="shared" ref="AB25:AB38" si="31">+IF(ISNUMBER(K8),K8*AB$22,"")</f>
        <v>7.6691529286393126E-2</v>
      </c>
      <c r="AC25" s="8">
        <f t="shared" ref="AC25:AC38" si="32">+IF(ISNUMBER(L8),L8*AC$22,"")</f>
        <v>0.14588118436409686</v>
      </c>
      <c r="AD25" s="8">
        <f t="shared" ref="AD25:AD38" si="33">+IF(ISNUMBER(M8),M8*AD$22,"")</f>
        <v>8.6241203257442056E-2</v>
      </c>
      <c r="AE25" s="8">
        <f t="shared" ref="AE25:AE38" si="34">+IF(ISNUMBER(N8),N8*AE$22,"")</f>
        <v>8.772032069281252E-2</v>
      </c>
      <c r="AF25" s="8">
        <f t="shared" ref="AF25:AF38" si="35">+IF(ISNUMBER(O8),O8*AF$22,"")</f>
        <v>7.4307304847817432E-2</v>
      </c>
      <c r="AG25" s="8">
        <f t="shared" ref="AG25:AG38" si="36">+IF(ISNUMBER(P8),P8*AG$22,"")</f>
        <v>5.0360113994333655E-2</v>
      </c>
      <c r="AH25" s="8">
        <f t="shared" ref="AH25:AH38" si="37">+IF(ISNUMBER(Q8),Q8*AH$22,"")</f>
        <v>6.363254080606584E-2</v>
      </c>
      <c r="AI25" s="8">
        <f t="shared" ref="AI25:AI38" si="38">+SUM(T25:AH25)</f>
        <v>1.0991248926562658</v>
      </c>
    </row>
    <row r="26" spans="2:39" x14ac:dyDescent="0.35">
      <c r="S26" s="31" t="s">
        <v>10</v>
      </c>
      <c r="T26" s="8">
        <f t="shared" si="23"/>
        <v>0.20790631012643354</v>
      </c>
      <c r="U26" s="8">
        <f t="shared" si="24"/>
        <v>0.19775857360300991</v>
      </c>
      <c r="V26" s="8">
        <f t="shared" si="25"/>
        <v>0.20000117178651258</v>
      </c>
      <c r="W26" s="8">
        <f t="shared" si="26"/>
        <v>0.11658850648540216</v>
      </c>
      <c r="X26" s="8">
        <f t="shared" si="27"/>
        <v>0.36882925365502961</v>
      </c>
      <c r="Y26" s="8">
        <f t="shared" si="28"/>
        <v>0.29502579907866583</v>
      </c>
      <c r="Z26" s="8">
        <f t="shared" si="29"/>
        <v>0.40228770459786628</v>
      </c>
      <c r="AA26" s="8">
        <f t="shared" si="30"/>
        <v>0.26842035250237595</v>
      </c>
      <c r="AB26" s="8">
        <f t="shared" si="31"/>
        <v>0.26842035250237595</v>
      </c>
      <c r="AC26" s="8">
        <f t="shared" si="32"/>
        <v>0.24313530727349481</v>
      </c>
      <c r="AD26" s="8">
        <f t="shared" si="33"/>
        <v>0.13798592521190728</v>
      </c>
      <c r="AE26" s="8">
        <f t="shared" si="34"/>
        <v>0.21930080173203131</v>
      </c>
      <c r="AF26" s="8">
        <f t="shared" si="35"/>
        <v>0.17338371131157401</v>
      </c>
      <c r="AG26" s="8">
        <f t="shared" si="36"/>
        <v>0.13429363731822308</v>
      </c>
      <c r="AH26" s="8">
        <f t="shared" si="37"/>
        <v>0.14847592854748698</v>
      </c>
      <c r="AI26" s="8">
        <f t="shared" si="38"/>
        <v>3.3818133357323892</v>
      </c>
    </row>
    <row r="27" spans="2:39" x14ac:dyDescent="0.35">
      <c r="S27" s="31" t="s">
        <v>13</v>
      </c>
      <c r="T27" s="8">
        <f t="shared" si="23"/>
        <v>2.5988288765804193E-2</v>
      </c>
      <c r="U27" s="8">
        <f t="shared" si="24"/>
        <v>2.1973174844778877E-2</v>
      </c>
      <c r="V27" s="8">
        <f t="shared" si="25"/>
        <v>2.5000146473314073E-2</v>
      </c>
      <c r="W27" s="8">
        <f t="shared" si="26"/>
        <v>1.457356331067527E-2</v>
      </c>
      <c r="X27" s="8">
        <f t="shared" si="27"/>
        <v>1.7563297793096649E-2</v>
      </c>
      <c r="Y27" s="8">
        <f t="shared" si="28"/>
        <v>1.4751289953933291E-2</v>
      </c>
      <c r="Z27" s="8">
        <f t="shared" si="29"/>
        <v>1.6091508183914652E-2</v>
      </c>
      <c r="AA27" s="8">
        <f t="shared" si="30"/>
        <v>1.2781921547732188E-2</v>
      </c>
      <c r="AB27" s="8">
        <f t="shared" si="31"/>
        <v>1.2781921547732188E-2</v>
      </c>
      <c r="AC27" s="8">
        <f t="shared" si="32"/>
        <v>1.215676536367474E-2</v>
      </c>
      <c r="AD27" s="8">
        <f t="shared" si="33"/>
        <v>8.6241203257442049E-3</v>
      </c>
      <c r="AE27" s="8">
        <f t="shared" si="34"/>
        <v>8.7720320692812517E-3</v>
      </c>
      <c r="AF27" s="8">
        <f t="shared" si="35"/>
        <v>1.2384550807969573E-2</v>
      </c>
      <c r="AG27" s="8">
        <f t="shared" si="36"/>
        <v>1.6786704664777885E-2</v>
      </c>
      <c r="AH27" s="8">
        <f t="shared" si="37"/>
        <v>1.0605423467677641E-2</v>
      </c>
      <c r="AI27" s="8">
        <f t="shared" si="38"/>
        <v>0.2308347091201067</v>
      </c>
    </row>
    <row r="28" spans="2:39" x14ac:dyDescent="0.35">
      <c r="S28" s="31" t="s">
        <v>16</v>
      </c>
      <c r="T28" s="8">
        <f t="shared" si="23"/>
        <v>6.9302103375477847E-2</v>
      </c>
      <c r="U28" s="8">
        <f t="shared" si="24"/>
        <v>0.13183904906867328</v>
      </c>
      <c r="V28" s="8">
        <f t="shared" si="25"/>
        <v>6.6667057262170856E-2</v>
      </c>
      <c r="W28" s="8">
        <f t="shared" si="26"/>
        <v>0.10201494317472688</v>
      </c>
      <c r="X28" s="8">
        <f t="shared" si="27"/>
        <v>0.12294308455167655</v>
      </c>
      <c r="Y28" s="8">
        <f t="shared" si="28"/>
        <v>0.17701547944719948</v>
      </c>
      <c r="Z28" s="8">
        <f t="shared" si="29"/>
        <v>0.16091508183914652</v>
      </c>
      <c r="AA28" s="8">
        <f t="shared" si="30"/>
        <v>0.19172882321598281</v>
      </c>
      <c r="AB28" s="8">
        <f t="shared" si="31"/>
        <v>0.19172882321598281</v>
      </c>
      <c r="AC28" s="8">
        <f t="shared" si="32"/>
        <v>0.24313530727349481</v>
      </c>
      <c r="AD28" s="8">
        <f t="shared" si="33"/>
        <v>0.12073768456041886</v>
      </c>
      <c r="AE28" s="8">
        <f t="shared" si="34"/>
        <v>0.13158048103921877</v>
      </c>
      <c r="AF28" s="8">
        <f t="shared" si="35"/>
        <v>0.12384550807969573</v>
      </c>
      <c r="AG28" s="8">
        <f t="shared" si="36"/>
        <v>0.1175069326534452</v>
      </c>
      <c r="AH28" s="8">
        <f t="shared" si="37"/>
        <v>0.12726508161213168</v>
      </c>
      <c r="AI28" s="8">
        <f t="shared" si="38"/>
        <v>2.078225440369442</v>
      </c>
    </row>
    <row r="29" spans="2:39" x14ac:dyDescent="0.35">
      <c r="S29" s="31" t="s">
        <v>19</v>
      </c>
      <c r="T29" s="8">
        <f t="shared" si="23"/>
        <v>4.1581262025286711E-2</v>
      </c>
      <c r="U29" s="8">
        <f t="shared" si="24"/>
        <v>3.2959762267168319E-2</v>
      </c>
      <c r="V29" s="8">
        <f t="shared" si="25"/>
        <v>4.0000234357302517E-2</v>
      </c>
      <c r="W29" s="8">
        <f t="shared" si="26"/>
        <v>5.8294253242701079E-2</v>
      </c>
      <c r="X29" s="8">
        <f t="shared" si="27"/>
        <v>4.0981028183892182E-2</v>
      </c>
      <c r="Y29" s="8">
        <f t="shared" si="28"/>
        <v>5.9005159815733163E-2</v>
      </c>
      <c r="Z29" s="8">
        <f t="shared" si="29"/>
        <v>4.0228770459786629E-2</v>
      </c>
      <c r="AA29" s="8">
        <f t="shared" si="30"/>
        <v>7.6691529286393126E-2</v>
      </c>
      <c r="AB29" s="8">
        <f t="shared" si="31"/>
        <v>7.6691529286393126E-2</v>
      </c>
      <c r="AC29" s="8">
        <f t="shared" si="32"/>
        <v>9.7254122909397916E-2</v>
      </c>
      <c r="AD29" s="8">
        <f t="shared" si="33"/>
        <v>8.6241203257442056E-2</v>
      </c>
      <c r="AE29" s="8">
        <f t="shared" si="34"/>
        <v>8.772032069281252E-2</v>
      </c>
      <c r="AF29" s="8">
        <f t="shared" si="35"/>
        <v>7.4307304847817432E-2</v>
      </c>
      <c r="AG29" s="8">
        <f t="shared" si="36"/>
        <v>6.714681865911154E-2</v>
      </c>
      <c r="AH29" s="8">
        <f t="shared" si="37"/>
        <v>8.4843387741421125E-2</v>
      </c>
      <c r="AI29" s="8">
        <f t="shared" si="38"/>
        <v>0.9639466870326594</v>
      </c>
    </row>
    <row r="30" spans="2:39" x14ac:dyDescent="0.35">
      <c r="S30" s="31" t="s">
        <v>22</v>
      </c>
      <c r="T30" s="8">
        <f t="shared" si="23"/>
        <v>4.1581262025286711E-2</v>
      </c>
      <c r="U30" s="8">
        <f t="shared" si="24"/>
        <v>0.13183904906867328</v>
      </c>
      <c r="V30" s="8">
        <f t="shared" si="25"/>
        <v>4.0000234357302517E-2</v>
      </c>
      <c r="W30" s="8">
        <f t="shared" si="26"/>
        <v>7.2867816553376347E-2</v>
      </c>
      <c r="X30" s="8">
        <f t="shared" si="27"/>
        <v>6.1471542275838273E-2</v>
      </c>
      <c r="Y30" s="8">
        <f t="shared" si="28"/>
        <v>0.11801031963146633</v>
      </c>
      <c r="Z30" s="8">
        <f t="shared" si="29"/>
        <v>8.0457540919573259E-2</v>
      </c>
      <c r="AA30" s="8">
        <f t="shared" si="30"/>
        <v>0.1150372939295897</v>
      </c>
      <c r="AB30" s="8">
        <f t="shared" si="31"/>
        <v>0.1150372939295897</v>
      </c>
      <c r="AC30" s="8">
        <f t="shared" si="32"/>
        <v>9.7254122909397916E-2</v>
      </c>
      <c r="AD30" s="8">
        <f t="shared" si="33"/>
        <v>6.8992962605953639E-2</v>
      </c>
      <c r="AE30" s="8">
        <f t="shared" si="34"/>
        <v>0.13158048103921877</v>
      </c>
      <c r="AF30" s="8">
        <f t="shared" si="35"/>
        <v>9.9076406463756581E-2</v>
      </c>
      <c r="AG30" s="8">
        <f t="shared" si="36"/>
        <v>8.3933523323889425E-2</v>
      </c>
      <c r="AH30" s="8">
        <f t="shared" si="37"/>
        <v>8.4843387741421125E-2</v>
      </c>
      <c r="AI30" s="8">
        <f t="shared" si="38"/>
        <v>1.3419832367743336</v>
      </c>
    </row>
    <row r="31" spans="2:39" x14ac:dyDescent="0.35">
      <c r="S31" s="31" t="s">
        <v>25</v>
      </c>
      <c r="T31" s="8">
        <f t="shared" si="23"/>
        <v>2.9700901446633361E-2</v>
      </c>
      <c r="U31" s="8">
        <f t="shared" si="24"/>
        <v>3.2959762267168319E-2</v>
      </c>
      <c r="V31" s="8">
        <f t="shared" si="25"/>
        <v>2.8571595969501797E-2</v>
      </c>
      <c r="W31" s="8">
        <f t="shared" si="26"/>
        <v>4.3720689932025811E-2</v>
      </c>
      <c r="X31" s="8">
        <f t="shared" si="27"/>
        <v>2.4588616910335311E-2</v>
      </c>
      <c r="Y31" s="8">
        <f t="shared" si="28"/>
        <v>2.9502579907866582E-2</v>
      </c>
      <c r="Z31" s="8">
        <f t="shared" si="29"/>
        <v>2.6819180306524418E-2</v>
      </c>
      <c r="AA31" s="8">
        <f t="shared" si="30"/>
        <v>3.8345764643196563E-2</v>
      </c>
      <c r="AB31" s="8">
        <f t="shared" si="31"/>
        <v>3.8345764643196563E-2</v>
      </c>
      <c r="AC31" s="8">
        <f t="shared" si="32"/>
        <v>1.6209020484899653E-2</v>
      </c>
      <c r="AD31" s="8">
        <f t="shared" si="33"/>
        <v>5.174472195446523E-2</v>
      </c>
      <c r="AE31" s="8">
        <f t="shared" si="34"/>
        <v>8.772032069281252E-2</v>
      </c>
      <c r="AF31" s="8">
        <f t="shared" si="35"/>
        <v>4.953820323187829E-2</v>
      </c>
      <c r="AG31" s="8">
        <f t="shared" si="36"/>
        <v>5.0360113994333655E-2</v>
      </c>
      <c r="AH31" s="8">
        <f t="shared" si="37"/>
        <v>6.363254080606584E-2</v>
      </c>
      <c r="AI31" s="8">
        <f t="shared" si="38"/>
        <v>0.6117597771909038</v>
      </c>
    </row>
    <row r="32" spans="2:39" x14ac:dyDescent="0.35">
      <c r="S32" s="31" t="s">
        <v>28</v>
      </c>
      <c r="T32" s="8">
        <f t="shared" si="23"/>
        <v>2.9700901446633361E-2</v>
      </c>
      <c r="U32" s="8">
        <f t="shared" si="24"/>
        <v>3.2959762267168319E-2</v>
      </c>
      <c r="V32" s="8">
        <f t="shared" si="25"/>
        <v>2.8571595969501797E-2</v>
      </c>
      <c r="W32" s="8">
        <f t="shared" si="26"/>
        <v>4.3720689932025811E-2</v>
      </c>
      <c r="X32" s="8">
        <f t="shared" si="27"/>
        <v>2.4588616910335311E-2</v>
      </c>
      <c r="Y32" s="8">
        <f t="shared" si="28"/>
        <v>2.9502579907866582E-2</v>
      </c>
      <c r="Z32" s="8">
        <f t="shared" si="29"/>
        <v>2.6819180306524418E-2</v>
      </c>
      <c r="AA32" s="8">
        <f t="shared" si="30"/>
        <v>3.8345764643196563E-2</v>
      </c>
      <c r="AB32" s="8">
        <f t="shared" si="31"/>
        <v>3.8345764643196563E-2</v>
      </c>
      <c r="AC32" s="8">
        <f t="shared" si="32"/>
        <v>1.6209020484899653E-2</v>
      </c>
      <c r="AD32" s="8">
        <f t="shared" si="33"/>
        <v>5.174472195446523E-2</v>
      </c>
      <c r="AE32" s="8">
        <f t="shared" si="34"/>
        <v>8.772032069281252E-2</v>
      </c>
      <c r="AF32" s="8">
        <f t="shared" si="35"/>
        <v>4.953820323187829E-2</v>
      </c>
      <c r="AG32" s="8">
        <f t="shared" si="36"/>
        <v>5.0360113994333655E-2</v>
      </c>
      <c r="AH32" s="8">
        <f t="shared" si="37"/>
        <v>6.363254080606584E-2</v>
      </c>
      <c r="AI32" s="8">
        <f t="shared" si="38"/>
        <v>0.6117597771909038</v>
      </c>
    </row>
    <row r="33" spans="19:35" x14ac:dyDescent="0.35">
      <c r="S33" s="31" t="s">
        <v>31</v>
      </c>
      <c r="T33" s="8">
        <f t="shared" si="23"/>
        <v>4.1581262025286711E-2</v>
      </c>
      <c r="U33" s="8">
        <f t="shared" si="24"/>
        <v>2.1973174844778877E-2</v>
      </c>
      <c r="V33" s="8">
        <f t="shared" si="25"/>
        <v>4.0000234357302517E-2</v>
      </c>
      <c r="W33" s="8">
        <f t="shared" si="26"/>
        <v>5.8294253242701079E-2</v>
      </c>
      <c r="X33" s="8">
        <f t="shared" si="27"/>
        <v>2.4588616910335311E-2</v>
      </c>
      <c r="Y33" s="8">
        <f t="shared" si="28"/>
        <v>2.9502579907866582E-2</v>
      </c>
      <c r="Z33" s="8">
        <f t="shared" si="29"/>
        <v>4.0228770459786629E-2</v>
      </c>
      <c r="AA33" s="8">
        <f t="shared" si="30"/>
        <v>0.1150372939295897</v>
      </c>
      <c r="AB33" s="8">
        <f t="shared" si="31"/>
        <v>0.1150372939295897</v>
      </c>
      <c r="AC33" s="8">
        <f t="shared" si="32"/>
        <v>4.8627061454698958E-2</v>
      </c>
      <c r="AD33" s="8">
        <f t="shared" si="33"/>
        <v>3.449648130297682E-2</v>
      </c>
      <c r="AE33" s="8">
        <f t="shared" si="34"/>
        <v>2.193008017320313E-2</v>
      </c>
      <c r="AF33" s="8">
        <f t="shared" si="35"/>
        <v>4.953820323187829E-2</v>
      </c>
      <c r="AG33" s="8">
        <f t="shared" si="36"/>
        <v>6.714681865911154E-2</v>
      </c>
      <c r="AH33" s="8">
        <f t="shared" si="37"/>
        <v>8.4843387741421125E-2</v>
      </c>
      <c r="AI33" s="8">
        <f t="shared" si="38"/>
        <v>0.79282551217052688</v>
      </c>
    </row>
    <row r="34" spans="19:35" x14ac:dyDescent="0.35">
      <c r="S34" s="31" t="s">
        <v>34</v>
      </c>
      <c r="T34" s="8">
        <f t="shared" si="23"/>
        <v>2.5988288765804193E-2</v>
      </c>
      <c r="U34" s="8">
        <f t="shared" si="24"/>
        <v>1.3183904906867328E-2</v>
      </c>
      <c r="V34" s="8">
        <f t="shared" si="25"/>
        <v>2.5000146473314073E-2</v>
      </c>
      <c r="W34" s="8">
        <f t="shared" si="26"/>
        <v>2.9147126621350539E-2</v>
      </c>
      <c r="X34" s="8">
        <f t="shared" si="27"/>
        <v>1.7563297793096649E-2</v>
      </c>
      <c r="Y34" s="8">
        <f t="shared" si="28"/>
        <v>1.1801031963146634E-2</v>
      </c>
      <c r="Z34" s="8">
        <f t="shared" si="29"/>
        <v>2.0114385229893315E-2</v>
      </c>
      <c r="AA34" s="8">
        <f t="shared" si="30"/>
        <v>1.2781921547732188E-2</v>
      </c>
      <c r="AB34" s="8">
        <f t="shared" si="31"/>
        <v>1.2781921547732188E-2</v>
      </c>
      <c r="AC34" s="8">
        <f t="shared" si="32"/>
        <v>2.4313530727349479E-2</v>
      </c>
      <c r="AD34" s="8">
        <f t="shared" si="33"/>
        <v>1.724824065148841E-2</v>
      </c>
      <c r="AE34" s="8">
        <f t="shared" si="34"/>
        <v>1.0965040086601565E-2</v>
      </c>
      <c r="AF34" s="8">
        <f t="shared" si="35"/>
        <v>8.2563672053130484E-3</v>
      </c>
      <c r="AG34" s="8">
        <f t="shared" si="36"/>
        <v>3.357340932955577E-2</v>
      </c>
      <c r="AH34" s="8">
        <f t="shared" si="37"/>
        <v>7.0702823117850932E-3</v>
      </c>
      <c r="AI34" s="8">
        <f t="shared" si="38"/>
        <v>0.2697888951610305</v>
      </c>
    </row>
    <row r="35" spans="19:35" x14ac:dyDescent="0.35">
      <c r="S35" s="31" t="s">
        <v>37</v>
      </c>
      <c r="T35" s="8">
        <f t="shared" si="23"/>
        <v>4.1581262025286711E-2</v>
      </c>
      <c r="U35" s="8">
        <f t="shared" si="24"/>
        <v>3.2959762267168319E-2</v>
      </c>
      <c r="V35" s="8">
        <f t="shared" si="25"/>
        <v>4.0000234357302517E-2</v>
      </c>
      <c r="W35" s="8">
        <f t="shared" si="26"/>
        <v>7.2867816553376347E-2</v>
      </c>
      <c r="X35" s="8">
        <f t="shared" si="27"/>
        <v>4.0981028183892182E-2</v>
      </c>
      <c r="Y35" s="8">
        <f t="shared" si="28"/>
        <v>2.9502579907866582E-2</v>
      </c>
      <c r="Z35" s="8">
        <f t="shared" si="29"/>
        <v>2.6819180306524418E-2</v>
      </c>
      <c r="AA35" s="8">
        <f t="shared" si="30"/>
        <v>1.9172882321598281E-2</v>
      </c>
      <c r="AB35" s="8">
        <f t="shared" si="31"/>
        <v>1.9172882321598281E-2</v>
      </c>
      <c r="AC35" s="8">
        <f t="shared" si="32"/>
        <v>9.7254122909397916E-2</v>
      </c>
      <c r="AD35" s="8">
        <f t="shared" si="33"/>
        <v>6.8992962605953639E-2</v>
      </c>
      <c r="AE35" s="8">
        <f t="shared" si="34"/>
        <v>4.386016034640626E-2</v>
      </c>
      <c r="AF35" s="8">
        <f t="shared" si="35"/>
        <v>4.953820323187829E-2</v>
      </c>
      <c r="AG35" s="8">
        <f t="shared" si="36"/>
        <v>6.714681865911154E-2</v>
      </c>
      <c r="AH35" s="8">
        <f t="shared" si="37"/>
        <v>4.2421693870710563E-2</v>
      </c>
      <c r="AI35" s="8">
        <f t="shared" si="38"/>
        <v>0.69227158986807191</v>
      </c>
    </row>
    <row r="36" spans="19:35" x14ac:dyDescent="0.35">
      <c r="S36" s="31" t="s">
        <v>40</v>
      </c>
      <c r="T36" s="8">
        <f t="shared" si="23"/>
        <v>2.9700901446633361E-2</v>
      </c>
      <c r="U36" s="8">
        <f t="shared" si="24"/>
        <v>2.1973174844778877E-2</v>
      </c>
      <c r="V36" s="8">
        <f t="shared" si="25"/>
        <v>2.8571595969501797E-2</v>
      </c>
      <c r="W36" s="8">
        <f t="shared" si="26"/>
        <v>2.9147126621350539E-2</v>
      </c>
      <c r="X36" s="8">
        <f t="shared" si="27"/>
        <v>2.4588616910335311E-2</v>
      </c>
      <c r="Y36" s="8">
        <f t="shared" si="28"/>
        <v>1.9668386605244385E-2</v>
      </c>
      <c r="Z36" s="8">
        <f t="shared" si="29"/>
        <v>2.0114385229893315E-2</v>
      </c>
      <c r="AA36" s="8">
        <f t="shared" si="30"/>
        <v>1.9172882321598281E-2</v>
      </c>
      <c r="AB36" s="8">
        <f t="shared" si="31"/>
        <v>1.9172882321598281E-2</v>
      </c>
      <c r="AC36" s="8">
        <f t="shared" si="32"/>
        <v>2.4313530727349479E-2</v>
      </c>
      <c r="AD36" s="8">
        <f t="shared" si="33"/>
        <v>5.174472195446523E-2</v>
      </c>
      <c r="AE36" s="8">
        <f t="shared" si="34"/>
        <v>2.193008017320313E-2</v>
      </c>
      <c r="AF36" s="8">
        <f t="shared" si="35"/>
        <v>2.4769101615939145E-2</v>
      </c>
      <c r="AG36" s="8">
        <f t="shared" si="36"/>
        <v>3.357340932955577E-2</v>
      </c>
      <c r="AH36" s="8">
        <f t="shared" si="37"/>
        <v>2.1210846935355281E-2</v>
      </c>
      <c r="AI36" s="8">
        <f t="shared" si="38"/>
        <v>0.38965164300680222</v>
      </c>
    </row>
    <row r="37" spans="19:35" x14ac:dyDescent="0.35">
      <c r="S37" s="31" t="s">
        <v>43</v>
      </c>
      <c r="T37" s="8">
        <f t="shared" si="23"/>
        <v>2.5988288765804193E-2</v>
      </c>
      <c r="U37" s="8">
        <f t="shared" si="24"/>
        <v>2.1973174844778877E-2</v>
      </c>
      <c r="V37" s="8">
        <f t="shared" si="25"/>
        <v>2.5000146473314073E-2</v>
      </c>
      <c r="W37" s="8">
        <f t="shared" si="26"/>
        <v>1.457356331067527E-2</v>
      </c>
      <c r="X37" s="8">
        <f t="shared" si="27"/>
        <v>1.7563297793096649E-2</v>
      </c>
      <c r="Y37" s="8">
        <f t="shared" si="28"/>
        <v>1.4751289953933291E-2</v>
      </c>
      <c r="Z37" s="8">
        <f t="shared" si="29"/>
        <v>1.6091508183914652E-2</v>
      </c>
      <c r="AA37" s="8">
        <f t="shared" si="30"/>
        <v>1.2781921547732188E-2</v>
      </c>
      <c r="AB37" s="8">
        <f t="shared" si="31"/>
        <v>1.2781921547732188E-2</v>
      </c>
      <c r="AC37" s="8">
        <f t="shared" si="32"/>
        <v>1.215676536367474E-2</v>
      </c>
      <c r="AD37" s="8">
        <f t="shared" si="33"/>
        <v>8.6241203257442049E-3</v>
      </c>
      <c r="AE37" s="8">
        <f t="shared" si="34"/>
        <v>1.0965040086601565E-2</v>
      </c>
      <c r="AF37" s="8">
        <f t="shared" si="35"/>
        <v>1.2384550807969573E-2</v>
      </c>
      <c r="AG37" s="8">
        <f t="shared" si="36"/>
        <v>1.6786704664777885E-2</v>
      </c>
      <c r="AH37" s="8">
        <f t="shared" si="37"/>
        <v>4.2421693870710563E-2</v>
      </c>
      <c r="AI37" s="8">
        <f t="shared" si="38"/>
        <v>0.2648439875404599</v>
      </c>
    </row>
    <row r="38" spans="19:35" x14ac:dyDescent="0.35">
      <c r="S38" s="31" t="s">
        <v>46</v>
      </c>
      <c r="T38" s="8">
        <f t="shared" si="23"/>
        <v>2.9700901446633361E-2</v>
      </c>
      <c r="U38" s="8">
        <f t="shared" si="24"/>
        <v>2.1973174844778877E-2</v>
      </c>
      <c r="V38" s="8">
        <f t="shared" si="25"/>
        <v>2.8571595969501797E-2</v>
      </c>
      <c r="W38" s="8">
        <f t="shared" si="26"/>
        <v>2.9147126621350539E-2</v>
      </c>
      <c r="X38" s="8">
        <f t="shared" si="27"/>
        <v>2.0490514091946091E-2</v>
      </c>
      <c r="Y38" s="8">
        <f t="shared" si="28"/>
        <v>1.4751289953933291E-2</v>
      </c>
      <c r="Z38" s="8">
        <f t="shared" si="29"/>
        <v>2.0114385229893315E-2</v>
      </c>
      <c r="AA38" s="8">
        <f t="shared" si="30"/>
        <v>1.2781921547732188E-2</v>
      </c>
      <c r="AB38" s="8">
        <f t="shared" si="31"/>
        <v>1.2781921547732188E-2</v>
      </c>
      <c r="AC38" s="8">
        <f t="shared" si="32"/>
        <v>1.215676536367474E-2</v>
      </c>
      <c r="AD38" s="8">
        <f t="shared" si="33"/>
        <v>5.174472195446523E-2</v>
      </c>
      <c r="AE38" s="8">
        <f t="shared" si="34"/>
        <v>2.193008017320313E-2</v>
      </c>
      <c r="AF38" s="8">
        <f t="shared" si="35"/>
        <v>2.4769101615939145E-2</v>
      </c>
      <c r="AG38" s="8">
        <f t="shared" si="36"/>
        <v>8.3933523323889425E-3</v>
      </c>
      <c r="AH38" s="8">
        <f t="shared" si="37"/>
        <v>2.1210846935355281E-2</v>
      </c>
      <c r="AI38" s="8">
        <f t="shared" si="38"/>
        <v>0.33051769962852812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9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abSelected="1" workbookViewId="0">
      <selection activeCell="C11" sqref="C11"/>
    </sheetView>
  </sheetViews>
  <sheetFormatPr baseColWidth="10" defaultColWidth="11.453125" defaultRowHeight="14.5" x14ac:dyDescent="0.35"/>
  <cols>
    <col min="4" max="4" width="21.54296875" customWidth="1"/>
    <col min="11" max="11" width="11.7265625" customWidth="1"/>
    <col min="13" max="14" width="7.54296875" customWidth="1"/>
  </cols>
  <sheetData>
    <row r="1" spans="1:14" ht="14.5" customHeight="1" x14ac:dyDescent="0.35">
      <c r="B1" s="63" t="s">
        <v>73</v>
      </c>
      <c r="C1" s="63" t="s">
        <v>74</v>
      </c>
      <c r="D1" s="64" t="s">
        <v>75</v>
      </c>
    </row>
    <row r="2" spans="1:14" ht="27.5" customHeight="1" x14ac:dyDescent="0.35">
      <c r="A2" s="65" t="s">
        <v>80</v>
      </c>
      <c r="B2" s="63" t="s">
        <v>76</v>
      </c>
      <c r="C2" s="63" t="s">
        <v>77</v>
      </c>
      <c r="D2" s="64" t="s">
        <v>75</v>
      </c>
    </row>
    <row r="3" spans="1:14" x14ac:dyDescent="0.35">
      <c r="A3" s="14" t="s">
        <v>4</v>
      </c>
      <c r="B3" s="2">
        <f>+Valor!AJ7</f>
        <v>0.20790631012643354</v>
      </c>
      <c r="C3" s="2">
        <f>+Coste!AJ7</f>
        <v>1.2213080024753967E-2</v>
      </c>
      <c r="D3">
        <f>$B3/$C3</f>
        <v>17.023249639324444</v>
      </c>
    </row>
    <row r="4" spans="1:14" x14ac:dyDescent="0.35">
      <c r="A4" s="14" t="s">
        <v>10</v>
      </c>
      <c r="B4" s="2">
        <f>+Valor!AJ9</f>
        <v>0.20000117178651258</v>
      </c>
      <c r="C4" s="2">
        <f>+Coste!AJ9</f>
        <v>1.2213080024753967E-2</v>
      </c>
      <c r="D4">
        <f>$B4/$C4</f>
        <v>16.375981438027267</v>
      </c>
    </row>
    <row r="5" spans="1:14" x14ac:dyDescent="0.35">
      <c r="A5" s="14" t="s">
        <v>22</v>
      </c>
      <c r="B5" s="2">
        <f>+Valor!AJ13</f>
        <v>8.0457540919573259E-2</v>
      </c>
      <c r="C5" s="2">
        <f>+Coste!AJ13</f>
        <v>1.2362582104537409E-2</v>
      </c>
      <c r="D5">
        <f>$B5/$C5</f>
        <v>6.5081501776269794</v>
      </c>
    </row>
    <row r="6" spans="1:14" x14ac:dyDescent="0.35">
      <c r="A6" s="14" t="s">
        <v>7</v>
      </c>
      <c r="B6" s="2">
        <f>+Valor!AJ8</f>
        <v>6.5919524534336638E-2</v>
      </c>
      <c r="C6" s="2">
        <f>+Coste!AJ8</f>
        <v>1.7721332451661766E-2</v>
      </c>
      <c r="D6">
        <f>$B6/$C6</f>
        <v>3.7197837529511064</v>
      </c>
      <c r="M6" s="62" t="s">
        <v>78</v>
      </c>
      <c r="N6" s="62"/>
    </row>
    <row r="7" spans="1:14" x14ac:dyDescent="0.35">
      <c r="A7" s="14" t="s">
        <v>19</v>
      </c>
      <c r="B7" s="2">
        <f>+Valor!AJ12</f>
        <v>5.9005159815733163E-2</v>
      </c>
      <c r="C7" s="2">
        <f>+Coste!AJ12</f>
        <v>1.9610324877659714E-2</v>
      </c>
      <c r="D7">
        <f>$B7/$C7</f>
        <v>3.0088823200962089</v>
      </c>
      <c r="M7" s="1">
        <v>0</v>
      </c>
      <c r="N7" s="1">
        <v>0</v>
      </c>
    </row>
    <row r="8" spans="1:14" x14ac:dyDescent="0.35">
      <c r="A8" s="14" t="s">
        <v>16</v>
      </c>
      <c r="B8" s="2">
        <f>+Valor!AJ11</f>
        <v>0.12294308455167655</v>
      </c>
      <c r="C8" s="2">
        <f>+Coste!AJ11</f>
        <v>9.5598590247656795E-2</v>
      </c>
      <c r="D8">
        <f>$B8/$C8</f>
        <v>1.286034493115237</v>
      </c>
      <c r="M8" s="1">
        <v>3</v>
      </c>
      <c r="N8" s="1">
        <v>1</v>
      </c>
    </row>
    <row r="9" spans="1:14" x14ac:dyDescent="0.35">
      <c r="A9" s="14" t="s">
        <v>31</v>
      </c>
      <c r="B9" s="2">
        <f>+Valor!AJ16</f>
        <v>4.8627061454698958E-2</v>
      </c>
      <c r="C9" s="2">
        <f>+Coste!AJ16</f>
        <v>9.0682717978465444E-2</v>
      </c>
      <c r="D9">
        <f>$B9/$C9</f>
        <v>0.53623295087214407</v>
      </c>
    </row>
    <row r="10" spans="1:14" x14ac:dyDescent="0.35">
      <c r="A10" s="14" t="s">
        <v>25</v>
      </c>
      <c r="B10" s="2">
        <f>+Valor!AJ14</f>
        <v>3.8345764643196563E-2</v>
      </c>
      <c r="C10" s="2">
        <f>+Coste!AJ14</f>
        <v>7.4820887374280554E-2</v>
      </c>
      <c r="D10">
        <f>$B10/$C10</f>
        <v>0.51250080009580057</v>
      </c>
      <c r="M10" s="62" t="s">
        <v>79</v>
      </c>
      <c r="N10" s="62"/>
    </row>
    <row r="11" spans="1:14" x14ac:dyDescent="0.35">
      <c r="A11" s="14" t="s">
        <v>37</v>
      </c>
      <c r="B11" s="2">
        <f>+Valor!AJ18</f>
        <v>4.386016034640626E-2</v>
      </c>
      <c r="C11" s="2">
        <f>+Coste!AJ18</f>
        <v>0.10480821821805768</v>
      </c>
      <c r="D11">
        <f>$B11/$C11</f>
        <v>0.41848016398059024</v>
      </c>
      <c r="M11" s="1">
        <v>0</v>
      </c>
      <c r="N11" s="1">
        <v>0</v>
      </c>
    </row>
    <row r="12" spans="1:14" x14ac:dyDescent="0.35">
      <c r="A12" s="14" t="s">
        <v>46</v>
      </c>
      <c r="B12" s="2">
        <f>+Valor!AJ21</f>
        <v>2.1210846935355281E-2</v>
      </c>
      <c r="C12" s="2">
        <f>+Coste!AJ21</f>
        <v>5.5009231528447562E-2</v>
      </c>
      <c r="D12">
        <f>$B12/$C12</f>
        <v>0.38558704322903092</v>
      </c>
      <c r="M12" s="1">
        <v>1</v>
      </c>
      <c r="N12" s="1">
        <v>3</v>
      </c>
    </row>
    <row r="13" spans="1:14" x14ac:dyDescent="0.35">
      <c r="A13" s="14" t="s">
        <v>13</v>
      </c>
      <c r="B13" s="2">
        <f>+Valor!AJ10</f>
        <v>1.457356331067527E-2</v>
      </c>
      <c r="C13" s="2">
        <f>+Coste!AJ10</f>
        <v>5.1280302249393173E-2</v>
      </c>
      <c r="D13">
        <f>$B13/$C13</f>
        <v>0.28419417732366675</v>
      </c>
    </row>
    <row r="14" spans="1:14" x14ac:dyDescent="0.35">
      <c r="A14" s="14" t="s">
        <v>28</v>
      </c>
      <c r="B14" s="2">
        <f>+Valor!AJ15</f>
        <v>3.8345764643196563E-2</v>
      </c>
      <c r="C14" s="2">
        <f>+Coste!AJ15</f>
        <v>0.14309542791731514</v>
      </c>
      <c r="D14">
        <f>$B14/$C14</f>
        <v>0.26797337414130312</v>
      </c>
    </row>
    <row r="15" spans="1:14" x14ac:dyDescent="0.35">
      <c r="A15" s="14" t="s">
        <v>34</v>
      </c>
      <c r="B15" s="2">
        <f>+Valor!AJ17</f>
        <v>1.724824065148841E-2</v>
      </c>
      <c r="C15" s="2">
        <f>+Coste!AJ17</f>
        <v>6.8657357199015473E-2</v>
      </c>
      <c r="D15">
        <f>$B15/$C15</f>
        <v>0.25122203002208982</v>
      </c>
    </row>
    <row r="16" spans="1:14" x14ac:dyDescent="0.35">
      <c r="A16" s="14" t="s">
        <v>40</v>
      </c>
      <c r="B16" s="2">
        <f>+Valor!AJ19</f>
        <v>2.4769101615939145E-2</v>
      </c>
      <c r="C16" s="2">
        <f>+Coste!AJ19</f>
        <v>0.10480821821805768</v>
      </c>
      <c r="D16">
        <f>$B16/$C16</f>
        <v>0.23632785708088311</v>
      </c>
    </row>
    <row r="17" spans="1:4" x14ac:dyDescent="0.35">
      <c r="A17" s="14" t="s">
        <v>43</v>
      </c>
      <c r="B17" s="2">
        <f>+Valor!AJ20</f>
        <v>1.6786704664777885E-2</v>
      </c>
      <c r="C17" s="2">
        <f>+Coste!AJ20</f>
        <v>0.13711864958594364</v>
      </c>
      <c r="D17">
        <f>$B17/$C17</f>
        <v>0.12242466444549006</v>
      </c>
    </row>
  </sheetData>
  <sortState xmlns:xlrd2="http://schemas.microsoft.com/office/spreadsheetml/2017/richdata2" ref="A2:D17">
    <sortCondition descending="1" ref="D3:D17"/>
  </sortState>
  <mergeCells count="2">
    <mergeCell ref="M6:N6"/>
    <mergeCell ref="M10:N10"/>
  </mergeCells>
  <conditionalFormatting sqref="D3:D17">
    <cfRule type="cellIs" dxfId="8" priority="1" operator="between">
      <formula>$N$8/$M$8</formula>
      <formula>$N$12/$M$12</formula>
    </cfRule>
    <cfRule type="cellIs" dxfId="7" priority="2" operator="lessThan">
      <formula>$N$8/$M$8</formula>
    </cfRule>
    <cfRule type="cellIs" dxfId="6" priority="3" operator="greaterThan">
      <formula>$N$12/$M$12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58A6C1-6476-4E72-9943-BECBCE64E75E}">
  <ds:schemaRefs>
    <ds:schemaRef ds:uri="http://purl.org/dc/terms/"/>
    <ds:schemaRef ds:uri="a4a9f3d2-957c-4d9e-8d6f-73b3c6b3a866"/>
    <ds:schemaRef ds:uri="http://purl.org/dc/elements/1.1/"/>
    <ds:schemaRef ds:uri="b67a0d7e-3188-4757-bd64-ce4b1d89eeef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Coste</vt:lpstr>
      <vt:lpstr>Valor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COTOS YAÑEZ JOSE MANUEL</dc:creator>
  <cp:keywords/>
  <dc:description/>
  <cp:lastModifiedBy>arcos salgado guillermo</cp:lastModifiedBy>
  <cp:revision/>
  <dcterms:created xsi:type="dcterms:W3CDTF">2013-11-26T11:17:42Z</dcterms:created>
  <dcterms:modified xsi:type="dcterms:W3CDTF">2023-12-21T18:16:07Z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