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firstSheet="4" activeTab="18"/>
  </bookViews>
  <sheets>
    <sheet name="Aula 1" sheetId="1" r:id="rId1"/>
    <sheet name="Aula2" sheetId="2" r:id="rId2"/>
    <sheet name="Aula3" sheetId="3" r:id="rId3"/>
    <sheet name="Aula 4" sheetId="4" r:id="rId4"/>
    <sheet name="Aula 5" sheetId="5" r:id="rId5"/>
    <sheet name="Aula 6" sheetId="15" r:id="rId6"/>
    <sheet name="Aula7" sheetId="6" r:id="rId7"/>
    <sheet name="Aula8" sheetId="7" r:id="rId8"/>
    <sheet name="Aula9" sheetId="8" r:id="rId9"/>
    <sheet name="Aula10" sheetId="9" r:id="rId10"/>
    <sheet name="Aula11" sheetId="10" r:id="rId11"/>
    <sheet name="Aula12" sheetId="11" r:id="rId12"/>
    <sheet name="Aula13" sheetId="12" r:id="rId13"/>
    <sheet name="Aula14" sheetId="13" r:id="rId14"/>
    <sheet name="Aula15" sheetId="14" r:id="rId15"/>
    <sheet name="Aula 16" sheetId="16" r:id="rId16"/>
    <sheet name="Aula17" sheetId="17" r:id="rId17"/>
    <sheet name="Aula 18" sheetId="18" r:id="rId18"/>
    <sheet name="Aula 19" sheetId="19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<sst xmlns="http://schemas.openxmlformats.org/spreadsheetml/2006/main" count="307" uniqueCount="247">
  <si>
    <t>Donizete</t>
  </si>
  <si>
    <t>Olá meu nome é</t>
  </si>
  <si>
    <t>Nasci em</t>
  </si>
  <si>
    <t>Esse ano faço</t>
  </si>
  <si>
    <t>anos</t>
  </si>
  <si>
    <t>Valor do dólar</t>
  </si>
  <si>
    <t>Cotação de produtos</t>
  </si>
  <si>
    <t>Item</t>
  </si>
  <si>
    <t>Quantidade</t>
  </si>
  <si>
    <t>Preço R$</t>
  </si>
  <si>
    <t>Total R$</t>
  </si>
  <si>
    <t>Total $</t>
  </si>
  <si>
    <t>Porca</t>
  </si>
  <si>
    <t>Parafuso</t>
  </si>
  <si>
    <t>Arruela</t>
  </si>
  <si>
    <t>Prego</t>
  </si>
  <si>
    <t>Total</t>
  </si>
  <si>
    <t>Boletim Escolar</t>
  </si>
  <si>
    <t>Nome</t>
  </si>
  <si>
    <t>Matéria</t>
  </si>
  <si>
    <t>1º Bim</t>
  </si>
  <si>
    <t>2º Bim</t>
  </si>
  <si>
    <t>3º Bim</t>
  </si>
  <si>
    <t>4º Bim</t>
  </si>
  <si>
    <t>Soma</t>
  </si>
  <si>
    <t>Média</t>
  </si>
  <si>
    <t>Português</t>
  </si>
  <si>
    <t>História</t>
  </si>
  <si>
    <t>Geografia</t>
  </si>
  <si>
    <t>Matemática</t>
  </si>
  <si>
    <t>Função condicional</t>
  </si>
  <si>
    <t>&gt;</t>
  </si>
  <si>
    <t>Maior</t>
  </si>
  <si>
    <t>&lt;</t>
  </si>
  <si>
    <t>Menor</t>
  </si>
  <si>
    <t>&gt;=</t>
  </si>
  <si>
    <t>Maior igual</t>
  </si>
  <si>
    <t>&lt;=</t>
  </si>
  <si>
    <t xml:space="preserve">Menor igual </t>
  </si>
  <si>
    <t>=</t>
  </si>
  <si>
    <t>Igual</t>
  </si>
  <si>
    <t>&lt;&gt;</t>
  </si>
  <si>
    <t>Diferente</t>
  </si>
  <si>
    <t>n1</t>
  </si>
  <si>
    <t>n2</t>
  </si>
  <si>
    <t>resposta 1</t>
  </si>
  <si>
    <t>resposta 2</t>
  </si>
  <si>
    <t>Warley</t>
  </si>
  <si>
    <t>Pedro</t>
  </si>
  <si>
    <t xml:space="preserve">Mensagem secreta </t>
  </si>
  <si>
    <t>Senha</t>
  </si>
  <si>
    <t>Pedro08</t>
  </si>
  <si>
    <t>Boletim 1 º Bimestre</t>
  </si>
  <si>
    <t>1ªProva</t>
  </si>
  <si>
    <t>2ªProva</t>
  </si>
  <si>
    <t>Conceito</t>
  </si>
  <si>
    <t>Situação</t>
  </si>
  <si>
    <t>Front End</t>
  </si>
  <si>
    <t>Aprovado</t>
  </si>
  <si>
    <t>Ux</t>
  </si>
  <si>
    <t>Ui</t>
  </si>
  <si>
    <t>aprovado</t>
  </si>
  <si>
    <t>Dev web</t>
  </si>
  <si>
    <t>Back end</t>
  </si>
  <si>
    <t>Recuperação</t>
  </si>
  <si>
    <t>Locação de ferramentas</t>
  </si>
  <si>
    <t>Multa</t>
  </si>
  <si>
    <t>Produto</t>
  </si>
  <si>
    <t>Preço por dia</t>
  </si>
  <si>
    <t>Data de Locação</t>
  </si>
  <si>
    <t>Dias Previsto</t>
  </si>
  <si>
    <t>Data Devolução</t>
  </si>
  <si>
    <t>Multa?</t>
  </si>
  <si>
    <t>Dias de atraso</t>
  </si>
  <si>
    <t>Betorneira</t>
  </si>
  <si>
    <t>15/abr</t>
  </si>
  <si>
    <t>Furadeira</t>
  </si>
  <si>
    <t>Tico Tico</t>
  </si>
  <si>
    <t xml:space="preserve">       22/abr</t>
  </si>
  <si>
    <t>Solda</t>
  </si>
  <si>
    <t>Esmerilhadeira</t>
  </si>
  <si>
    <t>USO DOS MOUSE</t>
  </si>
  <si>
    <t>TABUADA</t>
  </si>
  <si>
    <t>Aleatório</t>
  </si>
  <si>
    <t>Aleatório entre</t>
  </si>
  <si>
    <t>Cassino do Pedro</t>
  </si>
  <si>
    <t>🏆Prêmio🏆</t>
  </si>
  <si>
    <t>Aposta</t>
  </si>
  <si>
    <t>N1</t>
  </si>
  <si>
    <t>N2</t>
  </si>
  <si>
    <t>n3</t>
  </si>
  <si>
    <t>Boletim Escolara</t>
  </si>
  <si>
    <t>Alunos</t>
  </si>
  <si>
    <t>Materia</t>
  </si>
  <si>
    <t>1ºBI</t>
  </si>
  <si>
    <t>2ºBI</t>
  </si>
  <si>
    <t>3ºBI</t>
  </si>
  <si>
    <t>4ºBI</t>
  </si>
  <si>
    <t>Media</t>
  </si>
  <si>
    <t>Materia1</t>
  </si>
  <si>
    <t>Reprovado</t>
  </si>
  <si>
    <t>Materia2</t>
  </si>
  <si>
    <t>Materia3</t>
  </si>
  <si>
    <t>Materia4</t>
  </si>
  <si>
    <t>Materia5</t>
  </si>
  <si>
    <t>Materia6</t>
  </si>
  <si>
    <t>Materia7</t>
  </si>
  <si>
    <t>Materia8</t>
  </si>
  <si>
    <t>Graficos Linhas</t>
  </si>
  <si>
    <t>Variação de preços</t>
  </si>
  <si>
    <t>Produtos</t>
  </si>
  <si>
    <t>Jan</t>
  </si>
  <si>
    <t>Feb</t>
  </si>
  <si>
    <t>Mar</t>
  </si>
  <si>
    <t>Apr</t>
  </si>
  <si>
    <t>May</t>
  </si>
  <si>
    <t>%variações</t>
  </si>
  <si>
    <t>Arroz</t>
  </si>
  <si>
    <t>Feijão</t>
  </si>
  <si>
    <t>Trigo</t>
  </si>
  <si>
    <t>Gráfico de colas e pizza</t>
  </si>
  <si>
    <t>Notas</t>
  </si>
  <si>
    <t>&gt;9</t>
  </si>
  <si>
    <t>Top alunos</t>
  </si>
  <si>
    <t>&lt;7</t>
  </si>
  <si>
    <t>nome</t>
  </si>
  <si>
    <t xml:space="preserve">  Média</t>
  </si>
  <si>
    <t>&gt;=7 e &lt;=9</t>
  </si>
  <si>
    <t>Aluno1</t>
  </si>
  <si>
    <t>Aluno2</t>
  </si>
  <si>
    <t>Aluno3</t>
  </si>
  <si>
    <t>Aluno4</t>
  </si>
  <si>
    <t>Aluno5</t>
  </si>
  <si>
    <t>Aluno6</t>
  </si>
  <si>
    <t>Gráfico pizza/rosca</t>
  </si>
  <si>
    <t>Meninas</t>
  </si>
  <si>
    <t>Meninos</t>
  </si>
  <si>
    <t>Cotação de celulares</t>
  </si>
  <si>
    <t>Celular</t>
  </si>
  <si>
    <t>shoop</t>
  </si>
  <si>
    <t>AliExpress</t>
  </si>
  <si>
    <t>bangood</t>
  </si>
  <si>
    <t xml:space="preserve">Ligt in the box </t>
  </si>
  <si>
    <t>Shein</t>
  </si>
  <si>
    <t>mercado livre</t>
  </si>
  <si>
    <t>Celular1</t>
  </si>
  <si>
    <t>Celular2</t>
  </si>
  <si>
    <t>Celular3</t>
  </si>
  <si>
    <t>Celular4</t>
  </si>
  <si>
    <t>Celular5</t>
  </si>
  <si>
    <t>Celular6</t>
  </si>
  <si>
    <t>Celular7</t>
  </si>
  <si>
    <t>Celular8</t>
  </si>
  <si>
    <t>Celular9</t>
  </si>
  <si>
    <t>Formatação Condicional Íconi</t>
  </si>
  <si>
    <t>Graficos de barra</t>
  </si>
  <si>
    <t>Fluxo de caixa</t>
  </si>
  <si>
    <t>Notas 1º Bimestre</t>
  </si>
  <si>
    <t>Dia</t>
  </si>
  <si>
    <t>saldo</t>
  </si>
  <si>
    <t>Pedro Henrique</t>
  </si>
  <si>
    <t>Nota</t>
  </si>
  <si>
    <t>Ícone</t>
  </si>
  <si>
    <t>M1</t>
  </si>
  <si>
    <t>M2</t>
  </si>
  <si>
    <t>M3</t>
  </si>
  <si>
    <t>M4</t>
  </si>
  <si>
    <t>M5</t>
  </si>
  <si>
    <t>M6</t>
  </si>
  <si>
    <t>PROCV</t>
  </si>
  <si>
    <t>Telefone</t>
  </si>
  <si>
    <t>CPF</t>
  </si>
  <si>
    <t>Cargo</t>
  </si>
  <si>
    <t xml:space="preserve">Setor </t>
  </si>
  <si>
    <t>Salário</t>
  </si>
  <si>
    <t>Sakura</t>
  </si>
  <si>
    <t>64 999273839</t>
  </si>
  <si>
    <t>714.905.520-21</t>
  </si>
  <si>
    <t>Auxiliar</t>
  </si>
  <si>
    <t>RH</t>
  </si>
  <si>
    <t>Naruto</t>
  </si>
  <si>
    <t>64 999273840</t>
  </si>
  <si>
    <t>714.905.520-22</t>
  </si>
  <si>
    <t>Compras</t>
  </si>
  <si>
    <t>Goku</t>
  </si>
  <si>
    <t>64 999273841</t>
  </si>
  <si>
    <t>714.905.520-23</t>
  </si>
  <si>
    <t>Encarregado</t>
  </si>
  <si>
    <t>Vendas</t>
  </si>
  <si>
    <t>Buma</t>
  </si>
  <si>
    <t>64 999273842</t>
  </si>
  <si>
    <t>714.905.520-24</t>
  </si>
  <si>
    <t>Gerente</t>
  </si>
  <si>
    <t>Sasuke</t>
  </si>
  <si>
    <t>64 999273843</t>
  </si>
  <si>
    <t>714.905.520-25</t>
  </si>
  <si>
    <t>Rock Lee</t>
  </si>
  <si>
    <t>64 999273844</t>
  </si>
  <si>
    <t>714.905.520-26</t>
  </si>
  <si>
    <t>Debruyne</t>
  </si>
  <si>
    <t>64 999273845</t>
  </si>
  <si>
    <t>714.905.520-27</t>
  </si>
  <si>
    <t>Pocrura</t>
  </si>
  <si>
    <t xml:space="preserve">     Setor</t>
  </si>
  <si>
    <t>Tabela IMC</t>
  </si>
  <si>
    <t>Peso</t>
  </si>
  <si>
    <t>Min</t>
  </si>
  <si>
    <t>Máx</t>
  </si>
  <si>
    <t xml:space="preserve">Classificação </t>
  </si>
  <si>
    <t xml:space="preserve">Altura </t>
  </si>
  <si>
    <t xml:space="preserve">Baixo </t>
  </si>
  <si>
    <t>IMC</t>
  </si>
  <si>
    <t>Peso Ideal</t>
  </si>
  <si>
    <t xml:space="preserve">Situação </t>
  </si>
  <si>
    <t>Sobre peso</t>
  </si>
  <si>
    <t>Obesidade l</t>
  </si>
  <si>
    <t>Obesidade ll</t>
  </si>
  <si>
    <t>Obesidadelll</t>
  </si>
  <si>
    <t>Mês</t>
  </si>
  <si>
    <t>Data de nascimento</t>
  </si>
  <si>
    <t xml:space="preserve">Janeira </t>
  </si>
  <si>
    <t>Fevereiro</t>
  </si>
  <si>
    <t>informativo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</si>
  <si>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</si>
  <si>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</si>
  <si>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</si>
  <si>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</si>
  <si>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</si>
  <si>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</si>
  <si>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</si>
  <si>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</si>
  <si>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</si>
  <si>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</si>
  <si>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Idade</t>
  </si>
  <si>
    <t>Busca</t>
  </si>
  <si>
    <t>Worly</t>
  </si>
  <si>
    <t>64 990756347</t>
  </si>
  <si>
    <t>64 990756348</t>
  </si>
  <si>
    <t>telefone</t>
  </si>
  <si>
    <t>Kawan</t>
  </si>
  <si>
    <t>64 990756349</t>
  </si>
  <si>
    <t>PH</t>
  </si>
  <si>
    <t>64 990756350</t>
  </si>
  <si>
    <t>Felipão</t>
  </si>
  <si>
    <t>64 990756351</t>
  </si>
  <si>
    <t>Pedão</t>
  </si>
  <si>
    <t>64 990756352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</si>
</sst>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_ "/>
    <numFmt numFmtId="181" formatCode="0.0_ "/>
  </numFmts>
  <fonts count="34">
    <font>
      <sz val="10"/>
      <color theme="1"/>
      <name val="Calibri"/>
      <charset val="134"/>
      <scheme val="minor"/>
    </font>
    <font>
      <sz val="10"/>
      <color theme="0"/>
      <name val="Hip Horay"/>
      <charset val="134"/>
    </font>
    <font>
      <sz val="10"/>
      <color theme="1"/>
      <name val="Hip Horay"/>
      <charset val="134"/>
    </font>
    <font>
      <sz val="10"/>
      <color theme="1"/>
      <name val="Impact"/>
      <charset val="134"/>
    </font>
    <font>
      <sz val="10"/>
      <color theme="0"/>
      <name val="Calibri"/>
      <charset val="134"/>
      <scheme val="minor"/>
    </font>
    <font>
      <sz val="10"/>
      <color theme="8" tint="-0.25"/>
      <name val="Calibri"/>
      <charset val="134"/>
      <scheme val="minor"/>
    </font>
    <font>
      <sz val="10"/>
      <color theme="3" tint="0.4"/>
      <name val="Calibri"/>
      <charset val="134"/>
      <scheme val="minor"/>
    </font>
    <font>
      <b/>
      <sz val="12"/>
      <color theme="0"/>
      <name val="Agency FB"/>
      <charset val="134"/>
    </font>
    <font>
      <b/>
      <sz val="10"/>
      <color theme="0"/>
      <name val="Agency FB"/>
      <charset val="134"/>
    </font>
    <font>
      <sz val="10"/>
      <color theme="0"/>
      <name val="Calibri"/>
      <charset val="134"/>
    </font>
    <font>
      <sz val="10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Showcard Gothic"/>
      <charset val="134"/>
    </font>
    <font>
      <b/>
      <sz val="11"/>
      <color theme="1"/>
      <name val="Agency FB"/>
      <charset val="134"/>
    </font>
    <font>
      <b/>
      <sz val="10"/>
      <color theme="1"/>
      <name val="Agency FB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3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3" tint="-0.5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 tint="-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-0.2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auto="1"/>
      </bottom>
      <diagonal/>
    </border>
    <border>
      <left/>
      <right style="thin">
        <color theme="1"/>
      </right>
      <top style="thin">
        <color theme="0"/>
      </top>
      <bottom style="thin">
        <color auto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/>
      <top style="thin">
        <color theme="0"/>
      </top>
      <bottom style="thin">
        <color auto="1"/>
      </bottom>
      <diagonal/>
    </border>
    <border>
      <left/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0" borderId="20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31" borderId="23" applyNumberFormat="0" applyAlignment="0" applyProtection="0">
      <alignment vertical="center"/>
    </xf>
    <xf numFmtId="0" fontId="24" fillId="32" borderId="24" applyNumberFormat="0" applyAlignment="0" applyProtection="0">
      <alignment vertical="center"/>
    </xf>
    <xf numFmtId="0" fontId="25" fillId="32" borderId="23" applyNumberFormat="0" applyAlignment="0" applyProtection="0">
      <alignment vertical="center"/>
    </xf>
    <xf numFmtId="0" fontId="26" fillId="33" borderId="25" applyNumberFormat="0" applyAlignment="0" applyProtection="0">
      <alignment vertical="center"/>
    </xf>
    <xf numFmtId="0" fontId="27" fillId="0" borderId="26" applyNumberFormat="0" applyFill="0" applyAlignment="0" applyProtection="0">
      <alignment vertical="center"/>
    </xf>
    <xf numFmtId="0" fontId="28" fillId="0" borderId="27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2" fillId="41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3" fillId="43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3" fillId="46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3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2" fillId="56" borderId="0" applyNumberFormat="0" applyBorder="0" applyAlignment="0" applyProtection="0">
      <alignment vertical="center"/>
    </xf>
    <xf numFmtId="0" fontId="32" fillId="57" borderId="0" applyNumberFormat="0" applyBorder="0" applyAlignment="0" applyProtection="0">
      <alignment vertical="center"/>
    </xf>
    <xf numFmtId="0" fontId="33" fillId="58" borderId="0" applyNumberFormat="0" applyBorder="0" applyAlignment="0" applyProtection="0">
      <alignment vertical="center"/>
    </xf>
    <xf numFmtId="0" fontId="33" fillId="59" borderId="0" applyNumberFormat="0" applyBorder="0" applyAlignment="0" applyProtection="0">
      <alignment vertical="center"/>
    </xf>
    <xf numFmtId="0" fontId="32" fillId="60" borderId="0" applyNumberFormat="0" applyBorder="0" applyAlignment="0" applyProtection="0">
      <alignment vertical="center"/>
    </xf>
  </cellStyleXfs>
  <cellXfs count="10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3" fillId="3" borderId="1" xfId="0" applyFont="1" applyFill="1" applyBorder="1">
      <alignment vertical="center"/>
    </xf>
    <xf numFmtId="0" fontId="0" fillId="0" borderId="0" xfId="0" applyProtection="1">
      <alignment vertical="center"/>
      <protection locked="0"/>
    </xf>
    <xf numFmtId="0" fontId="4" fillId="4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0" fillId="5" borderId="1" xfId="0" applyFill="1" applyBorder="1" applyAlignment="1">
      <alignment vertical="center"/>
    </xf>
    <xf numFmtId="58" fontId="0" fillId="0" borderId="1" xfId="0" applyNumberFormat="1" applyBorder="1">
      <alignment vertical="center"/>
    </xf>
    <xf numFmtId="0" fontId="0" fillId="0" borderId="1" xfId="0" applyBorder="1" applyAlignment="1">
      <alignment vertical="center"/>
    </xf>
    <xf numFmtId="0" fontId="2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7" borderId="1" xfId="0" applyFill="1" applyBorder="1">
      <alignment vertical="center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4" fillId="8" borderId="1" xfId="0" applyFont="1" applyFill="1" applyBorder="1">
      <alignment vertical="center"/>
    </xf>
    <xf numFmtId="0" fontId="0" fillId="9" borderId="1" xfId="0" applyFill="1" applyBorder="1">
      <alignment vertical="center"/>
    </xf>
    <xf numFmtId="0" fontId="0" fillId="10" borderId="1" xfId="0" applyFill="1" applyBorder="1">
      <alignment vertical="center"/>
    </xf>
    <xf numFmtId="180" fontId="0" fillId="0" borderId="1" xfId="0" applyNumberFormat="1" applyBorder="1">
      <alignment vertical="center"/>
    </xf>
    <xf numFmtId="0" fontId="0" fillId="11" borderId="1" xfId="0" applyFill="1" applyBorder="1">
      <alignment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>
      <alignment vertical="center"/>
    </xf>
    <xf numFmtId="0" fontId="0" fillId="7" borderId="0" xfId="0" applyFill="1">
      <alignment vertical="center"/>
    </xf>
    <xf numFmtId="180" fontId="0" fillId="0" borderId="0" xfId="0" applyNumberFormat="1">
      <alignment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80" fontId="0" fillId="0" borderId="7" xfId="0" applyNumberFormat="1" applyBorder="1" applyAlignment="1">
      <alignment vertical="center" wrapText="1"/>
    </xf>
    <xf numFmtId="0" fontId="0" fillId="0" borderId="7" xfId="0" applyBorder="1">
      <alignment vertical="center"/>
    </xf>
    <xf numFmtId="0" fontId="0" fillId="12" borderId="1" xfId="0" applyFill="1" applyBorder="1">
      <alignment vertical="center"/>
    </xf>
    <xf numFmtId="0" fontId="3" fillId="6" borderId="1" xfId="0" applyFont="1" applyFill="1" applyBorder="1">
      <alignment vertical="center"/>
    </xf>
    <xf numFmtId="177" fontId="0" fillId="0" borderId="1" xfId="2" applyBorder="1">
      <alignment vertical="center"/>
    </xf>
    <xf numFmtId="0" fontId="0" fillId="0" borderId="8" xfId="0" applyBorder="1">
      <alignment vertical="center"/>
    </xf>
    <xf numFmtId="0" fontId="0" fillId="6" borderId="9" xfId="0" applyFill="1" applyBorder="1">
      <alignment vertical="center"/>
    </xf>
    <xf numFmtId="0" fontId="0" fillId="14" borderId="10" xfId="0" applyFill="1" applyBorder="1" applyAlignment="1">
      <alignment horizontal="center" vertical="center"/>
    </xf>
    <xf numFmtId="0" fontId="0" fillId="14" borderId="11" xfId="0" applyFill="1" applyBorder="1">
      <alignment vertical="center"/>
    </xf>
    <xf numFmtId="0" fontId="0" fillId="14" borderId="12" xfId="0" applyFill="1" applyBorder="1" applyAlignment="1">
      <alignment vertical="center"/>
    </xf>
    <xf numFmtId="0" fontId="0" fillId="14" borderId="13" xfId="0" applyFill="1" applyBorder="1" applyAlignment="1">
      <alignment vertical="center"/>
    </xf>
    <xf numFmtId="0" fontId="0" fillId="14" borderId="14" xfId="0" applyFill="1" applyBorder="1" applyAlignment="1">
      <alignment vertical="center"/>
    </xf>
    <xf numFmtId="0" fontId="0" fillId="14" borderId="15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7" xfId="0" applyBorder="1">
      <alignment vertical="center"/>
    </xf>
    <xf numFmtId="0" fontId="0" fillId="15" borderId="18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1" xfId="0" applyFill="1" applyBorder="1">
      <alignment vertical="center"/>
    </xf>
    <xf numFmtId="177" fontId="0" fillId="0" borderId="1" xfId="0" applyNumberFormat="1" applyBorder="1">
      <alignment vertical="center"/>
    </xf>
    <xf numFmtId="0" fontId="0" fillId="16" borderId="2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9" fontId="0" fillId="0" borderId="1" xfId="3" applyBorder="1">
      <alignment vertical="center"/>
    </xf>
    <xf numFmtId="0" fontId="0" fillId="18" borderId="1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9" borderId="1" xfId="0" applyFill="1" applyBorder="1">
      <alignment vertical="center"/>
    </xf>
    <xf numFmtId="0" fontId="0" fillId="19" borderId="2" xfId="0" applyFill="1" applyBorder="1">
      <alignment vertical="center"/>
    </xf>
    <xf numFmtId="180" fontId="0" fillId="13" borderId="1" xfId="0" applyNumberFormat="1" applyFill="1" applyBorder="1">
      <alignment vertical="center"/>
    </xf>
    <xf numFmtId="0" fontId="0" fillId="0" borderId="2" xfId="0" applyBorder="1">
      <alignment vertical="center"/>
    </xf>
    <xf numFmtId="0" fontId="0" fillId="20" borderId="1" xfId="0" applyFill="1" applyBorder="1" applyAlignment="1">
      <alignment horizontal="center" vertical="center"/>
    </xf>
    <xf numFmtId="0" fontId="5" fillId="0" borderId="19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177" fontId="0" fillId="21" borderId="2" xfId="0" applyNumberFormat="1" applyFill="1" applyBorder="1" applyAlignment="1">
      <alignment horizontal="center" vertical="center"/>
    </xf>
    <xf numFmtId="177" fontId="0" fillId="21" borderId="4" xfId="0" applyNumberFormat="1" applyFill="1" applyBorder="1" applyAlignment="1">
      <alignment horizontal="center" vertical="center"/>
    </xf>
    <xf numFmtId="177" fontId="0" fillId="0" borderId="19" xfId="0" applyNumberFormat="1" applyBorder="1" applyAlignment="1">
      <alignment vertical="center"/>
    </xf>
    <xf numFmtId="177" fontId="0" fillId="0" borderId="0" xfId="0" applyNumberFormat="1" applyAlignment="1">
      <alignment horizontal="center" vertical="center"/>
    </xf>
    <xf numFmtId="0" fontId="6" fillId="22" borderId="19" xfId="0" applyFont="1" applyFill="1" applyBorder="1" applyAlignment="1">
      <alignment vertical="center"/>
    </xf>
    <xf numFmtId="0" fontId="6" fillId="17" borderId="0" xfId="0" applyFont="1" applyFill="1" applyAlignment="1">
      <alignment horizontal="center" vertical="center"/>
    </xf>
    <xf numFmtId="0" fontId="0" fillId="17" borderId="1" xfId="0" applyFill="1" applyBorder="1" applyAlignment="1">
      <alignment vertical="center"/>
    </xf>
    <xf numFmtId="0" fontId="0" fillId="17" borderId="1" xfId="0" applyFill="1" applyBorder="1">
      <alignment vertical="center"/>
    </xf>
    <xf numFmtId="0" fontId="7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9" fontId="0" fillId="0" borderId="1" xfId="0" applyNumberFormat="1" applyBorder="1">
      <alignment vertical="center"/>
    </xf>
    <xf numFmtId="0" fontId="0" fillId="13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23" borderId="1" xfId="0" applyFill="1" applyBorder="1" applyAlignment="1">
      <alignment horizontal="center" vertical="center" wrapText="1"/>
    </xf>
    <xf numFmtId="16" fontId="0" fillId="0" borderId="1" xfId="0" applyNumberFormat="1" applyBorder="1">
      <alignment vertical="center"/>
    </xf>
    <xf numFmtId="0" fontId="0" fillId="0" borderId="1" xfId="0" applyBorder="1" applyAlignment="1">
      <alignment horizontal="right" vertical="center"/>
    </xf>
    <xf numFmtId="16" fontId="0" fillId="0" borderId="1" xfId="0" applyNumberFormat="1" applyBorder="1" applyAlignment="1">
      <alignment horizontal="right" vertical="center"/>
    </xf>
    <xf numFmtId="0" fontId="9" fillId="17" borderId="2" xfId="0" applyFont="1" applyFill="1" applyBorder="1" applyAlignment="1">
      <alignment horizontal="center" vertical="center"/>
    </xf>
    <xf numFmtId="0" fontId="10" fillId="17" borderId="3" xfId="0" applyFont="1" applyFill="1" applyBorder="1" applyAlignment="1">
      <alignment horizontal="center" vertical="center"/>
    </xf>
    <xf numFmtId="0" fontId="10" fillId="17" borderId="4" xfId="0" applyFont="1" applyFill="1" applyBorder="1" applyAlignment="1">
      <alignment horizontal="center" vertical="center"/>
    </xf>
    <xf numFmtId="0" fontId="0" fillId="24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181" fontId="0" fillId="0" borderId="1" xfId="0" applyNumberFormat="1" applyBorder="1">
      <alignment vertical="center"/>
    </xf>
    <xf numFmtId="0" fontId="11" fillId="25" borderId="1" xfId="0" applyFont="1" applyFill="1" applyBorder="1">
      <alignment vertical="center"/>
    </xf>
    <xf numFmtId="0" fontId="12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" fillId="12" borderId="0" xfId="0" applyFont="1" applyFill="1">
      <alignment vertical="center"/>
    </xf>
    <xf numFmtId="0" fontId="4" fillId="0" borderId="0" xfId="0" applyFont="1">
      <alignment vertical="center"/>
    </xf>
    <xf numFmtId="0" fontId="13" fillId="21" borderId="1" xfId="0" applyFont="1" applyFill="1" applyBorder="1" applyAlignment="1">
      <alignment horizontal="center" vertical="center"/>
    </xf>
    <xf numFmtId="0" fontId="0" fillId="26" borderId="1" xfId="0" applyFill="1" applyBorder="1">
      <alignment vertical="center"/>
    </xf>
    <xf numFmtId="0" fontId="0" fillId="27" borderId="1" xfId="0" applyFill="1" applyBorder="1">
      <alignment vertical="center"/>
    </xf>
    <xf numFmtId="0" fontId="0" fillId="0" borderId="1" xfId="0" applyNumberFormat="1" applyBorder="1">
      <alignment vertical="center"/>
    </xf>
    <xf numFmtId="0" fontId="8" fillId="28" borderId="1" xfId="0" applyFont="1" applyFill="1" applyBorder="1" applyAlignment="1">
      <alignment horizontal="center" vertical="center"/>
    </xf>
    <xf numFmtId="0" fontId="14" fillId="29" borderId="1" xfId="0" applyFont="1" applyFill="1" applyBorder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20">
    <dxf>
      <font>
        <color rgb="FFFF0000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theme="1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colors>
    <mruColors>
      <color rgb="00A9A3B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microsoft.com/office/2011/relationships/chartColorStyle" Target="colors2.xml"/><Relationship Id="rId7" Type="http://schemas.microsoft.com/office/2011/relationships/chartStyle" Target="style2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pt-BR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Variações de Janeiro-Maio</a:t>
            </a:r>
            <a:endParaRPr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0924040720439"/>
          <c:y val="0.298277841561424"/>
          <c:w val="0.680109631949882"/>
          <c:h val="0.584477611940299"/>
        </c:manualLayout>
      </c:layout>
      <c:lineChart>
        <c:grouping val="standard"/>
        <c:varyColors val="0"/>
        <c:ser>
          <c:idx val="0"/>
          <c:order val="0"/>
          <c:tx>
            <c:strRef>
              <c:f>Aula11!$A$4</c:f>
              <c:strCache>
                <c:ptCount val="1"/>
                <c:pt idx="0">
                  <c:v>Arroz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Aula11!$B$4:$F$4</c:f>
              <c:numCache>
                <c:formatCode>_-"R$"\ * #,##0.00_-;\-"R$"\ * #,##0.00_-;_-"R$"\ * "-"??_-;_-@_-</c:formatCode>
                <c:ptCount val="5"/>
                <c:pt idx="0">
                  <c:v>50.7</c:v>
                </c:pt>
                <c:pt idx="1">
                  <c:v>44.9</c:v>
                </c:pt>
                <c:pt idx="2">
                  <c:v>43.2</c:v>
                </c:pt>
                <c:pt idx="3">
                  <c:v>64.8</c:v>
                </c:pt>
                <c:pt idx="4">
                  <c:v>65.2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Aula11!$A$5</c:f>
              <c:strCache>
                <c:ptCount val="1"/>
                <c:pt idx="0">
                  <c:v>Feijão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Aula11!$B$3:$F$3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Aula11!$B$5:$F$5</c:f>
              <c:numCache>
                <c:formatCode>_-"R$"\ * #,##0.00_-;\-"R$"\ * #,##0.00_-;_-"R$"\ * "-"??_-;_-@_-</c:formatCode>
                <c:ptCount val="5"/>
                <c:pt idx="0">
                  <c:v>48.9</c:v>
                </c:pt>
                <c:pt idx="1">
                  <c:v>40.2</c:v>
                </c:pt>
                <c:pt idx="2">
                  <c:v>66.3</c:v>
                </c:pt>
                <c:pt idx="3">
                  <c:v>72.2</c:v>
                </c:pt>
                <c:pt idx="4">
                  <c:v>79.4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Aula11!$A$6</c:f>
              <c:strCache>
                <c:ptCount val="1"/>
                <c:pt idx="0">
                  <c:v>Trigo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Aula11!$B$6:$F$6</c:f>
              <c:numCache>
                <c:formatCode>_-"R$"\ * #,##0.00_-;\-"R$"\ * #,##0.00_-;_-"R$"\ * "-"??_-;_-@_-</c:formatCode>
                <c:ptCount val="5"/>
                <c:pt idx="0">
                  <c:v>47.9</c:v>
                </c:pt>
                <c:pt idx="1">
                  <c:v>79.9</c:v>
                </c:pt>
                <c:pt idx="2">
                  <c:v>55.1</c:v>
                </c:pt>
                <c:pt idx="3">
                  <c:v>67.4</c:v>
                </c:pt>
                <c:pt idx="4">
                  <c:v>40.5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1"/>
        <c:axId val="794753574"/>
        <c:axId val="114660447"/>
      </c:lineChart>
      <c:catAx>
        <c:axId val="7947535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4660447"/>
        <c:crosses val="autoZero"/>
        <c:auto val="1"/>
        <c:lblAlgn val="ctr"/>
        <c:lblOffset val="100"/>
        <c:noMultiLvlLbl val="0"/>
      </c:catAx>
      <c:valAx>
        <c:axId val="114660447"/>
        <c:scaling>
          <c:orientation val="minMax"/>
        </c:scaling>
        <c:delete val="1"/>
        <c:axPos val="l"/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7535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4865570347168"/>
          <c:y val="0.14797794117647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Aula12!$B$4</c:f>
              <c:strCache>
                <c:ptCount val="1"/>
                <c:pt idx="0">
                  <c:v>  Média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2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blipFill rotWithShape="1"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blipFill rotWithShape="1"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blipFill rotWithShape="1"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blipFill rotWithShape="1"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Aula12!$A$5:$A$10</c:f>
              <c:strCache>
                <c:ptCount val="6"/>
                <c:pt idx="0">
                  <c:v>Aluno1</c:v>
                </c:pt>
                <c:pt idx="1">
                  <c:v>Aluno2</c:v>
                </c:pt>
                <c:pt idx="2">
                  <c:v>Aluno3</c:v>
                </c:pt>
                <c:pt idx="3">
                  <c:v>Aluno4</c:v>
                </c:pt>
                <c:pt idx="4">
                  <c:v>Aluno5</c:v>
                </c:pt>
                <c:pt idx="5">
                  <c:v>Aluno6</c:v>
                </c:pt>
              </c:strCache>
            </c:strRef>
          </c:cat>
          <c:val>
            <c:numRef>
              <c:f>Aula12!$B$5:$B$10</c:f>
              <c:numCache>
                <c:formatCode>General</c:formatCode>
                <c:ptCount val="6"/>
                <c:pt idx="0">
                  <c:v>9.52</c:v>
                </c:pt>
                <c:pt idx="1">
                  <c:v>7.56</c:v>
                </c:pt>
                <c:pt idx="2">
                  <c:v>6.2</c:v>
                </c:pt>
                <c:pt idx="3">
                  <c:v>8.41</c:v>
                </c:pt>
                <c:pt idx="4">
                  <c:v>8.15</c:v>
                </c:pt>
                <c:pt idx="5">
                  <c:v>7.26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468967312"/>
        <c:axId val="976716270"/>
      </c:barChart>
      <c:catAx>
        <c:axId val="46896731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716270"/>
        <c:crosses val="autoZero"/>
        <c:auto val="1"/>
        <c:lblAlgn val="ctr"/>
        <c:lblOffset val="100"/>
        <c:noMultiLvlLbl val="0"/>
      </c:catAx>
      <c:valAx>
        <c:axId val="976716270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896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>
                <a:glow rad="228600">
                  <a:schemeClr val="accent1">
                    <a:lumMod val="60000"/>
                    <a:lumOff val="40000"/>
                    <a:alpha val="40000"/>
                  </a:schemeClr>
                </a:glo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>
                <a:glow rad="139700">
                  <a:schemeClr val="accent2">
                    <a:alpha val="40000"/>
                  </a:schemeClr>
                </a:glow>
              </a:effectLst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>
                <a:glow rad="139700">
                  <a:schemeClr val="bg1">
                    <a:lumMod val="75000"/>
                    <a:alpha val="40000"/>
                  </a:schemeClr>
                </a:glo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Aula13!$A$3:$A$5</c:f>
              <c:strCache>
                <c:ptCount val="3"/>
                <c:pt idx="0">
                  <c:v>Aprovado</c:v>
                </c:pt>
                <c:pt idx="1">
                  <c:v>Reprovado</c:v>
                </c:pt>
                <c:pt idx="2">
                  <c:v>Recuperação</c:v>
                </c:pt>
              </c:strCache>
            </c:strRef>
          </c:cat>
          <c:val>
            <c:numRef>
              <c:f>Aula13!$B$3:$B$5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glow rad="228600">
                <a:schemeClr val="accent1">
                  <a:lumMod val="60000"/>
                  <a:lumOff val="40000"/>
                  <a:alpha val="40000"/>
                </a:schemeClr>
              </a:glow>
            </a:effectLst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>
                <a:glow rad="228600">
                  <a:schemeClr val="accent1">
                    <a:lumMod val="60000"/>
                    <a:lumOff val="40000"/>
                    <a:alpha val="40000"/>
                  </a:schemeClr>
                </a:glo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>
                <a:glow rad="228600">
                  <a:schemeClr val="accent2">
                    <a:lumMod val="60000"/>
                    <a:lumOff val="40000"/>
                    <a:alpha val="40000"/>
                  </a:schemeClr>
                </a:glo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Aula13!$D$3:$D$4</c:f>
              <c:strCache>
                <c:ptCount val="2"/>
                <c:pt idx="0">
                  <c:v>Meninas</c:v>
                </c:pt>
                <c:pt idx="1">
                  <c:v>Meninos</c:v>
                </c:pt>
              </c:strCache>
            </c:strRef>
          </c:cat>
          <c:val>
            <c:numRef>
              <c:f>Aula13!$E$3:$E$4</c:f>
              <c:numCache>
                <c:formatCode>General</c:formatCode>
                <c:ptCount val="2"/>
                <c:pt idx="0">
                  <c:v>9</c:v>
                </c:pt>
                <c:pt idx="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31115</xdr:colOff>
      <xdr:row>0</xdr:row>
      <xdr:rowOff>28575</xdr:rowOff>
    </xdr:from>
    <xdr:to>
      <xdr:col>16</xdr:col>
      <xdr:colOff>19685</xdr:colOff>
      <xdr:row>17</xdr:row>
      <xdr:rowOff>6985</xdr:rowOff>
    </xdr:to>
    <xdr:graphicFrame>
      <xdr:nvGraphicFramePr>
        <xdr:cNvPr id="2" name="Gráfico 1"/>
        <xdr:cNvGraphicFramePr/>
      </xdr:nvGraphicFramePr>
      <xdr:xfrm>
        <a:off x="5652770" y="28575"/>
        <a:ext cx="4865370" cy="2740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349885</xdr:colOff>
      <xdr:row>4</xdr:row>
      <xdr:rowOff>109220</xdr:rowOff>
    </xdr:from>
    <xdr:to>
      <xdr:col>7</xdr:col>
      <xdr:colOff>455295</xdr:colOff>
      <xdr:row>13</xdr:row>
      <xdr:rowOff>153035</xdr:rowOff>
    </xdr:to>
    <xdr:graphicFrame>
      <xdr:nvGraphicFramePr>
        <xdr:cNvPr id="3" name="Gráfico 2"/>
        <xdr:cNvGraphicFramePr/>
      </xdr:nvGraphicFramePr>
      <xdr:xfrm>
        <a:off x="3337560" y="756920"/>
        <a:ext cx="3153410" cy="15011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142875</xdr:rowOff>
    </xdr:to>
    <xdr:pic>
      <xdr:nvPicPr>
        <xdr:cNvPr id="5" name="Imagem 4" descr="1920x1200 Bakugou Boku No Hero Academia 4k 1080P Resolution ,HD 4k ..."/>
        <xdr:cNvPicPr>
          <a:picLocks noChangeAspect="1"/>
        </xdr:cNvPicPr>
      </xdr:nvPicPr>
      <xdr:blipFill>
        <a:stretch>
          <a:fillRect/>
        </a:stretch>
      </xdr:blipFill>
      <xdr:spPr>
        <a:xfrm>
          <a:off x="4816475" y="64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142875</xdr:rowOff>
    </xdr:to>
    <xdr:pic>
      <xdr:nvPicPr>
        <xdr:cNvPr id="6" name="Imagem 5" descr="1920x1200 Bakugou Boku No Hero Academia 4k 1080P Resolution ,HD 4k ..."/>
        <xdr:cNvPicPr>
          <a:picLocks noChangeAspect="1"/>
        </xdr:cNvPicPr>
      </xdr:nvPicPr>
      <xdr:blipFill>
        <a:stretch>
          <a:fillRect/>
        </a:stretch>
      </xdr:blipFill>
      <xdr:spPr>
        <a:xfrm>
          <a:off x="4816475" y="64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142875</xdr:rowOff>
    </xdr:to>
    <xdr:pic>
      <xdr:nvPicPr>
        <xdr:cNvPr id="7" name="Imagem 6" descr="1920x1200 Bakugou Boku No Hero Academia 4k 1080P Resolution ,HD 4k ..."/>
        <xdr:cNvPicPr>
          <a:picLocks noChangeAspect="1"/>
        </xdr:cNvPicPr>
      </xdr:nvPicPr>
      <xdr:blipFill>
        <a:stretch>
          <a:fillRect/>
        </a:stretch>
      </xdr:blipFill>
      <xdr:spPr>
        <a:xfrm>
          <a:off x="4816475" y="64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142875</xdr:rowOff>
    </xdr:to>
    <xdr:pic>
      <xdr:nvPicPr>
        <xdr:cNvPr id="8" name="Imagem 7" descr="1920x1200 Bakugou Boku No Hero Academia 4k 1080P Resolution ,HD 4k ..."/>
        <xdr:cNvPicPr>
          <a:picLocks noChangeAspect="1"/>
        </xdr:cNvPicPr>
      </xdr:nvPicPr>
      <xdr:blipFill>
        <a:stretch>
          <a:fillRect/>
        </a:stretch>
      </xdr:blipFill>
      <xdr:spPr>
        <a:xfrm>
          <a:off x="4816475" y="64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5</xdr:row>
      <xdr:rowOff>25400</xdr:rowOff>
    </xdr:from>
    <xdr:to>
      <xdr:col>4</xdr:col>
      <xdr:colOff>459740</xdr:colOff>
      <xdr:row>18</xdr:row>
      <xdr:rowOff>159385</xdr:rowOff>
    </xdr:to>
    <xdr:graphicFrame>
      <xdr:nvGraphicFramePr>
        <xdr:cNvPr id="2" name="Gráfico 1"/>
        <xdr:cNvGraphicFramePr/>
      </xdr:nvGraphicFramePr>
      <xdr:xfrm>
        <a:off x="9525" y="835025"/>
        <a:ext cx="2790190" cy="2239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467360</xdr:colOff>
      <xdr:row>5</xdr:row>
      <xdr:rowOff>18415</xdr:rowOff>
    </xdr:from>
    <xdr:to>
      <xdr:col>8</xdr:col>
      <xdr:colOff>588645</xdr:colOff>
      <xdr:row>19</xdr:row>
      <xdr:rowOff>4445</xdr:rowOff>
    </xdr:to>
    <xdr:graphicFrame>
      <xdr:nvGraphicFramePr>
        <xdr:cNvPr id="3" name="Gráfico 2"/>
        <xdr:cNvGraphicFramePr/>
      </xdr:nvGraphicFramePr>
      <xdr:xfrm>
        <a:off x="2807335" y="828040"/>
        <a:ext cx="2559685" cy="2252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23</xdr:col>
      <xdr:colOff>133350</xdr:colOff>
      <xdr:row>3</xdr:row>
      <xdr:rowOff>28575</xdr:rowOff>
    </xdr:from>
    <xdr:to>
      <xdr:col>28</xdr:col>
      <xdr:colOff>570865</xdr:colOff>
      <xdr:row>22</xdr:row>
      <xdr:rowOff>0</xdr:rowOff>
    </xdr:to>
    <xdr:pic>
      <xdr:nvPicPr>
        <xdr:cNvPr id="3" name="Imagem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23595" y="514350"/>
          <a:ext cx="348551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1057275</xdr:colOff>
      <xdr:row>3</xdr:row>
      <xdr:rowOff>76200</xdr:rowOff>
    </xdr:from>
    <xdr:to>
      <xdr:col>8</xdr:col>
      <xdr:colOff>133350</xdr:colOff>
      <xdr:row>22</xdr:row>
      <xdr:rowOff>47625</xdr:rowOff>
    </xdr:to>
    <xdr:pic>
      <xdr:nvPicPr>
        <xdr:cNvPr id="4" name="Imagem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6429375" y="561975"/>
          <a:ext cx="304800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14</xdr:col>
      <xdr:colOff>57150</xdr:colOff>
      <xdr:row>37</xdr:row>
      <xdr:rowOff>142875</xdr:rowOff>
    </xdr:to>
    <xdr:pic>
      <xdr:nvPicPr>
        <xdr:cNvPr id="6" name="Imagem 5" descr="3d Heart - Transparent Pixel Art Heart Png,8 Bit Heart Png - free ..."/>
        <xdr:cNvPicPr>
          <a:picLocks noChangeAspect="1"/>
        </xdr:cNvPicPr>
      </xdr:nvPicPr>
      <xdr:blipFill>
        <a:stretch>
          <a:fillRect/>
        </a:stretch>
      </xdr:blipFill>
      <xdr:spPr>
        <a:xfrm>
          <a:off x="10620375" y="5829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3714750</xdr:colOff>
      <xdr:row>0</xdr:row>
      <xdr:rowOff>142875</xdr:rowOff>
    </xdr:from>
    <xdr:to>
      <xdr:col>24</xdr:col>
      <xdr:colOff>69850</xdr:colOff>
      <xdr:row>37</xdr:row>
      <xdr:rowOff>115570</xdr:rowOff>
    </xdr:to>
    <xdr:pic>
      <xdr:nvPicPr>
        <xdr:cNvPr id="8" name="Imagem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86850" y="142875"/>
          <a:ext cx="4982845" cy="5963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F3"/>
  <sheetViews>
    <sheetView zoomScale="325" zoomScaleNormal="325" workbookViewId="0">
      <selection activeCell="D9" sqref="D9"/>
    </sheetView>
  </sheetViews>
  <sheetFormatPr defaultColWidth="9.14285714285714" defaultRowHeight="12.75" outlineLevelRow="2" outlineLevelCol="5"/>
  <cols>
    <col min="1" max="1" width="14.847619047619" customWidth="1"/>
    <col min="2" max="2" width="5.85714285714286" customWidth="1"/>
    <col min="3" max="3" width="1.93333333333333" customWidth="1"/>
    <col min="4" max="4" width="13.9714285714286" customWidth="1"/>
  </cols>
  <sheetData>
    <row r="1" spans="1:5">
      <c r="A1" t="s">
        <v>0</v>
      </c>
      <c r="B1">
        <v>1978</v>
      </c>
      <c r="D1" t="s">
        <v>1</v>
      </c>
      <c r="E1" t="str">
        <f>A1</f>
        <v>Donizete</v>
      </c>
    </row>
    <row r="2" spans="4:5">
      <c r="D2" t="s">
        <v>2</v>
      </c>
      <c r="E2">
        <f>B1</f>
        <v>1978</v>
      </c>
    </row>
    <row r="3" spans="1:6">
      <c r="A3" t="str">
        <f>A1</f>
        <v>Donizete</v>
      </c>
      <c r="B3">
        <f>2024-B1</f>
        <v>46</v>
      </c>
      <c r="D3" t="s">
        <v>3</v>
      </c>
      <c r="E3">
        <f>B3</f>
        <v>46</v>
      </c>
      <c r="F3" t="s">
        <v>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25"/>
  </sheetPr>
  <dimension ref="A1:E8"/>
  <sheetViews>
    <sheetView zoomScale="310" zoomScaleNormal="310" topLeftCell="B2" workbookViewId="0">
      <selection activeCell="B21" sqref="B21"/>
    </sheetView>
  </sheetViews>
  <sheetFormatPr defaultColWidth="9.14285714285714" defaultRowHeight="12.75" outlineLevelRow="7" outlineLevelCol="4"/>
  <cols>
    <col min="1" max="1" width="11.8952380952381" customWidth="1"/>
    <col min="2" max="2" width="11" customWidth="1"/>
    <col min="4" max="4" width="13" customWidth="1"/>
    <col min="5" max="5" width="11.8571428571429"/>
  </cols>
  <sheetData>
    <row r="1" spans="1:2">
      <c r="A1" t="s">
        <v>5</v>
      </c>
      <c r="B1">
        <v>5.25</v>
      </c>
    </row>
    <row r="2" ht="14.25" spans="1:5">
      <c r="A2" s="101" t="s">
        <v>6</v>
      </c>
      <c r="B2" s="101"/>
      <c r="C2" s="101"/>
      <c r="D2" s="101"/>
      <c r="E2" s="101"/>
    </row>
    <row r="3" ht="14.25" spans="1:5">
      <c r="A3" s="102" t="s">
        <v>7</v>
      </c>
      <c r="B3" s="102" t="s">
        <v>8</v>
      </c>
      <c r="C3" s="102" t="s">
        <v>9</v>
      </c>
      <c r="D3" s="102" t="s">
        <v>10</v>
      </c>
      <c r="E3" s="102" t="s">
        <v>11</v>
      </c>
    </row>
    <row r="4" spans="1:5">
      <c r="A4" s="8" t="s">
        <v>12</v>
      </c>
      <c r="B4" s="8">
        <v>7520</v>
      </c>
      <c r="C4" s="55">
        <v>1.12</v>
      </c>
      <c r="D4" s="55">
        <f>B4*C4</f>
        <v>8422.4</v>
      </c>
      <c r="E4" s="55">
        <f>D4/B1</f>
        <v>1604.26666666667</v>
      </c>
    </row>
    <row r="5" spans="1:5">
      <c r="A5" s="8" t="s">
        <v>13</v>
      </c>
      <c r="B5" s="8">
        <v>3250</v>
      </c>
      <c r="C5" s="55">
        <v>0.7</v>
      </c>
      <c r="D5" s="55">
        <f>B5*C5</f>
        <v>2275</v>
      </c>
      <c r="E5" s="55">
        <f>D5/B1</f>
        <v>433.333333333333</v>
      </c>
    </row>
    <row r="6" spans="1:5">
      <c r="A6" s="8" t="s">
        <v>14</v>
      </c>
      <c r="B6" s="8">
        <v>8330</v>
      </c>
      <c r="C6" s="55">
        <v>0.12</v>
      </c>
      <c r="D6" s="55">
        <f>B6*C6</f>
        <v>999.6</v>
      </c>
      <c r="E6" s="55">
        <f>D6/B1</f>
        <v>190.4</v>
      </c>
    </row>
    <row r="7" spans="1:5">
      <c r="A7" s="8" t="s">
        <v>15</v>
      </c>
      <c r="B7" s="8">
        <v>11225</v>
      </c>
      <c r="C7" s="55">
        <v>0.07</v>
      </c>
      <c r="D7" s="55">
        <f>B7*C7</f>
        <v>785.75</v>
      </c>
      <c r="E7" s="55">
        <f>D7/B1</f>
        <v>149.666666666667</v>
      </c>
    </row>
    <row r="8" spans="1:5">
      <c r="A8" s="8" t="s">
        <v>16</v>
      </c>
      <c r="B8" s="8">
        <f>B7+B6+B5+B4</f>
        <v>30325</v>
      </c>
      <c r="C8" s="55">
        <f>C7+C6+C5+C4</f>
        <v>2.01</v>
      </c>
      <c r="D8" s="55">
        <f>D7+D6+D5+D4</f>
        <v>12482.75</v>
      </c>
      <c r="E8" s="55">
        <f>D8/B1</f>
        <v>2377.66666666667</v>
      </c>
    </row>
  </sheetData>
  <mergeCells count="1">
    <mergeCell ref="A2:E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4"/>
  </sheetPr>
  <dimension ref="A1:G7"/>
  <sheetViews>
    <sheetView zoomScale="265" zoomScaleNormal="265" topLeftCell="B1" workbookViewId="0">
      <selection activeCell="G9" sqref="G9"/>
    </sheetView>
  </sheetViews>
  <sheetFormatPr defaultColWidth="9.14285714285714" defaultRowHeight="12.75" outlineLevelRow="6" outlineLevelCol="6"/>
  <cols>
    <col min="1" max="1" width="10.352380952381" customWidth="1"/>
  </cols>
  <sheetData>
    <row r="1" ht="14.25" spans="1:7">
      <c r="A1" s="97" t="s">
        <v>17</v>
      </c>
      <c r="B1" s="97"/>
      <c r="C1" s="97"/>
      <c r="D1" s="97"/>
      <c r="E1" s="97"/>
      <c r="F1" s="97"/>
      <c r="G1" s="97"/>
    </row>
    <row r="2" spans="1:7">
      <c r="A2" s="8" t="s">
        <v>18</v>
      </c>
      <c r="B2" s="45"/>
      <c r="C2" s="45"/>
      <c r="D2" s="45"/>
      <c r="E2" s="45"/>
      <c r="F2" s="45"/>
      <c r="G2" s="45"/>
    </row>
    <row r="3" spans="1:7">
      <c r="A3" s="98" t="s">
        <v>19</v>
      </c>
      <c r="B3" s="98" t="s">
        <v>20</v>
      </c>
      <c r="C3" s="98" t="s">
        <v>21</v>
      </c>
      <c r="D3" s="98" t="s">
        <v>22</v>
      </c>
      <c r="E3" s="98" t="s">
        <v>23</v>
      </c>
      <c r="F3" s="98" t="s">
        <v>24</v>
      </c>
      <c r="G3" s="99" t="s">
        <v>25</v>
      </c>
    </row>
    <row r="4" spans="1:7">
      <c r="A4" s="98" t="s">
        <v>26</v>
      </c>
      <c r="B4" s="8">
        <v>7.5</v>
      </c>
      <c r="C4" s="8">
        <v>7</v>
      </c>
      <c r="D4" s="8">
        <v>8.9</v>
      </c>
      <c r="E4" s="8">
        <v>6.5</v>
      </c>
      <c r="F4" s="100">
        <f>SUM(B4:E4)</f>
        <v>29.9</v>
      </c>
      <c r="G4" s="8">
        <f>AVERAGE(B4:E4)</f>
        <v>7.475</v>
      </c>
    </row>
    <row r="5" spans="1:7">
      <c r="A5" s="98" t="s">
        <v>27</v>
      </c>
      <c r="B5" s="8">
        <v>6.3</v>
      </c>
      <c r="C5" s="8">
        <v>6.7</v>
      </c>
      <c r="D5" s="8">
        <v>8.8</v>
      </c>
      <c r="E5" s="8">
        <v>9.5</v>
      </c>
      <c r="F5" s="100">
        <f>SUM(B5:E5)</f>
        <v>31.3</v>
      </c>
      <c r="G5" s="8">
        <f>AVERAGE(B5:E5)</f>
        <v>7.825</v>
      </c>
    </row>
    <row r="6" spans="1:7">
      <c r="A6" s="98" t="s">
        <v>28</v>
      </c>
      <c r="B6" s="8">
        <v>9.5</v>
      </c>
      <c r="C6" s="8">
        <v>8.6</v>
      </c>
      <c r="D6" s="8">
        <v>3.2</v>
      </c>
      <c r="E6" s="8">
        <v>4.5</v>
      </c>
      <c r="F6" s="100">
        <f>SUM(B6:E6)</f>
        <v>25.8</v>
      </c>
      <c r="G6" s="8">
        <f>AVERAGE(B6:E6)</f>
        <v>6.45</v>
      </c>
    </row>
    <row r="7" spans="1:7">
      <c r="A7" s="98" t="s">
        <v>29</v>
      </c>
      <c r="B7" s="8">
        <v>9</v>
      </c>
      <c r="C7" s="8">
        <v>7.2</v>
      </c>
      <c r="D7" s="8">
        <v>6.3</v>
      </c>
      <c r="E7" s="8">
        <v>8</v>
      </c>
      <c r="F7" s="100">
        <f>SUM(B7:E7)</f>
        <v>30.5</v>
      </c>
      <c r="G7" s="8">
        <f>AVERAGE(B7:E7)</f>
        <v>7.625</v>
      </c>
    </row>
  </sheetData>
  <mergeCells count="2">
    <mergeCell ref="A1:G1"/>
    <mergeCell ref="B2:G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6"/>
  </sheetPr>
  <dimension ref="A1:B7"/>
  <sheetViews>
    <sheetView zoomScale="205" zoomScaleNormal="205" workbookViewId="0">
      <selection activeCell="B21" sqref="B21"/>
    </sheetView>
  </sheetViews>
  <sheetFormatPr defaultColWidth="8.8" defaultRowHeight="12.75" outlineLevelRow="6" outlineLevelCol="1"/>
  <cols>
    <col min="2" max="2" width="9.88571428571429" customWidth="1"/>
  </cols>
  <sheetData>
    <row r="1" spans="1:1">
      <c r="A1" t="s">
        <v>30</v>
      </c>
    </row>
    <row r="2" spans="1:2">
      <c r="A2" t="s">
        <v>31</v>
      </c>
      <c r="B2" t="s">
        <v>32</v>
      </c>
    </row>
    <row r="3" spans="1:2">
      <c r="A3" t="s">
        <v>33</v>
      </c>
      <c r="B3" t="s">
        <v>34</v>
      </c>
    </row>
    <row r="4" spans="1:2">
      <c r="A4" t="s">
        <v>35</v>
      </c>
      <c r="B4" t="s">
        <v>36</v>
      </c>
    </row>
    <row r="5" spans="1:2">
      <c r="A5" t="s">
        <v>37</v>
      </c>
      <c r="B5" t="s">
        <v>38</v>
      </c>
    </row>
    <row r="6" spans="1:2">
      <c r="A6" t="s">
        <v>39</v>
      </c>
      <c r="B6" t="s">
        <v>40</v>
      </c>
    </row>
    <row r="7" spans="1:2">
      <c r="A7" t="s">
        <v>41</v>
      </c>
      <c r="B7" t="s">
        <v>42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8"/>
  </sheetPr>
  <dimension ref="A1:D10"/>
  <sheetViews>
    <sheetView zoomScale="250" zoomScaleNormal="250" workbookViewId="0">
      <selection activeCell="B11" sqref="B11"/>
    </sheetView>
  </sheetViews>
  <sheetFormatPr defaultColWidth="9.14285714285714" defaultRowHeight="12.75" outlineLevelCol="3"/>
  <cols>
    <col min="1" max="1" width="7.28571428571429" customWidth="1"/>
    <col min="4" max="4" width="32.1714285714286" customWidth="1"/>
  </cols>
  <sheetData>
    <row r="1" spans="1:4">
      <c r="A1" s="92" t="s">
        <v>43</v>
      </c>
      <c r="B1" s="92" t="s">
        <v>44</v>
      </c>
      <c r="C1" s="92" t="s">
        <v>45</v>
      </c>
      <c r="D1" s="92" t="s">
        <v>46</v>
      </c>
    </row>
    <row r="2" spans="1:4">
      <c r="A2" s="8" t="s">
        <v>47</v>
      </c>
      <c r="B2" s="8" t="s">
        <v>48</v>
      </c>
      <c r="C2" s="8" t="b">
        <f>A2&gt;B2</f>
        <v>1</v>
      </c>
      <c r="D2" s="8" t="str">
        <f>IF(A2&gt;B2,"é maior","é menor")</f>
        <v>é maior</v>
      </c>
    </row>
    <row r="4" ht="14.25" spans="1:3">
      <c r="A4" s="93" t="s">
        <v>49</v>
      </c>
      <c r="B4" s="94"/>
      <c r="C4" s="94"/>
    </row>
    <row r="5" spans="1:3">
      <c r="A5" s="16" t="str">
        <f>IF(B9="Pedro08","Minha mensagem","")</f>
        <v>Minha mensagem</v>
      </c>
      <c r="B5" s="16"/>
      <c r="C5" s="16"/>
    </row>
    <row r="6" spans="1:3">
      <c r="A6" s="16"/>
      <c r="B6" s="16"/>
      <c r="C6" s="16"/>
    </row>
    <row r="7" spans="1:3">
      <c r="A7" s="16"/>
      <c r="B7" s="16"/>
      <c r="C7" s="16"/>
    </row>
    <row r="8" spans="1:3">
      <c r="A8" s="16"/>
      <c r="B8" s="16"/>
      <c r="C8" s="16"/>
    </row>
    <row r="9" spans="1:3">
      <c r="A9" s="95" t="s">
        <v>50</v>
      </c>
      <c r="B9" t="s">
        <v>51</v>
      </c>
      <c r="C9" t="str">
        <f>IF(B9="Pedro08","Mãe eu to na globo🤣","Pugue seu baquinho e saia de macinho👤")</f>
        <v>Mãe eu to na globo🤣</v>
      </c>
    </row>
    <row r="10" spans="1:1">
      <c r="A10" s="96"/>
    </row>
  </sheetData>
  <mergeCells count="2">
    <mergeCell ref="A4:C4"/>
    <mergeCell ref="A5:C8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zoomScale="190" zoomScaleNormal="190" workbookViewId="0">
      <selection activeCell="D8" sqref="D8"/>
    </sheetView>
  </sheetViews>
  <sheetFormatPr defaultColWidth="9.14285714285714" defaultRowHeight="12.75" outlineLevelRow="7" outlineLevelCol="5"/>
  <cols>
    <col min="6" max="6" width="11.352380952381" customWidth="1"/>
  </cols>
  <sheetData>
    <row r="1" spans="1:6">
      <c r="A1" s="86" t="s">
        <v>52</v>
      </c>
      <c r="B1" s="87"/>
      <c r="C1" s="87"/>
      <c r="D1" s="87"/>
      <c r="E1" s="87"/>
      <c r="F1" s="88"/>
    </row>
    <row r="2" spans="1:6">
      <c r="A2" s="89" t="s">
        <v>18</v>
      </c>
      <c r="B2" s="46"/>
      <c r="C2" s="90"/>
      <c r="D2" s="90"/>
      <c r="E2" s="90"/>
      <c r="F2" s="52"/>
    </row>
    <row r="3" spans="1:6">
      <c r="A3" s="23" t="s">
        <v>19</v>
      </c>
      <c r="B3" s="23" t="s">
        <v>53</v>
      </c>
      <c r="C3" s="23" t="s">
        <v>54</v>
      </c>
      <c r="D3" s="23" t="s">
        <v>55</v>
      </c>
      <c r="E3" s="23" t="s">
        <v>25</v>
      </c>
      <c r="F3" s="23" t="s">
        <v>56</v>
      </c>
    </row>
    <row r="4" spans="1:6">
      <c r="A4" s="22" t="s">
        <v>57</v>
      </c>
      <c r="B4" s="8">
        <v>7</v>
      </c>
      <c r="C4" s="8">
        <v>8.2</v>
      </c>
      <c r="D4" s="8">
        <v>8.6</v>
      </c>
      <c r="E4" s="91">
        <v>7.93333333333333</v>
      </c>
      <c r="F4" s="8" t="s">
        <v>58</v>
      </c>
    </row>
    <row r="5" spans="1:6">
      <c r="A5" s="22" t="s">
        <v>59</v>
      </c>
      <c r="B5" s="8">
        <v>7.2</v>
      </c>
      <c r="C5" s="8">
        <v>7.5</v>
      </c>
      <c r="D5" s="8">
        <v>8</v>
      </c>
      <c r="E5" s="91">
        <v>7.56666666666667</v>
      </c>
      <c r="F5" s="8" t="s">
        <v>58</v>
      </c>
    </row>
    <row r="6" spans="1:6">
      <c r="A6" s="22" t="s">
        <v>60</v>
      </c>
      <c r="B6" s="8">
        <v>6.3</v>
      </c>
      <c r="C6" s="8">
        <v>10</v>
      </c>
      <c r="D6" s="8">
        <v>7.5</v>
      </c>
      <c r="E6" s="91">
        <v>7.9</v>
      </c>
      <c r="F6" s="8" t="s">
        <v>61</v>
      </c>
    </row>
    <row r="7" spans="1:6">
      <c r="A7" s="22" t="s">
        <v>62</v>
      </c>
      <c r="B7" s="8">
        <v>9.2</v>
      </c>
      <c r="C7" s="8">
        <v>6.6</v>
      </c>
      <c r="D7" s="8">
        <v>7.2</v>
      </c>
      <c r="E7" s="91">
        <v>7.7</v>
      </c>
      <c r="F7" s="8" t="s">
        <v>58</v>
      </c>
    </row>
    <row r="8" spans="1:6">
      <c r="A8" s="22" t="s">
        <v>63</v>
      </c>
      <c r="B8" s="8">
        <v>2.9</v>
      </c>
      <c r="C8" s="8">
        <v>3.4</v>
      </c>
      <c r="D8" s="8">
        <v>5.2</v>
      </c>
      <c r="E8" s="91">
        <v>3.83333333333333</v>
      </c>
      <c r="F8" s="8" t="s">
        <v>64</v>
      </c>
    </row>
  </sheetData>
  <mergeCells count="2">
    <mergeCell ref="A1:F1"/>
    <mergeCell ref="B2:F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-0.5"/>
  </sheetPr>
  <dimension ref="A1:H8"/>
  <sheetViews>
    <sheetView zoomScale="190" zoomScaleNormal="190" workbookViewId="0">
      <selection activeCell="F6" sqref="F6"/>
    </sheetView>
  </sheetViews>
  <sheetFormatPr defaultColWidth="9.14285714285714" defaultRowHeight="12.75" outlineLevelRow="7" outlineLevelCol="7"/>
  <cols>
    <col min="2" max="2" width="10.2857142857143"/>
  </cols>
  <sheetData>
    <row r="1" ht="15.75" spans="1:8">
      <c r="A1" s="77" t="s">
        <v>65</v>
      </c>
      <c r="B1" s="77"/>
      <c r="C1" s="77"/>
      <c r="D1" s="77"/>
      <c r="E1" s="77"/>
      <c r="F1" s="77"/>
      <c r="G1" s="77"/>
      <c r="H1" s="77"/>
    </row>
    <row r="2" ht="14.25" spans="1:8">
      <c r="A2" s="78" t="s">
        <v>18</v>
      </c>
      <c r="B2" s="45"/>
      <c r="C2" s="45"/>
      <c r="D2" s="45"/>
      <c r="E2" s="45"/>
      <c r="F2" s="45"/>
      <c r="G2" s="78" t="s">
        <v>66</v>
      </c>
      <c r="H2" s="79">
        <v>0.15</v>
      </c>
    </row>
    <row r="3" ht="25.5" spans="1:8">
      <c r="A3" s="80" t="s">
        <v>67</v>
      </c>
      <c r="B3" s="80" t="s">
        <v>68</v>
      </c>
      <c r="C3" s="81" t="s">
        <v>69</v>
      </c>
      <c r="D3" s="80" t="s">
        <v>70</v>
      </c>
      <c r="E3" s="81" t="s">
        <v>71</v>
      </c>
      <c r="F3" s="80" t="s">
        <v>72</v>
      </c>
      <c r="G3" s="80" t="s">
        <v>73</v>
      </c>
      <c r="H3" s="82" t="s">
        <v>16</v>
      </c>
    </row>
    <row r="4" spans="1:8">
      <c r="A4" s="8" t="s">
        <v>74</v>
      </c>
      <c r="B4" s="55">
        <v>10</v>
      </c>
      <c r="C4" s="83">
        <v>45301</v>
      </c>
      <c r="D4" s="45">
        <v>60</v>
      </c>
      <c r="E4" s="84" t="s">
        <v>75</v>
      </c>
      <c r="F4" s="8" t="str">
        <f>IF(C4+D4&lt;=E4,"SIM","NÃO")</f>
        <v>SIM</v>
      </c>
      <c r="G4" s="8"/>
      <c r="H4" s="8"/>
    </row>
    <row r="5" spans="1:8">
      <c r="A5" s="8" t="s">
        <v>76</v>
      </c>
      <c r="B5" s="55">
        <v>15</v>
      </c>
      <c r="C5" s="83">
        <v>45306</v>
      </c>
      <c r="D5" s="45">
        <v>3</v>
      </c>
      <c r="E5" s="85">
        <v>45307</v>
      </c>
      <c r="F5" s="8"/>
      <c r="G5" s="8"/>
      <c r="H5" s="8"/>
    </row>
    <row r="6" spans="1:8">
      <c r="A6" s="8" t="s">
        <v>77</v>
      </c>
      <c r="B6" s="55">
        <v>90</v>
      </c>
      <c r="C6" s="8" t="s">
        <v>78</v>
      </c>
      <c r="D6" s="45">
        <v>2</v>
      </c>
      <c r="E6" s="85">
        <v>45352</v>
      </c>
      <c r="F6" s="8"/>
      <c r="G6" s="8"/>
      <c r="H6" s="8"/>
    </row>
    <row r="7" spans="1:8">
      <c r="A7" s="8" t="s">
        <v>79</v>
      </c>
      <c r="B7" s="55">
        <v>120</v>
      </c>
      <c r="C7" s="83">
        <v>45354</v>
      </c>
      <c r="D7" s="45">
        <v>9</v>
      </c>
      <c r="E7" s="85">
        <v>45358</v>
      </c>
      <c r="F7" s="8"/>
      <c r="G7" s="8"/>
      <c r="H7" s="8"/>
    </row>
    <row r="8" spans="1:8">
      <c r="A8" s="8" t="s">
        <v>80</v>
      </c>
      <c r="B8" s="55">
        <v>50</v>
      </c>
      <c r="C8" s="83">
        <v>45366</v>
      </c>
      <c r="D8" s="45">
        <v>30</v>
      </c>
      <c r="E8" s="85">
        <v>45381</v>
      </c>
      <c r="F8" s="8"/>
      <c r="G8" s="8"/>
      <c r="H8" s="8"/>
    </row>
  </sheetData>
  <mergeCells count="2">
    <mergeCell ref="A1:H1"/>
    <mergeCell ref="B2:F2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-0.25"/>
  </sheetPr>
  <dimension ref="A1:K11"/>
  <sheetViews>
    <sheetView zoomScale="235" zoomScaleNormal="235" topLeftCell="D1" workbookViewId="0">
      <selection activeCell="J16" sqref="J16"/>
    </sheetView>
  </sheetViews>
  <sheetFormatPr defaultColWidth="9.14285714285714" defaultRowHeight="12.75"/>
  <cols>
    <col min="1" max="1" width="15.3142857142857" customWidth="1"/>
    <col min="5" max="5" width="12.8571428571429"/>
  </cols>
  <sheetData>
    <row r="1" spans="1:11">
      <c r="A1" t="s">
        <v>81</v>
      </c>
      <c r="B1">
        <v>1</v>
      </c>
      <c r="C1">
        <v>5</v>
      </c>
      <c r="D1">
        <v>3</v>
      </c>
      <c r="E1">
        <f>B1+C1*D1</f>
        <v>16</v>
      </c>
      <c r="I1" s="75" t="s">
        <v>82</v>
      </c>
      <c r="J1" s="46">
        <v>5</v>
      </c>
      <c r="K1" s="52"/>
    </row>
    <row r="2" spans="1:11">
      <c r="A2" t="s">
        <v>81</v>
      </c>
      <c r="B2">
        <v>2</v>
      </c>
      <c r="C2">
        <v>10</v>
      </c>
      <c r="D2">
        <v>6</v>
      </c>
      <c r="E2">
        <f t="shared" ref="E2:E10" si="0">B2+C2*D2</f>
        <v>62</v>
      </c>
      <c r="I2" s="76">
        <v>1</v>
      </c>
      <c r="J2" s="26" t="s">
        <v>39</v>
      </c>
      <c r="K2" s="8">
        <f>I2*$J$1</f>
        <v>5</v>
      </c>
    </row>
    <row r="3" spans="1:11">
      <c r="A3" t="s">
        <v>81</v>
      </c>
      <c r="B3">
        <v>3</v>
      </c>
      <c r="C3">
        <v>15</v>
      </c>
      <c r="D3">
        <v>9</v>
      </c>
      <c r="E3">
        <f t="shared" si="0"/>
        <v>138</v>
      </c>
      <c r="I3" s="76">
        <v>2</v>
      </c>
      <c r="J3" s="26" t="s">
        <v>39</v>
      </c>
      <c r="K3" s="8">
        <f t="shared" ref="K3:K11" si="1">I3*$J$1</f>
        <v>10</v>
      </c>
    </row>
    <row r="4" spans="1:11">
      <c r="A4" t="s">
        <v>81</v>
      </c>
      <c r="B4">
        <v>4</v>
      </c>
      <c r="C4">
        <v>20</v>
      </c>
      <c r="D4">
        <v>12</v>
      </c>
      <c r="E4">
        <f t="shared" si="0"/>
        <v>244</v>
      </c>
      <c r="I4" s="76">
        <v>3</v>
      </c>
      <c r="J4" s="26" t="s">
        <v>39</v>
      </c>
      <c r="K4" s="8">
        <f t="shared" si="1"/>
        <v>15</v>
      </c>
    </row>
    <row r="5" spans="1:11">
      <c r="A5" t="s">
        <v>81</v>
      </c>
      <c r="B5">
        <v>5</v>
      </c>
      <c r="C5">
        <v>25</v>
      </c>
      <c r="D5">
        <v>15</v>
      </c>
      <c r="E5">
        <f t="shared" si="0"/>
        <v>380</v>
      </c>
      <c r="I5" s="76">
        <v>4</v>
      </c>
      <c r="J5" s="26" t="s">
        <v>39</v>
      </c>
      <c r="K5" s="8">
        <f t="shared" si="1"/>
        <v>20</v>
      </c>
    </row>
    <row r="6" spans="1:11">
      <c r="A6" t="s">
        <v>81</v>
      </c>
      <c r="B6">
        <v>6</v>
      </c>
      <c r="C6">
        <v>30</v>
      </c>
      <c r="D6">
        <v>18</v>
      </c>
      <c r="E6">
        <f t="shared" si="0"/>
        <v>546</v>
      </c>
      <c r="I6" s="76">
        <v>5</v>
      </c>
      <c r="J6" s="26" t="s">
        <v>39</v>
      </c>
      <c r="K6" s="8">
        <f t="shared" si="1"/>
        <v>25</v>
      </c>
    </row>
    <row r="7" spans="1:11">
      <c r="A7" t="s">
        <v>81</v>
      </c>
      <c r="B7">
        <v>7</v>
      </c>
      <c r="C7">
        <v>35</v>
      </c>
      <c r="D7">
        <v>21</v>
      </c>
      <c r="E7">
        <f t="shared" si="0"/>
        <v>742</v>
      </c>
      <c r="I7" s="76">
        <v>6</v>
      </c>
      <c r="J7" s="26" t="s">
        <v>39</v>
      </c>
      <c r="K7" s="8">
        <f t="shared" si="1"/>
        <v>30</v>
      </c>
    </row>
    <row r="8" spans="1:11">
      <c r="A8" t="s">
        <v>81</v>
      </c>
      <c r="B8">
        <v>8</v>
      </c>
      <c r="C8">
        <v>40</v>
      </c>
      <c r="D8">
        <v>24</v>
      </c>
      <c r="E8">
        <f t="shared" si="0"/>
        <v>968</v>
      </c>
      <c r="I8" s="76">
        <v>7</v>
      </c>
      <c r="J8" s="26" t="s">
        <v>39</v>
      </c>
      <c r="K8" s="8">
        <f t="shared" si="1"/>
        <v>35</v>
      </c>
    </row>
    <row r="9" spans="1:11">
      <c r="A9" t="s">
        <v>81</v>
      </c>
      <c r="B9">
        <v>9</v>
      </c>
      <c r="C9">
        <v>45</v>
      </c>
      <c r="D9">
        <v>27</v>
      </c>
      <c r="E9">
        <f t="shared" si="0"/>
        <v>1224</v>
      </c>
      <c r="I9" s="76">
        <v>8</v>
      </c>
      <c r="J9" s="26" t="s">
        <v>39</v>
      </c>
      <c r="K9" s="8">
        <f t="shared" si="1"/>
        <v>40</v>
      </c>
    </row>
    <row r="10" spans="1:11">
      <c r="A10" t="s">
        <v>81</v>
      </c>
      <c r="B10">
        <v>10</v>
      </c>
      <c r="C10">
        <v>50</v>
      </c>
      <c r="D10">
        <v>30</v>
      </c>
      <c r="E10">
        <f t="shared" si="0"/>
        <v>1510</v>
      </c>
      <c r="I10" s="76">
        <v>9</v>
      </c>
      <c r="J10" s="26" t="s">
        <v>39</v>
      </c>
      <c r="K10" s="8">
        <f t="shared" si="1"/>
        <v>45</v>
      </c>
    </row>
    <row r="11" spans="9:11">
      <c r="I11" s="76">
        <v>10</v>
      </c>
      <c r="J11" s="26" t="s">
        <v>39</v>
      </c>
      <c r="K11" s="8">
        <f t="shared" si="1"/>
        <v>50</v>
      </c>
    </row>
  </sheetData>
  <mergeCells count="1">
    <mergeCell ref="J1:K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4"/>
  </sheetPr>
  <dimension ref="A1:F16"/>
  <sheetViews>
    <sheetView zoomScale="250" zoomScaleNormal="250" workbookViewId="0">
      <selection activeCell="C16" sqref="C16"/>
    </sheetView>
  </sheetViews>
  <sheetFormatPr defaultColWidth="9.14285714285714" defaultRowHeight="12.75" outlineLevelCol="5"/>
  <cols>
    <col min="1" max="1" width="13.9428571428571" customWidth="1"/>
    <col min="2" max="2" width="12.6857142857143" customWidth="1"/>
    <col min="3" max="3" width="9.14285714285714" customWidth="1"/>
    <col min="4" max="4" width="0.4" customWidth="1"/>
  </cols>
  <sheetData>
    <row r="1" spans="1:2">
      <c r="A1" t="s">
        <v>83</v>
      </c>
      <c r="B1">
        <v>0.880613632944178</v>
      </c>
    </row>
    <row r="2" spans="1:2">
      <c r="A2" t="s">
        <v>84</v>
      </c>
      <c r="B2">
        <v>82</v>
      </c>
    </row>
    <row r="5" spans="1:6">
      <c r="A5" s="66" t="s">
        <v>85</v>
      </c>
      <c r="B5" s="66"/>
      <c r="C5" s="66"/>
      <c r="D5" s="67"/>
      <c r="E5" s="68" t="s">
        <v>86</v>
      </c>
      <c r="F5" s="68"/>
    </row>
    <row r="6" spans="1:6">
      <c r="A6" s="23" t="s">
        <v>87</v>
      </c>
      <c r="B6" s="69">
        <v>0.06</v>
      </c>
      <c r="C6" s="70"/>
      <c r="D6" s="71"/>
      <c r="E6" s="72">
        <f>B6*2000</f>
        <v>120</v>
      </c>
      <c r="F6" s="72"/>
    </row>
    <row r="7" spans="1:6">
      <c r="A7" s="8"/>
      <c r="B7" s="8"/>
      <c r="C7" s="8"/>
      <c r="D7" s="71"/>
      <c r="E7" s="72"/>
      <c r="F7" s="72"/>
    </row>
    <row r="8" spans="1:6">
      <c r="A8" s="62" t="s">
        <v>88</v>
      </c>
      <c r="B8" s="62" t="s">
        <v>89</v>
      </c>
      <c r="C8" s="62" t="s">
        <v>90</v>
      </c>
      <c r="D8" s="71"/>
      <c r="E8" s="72"/>
      <c r="F8" s="72"/>
    </row>
    <row r="9" spans="1:6">
      <c r="A9" s="8">
        <f ca="1">RANDBETWEEN(0,$B$6)</f>
        <v>0</v>
      </c>
      <c r="B9" s="8">
        <f ca="1">RANDBETWEEN(0,$B$6)</f>
        <v>0</v>
      </c>
      <c r="C9" s="8">
        <f ca="1">RANDBETWEEN(0,$B$6)</f>
        <v>0</v>
      </c>
      <c r="D9" s="73"/>
      <c r="E9" s="74" t="str">
        <f ca="1">IF(AND(A9=B9,B9=C9),"GANHOU","FOI QUASE")</f>
        <v>GANHOU</v>
      </c>
      <c r="F9" s="74"/>
    </row>
    <row r="16" spans="3:3">
      <c r="C16" s="8"/>
    </row>
  </sheetData>
  <mergeCells count="5">
    <mergeCell ref="A5:C5"/>
    <mergeCell ref="E5:F5"/>
    <mergeCell ref="B6:C6"/>
    <mergeCell ref="E9:F9"/>
    <mergeCell ref="E6:F8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6"/>
  </sheetPr>
  <dimension ref="A1:J10"/>
  <sheetViews>
    <sheetView zoomScale="280" zoomScaleNormal="280" workbookViewId="0">
      <selection activeCell="A1" sqref="A1:G1"/>
    </sheetView>
  </sheetViews>
  <sheetFormatPr defaultColWidth="9.14285714285714" defaultRowHeight="12.75"/>
  <cols>
    <col min="7" max="7" width="11.1238095238095" customWidth="1"/>
    <col min="8" max="8" width="10.6095238095238" customWidth="1"/>
    <col min="9" max="9" width="11.0190476190476" customWidth="1"/>
  </cols>
  <sheetData>
    <row r="1" spans="1:10">
      <c r="A1" s="60" t="s">
        <v>91</v>
      </c>
      <c r="B1" s="60"/>
      <c r="C1" s="60"/>
      <c r="D1" s="60"/>
      <c r="E1" s="60"/>
      <c r="F1" s="60"/>
      <c r="G1" s="61"/>
      <c r="I1" s="45" t="s">
        <v>92</v>
      </c>
      <c r="J1" s="45"/>
    </row>
    <row r="2" spans="1:10">
      <c r="A2" s="62" t="s">
        <v>93</v>
      </c>
      <c r="B2" s="62" t="s">
        <v>94</v>
      </c>
      <c r="C2" s="62" t="s">
        <v>95</v>
      </c>
      <c r="D2" s="62" t="s">
        <v>96</v>
      </c>
      <c r="E2" s="62" t="s">
        <v>97</v>
      </c>
      <c r="F2" s="62" t="s">
        <v>98</v>
      </c>
      <c r="G2" s="63" t="s">
        <v>56</v>
      </c>
      <c r="I2" s="8" t="s">
        <v>58</v>
      </c>
      <c r="J2" s="8">
        <f ca="1">COUNTIF($G$3:G10,I2)</f>
        <v>2</v>
      </c>
    </row>
    <row r="3" spans="1:10">
      <c r="A3" s="23" t="s">
        <v>99</v>
      </c>
      <c r="B3" s="27">
        <f ca="1">RANDBETWEEN(10,100)/10</f>
        <v>9.2</v>
      </c>
      <c r="C3" s="27">
        <f ca="1">RANDBETWEEN(10,100)/10</f>
        <v>3.2</v>
      </c>
      <c r="D3" s="27">
        <f ca="1">RANDBETWEEN(10,100)/10</f>
        <v>6.1</v>
      </c>
      <c r="E3" s="27">
        <f ca="1">RANDBETWEEN(10,100)/10</f>
        <v>3.6</v>
      </c>
      <c r="F3" s="64">
        <f ca="1">AVERAGE(B3:E3)</f>
        <v>5.525</v>
      </c>
      <c r="G3" s="65" t="str">
        <f ca="1">IF(F3&gt;=6,"Aprovado",IF(F3&lt;3,"Reprovado","Recuperação"))</f>
        <v>Recuperação</v>
      </c>
      <c r="I3" s="8" t="s">
        <v>100</v>
      </c>
      <c r="J3" s="8">
        <f ca="1">COUNTIF($G$3:G11,I3)</f>
        <v>0</v>
      </c>
    </row>
    <row r="4" spans="1:10">
      <c r="A4" s="23" t="s">
        <v>101</v>
      </c>
      <c r="B4" s="27">
        <f ca="1" t="shared" ref="B4:B10" si="0">RANDBETWEEN(10,100)/10</f>
        <v>6</v>
      </c>
      <c r="C4" s="27">
        <f ca="1" t="shared" ref="C4:C10" si="1">RANDBETWEEN(10,100)/10</f>
        <v>9.7</v>
      </c>
      <c r="D4" s="27">
        <f ca="1" t="shared" ref="D4:D10" si="2">RANDBETWEEN(10,100)/10</f>
        <v>4.9</v>
      </c>
      <c r="E4" s="27">
        <f ca="1" t="shared" ref="E4:E10" si="3">RANDBETWEEN(10,100)/10</f>
        <v>3.3</v>
      </c>
      <c r="F4" s="64">
        <f ca="1">AVERAGE(B4:E4)</f>
        <v>5.975</v>
      </c>
      <c r="G4" s="65" t="str">
        <f ca="1" t="shared" ref="G4:G10" si="4">IF(F4&gt;=6,"Aprovado",IF(F4&lt;3,"Reprovado","Recuperação"))</f>
        <v>Recuperação</v>
      </c>
      <c r="I4" s="8" t="s">
        <v>64</v>
      </c>
      <c r="J4" s="8">
        <f ca="1">COUNTIF($G$3:G12,I4)</f>
        <v>6</v>
      </c>
    </row>
    <row r="5" spans="1:7">
      <c r="A5" s="23" t="s">
        <v>102</v>
      </c>
      <c r="B5" s="27">
        <f ca="1" t="shared" si="0"/>
        <v>6.6</v>
      </c>
      <c r="C5" s="27">
        <f ca="1" t="shared" si="1"/>
        <v>2.6</v>
      </c>
      <c r="D5" s="27">
        <f ca="1" t="shared" si="2"/>
        <v>1.5</v>
      </c>
      <c r="E5" s="27">
        <f ca="1" t="shared" si="3"/>
        <v>9.5</v>
      </c>
      <c r="F5" s="64">
        <f ca="1" t="shared" ref="F4:F10" si="5">AVERAGE(B5:E5)</f>
        <v>5.05</v>
      </c>
      <c r="G5" s="8" t="str">
        <f ca="1" t="shared" si="4"/>
        <v>Recuperação</v>
      </c>
    </row>
    <row r="6" spans="1:7">
      <c r="A6" s="23" t="s">
        <v>103</v>
      </c>
      <c r="B6" s="27">
        <f ca="1" t="shared" si="0"/>
        <v>9.9</v>
      </c>
      <c r="C6" s="27">
        <f ca="1" t="shared" si="1"/>
        <v>5.7</v>
      </c>
      <c r="D6" s="27">
        <f ca="1" t="shared" si="2"/>
        <v>4.3</v>
      </c>
      <c r="E6" s="27">
        <f ca="1" t="shared" si="3"/>
        <v>8.7</v>
      </c>
      <c r="F6" s="64">
        <f ca="1" t="shared" si="5"/>
        <v>7.15</v>
      </c>
      <c r="G6" s="8" t="str">
        <f ca="1" t="shared" si="4"/>
        <v>Aprovado</v>
      </c>
    </row>
    <row r="7" spans="1:7">
      <c r="A7" s="23" t="s">
        <v>104</v>
      </c>
      <c r="B7" s="27">
        <f ca="1" t="shared" si="0"/>
        <v>9.5</v>
      </c>
      <c r="C7" s="27">
        <f ca="1" t="shared" si="1"/>
        <v>3.2</v>
      </c>
      <c r="D7" s="27">
        <f ca="1" t="shared" si="2"/>
        <v>7.3</v>
      </c>
      <c r="E7" s="27">
        <f ca="1" t="shared" si="3"/>
        <v>2.1</v>
      </c>
      <c r="F7" s="64">
        <f ca="1" t="shared" si="5"/>
        <v>5.525</v>
      </c>
      <c r="G7" s="8" t="str">
        <f ca="1" t="shared" si="4"/>
        <v>Recuperação</v>
      </c>
    </row>
    <row r="8" spans="1:7">
      <c r="A8" s="23" t="s">
        <v>105</v>
      </c>
      <c r="B8" s="27">
        <f ca="1" t="shared" si="0"/>
        <v>2.2</v>
      </c>
      <c r="C8" s="27">
        <f ca="1" t="shared" si="1"/>
        <v>1.5</v>
      </c>
      <c r="D8" s="27">
        <f ca="1" t="shared" si="2"/>
        <v>5.8</v>
      </c>
      <c r="E8" s="27">
        <f ca="1" t="shared" si="3"/>
        <v>7.6</v>
      </c>
      <c r="F8" s="64">
        <f ca="1" t="shared" si="5"/>
        <v>4.275</v>
      </c>
      <c r="G8" s="8" t="str">
        <f ca="1" t="shared" si="4"/>
        <v>Recuperação</v>
      </c>
    </row>
    <row r="9" spans="1:7">
      <c r="A9" s="23" t="s">
        <v>106</v>
      </c>
      <c r="B9" s="27">
        <f ca="1" t="shared" si="0"/>
        <v>7.2</v>
      </c>
      <c r="C9" s="27">
        <f ca="1" t="shared" si="1"/>
        <v>1.5</v>
      </c>
      <c r="D9" s="27">
        <f ca="1" t="shared" si="2"/>
        <v>8.9</v>
      </c>
      <c r="E9" s="27">
        <f ca="1" t="shared" si="3"/>
        <v>2.6</v>
      </c>
      <c r="F9" s="64">
        <f ca="1" t="shared" si="5"/>
        <v>5.05</v>
      </c>
      <c r="G9" s="8" t="str">
        <f ca="1" t="shared" si="4"/>
        <v>Recuperação</v>
      </c>
    </row>
    <row r="10" spans="1:7">
      <c r="A10" s="23" t="s">
        <v>107</v>
      </c>
      <c r="B10" s="27">
        <f ca="1" t="shared" si="0"/>
        <v>5</v>
      </c>
      <c r="C10" s="27">
        <f ca="1" t="shared" si="1"/>
        <v>9.1</v>
      </c>
      <c r="D10" s="27">
        <f ca="1" t="shared" si="2"/>
        <v>4.4</v>
      </c>
      <c r="E10" s="27">
        <f ca="1" t="shared" si="3"/>
        <v>8.7</v>
      </c>
      <c r="F10" s="64">
        <f ca="1" t="shared" si="5"/>
        <v>6.8</v>
      </c>
      <c r="G10" s="8" t="str">
        <f ca="1" t="shared" si="4"/>
        <v>Aprovado</v>
      </c>
    </row>
  </sheetData>
  <mergeCells count="2">
    <mergeCell ref="A1:G1"/>
    <mergeCell ref="I1:J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8"/>
  </sheetPr>
  <dimension ref="A1:G6"/>
  <sheetViews>
    <sheetView zoomScale="175" zoomScaleNormal="175" topLeftCell="H1" workbookViewId="0">
      <selection activeCell="I19" sqref="I19"/>
    </sheetView>
  </sheetViews>
  <sheetFormatPr defaultColWidth="9.14285714285714" defaultRowHeight="12.75" outlineLevelRow="5" outlineLevelCol="6"/>
  <cols>
    <col min="1" max="1" width="15.8857142857143" customWidth="1"/>
    <col min="2" max="6" width="9.28571428571429"/>
    <col min="7" max="7" width="12.8571428571429"/>
  </cols>
  <sheetData>
    <row r="1" spans="1:1">
      <c r="A1" t="s">
        <v>108</v>
      </c>
    </row>
    <row r="2" ht="13.5" spans="1:7">
      <c r="A2" s="58" t="s">
        <v>109</v>
      </c>
      <c r="B2" s="58"/>
      <c r="C2" s="58"/>
      <c r="D2" s="58"/>
      <c r="E2" s="58"/>
      <c r="F2" s="58"/>
      <c r="G2" s="58"/>
    </row>
    <row r="3" spans="1:7">
      <c r="A3" s="22" t="s">
        <v>110</v>
      </c>
      <c r="B3" s="34" t="s">
        <v>111</v>
      </c>
      <c r="C3" s="34" t="s">
        <v>112</v>
      </c>
      <c r="D3" s="34" t="s">
        <v>113</v>
      </c>
      <c r="E3" s="34" t="s">
        <v>114</v>
      </c>
      <c r="F3" s="34" t="s">
        <v>115</v>
      </c>
      <c r="G3" s="34" t="s">
        <v>116</v>
      </c>
    </row>
    <row r="4" spans="1:7">
      <c r="A4" s="22" t="s">
        <v>117</v>
      </c>
      <c r="B4" s="36">
        <f ca="1">RANDBETWEEN(400,800)/10</f>
        <v>50.7</v>
      </c>
      <c r="C4" s="36">
        <f ca="1">RANDBETWEEN(400,800)/10</f>
        <v>44.9</v>
      </c>
      <c r="D4" s="36">
        <f ca="1">RANDBETWEEN(400,800)/10</f>
        <v>43.2</v>
      </c>
      <c r="E4" s="36">
        <f ca="1">RANDBETWEEN(400,800)/10</f>
        <v>64.8</v>
      </c>
      <c r="F4" s="36">
        <f ca="1">RANDBETWEEN(400,800)/10</f>
        <v>65.2</v>
      </c>
      <c r="G4" s="59">
        <f ca="1">MAX(B4:F4)/MIN(B4:F4)-1</f>
        <v>0.509259259259259</v>
      </c>
    </row>
    <row r="5" spans="1:7">
      <c r="A5" s="22" t="s">
        <v>118</v>
      </c>
      <c r="B5" s="36">
        <f ca="1">RANDBETWEEN(400,800)/10</f>
        <v>48.9</v>
      </c>
      <c r="C5" s="36">
        <f ca="1">RANDBETWEEN(400,800)/10</f>
        <v>40.2</v>
      </c>
      <c r="D5" s="36">
        <f ca="1">RANDBETWEEN(400,800)/10</f>
        <v>66.3</v>
      </c>
      <c r="E5" s="36">
        <f ca="1">RANDBETWEEN(400,800)/10</f>
        <v>72.2</v>
      </c>
      <c r="F5" s="36">
        <f ca="1">RANDBETWEEN(400,800)/10</f>
        <v>79.4</v>
      </c>
      <c r="G5" s="59">
        <f ca="1">MAX(B5:F5)/MIN(B5:F5)-1</f>
        <v>0.975124378109453</v>
      </c>
    </row>
    <row r="6" spans="1:7">
      <c r="A6" s="22" t="s">
        <v>119</v>
      </c>
      <c r="B6" s="36">
        <f ca="1">RANDBETWEEN(400,800)/10</f>
        <v>47.9</v>
      </c>
      <c r="C6" s="36">
        <f ca="1">RANDBETWEEN(400,800)/10</f>
        <v>79.9</v>
      </c>
      <c r="D6" s="36">
        <f ca="1">RANDBETWEEN(400,800)/10</f>
        <v>55.1</v>
      </c>
      <c r="E6" s="36">
        <f ca="1">RANDBETWEEN(400,800)/10</f>
        <v>67.4</v>
      </c>
      <c r="F6" s="36">
        <f ca="1">RANDBETWEEN(400,800)/10</f>
        <v>40.5</v>
      </c>
      <c r="G6" s="59">
        <f ca="1">MAX(B6:F6)/MIN(B6:F6)-1</f>
        <v>0.97283950617284</v>
      </c>
    </row>
  </sheetData>
  <mergeCells count="1">
    <mergeCell ref="A2:G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5"/>
  </sheetPr>
  <dimension ref="A1:E11"/>
  <sheetViews>
    <sheetView zoomScale="400" zoomScaleNormal="400" topLeftCell="C5" workbookViewId="0">
      <selection activeCell="F5" sqref="F5"/>
    </sheetView>
  </sheetViews>
  <sheetFormatPr defaultColWidth="9.14285714285714" defaultRowHeight="12.75" outlineLevelCol="4"/>
  <cols>
    <col min="1" max="1" width="15.2571428571429" customWidth="1"/>
    <col min="2" max="2" width="29.552380952381" customWidth="1"/>
  </cols>
  <sheetData>
    <row r="1" spans="1:5">
      <c r="A1" t="s">
        <v>120</v>
      </c>
      <c r="D1" s="56" t="s">
        <v>121</v>
      </c>
      <c r="E1" s="57"/>
    </row>
    <row r="2" spans="4:5">
      <c r="D2" s="8" t="s">
        <v>122</v>
      </c>
      <c r="E2" s="8">
        <f ca="1">COUNTIF(B5:B10,D2)</f>
        <v>1</v>
      </c>
    </row>
    <row r="3" spans="1:5">
      <c r="A3" s="48" t="s">
        <v>123</v>
      </c>
      <c r="C3" s="48"/>
      <c r="D3" s="8" t="s">
        <v>124</v>
      </c>
      <c r="E3" s="8">
        <f ca="1">COUNTIF(B5:B10,D3)</f>
        <v>1</v>
      </c>
    </row>
    <row r="4" spans="1:5">
      <c r="A4" s="54" t="s">
        <v>125</v>
      </c>
      <c r="B4" s="53" t="s">
        <v>126</v>
      </c>
      <c r="C4" s="48"/>
      <c r="D4" s="8" t="s">
        <v>127</v>
      </c>
      <c r="E4" s="8">
        <f ca="1">COUNTA(B5:B10)-E3-E2</f>
        <v>4</v>
      </c>
    </row>
    <row r="5" spans="1:3">
      <c r="A5" s="8" t="s">
        <v>128</v>
      </c>
      <c r="B5" s="45">
        <f ca="1" t="shared" ref="B5:B10" si="0">RANDBETWEEN(600,1000)/100</f>
        <v>9.52</v>
      </c>
      <c r="C5" s="48"/>
    </row>
    <row r="6" spans="1:3">
      <c r="A6" s="8" t="s">
        <v>129</v>
      </c>
      <c r="B6" s="45">
        <f ca="1" t="shared" si="0"/>
        <v>7.56</v>
      </c>
      <c r="C6" s="48"/>
    </row>
    <row r="7" spans="1:3">
      <c r="A7" s="8" t="s">
        <v>130</v>
      </c>
      <c r="B7" s="45">
        <f ca="1" t="shared" si="0"/>
        <v>6.2</v>
      </c>
      <c r="C7" s="48"/>
    </row>
    <row r="8" spans="1:3">
      <c r="A8" s="8" t="s">
        <v>131</v>
      </c>
      <c r="B8" s="45">
        <f ca="1" t="shared" si="0"/>
        <v>8.41</v>
      </c>
      <c r="C8" s="48"/>
    </row>
    <row r="9" spans="1:3">
      <c r="A9" s="8" t="s">
        <v>132</v>
      </c>
      <c r="B9" s="45">
        <f ca="1" t="shared" si="0"/>
        <v>8.15</v>
      </c>
      <c r="C9" s="48"/>
    </row>
    <row r="10" spans="1:3">
      <c r="A10" s="8" t="s">
        <v>133</v>
      </c>
      <c r="B10" s="45">
        <f ca="1" t="shared" si="0"/>
        <v>7.26</v>
      </c>
      <c r="C10" s="48"/>
    </row>
    <row r="11" spans="2:2">
      <c r="B11" s="16"/>
    </row>
  </sheetData>
  <mergeCells count="1">
    <mergeCell ref="D1:E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5"/>
  </sheetPr>
  <dimension ref="A1:E5"/>
  <sheetViews>
    <sheetView zoomScale="175" zoomScaleNormal="175" workbookViewId="0">
      <selection activeCell="P12" sqref="P12"/>
    </sheetView>
  </sheetViews>
  <sheetFormatPr defaultColWidth="9.14285714285714" defaultRowHeight="12.75" outlineLevelRow="4" outlineLevelCol="4"/>
  <cols>
    <col min="1" max="1" width="16.2952380952381" customWidth="1"/>
    <col min="3" max="3" width="0.514285714285714" customWidth="1"/>
  </cols>
  <sheetData>
    <row r="1" spans="1:1">
      <c r="A1" t="s">
        <v>134</v>
      </c>
    </row>
    <row r="3" spans="1:5">
      <c r="A3" s="8" t="s">
        <v>58</v>
      </c>
      <c r="B3" s="8">
        <v>8</v>
      </c>
      <c r="D3" s="8" t="s">
        <v>135</v>
      </c>
      <c r="E3" s="8">
        <v>9</v>
      </c>
    </row>
    <row r="4" spans="1:5">
      <c r="A4" s="8" t="s">
        <v>100</v>
      </c>
      <c r="B4" s="8">
        <v>1</v>
      </c>
      <c r="D4" s="8" t="s">
        <v>136</v>
      </c>
      <c r="E4" s="8">
        <v>3</v>
      </c>
    </row>
    <row r="5" spans="1:5">
      <c r="A5" s="8" t="s">
        <v>64</v>
      </c>
      <c r="B5" s="8">
        <v>4</v>
      </c>
      <c r="D5" s="48"/>
      <c r="E5" s="48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0.4"/>
  </sheetPr>
  <dimension ref="A1:G12"/>
  <sheetViews>
    <sheetView workbookViewId="0">
      <selection activeCell="F31" sqref="F31"/>
    </sheetView>
  </sheetViews>
  <sheetFormatPr defaultColWidth="9.14285714285714" defaultRowHeight="12.75" outlineLevelCol="6"/>
  <cols>
    <col min="2" max="2" width="17.1428571428571" customWidth="1"/>
    <col min="3" max="3" width="11.7619047619048" customWidth="1"/>
    <col min="4" max="4" width="10.2857142857143"/>
    <col min="5" max="5" width="11.6285714285714" customWidth="1"/>
    <col min="6" max="6" width="9.32380952380952" customWidth="1"/>
    <col min="7" max="7" width="11.2857142857143" customWidth="1"/>
    <col min="8" max="8" width="59.5714285714286" customWidth="1"/>
    <col min="9" max="9" width="2.42857142857143" customWidth="1"/>
    <col min="10" max="10" width="2" customWidth="1"/>
    <col min="11" max="11" width="4.28571428571429" customWidth="1"/>
    <col min="12" max="12" width="4.85714285714286" customWidth="1"/>
    <col min="13" max="13" width="5.57142857142857" customWidth="1"/>
    <col min="14" max="14" width="3.71428571428571" customWidth="1"/>
    <col min="15" max="15" width="3.28571428571429" customWidth="1"/>
    <col min="16" max="16" width="5.14285714285714" customWidth="1"/>
    <col min="17" max="17" width="3.4" customWidth="1"/>
    <col min="18" max="18" width="4" customWidth="1"/>
    <col min="19" max="19" width="4.42857142857143" customWidth="1"/>
    <col min="20" max="20" width="3.71428571428571" customWidth="1"/>
    <col min="21" max="21" width="3.85714285714286" customWidth="1"/>
    <col min="22" max="22" width="7.85714285714286" customWidth="1"/>
    <col min="23" max="23" width="2.14285714285714" customWidth="1"/>
  </cols>
  <sheetData>
    <row r="1" spans="1:1">
      <c r="A1" t="s">
        <v>137</v>
      </c>
    </row>
    <row r="2" spans="1:1">
      <c r="A2" t="s">
        <v>137</v>
      </c>
    </row>
    <row r="3" spans="1:7">
      <c r="A3" s="55" t="s">
        <v>138</v>
      </c>
      <c r="B3" s="55" t="s">
        <v>139</v>
      </c>
      <c r="C3" s="55" t="s">
        <v>140</v>
      </c>
      <c r="D3" s="55" t="s">
        <v>141</v>
      </c>
      <c r="E3" s="55" t="s">
        <v>142</v>
      </c>
      <c r="F3" s="55" t="s">
        <v>143</v>
      </c>
      <c r="G3" s="55" t="s">
        <v>144</v>
      </c>
    </row>
    <row r="4" spans="1:7">
      <c r="A4" s="55" t="s">
        <v>145</v>
      </c>
      <c r="B4" s="55">
        <f ca="1" t="shared" ref="B4:G4" si="0">RANDBETWEEN(100,1000)</f>
        <v>349</v>
      </c>
      <c r="C4" s="55">
        <f ca="1" t="shared" si="0"/>
        <v>735</v>
      </c>
      <c r="D4" s="55">
        <f ca="1" t="shared" si="0"/>
        <v>666</v>
      </c>
      <c r="E4" s="55">
        <f ca="1" t="shared" si="0"/>
        <v>910</v>
      </c>
      <c r="F4" s="55">
        <f ca="1" t="shared" si="0"/>
        <v>714</v>
      </c>
      <c r="G4" s="55">
        <f ca="1" t="shared" si="0"/>
        <v>429</v>
      </c>
    </row>
    <row r="5" spans="1:7">
      <c r="A5" s="55" t="s">
        <v>146</v>
      </c>
      <c r="B5" s="55">
        <f ca="1" t="shared" ref="B5:B12" si="1">RANDBETWEEN(100,1000)</f>
        <v>853</v>
      </c>
      <c r="C5" s="55">
        <f ca="1" t="shared" ref="C5:C12" si="2">RANDBETWEEN(100,1000)</f>
        <v>455</v>
      </c>
      <c r="D5" s="55">
        <f ca="1" t="shared" ref="D5:D12" si="3">RANDBETWEEN(100,1000)</f>
        <v>167</v>
      </c>
      <c r="E5" s="55">
        <f ca="1" t="shared" ref="E5:E12" si="4">RANDBETWEEN(100,1000)</f>
        <v>782</v>
      </c>
      <c r="F5" s="55">
        <f ca="1" t="shared" ref="F5:F12" si="5">RANDBETWEEN(100,1000)</f>
        <v>870</v>
      </c>
      <c r="G5" s="55">
        <f ca="1" t="shared" ref="G5:G12" si="6">RANDBETWEEN(100,1000)</f>
        <v>253</v>
      </c>
    </row>
    <row r="6" spans="1:7">
      <c r="A6" s="55" t="s">
        <v>147</v>
      </c>
      <c r="B6" s="55">
        <f ca="1" t="shared" si="1"/>
        <v>754</v>
      </c>
      <c r="C6" s="55">
        <f ca="1" t="shared" si="2"/>
        <v>256</v>
      </c>
      <c r="D6" s="55">
        <f ca="1" t="shared" si="3"/>
        <v>822</v>
      </c>
      <c r="E6" s="55">
        <f ca="1" t="shared" si="4"/>
        <v>933</v>
      </c>
      <c r="F6" s="55">
        <f ca="1" t="shared" si="5"/>
        <v>735</v>
      </c>
      <c r="G6" s="55">
        <f ca="1" t="shared" si="6"/>
        <v>576</v>
      </c>
    </row>
    <row r="7" spans="1:7">
      <c r="A7" s="55" t="s">
        <v>148</v>
      </c>
      <c r="B7" s="55">
        <f ca="1" t="shared" si="1"/>
        <v>299</v>
      </c>
      <c r="C7" s="55">
        <f ca="1" t="shared" si="2"/>
        <v>243</v>
      </c>
      <c r="D7" s="55">
        <f ca="1" t="shared" si="3"/>
        <v>673</v>
      </c>
      <c r="E7" s="55">
        <f ca="1" t="shared" si="4"/>
        <v>531</v>
      </c>
      <c r="F7" s="55">
        <f ca="1" t="shared" si="5"/>
        <v>543</v>
      </c>
      <c r="G7" s="55">
        <f ca="1" t="shared" si="6"/>
        <v>492</v>
      </c>
    </row>
    <row r="8" spans="1:7">
      <c r="A8" s="55" t="s">
        <v>149</v>
      </c>
      <c r="B8" s="55">
        <f ca="1" t="shared" si="1"/>
        <v>488</v>
      </c>
      <c r="C8" s="55">
        <f ca="1" t="shared" si="2"/>
        <v>748</v>
      </c>
      <c r="D8" s="55">
        <f ca="1" t="shared" si="3"/>
        <v>444</v>
      </c>
      <c r="E8" s="55">
        <f ca="1" t="shared" si="4"/>
        <v>982</v>
      </c>
      <c r="F8" s="55">
        <f ca="1" t="shared" si="5"/>
        <v>852</v>
      </c>
      <c r="G8" s="55">
        <f ca="1" t="shared" si="6"/>
        <v>384</v>
      </c>
    </row>
    <row r="9" spans="1:7">
      <c r="A9" s="55" t="s">
        <v>150</v>
      </c>
      <c r="B9" s="55">
        <f ca="1" t="shared" si="1"/>
        <v>639</v>
      </c>
      <c r="C9" s="55">
        <f ca="1" t="shared" si="2"/>
        <v>558</v>
      </c>
      <c r="D9" s="55">
        <f ca="1" t="shared" si="3"/>
        <v>110</v>
      </c>
      <c r="E9" s="55">
        <f ca="1" t="shared" si="4"/>
        <v>198</v>
      </c>
      <c r="F9" s="55">
        <f ca="1" t="shared" si="5"/>
        <v>972</v>
      </c>
      <c r="G9" s="55">
        <f ca="1" t="shared" si="6"/>
        <v>670</v>
      </c>
    </row>
    <row r="10" spans="1:7">
      <c r="A10" s="55" t="s">
        <v>151</v>
      </c>
      <c r="B10" s="55">
        <f ca="1" t="shared" si="1"/>
        <v>254</v>
      </c>
      <c r="C10" s="55">
        <f ca="1" t="shared" si="2"/>
        <v>591</v>
      </c>
      <c r="D10" s="55">
        <f ca="1" t="shared" si="3"/>
        <v>316</v>
      </c>
      <c r="E10" s="55">
        <f ca="1" t="shared" si="4"/>
        <v>866</v>
      </c>
      <c r="F10" s="55">
        <f ca="1" t="shared" si="5"/>
        <v>950</v>
      </c>
      <c r="G10" s="55">
        <f ca="1" t="shared" si="6"/>
        <v>102</v>
      </c>
    </row>
    <row r="11" spans="1:7">
      <c r="A11" s="55" t="s">
        <v>152</v>
      </c>
      <c r="B11" s="55">
        <f ca="1" t="shared" si="1"/>
        <v>258</v>
      </c>
      <c r="C11" s="55">
        <f ca="1" t="shared" si="2"/>
        <v>759</v>
      </c>
      <c r="D11" s="55">
        <f ca="1" t="shared" si="3"/>
        <v>957</v>
      </c>
      <c r="E11" s="55">
        <f ca="1" t="shared" si="4"/>
        <v>226</v>
      </c>
      <c r="F11" s="55">
        <f ca="1" t="shared" si="5"/>
        <v>107</v>
      </c>
      <c r="G11" s="55">
        <f ca="1" t="shared" si="6"/>
        <v>700</v>
      </c>
    </row>
    <row r="12" spans="1:7">
      <c r="A12" s="55" t="s">
        <v>153</v>
      </c>
      <c r="B12" s="55">
        <f ca="1" t="shared" si="1"/>
        <v>509</v>
      </c>
      <c r="C12" s="55">
        <f ca="1" t="shared" si="2"/>
        <v>592</v>
      </c>
      <c r="D12" s="55">
        <f ca="1" t="shared" si="3"/>
        <v>436</v>
      </c>
      <c r="E12" s="55">
        <f ca="1" t="shared" si="4"/>
        <v>487</v>
      </c>
      <c r="F12" s="55">
        <f ca="1" t="shared" si="5"/>
        <v>739</v>
      </c>
      <c r="G12" s="55">
        <f ca="1" t="shared" si="6"/>
        <v>852</v>
      </c>
    </row>
  </sheetData>
  <conditionalFormatting sqref="Y$1:XFD$1048576;I1:X30;S31:X1048576;C42:R1048576;A$1:B$1048576;C1:H13">
    <cfRule type="cellIs" dxfId="0" priority="1" operator="equal">
      <formula>2</formula>
    </cfRule>
    <cfRule type="cellIs" dxfId="1" priority="2" operator="equal">
      <formula>1</formula>
    </cfRule>
  </conditionalFormatting>
  <conditionalFormatting sqref="B4:G12">
    <cfRule type="top10" dxfId="2" priority="3" bottom="1" rank="10"/>
  </conditionalFormatting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0.6"/>
  </sheetPr>
  <dimension ref="A1:F12"/>
  <sheetViews>
    <sheetView zoomScale="235" zoomScaleNormal="235" workbookViewId="0">
      <selection activeCell="D15" sqref="D15"/>
    </sheetView>
  </sheetViews>
  <sheetFormatPr defaultColWidth="9.14285714285714" defaultRowHeight="12.75" outlineLevelCol="5"/>
  <cols>
    <col min="1" max="1" width="7.95238095238095" customWidth="1"/>
  </cols>
  <sheetData>
    <row r="1" spans="1:5">
      <c r="A1" t="s">
        <v>154</v>
      </c>
      <c r="E1" t="s">
        <v>155</v>
      </c>
    </row>
    <row r="3" spans="5:6">
      <c r="E3" s="46" t="s">
        <v>156</v>
      </c>
      <c r="F3" s="52"/>
    </row>
    <row r="4" spans="1:6">
      <c r="A4" s="53" t="s">
        <v>157</v>
      </c>
      <c r="B4" s="53"/>
      <c r="C4" s="53"/>
      <c r="E4" s="34" t="s">
        <v>158</v>
      </c>
      <c r="F4" s="34" t="s">
        <v>159</v>
      </c>
    </row>
    <row r="5" spans="1:6">
      <c r="A5" s="54" t="s">
        <v>18</v>
      </c>
      <c r="B5" s="46" t="s">
        <v>160</v>
      </c>
      <c r="C5" s="52"/>
      <c r="E5" s="8">
        <v>1</v>
      </c>
      <c r="F5" s="8">
        <f ca="1" t="shared" ref="F5:F10" si="0">RANDBETWEEN(-100,100)</f>
        <v>98</v>
      </c>
    </row>
    <row r="6" spans="1:6">
      <c r="A6" s="54" t="s">
        <v>19</v>
      </c>
      <c r="B6" s="54" t="s">
        <v>161</v>
      </c>
      <c r="C6" s="54" t="s">
        <v>162</v>
      </c>
      <c r="E6" s="8">
        <v>2</v>
      </c>
      <c r="F6" s="8">
        <f ca="1" t="shared" si="0"/>
        <v>89</v>
      </c>
    </row>
    <row r="7" spans="1:6">
      <c r="A7" s="8" t="s">
        <v>163</v>
      </c>
      <c r="B7" s="8">
        <f ca="1" t="shared" ref="B7:B12" si="1">RANDBETWEEN(10,1000)/100</f>
        <v>9.49</v>
      </c>
      <c r="C7" s="8">
        <f ca="1">B7</f>
        <v>9.49</v>
      </c>
      <c r="E7" s="8">
        <v>3</v>
      </c>
      <c r="F7" s="8">
        <f ca="1" t="shared" si="0"/>
        <v>-35</v>
      </c>
    </row>
    <row r="8" spans="1:6">
      <c r="A8" s="8" t="s">
        <v>164</v>
      </c>
      <c r="B8" s="8">
        <f ca="1" t="shared" si="1"/>
        <v>9.83</v>
      </c>
      <c r="C8" s="8">
        <f ca="1" t="shared" ref="C7:C12" si="2">B8</f>
        <v>9.83</v>
      </c>
      <c r="E8" s="8">
        <v>4</v>
      </c>
      <c r="F8" s="8">
        <f ca="1" t="shared" si="0"/>
        <v>-77</v>
      </c>
    </row>
    <row r="9" spans="1:6">
      <c r="A9" s="8" t="s">
        <v>165</v>
      </c>
      <c r="B9" s="8">
        <f ca="1" t="shared" si="1"/>
        <v>0.7</v>
      </c>
      <c r="C9" s="8">
        <f ca="1" t="shared" si="2"/>
        <v>0.7</v>
      </c>
      <c r="E9" s="8">
        <v>5</v>
      </c>
      <c r="F9" s="8">
        <f ca="1" t="shared" si="0"/>
        <v>81</v>
      </c>
    </row>
    <row r="10" spans="1:6">
      <c r="A10" s="8" t="s">
        <v>166</v>
      </c>
      <c r="B10" s="8">
        <f ca="1" t="shared" si="1"/>
        <v>9.76</v>
      </c>
      <c r="C10" s="8">
        <f ca="1" t="shared" si="2"/>
        <v>9.76</v>
      </c>
      <c r="E10" s="8">
        <v>6</v>
      </c>
      <c r="F10" s="8">
        <f ca="1" t="shared" si="0"/>
        <v>-67</v>
      </c>
    </row>
    <row r="11" spans="1:3">
      <c r="A11" s="8" t="s">
        <v>167</v>
      </c>
      <c r="B11" s="8">
        <f ca="1" t="shared" si="1"/>
        <v>4.39</v>
      </c>
      <c r="C11" s="8">
        <f ca="1" t="shared" si="2"/>
        <v>4.39</v>
      </c>
    </row>
    <row r="12" spans="1:3">
      <c r="A12" s="8" t="s">
        <v>168</v>
      </c>
      <c r="B12" s="8">
        <f ca="1" t="shared" si="1"/>
        <v>5.5</v>
      </c>
      <c r="C12" s="8">
        <f ca="1" t="shared" si="2"/>
        <v>5.5</v>
      </c>
    </row>
  </sheetData>
  <mergeCells count="3">
    <mergeCell ref="E3:F3"/>
    <mergeCell ref="A4:C4"/>
    <mergeCell ref="B5:C5"/>
  </mergeCells>
  <conditionalFormatting sqref="E16">
    <cfRule type="iconSet" priority="5">
      <iconSet iconSet="3Symbols2" showValue="0">
        <cfvo type="percent" val="0"/>
        <cfvo type="num" val="3" gte="0"/>
        <cfvo type="num" val="6"/>
      </iconSet>
    </cfRule>
  </conditionalFormatting>
  <conditionalFormatting sqref="C7:C12">
    <cfRule type="iconSet" priority="4">
      <iconSet iconSet="3Symbols2" showValue="0">
        <cfvo type="percent" val="0"/>
        <cfvo type="num" val="3" gte="0"/>
        <cfvo type="num" val="6"/>
      </iconSet>
    </cfRule>
  </conditionalFormatting>
  <conditionalFormatting sqref="F5:F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{ee881a5d-853f-40af-99db-089ebf89cb73}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881a5d-853f-40af-99db-089ebf89cb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F5:F10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0.8"/>
  </sheetPr>
  <dimension ref="A1:H20"/>
  <sheetViews>
    <sheetView zoomScale="250" zoomScaleNormal="250" workbookViewId="0">
      <selection activeCell="H17" sqref="H17"/>
    </sheetView>
  </sheetViews>
  <sheetFormatPr defaultColWidth="9.14285714285714" defaultRowHeight="12.75" outlineLevelCol="7"/>
  <cols>
    <col min="2" max="2" width="11.6666666666667" customWidth="1"/>
    <col min="3" max="3" width="13.9238095238095" customWidth="1"/>
    <col min="4" max="4" width="11.5428571428571" customWidth="1"/>
    <col min="6" max="6" width="11.8571428571429"/>
  </cols>
  <sheetData>
    <row r="1" spans="1:1">
      <c r="A1" t="s">
        <v>169</v>
      </c>
    </row>
    <row r="2" ht="14.25" spans="1:6">
      <c r="A2" s="35" t="s">
        <v>18</v>
      </c>
      <c r="B2" s="35" t="s">
        <v>170</v>
      </c>
      <c r="C2" s="35" t="s">
        <v>171</v>
      </c>
      <c r="D2" s="35" t="s">
        <v>172</v>
      </c>
      <c r="E2" s="35" t="s">
        <v>173</v>
      </c>
      <c r="F2" s="35" t="s">
        <v>174</v>
      </c>
    </row>
    <row r="3" spans="1:6">
      <c r="A3" s="8" t="s">
        <v>175</v>
      </c>
      <c r="B3" s="8" t="s">
        <v>176</v>
      </c>
      <c r="C3" s="8" t="s">
        <v>177</v>
      </c>
      <c r="D3" s="8" t="s">
        <v>178</v>
      </c>
      <c r="E3" s="8" t="s">
        <v>179</v>
      </c>
      <c r="F3" s="36">
        <v>2500</v>
      </c>
    </row>
    <row r="4" spans="1:6">
      <c r="A4" s="8" t="s">
        <v>180</v>
      </c>
      <c r="B4" s="8" t="s">
        <v>181</v>
      </c>
      <c r="C4" s="8" t="s">
        <v>182</v>
      </c>
      <c r="D4" s="8" t="s">
        <v>178</v>
      </c>
      <c r="E4" s="8" t="s">
        <v>183</v>
      </c>
      <c r="F4" s="36">
        <v>2300</v>
      </c>
    </row>
    <row r="5" spans="1:6">
      <c r="A5" s="8" t="s">
        <v>184</v>
      </c>
      <c r="B5" s="8" t="s">
        <v>185</v>
      </c>
      <c r="C5" s="8" t="s">
        <v>186</v>
      </c>
      <c r="D5" s="8" t="s">
        <v>187</v>
      </c>
      <c r="E5" s="8" t="s">
        <v>188</v>
      </c>
      <c r="F5" s="36">
        <v>3500</v>
      </c>
    </row>
    <row r="6" spans="1:6">
      <c r="A6" s="8" t="s">
        <v>189</v>
      </c>
      <c r="B6" s="8" t="s">
        <v>190</v>
      </c>
      <c r="C6" s="8" t="s">
        <v>191</v>
      </c>
      <c r="D6" s="8" t="s">
        <v>192</v>
      </c>
      <c r="E6" s="8" t="s">
        <v>179</v>
      </c>
      <c r="F6" s="36">
        <v>8300</v>
      </c>
    </row>
    <row r="7" spans="1:8">
      <c r="A7" s="8" t="s">
        <v>193</v>
      </c>
      <c r="B7" s="8" t="s">
        <v>194</v>
      </c>
      <c r="C7" s="8" t="s">
        <v>195</v>
      </c>
      <c r="D7" s="8" t="s">
        <v>178</v>
      </c>
      <c r="E7" s="8" t="s">
        <v>188</v>
      </c>
      <c r="F7" s="36">
        <v>5900</v>
      </c>
      <c r="H7" s="37"/>
    </row>
    <row r="8" spans="1:6">
      <c r="A8" s="8" t="s">
        <v>196</v>
      </c>
      <c r="B8" s="8" t="s">
        <v>197</v>
      </c>
      <c r="C8" s="8" t="s">
        <v>198</v>
      </c>
      <c r="D8" s="8" t="s">
        <v>187</v>
      </c>
      <c r="E8" s="8" t="s">
        <v>183</v>
      </c>
      <c r="F8" s="36">
        <v>7100</v>
      </c>
    </row>
    <row r="9" spans="1:6">
      <c r="A9" s="8" t="s">
        <v>199</v>
      </c>
      <c r="B9" s="8" t="s">
        <v>200</v>
      </c>
      <c r="C9" s="8" t="s">
        <v>201</v>
      </c>
      <c r="D9" s="8" t="s">
        <v>178</v>
      </c>
      <c r="E9" s="8" t="s">
        <v>188</v>
      </c>
      <c r="F9" s="36">
        <v>2500</v>
      </c>
    </row>
    <row r="11" spans="1:6">
      <c r="A11" s="14" t="s">
        <v>202</v>
      </c>
      <c r="B11" s="14"/>
      <c r="C11" s="14"/>
      <c r="D11" s="14"/>
      <c r="E11" s="14"/>
      <c r="F11" s="14"/>
    </row>
    <row r="12" spans="1:6">
      <c r="A12" s="38" t="s">
        <v>18</v>
      </c>
      <c r="B12" s="16" t="s">
        <v>196</v>
      </c>
      <c r="C12" s="16"/>
      <c r="D12" s="16"/>
      <c r="E12" s="16"/>
      <c r="F12" s="16"/>
    </row>
    <row r="13" spans="1:6">
      <c r="A13" s="39" t="s">
        <v>203</v>
      </c>
      <c r="B13" s="40"/>
      <c r="C13" s="41" t="s">
        <v>172</v>
      </c>
      <c r="D13" s="42"/>
      <c r="E13" s="43" t="s">
        <v>174</v>
      </c>
      <c r="F13" s="44"/>
    </row>
    <row r="14" spans="1:6">
      <c r="A14" s="45" t="str">
        <f>VLOOKUP(B12,A3:F9,5,FALSE)</f>
        <v>Compras</v>
      </c>
      <c r="B14" s="46"/>
      <c r="C14" s="47"/>
      <c r="D14" s="45"/>
      <c r="E14" s="45"/>
      <c r="F14" s="45"/>
    </row>
    <row r="15" spans="1:6">
      <c r="A15" s="45"/>
      <c r="B15" s="45"/>
      <c r="C15" s="45"/>
      <c r="D15" s="45"/>
      <c r="E15" s="45"/>
      <c r="F15" s="45"/>
    </row>
    <row r="17" spans="4:4">
      <c r="D17" s="48"/>
    </row>
    <row r="18" spans="3:3">
      <c r="C18" s="49"/>
    </row>
    <row r="20" spans="2:3">
      <c r="B20" s="50"/>
      <c r="C20" s="51"/>
    </row>
  </sheetData>
  <mergeCells count="6">
    <mergeCell ref="A11:F11"/>
    <mergeCell ref="B12:F12"/>
    <mergeCell ref="A13:B13"/>
    <mergeCell ref="A14:B15"/>
    <mergeCell ref="C14:D15"/>
    <mergeCell ref="E14:F15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-0.5"/>
  </sheetPr>
  <dimension ref="A1:F8"/>
  <sheetViews>
    <sheetView zoomScale="190" zoomScaleNormal="190" workbookViewId="0">
      <selection activeCell="C10" sqref="C10"/>
    </sheetView>
  </sheetViews>
  <sheetFormatPr defaultColWidth="9.14285714285714" defaultRowHeight="12.75" outlineLevelRow="7" outlineLevelCol="5"/>
  <sheetData>
    <row r="1" spans="1:6">
      <c r="A1" s="17" t="s">
        <v>18</v>
      </c>
      <c r="B1" s="8" t="s">
        <v>48</v>
      </c>
      <c r="D1" s="18" t="s">
        <v>204</v>
      </c>
      <c r="E1" s="19"/>
      <c r="F1" s="20"/>
    </row>
    <row r="2" spans="1:6">
      <c r="A2" s="17" t="s">
        <v>205</v>
      </c>
      <c r="B2" s="8">
        <v>85</v>
      </c>
      <c r="D2" s="21" t="s">
        <v>206</v>
      </c>
      <c r="E2" s="22" t="s">
        <v>207</v>
      </c>
      <c r="F2" s="23" t="s">
        <v>208</v>
      </c>
    </row>
    <row r="3" spans="1:6">
      <c r="A3" s="17" t="s">
        <v>209</v>
      </c>
      <c r="B3" s="24">
        <v>1.75</v>
      </c>
      <c r="D3" s="25"/>
      <c r="E3" s="26">
        <v>18.5</v>
      </c>
      <c r="F3" s="27" t="s">
        <v>210</v>
      </c>
    </row>
    <row r="4" spans="1:6">
      <c r="A4" s="28" t="s">
        <v>211</v>
      </c>
      <c r="B4" s="29">
        <v>24.2578125</v>
      </c>
      <c r="D4" s="25">
        <v>18.6</v>
      </c>
      <c r="E4" s="26">
        <v>24.9</v>
      </c>
      <c r="F4" s="27" t="s">
        <v>212</v>
      </c>
    </row>
    <row r="5" spans="1:6">
      <c r="A5" s="30" t="s">
        <v>213</v>
      </c>
      <c r="B5" s="31"/>
      <c r="D5" s="25">
        <v>25</v>
      </c>
      <c r="E5" s="26">
        <v>29.9</v>
      </c>
      <c r="F5" s="27" t="s">
        <v>214</v>
      </c>
    </row>
    <row r="6" spans="1:6">
      <c r="A6" s="32" t="s">
        <v>212</v>
      </c>
      <c r="B6" s="33"/>
      <c r="D6" s="25">
        <v>30</v>
      </c>
      <c r="E6" s="26">
        <v>34.9</v>
      </c>
      <c r="F6" s="27" t="s">
        <v>215</v>
      </c>
    </row>
    <row r="7" spans="4:6">
      <c r="D7" s="25">
        <v>35</v>
      </c>
      <c r="E7" s="26">
        <v>39.9</v>
      </c>
      <c r="F7" s="27" t="s">
        <v>216</v>
      </c>
    </row>
    <row r="8" spans="4:6">
      <c r="D8" s="25">
        <v>40</v>
      </c>
      <c r="E8" s="34"/>
      <c r="F8" s="27" t="s">
        <v>217</v>
      </c>
    </row>
  </sheetData>
  <mergeCells count="2">
    <mergeCell ref="D1:F1"/>
    <mergeCell ref="A5:B5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-0.25"/>
  </sheetPr>
  <dimension ref="A1:AZ37"/>
  <sheetViews>
    <sheetView zoomScale="235" zoomScaleNormal="235" workbookViewId="0">
      <selection activeCell="E1" sqref="E1:E10"/>
    </sheetView>
  </sheetViews>
  <sheetFormatPr defaultColWidth="9.14285714285714" defaultRowHeight="12.75"/>
  <cols>
    <col min="1" max="1" width="10.752380952381" customWidth="1"/>
    <col min="2" max="2" width="13.6095238095238" customWidth="1"/>
    <col min="3" max="3" width="4.67619047619048" customWidth="1"/>
  </cols>
  <sheetData>
    <row r="1" spans="1:52">
      <c r="A1" s="7" t="s">
        <v>18</v>
      </c>
      <c r="B1" s="8" t="s">
        <v>48</v>
      </c>
      <c r="C1" s="9"/>
      <c r="D1" s="9"/>
      <c r="E1" s="10" t="s">
        <v>158</v>
      </c>
      <c r="F1" s="10" t="s">
        <v>218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</row>
    <row r="2" spans="1:52">
      <c r="A2" s="7" t="s">
        <v>219</v>
      </c>
      <c r="B2" s="11">
        <v>39762</v>
      </c>
      <c r="C2" s="9"/>
      <c r="D2" s="9"/>
      <c r="E2" s="12">
        <v>1</v>
      </c>
      <c r="F2" s="12" t="s">
        <v>220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</row>
    <row r="3" spans="3:52">
      <c r="C3" s="9"/>
      <c r="D3" s="9"/>
      <c r="E3" s="12">
        <v>2</v>
      </c>
      <c r="F3" s="12" t="s">
        <v>221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</row>
    <row r="4" ht="13.5" spans="1:52">
      <c r="A4" s="13" t="s">
        <v>222</v>
      </c>
      <c r="B4" s="14"/>
      <c r="C4" s="9"/>
      <c r="D4" s="9"/>
      <c r="E4" s="12">
        <v>3</v>
      </c>
      <c r="F4" s="12" t="s">
        <v>223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</row>
    <row r="5" ht="62" customHeight="1" spans="1:52">
      <c r="A5" s="15" t="str">
        <f ca="1">"Olá "&amp;B1&amp;",esse ano você faz "&amp;YEAR(TODAY())-YEAR(B2)&amp;" anos. Até o momento você viveu "&amp;DAYS360(B2,TODAY())&amp;" dias."&amp;VLOOKUP(MONTH(B2),E1:F13,2,0)&amp;" é seu mês de aniversário"</f>
        <v>Olá Pedro,esse ano você faz 16 anos. Até o momento você viveu 5579 dias.Novembro é seu mês de aniversário</v>
      </c>
      <c r="B5" s="16"/>
      <c r="C5" s="9"/>
      <c r="D5" s="9"/>
      <c r="E5" s="12">
        <v>4</v>
      </c>
      <c r="F5" s="12" t="s">
        <v>224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</row>
    <row r="6" spans="1:52">
      <c r="A6" s="9"/>
      <c r="B6" s="9"/>
      <c r="C6" s="9"/>
      <c r="D6" s="9"/>
      <c r="E6" s="12">
        <v>5</v>
      </c>
      <c r="F6" s="12" t="s">
        <v>225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</row>
    <row r="7" spans="1:52">
      <c r="A7" s="9"/>
      <c r="B7" s="9"/>
      <c r="C7" s="9"/>
      <c r="D7" s="9"/>
      <c r="E7" s="12">
        <v>6</v>
      </c>
      <c r="F7" s="12" t="s">
        <v>226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</row>
    <row r="8" spans="1:52">
      <c r="A8" s="9"/>
      <c r="B8" s="9"/>
      <c r="C8" s="9"/>
      <c r="D8" s="9"/>
      <c r="E8" s="12">
        <v>7</v>
      </c>
      <c r="F8" s="12" t="s">
        <v>227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</row>
    <row r="9" spans="3:52">
      <c r="C9" s="9"/>
      <c r="D9" s="9"/>
      <c r="E9" s="12">
        <v>8</v>
      </c>
      <c r="F9" s="12" t="s">
        <v>228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3:52">
      <c r="C10" s="9"/>
      <c r="D10" s="9"/>
      <c r="E10" s="12">
        <v>9</v>
      </c>
      <c r="F10" s="12" t="s">
        <v>229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</row>
    <row r="11" spans="3:52">
      <c r="C11" s="9"/>
      <c r="D11" s="9"/>
      <c r="E11" s="12">
        <v>10</v>
      </c>
      <c r="F11" s="12" t="s">
        <v>230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3:52">
      <c r="C12" s="9"/>
      <c r="D12" s="9"/>
      <c r="E12" s="12">
        <v>11</v>
      </c>
      <c r="F12" s="12" t="s">
        <v>231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</row>
    <row r="13" spans="3:52">
      <c r="C13" s="9"/>
      <c r="D13" s="9"/>
      <c r="E13" s="12">
        <v>12</v>
      </c>
      <c r="F13" s="12" t="s">
        <v>232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</row>
    <row r="14" spans="3:52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</row>
    <row r="15" spans="3:52"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</row>
    <row r="16" spans="3:52"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</row>
    <row r="17" spans="3:52"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</row>
    <row r="18" spans="3:52"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</row>
    <row r="19" spans="3:52"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</row>
    <row r="20" spans="3:52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</row>
    <row r="21" spans="3:52"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</row>
    <row r="22" spans="3:52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</row>
    <row r="23" spans="3:52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</row>
    <row r="24" spans="3:52"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</row>
    <row r="25" spans="3:52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</row>
    <row r="26" spans="3:52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</row>
    <row r="27" spans="3:52"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</row>
    <row r="28" spans="3:52"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</row>
    <row r="29" spans="3:52"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</row>
    <row r="30" spans="3:52"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</row>
    <row r="31" spans="3:52"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</row>
    <row r="32" spans="3:52"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</row>
    <row r="33" spans="3:52"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</row>
    <row r="34" spans="3:52"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</row>
    <row r="35" spans="3:52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</row>
    <row r="36" spans="3:52"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</row>
    <row r="37" spans="3:52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</row>
  </sheetData>
  <mergeCells count="2">
    <mergeCell ref="A4:B4"/>
    <mergeCell ref="A5:B5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3" tint="0.4"/>
  </sheetPr>
  <dimension ref="A1:F10"/>
  <sheetViews>
    <sheetView tabSelected="1" zoomScale="280" zoomScaleNormal="280" workbookViewId="0">
      <selection activeCell="F2" sqref="F2"/>
    </sheetView>
  </sheetViews>
  <sheetFormatPr defaultColWidth="9.14285714285714" defaultRowHeight="12.75" outlineLevelCol="5"/>
  <cols>
    <col min="3" max="3" width="11.7238095238095" customWidth="1"/>
    <col min="4" max="4" width="4.6952380952381" customWidth="1"/>
    <col min="6" max="6" width="11.7714285714286" customWidth="1"/>
  </cols>
  <sheetData>
    <row r="1" ht="13.5" spans="1:6">
      <c r="A1" s="1" t="s">
        <v>18</v>
      </c>
      <c r="B1" s="1" t="s">
        <v>233</v>
      </c>
      <c r="C1" s="1" t="s">
        <v>170</v>
      </c>
      <c r="E1" s="2" t="s">
        <v>234</v>
      </c>
      <c r="F1" s="3"/>
    </row>
    <row r="2" ht="14.25" spans="1:6">
      <c r="A2" s="4" t="s">
        <v>235</v>
      </c>
      <c r="B2" s="4">
        <v>14</v>
      </c>
      <c r="C2" s="4" t="s">
        <v>236</v>
      </c>
      <c r="E2" s="5" t="s">
        <v>18</v>
      </c>
      <c r="F2" s="4" t="s">
        <v>48</v>
      </c>
    </row>
    <row r="3" ht="14.25" spans="1:6">
      <c r="A3" s="4" t="s">
        <v>48</v>
      </c>
      <c r="B3" s="4">
        <v>20</v>
      </c>
      <c r="C3" s="4" t="s">
        <v>237</v>
      </c>
      <c r="E3" s="5" t="s">
        <v>233</v>
      </c>
      <c r="F3" s="5" t="s">
        <v>238</v>
      </c>
    </row>
    <row r="4" spans="1:6">
      <c r="A4" s="4" t="s">
        <v>239</v>
      </c>
      <c r="B4" s="4">
        <v>23</v>
      </c>
      <c r="C4" s="4" t="s">
        <v>240</v>
      </c>
      <c r="E4" s="4">
        <f>VLOOKUP(F2,A2:C7,2,0)</f>
        <v>20</v>
      </c>
      <c r="F4" s="4" t="str">
        <f>VLOOKUP(F2,A2:C7,3,0)</f>
        <v>64 990756348</v>
      </c>
    </row>
    <row r="5" spans="1:3">
      <c r="A5" s="4" t="s">
        <v>241</v>
      </c>
      <c r="B5" s="4">
        <v>18</v>
      </c>
      <c r="C5" s="4" t="s">
        <v>242</v>
      </c>
    </row>
    <row r="6" spans="1:3">
      <c r="A6" s="4" t="s">
        <v>243</v>
      </c>
      <c r="B6" s="4">
        <v>19</v>
      </c>
      <c r="C6" s="4" t="s">
        <v>244</v>
      </c>
    </row>
    <row r="7" spans="1:3">
      <c r="A7" s="4" t="s">
        <v>245</v>
      </c>
      <c r="B7" s="4">
        <v>25</v>
      </c>
      <c r="C7" s="4" t="s">
        <v>246</v>
      </c>
    </row>
    <row r="10" spans="5:5">
      <c r="E10" s="6"/>
    </row>
  </sheetData>
  <sheetProtection selectLockedCells="1"/>
  <mergeCells count="1">
    <mergeCell ref="E1:F1"/>
  </mergeCells>
  <dataValidations count="2">
    <dataValidation type="list" allowBlank="1" showInputMessage="1" showErrorMessage="1" sqref="F2;A2:A7">
      <formula1>$A$2:$A$7</formula1>
    </dataValidation>
    <dataValidation type="whole" operator="between" allowBlank="1" showInputMessage="1" showErrorMessage="1" errorTitle="Quer um Óculos " error="Digite uma idade entre 14 e 25" promptTitle="Restrição de idade" prompt="Digite uma idade ente 14 e 25 anos " sqref="B2:B7">
      <formula1>14</formula1>
      <formula2>25</formula2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Aula 1</vt:lpstr>
      <vt:lpstr>Aula2</vt:lpstr>
      <vt:lpstr>Aula3</vt:lpstr>
      <vt:lpstr>Aula 4</vt:lpstr>
      <vt:lpstr>Aula 5</vt:lpstr>
      <vt:lpstr>Aula 6</vt:lpstr>
      <vt:lpstr>Aula7</vt:lpstr>
      <vt:lpstr>Aula8</vt:lpstr>
      <vt:lpstr>Aula9</vt:lpstr>
      <vt:lpstr>Aula10</vt:lpstr>
      <vt:lpstr>Aula11</vt:lpstr>
      <vt:lpstr>Aula12</vt:lpstr>
      <vt:lpstr>Aula13</vt:lpstr>
      <vt:lpstr>Aula14</vt:lpstr>
      <vt:lpstr>Aula15</vt:lpstr>
      <vt:lpstr>Aula 16</vt:lpstr>
      <vt:lpstr>Aula17</vt:lpstr>
      <vt:lpstr>Aula 18</vt:lpstr>
      <vt:lpstr>Aula 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05</dc:creator>
  <cp:lastModifiedBy>PC 19</cp:lastModifiedBy>
  <dcterms:created xsi:type="dcterms:W3CDTF">2024-04-15T18:37:00Z</dcterms:created>
  <dcterms:modified xsi:type="dcterms:W3CDTF">2024-05-09T19:56:49Z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79AD29A51AEF4B5880F2795DA123C4F1_13</vt:lpwstr>
  </property>
  <property fmtid="{D5CDD505-2E9C-101B-9397-08002B2CF9AE}" pid="3" name="KSOProductBuildVer">
    <vt:lpwstr>1046-12.2.0.16731</vt:lpwstr>
  </property>
</Properties>
</file>