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Users\danie\OneDrive\Dokumente\ELECTRONIC ENGINEERING\ELE SEMESTER 4\ELE_Prototyping and Systems Engineering\Project Management Folder\Reports\"/>
    </mc:Choice>
  </mc:AlternateContent>
  <xr:revisionPtr revIDLastSave="0" documentId="8_{47C23C09-11A1-4455-BA3B-2D483C50A43E}" xr6:coauthVersionLast="47" xr6:coauthVersionMax="47" xr10:uidLastSave="{00000000-0000-0000-0000-000000000000}"/>
  <bookViews>
    <workbookView xWindow="-96" yWindow="-96" windowWidth="23232" windowHeight="13872" xr2:uid="{00000000-000D-0000-FFFF-FFFF00000000}"/>
  </bookViews>
  <sheets>
    <sheet name="Project schedule" sheetId="11" r:id="rId1"/>
  </sheets>
  <definedNames>
    <definedName name="Display_Week">'Project schedule'!$Q$2</definedName>
    <definedName name="Nr_Week">'Project schedule'!$Q$2</definedName>
    <definedName name="_xlnm.Print_Titles" localSheetId="0">'Project schedule'!$4:$6</definedName>
    <definedName name="Project_Start">'Project schedule'!$Q$1</definedName>
    <definedName name="task_end" localSheetId="0">'Project schedule'!$G1</definedName>
    <definedName name="task_progress" localSheetId="0">'Project schedule'!$E1</definedName>
    <definedName name="task_start" localSheetId="0">'Project schedule'!$F1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8" i="11" l="1"/>
  <c r="H47" i="11"/>
  <c r="Q1" i="11"/>
  <c r="H7" i="11"/>
  <c r="F9" i="11" l="1"/>
  <c r="G9" i="11" l="1"/>
  <c r="F10" i="11" s="1"/>
  <c r="G10" i="11" s="1"/>
  <c r="F22" i="11"/>
  <c r="H38" i="11"/>
  <c r="I5" i="11"/>
  <c r="H21" i="11"/>
  <c r="H14" i="11"/>
  <c r="H8" i="11"/>
  <c r="G22" i="11" l="1"/>
  <c r="F24" i="11"/>
  <c r="H9" i="11"/>
  <c r="F11" i="11"/>
  <c r="G11" i="11" s="1"/>
  <c r="I6" i="11"/>
  <c r="F27" i="11" l="1"/>
  <c r="G29" i="11" s="1"/>
  <c r="G24" i="11"/>
  <c r="F23" i="11"/>
  <c r="F26" i="11" s="1"/>
  <c r="G26" i="11" s="1"/>
  <c r="F25" i="11"/>
  <c r="G25" i="11" s="1"/>
  <c r="H22" i="11"/>
  <c r="H10" i="11"/>
  <c r="F12" i="11"/>
  <c r="J5" i="11"/>
  <c r="K5" i="11" s="1"/>
  <c r="L5" i="11" s="1"/>
  <c r="M5" i="11" s="1"/>
  <c r="N5" i="11" s="1"/>
  <c r="O5" i="11" s="1"/>
  <c r="P5" i="11" s="1"/>
  <c r="I4" i="11"/>
  <c r="F29" i="11" l="1"/>
  <c r="F30" i="11"/>
  <c r="G30" i="11" s="1"/>
  <c r="G27" i="11"/>
  <c r="G23" i="11"/>
  <c r="H23" i="11" s="1"/>
  <c r="H53" i="11"/>
  <c r="H24" i="11"/>
  <c r="H26" i="11"/>
  <c r="G12" i="11"/>
  <c r="F13" i="11" s="1"/>
  <c r="G13" i="11" s="1"/>
  <c r="H25" i="11"/>
  <c r="H11" i="11"/>
  <c r="P4" i="11"/>
  <c r="Q5" i="11"/>
  <c r="R5" i="11" s="1"/>
  <c r="S5" i="11" s="1"/>
  <c r="T5" i="11" s="1"/>
  <c r="U5" i="11" s="1"/>
  <c r="V5" i="11" s="1"/>
  <c r="W5" i="11" s="1"/>
  <c r="J6" i="11"/>
  <c r="F45" i="11" l="1"/>
  <c r="G45" i="11" s="1"/>
  <c r="F46" i="11"/>
  <c r="F43" i="11"/>
  <c r="G43" i="11" s="1"/>
  <c r="F44" i="11"/>
  <c r="G44" i="11" s="1"/>
  <c r="F41" i="11"/>
  <c r="G41" i="11" s="1"/>
  <c r="F42" i="11"/>
  <c r="G42" i="11" s="1"/>
  <c r="F39" i="11"/>
  <c r="G39" i="11" s="1"/>
  <c r="F40" i="11"/>
  <c r="G40" i="11" s="1"/>
  <c r="F37" i="11"/>
  <c r="G37" i="11" s="1"/>
  <c r="F35" i="11"/>
  <c r="F34" i="11"/>
  <c r="F36" i="11"/>
  <c r="F32" i="11"/>
  <c r="F33" i="11"/>
  <c r="G33" i="11" s="1"/>
  <c r="H27" i="11"/>
  <c r="F31" i="11"/>
  <c r="G31" i="11" s="1"/>
  <c r="H29" i="11"/>
  <c r="H12" i="11"/>
  <c r="H13" i="11"/>
  <c r="F15" i="11"/>
  <c r="W4" i="11"/>
  <c r="X5" i="11"/>
  <c r="Y5" i="11" s="1"/>
  <c r="Z5" i="11" s="1"/>
  <c r="AA5" i="11" s="1"/>
  <c r="AB5" i="11" s="1"/>
  <c r="AC5" i="11" s="1"/>
  <c r="AD5" i="11" s="1"/>
  <c r="K6" i="11"/>
  <c r="F50" i="11" l="1"/>
  <c r="F51" i="11"/>
  <c r="G51" i="11" s="1"/>
  <c r="F52" i="11"/>
  <c r="F48" i="11"/>
  <c r="G48" i="11" s="1"/>
  <c r="F49" i="11"/>
  <c r="G49" i="11" s="1"/>
  <c r="G50" i="11"/>
  <c r="G32" i="11"/>
  <c r="H32" i="11" s="1"/>
  <c r="G36" i="11"/>
  <c r="H33" i="11"/>
  <c r="G34" i="11"/>
  <c r="H30" i="11"/>
  <c r="G15" i="11"/>
  <c r="F17" i="11"/>
  <c r="F19" i="11"/>
  <c r="G19" i="11" s="1"/>
  <c r="F20" i="11"/>
  <c r="G20" i="11" s="1"/>
  <c r="F16" i="11"/>
  <c r="F18" i="11"/>
  <c r="G18" i="11" s="1"/>
  <c r="AE5" i="11"/>
  <c r="AF5" i="11" s="1"/>
  <c r="AG5" i="11" s="1"/>
  <c r="AH5" i="11" s="1"/>
  <c r="AI5" i="11" s="1"/>
  <c r="AJ5" i="11" s="1"/>
  <c r="AD4" i="11"/>
  <c r="L6" i="11"/>
  <c r="G52" i="11" l="1"/>
  <c r="F55" i="11"/>
  <c r="F57" i="11" s="1"/>
  <c r="G57" i="11" s="1"/>
  <c r="F54" i="11"/>
  <c r="G35" i="11"/>
  <c r="H31" i="11"/>
  <c r="G16" i="11"/>
  <c r="H15" i="11"/>
  <c r="G17" i="11"/>
  <c r="AK5" i="11"/>
  <c r="AL5" i="11" s="1"/>
  <c r="AM5" i="11" s="1"/>
  <c r="AN5" i="11" s="1"/>
  <c r="AO5" i="11" s="1"/>
  <c r="AP5" i="11" s="1"/>
  <c r="AQ5" i="11" s="1"/>
  <c r="M6" i="11"/>
  <c r="F56" i="11" l="1"/>
  <c r="G56" i="11"/>
  <c r="G55" i="11"/>
  <c r="G54" i="11"/>
  <c r="H59" i="11" a="1"/>
  <c r="H59" i="11" s="1"/>
  <c r="H17" i="11"/>
  <c r="H16" i="11"/>
  <c r="AR5" i="11"/>
  <c r="AS5" i="11" s="1"/>
  <c r="AK4" i="11"/>
  <c r="N6" i="11"/>
  <c r="H20" i="11" l="1"/>
  <c r="H18" i="11"/>
  <c r="AT5" i="1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 r="G46" i="11"/>
  <c r="H39" i="11"/>
  <c r="H40" i="11"/>
  <c r="H43" i="11" l="1"/>
  <c r="H42" i="11"/>
  <c r="H41" i="11"/>
  <c r="H48" i="11" l="1"/>
  <c r="H52" i="11"/>
  <c r="H51" i="11"/>
  <c r="H50" i="11"/>
  <c r="H49" i="11" l="1"/>
  <c r="H54" i="11"/>
  <c r="H55" i="11" l="1"/>
  <c r="H56" i="1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<sst xmlns="http://schemas.openxmlformats.org/spreadsheetml/2006/main" count="156" uniqueCount="76">
  <si>
    <t>Insert new rows ABOVE this one</t>
  </si>
  <si>
    <t>PROGRESS</t>
  </si>
  <si>
    <t>START</t>
  </si>
  <si>
    <t>END</t>
  </si>
  <si>
    <t>TASK</t>
  </si>
  <si>
    <t xml:space="preserve">Do not delete this row. This row is hidden to preserve a formula that is used to highlight the current day within the project schedule. </t>
  </si>
  <si>
    <t>Project start:</t>
  </si>
  <si>
    <t>Display week:</t>
  </si>
  <si>
    <t>ASSIGNED TO</t>
  </si>
  <si>
    <t xml:space="preserve">Project Contributors:
Chimezie, Daniel Chidi (Mat. Nr. 1230515) - Member / Coordinator
Cho, Bertrand Mungu ( Mat. Nr. 2220052) - Member 
Ghimire,Riwaj ( Mat. Nr. 1232171) - Member
</t>
  </si>
  <si>
    <t>SUPPORTED BY</t>
  </si>
  <si>
    <t>Chimezie, Daniel C.</t>
  </si>
  <si>
    <t>Cho, Bertrand M. / Ghimire Riwaj</t>
  </si>
  <si>
    <t xml:space="preserve">
Project supervision and directions: 
Professor Stefan Henkler / Gido Wahrmann / Faezeh Pasandideh
</t>
  </si>
  <si>
    <t>Group B Team 4: 
Project Planner for Prototyping and Systems Engineering.
Focus: Autonomous Vehicle Design and Testing</t>
  </si>
  <si>
    <r>
      <t xml:space="preserve">
Project report submission timeline: Tue,07.08.2025
[</t>
    </r>
    <r>
      <rPr>
        <b/>
        <sz val="12"/>
        <color rgb="FF336699"/>
        <rFont val="Gill Sans MT"/>
        <family val="2"/>
        <scheme val="major"/>
      </rPr>
      <t>MM/DD/YYYY</t>
    </r>
    <r>
      <rPr>
        <b/>
        <sz val="16"/>
        <color rgb="FF336699"/>
        <rFont val="Gill Sans MT"/>
        <family val="2"/>
        <scheme val="major"/>
      </rPr>
      <t>]</t>
    </r>
  </si>
  <si>
    <t>Budget and resource planning</t>
  </si>
  <si>
    <t>Risk assessment</t>
  </si>
  <si>
    <t xml:space="preserve">Cho, Bertrand M. </t>
  </si>
  <si>
    <t>Chimezie, Daniel C./Ghimire Riwaj</t>
  </si>
  <si>
    <t>Ghimire Riwaj</t>
  </si>
  <si>
    <t>Cho, Bertrand M. / Chimezie Daniel C.</t>
  </si>
  <si>
    <t>Ghimire Riwaj / Chimezie Daniel C.</t>
  </si>
  <si>
    <t>Project goals and scope definition</t>
  </si>
  <si>
    <t>System Design</t>
  </si>
  <si>
    <t>Block diagram/system architecture</t>
  </si>
  <si>
    <t>Sensor and actuator selection</t>
  </si>
  <si>
    <t>Circuit schematic design</t>
  </si>
  <si>
    <t>Pin mapping for Arduino Uno R4</t>
  </si>
  <si>
    <t xml:space="preserve">
Define system requirements (hardware/software)
</t>
  </si>
  <si>
    <t>Hardware Procurement and Assembly</t>
  </si>
  <si>
    <t>Software Development</t>
  </si>
  <si>
    <t>Arduino IDE setup</t>
  </si>
  <si>
    <t>Write/test modules:</t>
  </si>
  <si>
    <t>Integration and Testing</t>
  </si>
  <si>
    <t>Combine hardware and software</t>
  </si>
  <si>
    <t>Functional testing of all subsystems</t>
  </si>
  <si>
    <t>Field tests:</t>
  </si>
  <si>
    <t>&gt;&gt; Line-following using IR sensors</t>
  </si>
  <si>
    <t>&gt;&gt; Obstacle avoidance using ultrasonic sensor</t>
  </si>
  <si>
    <t>&gt;&gt; Motor control (PWM, direction)</t>
  </si>
  <si>
    <t>Integrate modules into main control loop</t>
  </si>
  <si>
    <t>Assemble the chassis</t>
  </si>
  <si>
    <t>Mount motors and wheels</t>
  </si>
  <si>
    <t>Connect motor drivers and power modules</t>
  </si>
  <si>
    <t>Wiring and cable management</t>
  </si>
  <si>
    <t>Project Initialization and Planning</t>
  </si>
  <si>
    <t>&gt;&gt; Colour detection</t>
  </si>
  <si>
    <t>PID and Logic tuning for line-following</t>
  </si>
  <si>
    <t>&gt;&gt; Line-following accuracy</t>
  </si>
  <si>
    <t>&gt;&gt;Obstacle detection responsiveness</t>
  </si>
  <si>
    <t>&gt;&gt;Route completion success rate</t>
  </si>
  <si>
    <t>Power efficiency testing</t>
  </si>
  <si>
    <t>Documentation</t>
  </si>
  <si>
    <t>Wiring diagrams and circuit explanations</t>
  </si>
  <si>
    <t>Code documentation (comments, flowcharts)</t>
  </si>
  <si>
    <t>Test results and data logs</t>
  </si>
  <si>
    <t>User manual or usage instructions</t>
  </si>
  <si>
    <t>Final report</t>
  </si>
  <si>
    <t xml:space="preserve"> Presentation and Delivery</t>
  </si>
  <si>
    <t>Slides and presentation materials</t>
  </si>
  <si>
    <t>Final handover of project</t>
  </si>
  <si>
    <t/>
  </si>
  <si>
    <t>Sum</t>
  </si>
  <si>
    <t>Average</t>
  </si>
  <si>
    <t>Running Total</t>
  </si>
  <si>
    <t>Count</t>
  </si>
  <si>
    <t>Connect sensors (IR, Ultrasonic, Colour.)</t>
  </si>
  <si>
    <t xml:space="preserve">
Research similar systems
</t>
  </si>
  <si>
    <t xml:space="preserve">
Mechanical chassis design
</t>
  </si>
  <si>
    <t>Power supply holder design</t>
  </si>
  <si>
    <t>Order and replacement for components 
(Arduino Uno R4, sensors, motors )</t>
  </si>
  <si>
    <t>Fail-safe and debugging (routine process)</t>
  </si>
  <si>
    <t>Debugging and iteration (routine process)</t>
  </si>
  <si>
    <t>Q&amp;A preparation for inputs and future advances</t>
  </si>
  <si>
    <t>Prepare demo video or live demo (Competition Day)
* 1st position for Group A and B Contest.***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</si>
</sst>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m/d/yy;@"/>
    <numFmt numFmtId="166" formatCode="ddd\,\ m/d/yyyy"/>
    <numFmt numFmtId="167" formatCode="mmm\ d\,\ yyyy"/>
    <numFmt numFmtId="168" formatCode="d"/>
  </numFmts>
  <fonts count="24" x14ac:knownFonts="1">
    <font>
      <sz val="11"/>
      <color theme="1"/>
      <name val="Gill Sans MT"/>
      <family val="2"/>
      <scheme val="minor"/>
    </font>
    <font>
      <sz val="10"/>
      <name val="Gill Sans MT"/>
      <family val="2"/>
      <scheme val="minor"/>
    </font>
    <font>
      <u/>
      <sz val="11"/>
      <color indexed="12"/>
      <name val="Arial"/>
      <family val="2"/>
    </font>
    <font>
      <sz val="11"/>
      <name val="Gill Sans MT"/>
      <family val="2"/>
      <scheme val="minor"/>
    </font>
    <font>
      <sz val="11"/>
      <color theme="1"/>
      <name val="Gill Sans MT"/>
      <family val="2"/>
      <scheme val="minor"/>
    </font>
    <font>
      <sz val="14"/>
      <color theme="1"/>
      <name val="Gill Sans MT"/>
      <family val="2"/>
      <scheme val="minor"/>
    </font>
    <font>
      <b/>
      <sz val="22"/>
      <color theme="1" tint="0.34998626667073579"/>
      <name val="Gill Sans MT"/>
      <family val="2"/>
      <scheme val="major"/>
    </font>
    <font>
      <sz val="11"/>
      <color theme="0"/>
      <name val="Gill Sans MT"/>
      <family val="2"/>
      <scheme val="minor"/>
    </font>
    <font>
      <sz val="16"/>
      <color theme="1"/>
      <name val="Gill Sans MT"/>
      <family val="2"/>
      <scheme val="minor"/>
    </font>
    <font>
      <sz val="10"/>
      <color theme="1"/>
      <name val="Gill Sans MT"/>
      <family val="2"/>
      <scheme val="minor"/>
    </font>
    <font>
      <b/>
      <sz val="10"/>
      <color theme="1"/>
      <name val="Gill Sans MT"/>
      <family val="2"/>
      <scheme val="minor"/>
    </font>
    <font>
      <b/>
      <sz val="8"/>
      <name val="Gill Sans MT"/>
      <family val="2"/>
      <scheme val="minor"/>
    </font>
    <font>
      <b/>
      <sz val="8"/>
      <color theme="1"/>
      <name val="Gill Sans MT"/>
      <family val="2"/>
      <scheme val="minor"/>
    </font>
    <font>
      <b/>
      <sz val="12"/>
      <color theme="1"/>
      <name val="Gill Sans MT"/>
      <family val="2"/>
      <scheme val="minor"/>
    </font>
    <font>
      <i/>
      <sz val="10"/>
      <color theme="1"/>
      <name val="Gill Sans MT"/>
      <family val="2"/>
      <scheme val="minor"/>
    </font>
    <font>
      <sz val="10"/>
      <color theme="1" tint="0.499984740745262"/>
      <name val="Gill Sans MT"/>
      <family val="2"/>
      <scheme val="minor"/>
    </font>
    <font>
      <b/>
      <sz val="16"/>
      <color rgb="FF336600"/>
      <name val="Gill Sans MT"/>
      <family val="2"/>
      <scheme val="minor"/>
    </font>
    <font>
      <b/>
      <sz val="16"/>
      <color rgb="FF333300"/>
      <name val="Gill Sans MT"/>
      <family val="2"/>
      <scheme val="minor"/>
    </font>
    <font>
      <b/>
      <sz val="18"/>
      <color rgb="FF336699"/>
      <name val="Gill Sans MT"/>
      <family val="2"/>
      <scheme val="major"/>
    </font>
    <font>
      <b/>
      <sz val="16"/>
      <color rgb="FF336699"/>
      <name val="Gill Sans MT"/>
      <family val="2"/>
      <scheme val="minor"/>
    </font>
    <font>
      <sz val="11"/>
      <color rgb="FF336699"/>
      <name val="Gill Sans MT"/>
      <family val="2"/>
      <scheme val="minor"/>
    </font>
    <font>
      <b/>
      <sz val="16"/>
      <color rgb="FF336699"/>
      <name val="Gill Sans MT"/>
      <family val="2"/>
      <scheme val="major"/>
    </font>
    <font>
      <sz val="11"/>
      <color rgb="FF336699"/>
      <name val="Gill Sans MT"/>
      <family val="2"/>
      <scheme val="major"/>
    </font>
    <font>
      <b/>
      <sz val="12"/>
      <color rgb="FF336699"/>
      <name val="Gill Sans MT"/>
      <family val="2"/>
      <scheme val="major"/>
    </font>
  </fonts>
  <fills count="14">
    <fill>
      <patternFill patternType="none"/>
    </fill>
    <fill>
      <patternFill patternType="gray125"/>
    </fill>
    <fill>
      <patternFill patternType="solid">
        <fgColor theme="0" tint="-4.9989318521683403E-2"/>
        <bgColor indexed="64"/>
      </patternFill>
    </fill>
    <fill>
      <patternFill patternType="solid">
        <fgColor theme="0" tint="-4.9989318521683403E-2"/>
        <bgColor theme="4"/>
      </patternFill>
    </fill>
    <fill>
      <patternFill patternType="solid">
        <fgColor theme="0" tint="-0.14996795556505021"/>
        <bgColor indexed="64"/>
      </patternFill>
    </fill>
    <fill>
      <patternFill patternType="solid">
        <fgColor theme="3" tint="0.89999084444715716"/>
        <bgColor indexed="64"/>
      </patternFill>
    </fill>
    <fill>
      <patternFill patternType="solid">
        <fgColor rgb="FFFFC000"/>
        <bgColor indexed="64"/>
      </patternFill>
    </fill>
    <fill>
      <patternFill patternType="solid">
        <fgColor rgb="FFF2BA88"/>
        <bgColor indexed="64"/>
      </patternFill>
    </fill>
    <fill>
      <patternFill patternType="solid">
        <fgColor rgb="FFFCF2D6"/>
        <bgColor indexed="64"/>
      </patternFill>
    </fill>
    <fill>
      <patternFill patternType="solid">
        <fgColor rgb="FF92D050"/>
        <bgColor indexed="64"/>
      </patternFill>
    </fill>
    <fill>
      <patternFill patternType="solid">
        <fgColor theme="3" tint="0.59999389629810485"/>
        <bgColor indexed="64"/>
      </patternFill>
    </fill>
    <fill>
      <patternFill patternType="solid">
        <fgColor rgb="FFFF9999"/>
        <bgColor indexed="64"/>
      </patternFill>
    </fill>
    <fill>
      <patternFill patternType="solid">
        <fgColor rgb="FF99FFCC"/>
        <bgColor indexed="64"/>
      </patternFill>
    </fill>
    <fill>
      <patternFill patternType="solid">
        <fgColor rgb="FFFFFF00"/>
        <bgColor indexed="64"/>
      </patternFill>
    </fill>
  </fills>
  <borders count="22">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5" tint="0.59996337778862885"/>
      </top>
      <bottom style="thin">
        <color theme="5" tint="0.59996337778862885"/>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6" tint="0.59996337778862885"/>
      </top>
      <bottom style="thin">
        <color theme="6" tint="0.59996337778862885"/>
      </bottom>
      <diagonal/>
    </border>
    <border>
      <left/>
      <right/>
      <top style="thin">
        <color theme="8" tint="0.59996337778862885"/>
      </top>
      <bottom style="thin">
        <color theme="8" tint="0.59996337778862885"/>
      </bottom>
      <diagonal/>
    </border>
    <border>
      <left/>
      <right/>
      <top style="thin">
        <color theme="0" tint="-4.9989318521683403E-2"/>
      </top>
      <bottom style="thin">
        <color theme="0" tint="-4.9989318521683403E-2"/>
      </bottom>
      <diagonal/>
    </border>
    <border>
      <left/>
      <right/>
      <top/>
      <bottom style="thin">
        <color theme="0" tint="-4.9989318521683403E-2"/>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theme="1" tint="0.499984740745262"/>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7" fillId="0" borderId="0"/>
    <xf numFmtId="164"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6" fontId="4" fillId="0" borderId="2">
      <alignment horizontal="center" vertical="center"/>
    </xf>
    <xf numFmtId="165" fontId="4" fillId="0" borderId="1" applyFill="0">
      <alignment horizontal="center" vertical="center"/>
    </xf>
    <xf numFmtId="0" fontId="4" fillId="0" borderId="1" applyFill="0">
      <alignment horizontal="center" vertical="center"/>
    </xf>
    <xf numFmtId="0" fontId="4" fillId="0" borderId="1" applyFill="0">
      <alignment horizontal="left" vertical="center" indent="2"/>
    </xf>
  </cellStyleXfs>
  <cellXfs count="118">
    <xf numFmtId="0" fontId="0" fillId="0" borderId="0" xfId="0"/>
    <xf numFmtId="0" fontId="1" fillId="0" borderId="0" xfId="0" applyFont="1"/>
    <xf numFmtId="0" fontId="0" fillId="0" borderId="0" xfId="0" applyAlignment="1">
      <alignment horizontal="center"/>
    </xf>
    <xf numFmtId="0" fontId="3" fillId="0" borderId="1" xfId="0" applyFont="1" applyBorder="1" applyAlignment="1">
      <alignment horizontal="center" vertical="center"/>
    </xf>
    <xf numFmtId="0" fontId="3" fillId="2" borderId="1" xfId="0" applyFont="1" applyFill="1" applyBorder="1" applyAlignment="1">
      <alignment horizontal="center" vertical="center"/>
    </xf>
    <xf numFmtId="0" fontId="7" fillId="0" borderId="0" xfId="3"/>
    <xf numFmtId="0" fontId="7" fillId="0" borderId="0" xfId="3" applyAlignment="1">
      <alignment wrapText="1"/>
    </xf>
    <xf numFmtId="0" fontId="8" fillId="0" borderId="0" xfId="0" applyFont="1"/>
    <xf numFmtId="0" fontId="4" fillId="0" borderId="0" xfId="0" applyFont="1"/>
    <xf numFmtId="168" fontId="11" fillId="4" borderId="20" xfId="0" applyNumberFormat="1" applyFont="1" applyFill="1" applyBorder="1" applyAlignment="1">
      <alignment horizontal="center" vertical="center"/>
    </xf>
    <xf numFmtId="168" fontId="11" fillId="4" borderId="18" xfId="0" applyNumberFormat="1" applyFont="1" applyFill="1" applyBorder="1" applyAlignment="1">
      <alignment horizontal="center" vertical="center"/>
    </xf>
    <xf numFmtId="168" fontId="11" fillId="4" borderId="19" xfId="0" applyNumberFormat="1" applyFont="1" applyFill="1" applyBorder="1" applyAlignment="1">
      <alignment horizontal="center" vertical="center"/>
    </xf>
    <xf numFmtId="0" fontId="12" fillId="2" borderId="17" xfId="0" applyFont="1" applyFill="1" applyBorder="1" applyAlignment="1">
      <alignment horizontal="center" vertical="center" shrinkToFit="1"/>
    </xf>
    <xf numFmtId="0" fontId="12" fillId="2" borderId="14" xfId="0" applyFont="1" applyFill="1" applyBorder="1" applyAlignment="1">
      <alignment horizontal="center" vertical="center" shrinkToFit="1"/>
    </xf>
    <xf numFmtId="0" fontId="12" fillId="2" borderId="15" xfId="0" applyFont="1" applyFill="1" applyBorder="1" applyAlignment="1">
      <alignment horizontal="center" vertical="center" shrinkToFit="1"/>
    </xf>
    <xf numFmtId="0" fontId="9" fillId="0" borderId="0" xfId="0" applyFont="1"/>
    <xf numFmtId="0" fontId="4" fillId="0" borderId="3" xfId="0" applyFont="1" applyBorder="1" applyAlignment="1">
      <alignment vertical="center"/>
    </xf>
    <xf numFmtId="0" fontId="4" fillId="0" borderId="12" xfId="0" applyFont="1" applyBorder="1" applyAlignment="1">
      <alignment vertical="center"/>
    </xf>
    <xf numFmtId="0" fontId="4" fillId="0" borderId="0" xfId="0" applyFont="1" applyAlignment="1">
      <alignment vertical="center"/>
    </xf>
    <xf numFmtId="0" fontId="4" fillId="0" borderId="4" xfId="0" applyFont="1" applyBorder="1" applyAlignment="1">
      <alignment vertical="center"/>
    </xf>
    <xf numFmtId="0" fontId="4" fillId="0" borderId="4" xfId="0" applyFont="1" applyBorder="1" applyAlignment="1">
      <alignment horizontal="right" vertical="center"/>
    </xf>
    <xf numFmtId="0" fontId="4" fillId="0" borderId="11" xfId="0" applyFont="1" applyBorder="1" applyAlignment="1">
      <alignment vertical="center"/>
    </xf>
    <xf numFmtId="0" fontId="4" fillId="0" borderId="10" xfId="0" applyFont="1" applyBorder="1" applyAlignment="1">
      <alignment vertical="center"/>
    </xf>
    <xf numFmtId="9" fontId="1" fillId="2" borderId="0" xfId="2" applyFont="1" applyFill="1" applyBorder="1" applyAlignment="1">
      <alignment horizontal="center" vertical="center"/>
    </xf>
    <xf numFmtId="165" fontId="15" fillId="2" borderId="0" xfId="0" applyNumberFormat="1" applyFont="1" applyFill="1" applyAlignment="1">
      <alignment horizontal="left" vertical="center"/>
    </xf>
    <xf numFmtId="165" fontId="1" fillId="2" borderId="0" xfId="0" applyNumberFormat="1" applyFont="1" applyFill="1" applyAlignment="1">
      <alignment horizontal="center" vertical="center"/>
    </xf>
    <xf numFmtId="0" fontId="4" fillId="2" borderId="0" xfId="0" applyFont="1" applyFill="1" applyAlignment="1">
      <alignment vertical="center"/>
    </xf>
    <xf numFmtId="0" fontId="9" fillId="2" borderId="0" xfId="0" applyFont="1" applyFill="1" applyAlignment="1">
      <alignment horizontal="left" vertical="center" indent="1"/>
    </xf>
    <xf numFmtId="166" fontId="21" fillId="0" borderId="0" xfId="9" applyFont="1" applyBorder="1" applyAlignment="1">
      <alignment horizontal="center" wrapText="1"/>
    </xf>
    <xf numFmtId="167" fontId="9" fillId="2" borderId="13" xfId="0" applyNumberFormat="1" applyFont="1" applyFill="1" applyBorder="1" applyAlignment="1">
      <alignment horizontal="center" vertical="center" wrapText="1"/>
    </xf>
    <xf numFmtId="167" fontId="9" fillId="2" borderId="19" xfId="0" applyNumberFormat="1" applyFont="1" applyFill="1" applyBorder="1" applyAlignment="1">
      <alignment horizontal="center" vertical="center" wrapText="1"/>
    </xf>
    <xf numFmtId="167" fontId="9" fillId="2" borderId="18" xfId="0" applyNumberFormat="1" applyFont="1" applyFill="1" applyBorder="1" applyAlignment="1">
      <alignment horizontal="center" vertical="center" wrapText="1"/>
    </xf>
    <xf numFmtId="2" fontId="21" fillId="0" borderId="0" xfId="0" applyNumberFormat="1" applyFont="1" applyAlignment="1">
      <alignment horizontal="left"/>
    </xf>
    <xf numFmtId="2" fontId="22" fillId="0" borderId="0" xfId="0" applyNumberFormat="1" applyFont="1"/>
    <xf numFmtId="166" fontId="21" fillId="0" borderId="0" xfId="9" applyFont="1" applyBorder="1" applyAlignment="1">
      <alignment horizontal="left"/>
    </xf>
    <xf numFmtId="0" fontId="22" fillId="0" borderId="0" xfId="0" applyFont="1"/>
    <xf numFmtId="0" fontId="19" fillId="0" borderId="0" xfId="8" applyFont="1" applyAlignment="1">
      <alignment horizontal="left"/>
    </xf>
    <xf numFmtId="0" fontId="20" fillId="0" borderId="0" xfId="0" applyFont="1"/>
    <xf numFmtId="0" fontId="18" fillId="0" borderId="0" xfId="5" applyFont="1" applyAlignment="1">
      <alignment horizontal="left" vertical="center" wrapText="1"/>
    </xf>
    <xf numFmtId="0" fontId="17" fillId="0" borderId="0" xfId="7" applyFont="1" applyAlignment="1">
      <alignment horizontal="left" vertical="center" wrapText="1"/>
    </xf>
    <xf numFmtId="0" fontId="16" fillId="0" borderId="21" xfId="1" applyFont="1" applyBorder="1" applyAlignment="1" applyProtection="1">
      <alignment horizontal="left" vertical="center" wrapText="1"/>
    </xf>
    <xf numFmtId="0" fontId="7" fillId="0" borderId="0" xfId="3" applyAlignment="1">
      <alignment wrapText="1"/>
    </xf>
    <xf numFmtId="9" fontId="1" fillId="5" borderId="6" xfId="2" applyFont="1" applyFill="1" applyBorder="1" applyAlignment="1">
      <alignment horizontal="center" vertical="center"/>
    </xf>
    <xf numFmtId="165" fontId="9" fillId="5" borderId="6" xfId="10" applyFont="1" applyFill="1" applyBorder="1">
      <alignment horizontal="center" vertical="center"/>
    </xf>
    <xf numFmtId="9" fontId="1" fillId="5" borderId="7" xfId="2" applyFont="1" applyFill="1" applyBorder="1" applyAlignment="1">
      <alignment horizontal="center" vertical="center"/>
    </xf>
    <xf numFmtId="165" fontId="9" fillId="5" borderId="7" xfId="10" applyFont="1" applyFill="1" applyBorder="1">
      <alignment horizontal="center" vertical="center"/>
    </xf>
    <xf numFmtId="9" fontId="1" fillId="6" borderId="0" xfId="2" applyFont="1" applyFill="1" applyBorder="1" applyAlignment="1">
      <alignment horizontal="center" vertical="center"/>
    </xf>
    <xf numFmtId="165" fontId="9" fillId="6" borderId="0" xfId="0" applyNumberFormat="1" applyFont="1" applyFill="1" applyAlignment="1">
      <alignment horizontal="center" vertical="center"/>
    </xf>
    <xf numFmtId="165" fontId="1" fillId="6" borderId="0" xfId="0" applyNumberFormat="1" applyFont="1" applyFill="1" applyAlignment="1">
      <alignment horizontal="center" vertical="center"/>
    </xf>
    <xf numFmtId="9" fontId="1" fillId="7" borderId="0" xfId="2" applyFont="1" applyFill="1" applyBorder="1" applyAlignment="1">
      <alignment horizontal="center" vertical="center"/>
    </xf>
    <xf numFmtId="165" fontId="9" fillId="7" borderId="0" xfId="0" applyNumberFormat="1" applyFont="1" applyFill="1" applyAlignment="1">
      <alignment horizontal="center" vertical="center"/>
    </xf>
    <xf numFmtId="165" fontId="1" fillId="7" borderId="0" xfId="0" applyNumberFormat="1" applyFont="1" applyFill="1" applyAlignment="1">
      <alignment horizontal="center" vertical="center"/>
    </xf>
    <xf numFmtId="9" fontId="1" fillId="2" borderId="5" xfId="2" applyFont="1" applyFill="1" applyBorder="1" applyAlignment="1">
      <alignment horizontal="center" vertical="center"/>
    </xf>
    <xf numFmtId="165" fontId="9" fillId="2" borderId="5" xfId="10" applyFont="1" applyFill="1" applyBorder="1">
      <alignment horizontal="center" vertical="center"/>
    </xf>
    <xf numFmtId="0" fontId="7" fillId="0" borderId="0" xfId="3" applyFill="1" applyAlignment="1">
      <alignment wrapText="1"/>
    </xf>
    <xf numFmtId="9" fontId="1" fillId="8" borderId="0" xfId="2" applyFont="1" applyFill="1" applyBorder="1" applyAlignment="1">
      <alignment horizontal="center" vertical="center"/>
    </xf>
    <xf numFmtId="165" fontId="9" fillId="8" borderId="0" xfId="0" applyNumberFormat="1" applyFont="1" applyFill="1" applyAlignment="1">
      <alignment horizontal="center" vertical="center"/>
    </xf>
    <xf numFmtId="165" fontId="1" fillId="8" borderId="0" xfId="0" applyNumberFormat="1" applyFont="1" applyFill="1" applyAlignment="1">
      <alignment horizontal="center" vertical="center"/>
    </xf>
    <xf numFmtId="9" fontId="1" fillId="9" borderId="0" xfId="2" applyFont="1" applyFill="1" applyBorder="1" applyAlignment="1">
      <alignment horizontal="center" vertical="center"/>
    </xf>
    <xf numFmtId="165" fontId="9" fillId="9" borderId="0" xfId="0" applyNumberFormat="1" applyFont="1" applyFill="1" applyAlignment="1">
      <alignment horizontal="center" vertical="center"/>
    </xf>
    <xf numFmtId="165" fontId="1" fillId="9" borderId="0" xfId="0" applyNumberFormat="1" applyFont="1" applyFill="1" applyAlignment="1">
      <alignment horizontal="center" vertical="center"/>
    </xf>
    <xf numFmtId="9" fontId="1" fillId="2" borderId="9" xfId="2" applyFont="1" applyFill="1" applyBorder="1" applyAlignment="1">
      <alignment horizontal="center" vertical="center"/>
    </xf>
    <xf numFmtId="165" fontId="9" fillId="2" borderId="9" xfId="10" applyFont="1" applyFill="1" applyBorder="1">
      <alignment horizontal="center" vertical="center"/>
    </xf>
    <xf numFmtId="9" fontId="1" fillId="2" borderId="8" xfId="2" applyFont="1" applyFill="1" applyBorder="1" applyAlignment="1">
      <alignment horizontal="center" vertical="center"/>
    </xf>
    <xf numFmtId="165" fontId="9" fillId="2" borderId="8" xfId="10" applyFont="1" applyFill="1" applyBorder="1">
      <alignment horizontal="center" vertical="center"/>
    </xf>
    <xf numFmtId="9" fontId="1" fillId="10" borderId="0" xfId="2" applyFont="1" applyFill="1" applyBorder="1" applyAlignment="1">
      <alignment horizontal="center" vertical="center"/>
    </xf>
    <xf numFmtId="165" fontId="9" fillId="10" borderId="0" xfId="0" applyNumberFormat="1" applyFont="1" applyFill="1" applyAlignment="1">
      <alignment horizontal="center" vertical="center"/>
    </xf>
    <xf numFmtId="165" fontId="1" fillId="10" borderId="0" xfId="0" applyNumberFormat="1" applyFont="1" applyFill="1" applyAlignment="1">
      <alignment horizontal="center" vertical="center"/>
    </xf>
    <xf numFmtId="9" fontId="1" fillId="11" borderId="0" xfId="2" applyFont="1" applyFill="1" applyBorder="1" applyAlignment="1">
      <alignment horizontal="center" vertical="center"/>
    </xf>
    <xf numFmtId="165" fontId="9" fillId="11" borderId="0" xfId="0" applyNumberFormat="1" applyFont="1" applyFill="1" applyAlignment="1">
      <alignment horizontal="center" vertical="center"/>
    </xf>
    <xf numFmtId="165" fontId="1" fillId="11" borderId="0" xfId="0" applyNumberFormat="1" applyFont="1" applyFill="1" applyAlignment="1">
      <alignment horizontal="center" vertical="center"/>
    </xf>
    <xf numFmtId="9" fontId="1" fillId="12" borderId="0" xfId="2" applyFont="1" applyFill="1" applyBorder="1" applyAlignment="1">
      <alignment horizontal="center" vertical="center"/>
    </xf>
    <xf numFmtId="165" fontId="9" fillId="12" borderId="0" xfId="0" applyNumberFormat="1" applyFont="1" applyFill="1" applyAlignment="1">
      <alignment horizontal="center" vertical="center"/>
    </xf>
    <xf numFmtId="165" fontId="1" fillId="12" borderId="0" xfId="0" applyNumberFormat="1" applyFont="1" applyFill="1" applyAlignment="1">
      <alignment horizontal="center" vertical="center"/>
    </xf>
    <xf numFmtId="0" fontId="9" fillId="5" borderId="7" xfId="11" applyFont="1" applyFill="1" applyBorder="1" applyAlignment="1">
      <alignment horizontal="left" vertical="center"/>
    </xf>
    <xf numFmtId="0" fontId="9" fillId="5" borderId="6" xfId="12" applyFont="1" applyFill="1" applyBorder="1" applyAlignment="1">
      <alignment horizontal="left" vertical="center" wrapText="1"/>
    </xf>
    <xf numFmtId="0" fontId="10" fillId="3" borderId="16" xfId="0" applyFont="1" applyFill="1" applyBorder="1" applyAlignment="1">
      <alignment horizontal="left" vertical="center"/>
    </xf>
    <xf numFmtId="0" fontId="13" fillId="10" borderId="0" xfId="0" applyFont="1" applyFill="1" applyAlignment="1">
      <alignment horizontal="left" vertical="center"/>
    </xf>
    <xf numFmtId="0" fontId="9" fillId="5" borderId="7" xfId="12" applyFont="1" applyFill="1" applyBorder="1" applyAlignment="1">
      <alignment horizontal="left" vertical="center" wrapText="1"/>
    </xf>
    <xf numFmtId="0" fontId="9" fillId="5" borderId="7" xfId="12" applyFont="1" applyFill="1" applyBorder="1" applyAlignment="1">
      <alignment horizontal="left" vertical="center"/>
    </xf>
    <xf numFmtId="0" fontId="13" fillId="6" borderId="0" xfId="0" applyFont="1" applyFill="1" applyAlignment="1">
      <alignment horizontal="left" vertical="center"/>
    </xf>
    <xf numFmtId="0" fontId="9" fillId="2" borderId="5" xfId="12" applyFont="1" applyFill="1" applyBorder="1" applyAlignment="1">
      <alignment horizontal="left" vertical="center"/>
    </xf>
    <xf numFmtId="0" fontId="9" fillId="2" borderId="5" xfId="12" applyFont="1" applyFill="1" applyBorder="1" applyAlignment="1">
      <alignment horizontal="left" vertical="center" wrapText="1"/>
    </xf>
    <xf numFmtId="0" fontId="13" fillId="11" borderId="0" xfId="0" applyFont="1" applyFill="1" applyAlignment="1">
      <alignment horizontal="left" vertical="center"/>
    </xf>
    <xf numFmtId="0" fontId="9" fillId="2" borderId="8" xfId="12" applyFont="1" applyFill="1" applyBorder="1" applyAlignment="1">
      <alignment horizontal="left" vertical="center" wrapText="1"/>
    </xf>
    <xf numFmtId="0" fontId="9" fillId="2" borderId="8" xfId="12" applyFont="1" applyFill="1" applyBorder="1" applyAlignment="1">
      <alignment horizontal="left" vertical="center"/>
    </xf>
    <xf numFmtId="0" fontId="13" fillId="8" borderId="0" xfId="0" applyFont="1" applyFill="1" applyAlignment="1">
      <alignment horizontal="left" vertical="center"/>
    </xf>
    <xf numFmtId="0" fontId="9" fillId="2" borderId="9" xfId="12" applyFont="1" applyFill="1" applyBorder="1" applyAlignment="1">
      <alignment horizontal="left" vertical="center"/>
    </xf>
    <xf numFmtId="0" fontId="10" fillId="2" borderId="9" xfId="12" applyFont="1" applyFill="1" applyBorder="1" applyAlignment="1">
      <alignment horizontal="left" vertical="center" wrapText="1"/>
    </xf>
    <xf numFmtId="0" fontId="9" fillId="2" borderId="0" xfId="12" applyFont="1" applyFill="1" applyBorder="1" applyAlignment="1">
      <alignment horizontal="left" vertical="center"/>
    </xf>
    <xf numFmtId="0" fontId="13" fillId="7" borderId="0" xfId="0" applyFont="1" applyFill="1" applyAlignment="1">
      <alignment horizontal="left" vertical="center"/>
    </xf>
    <xf numFmtId="0" fontId="10" fillId="2" borderId="0" xfId="12" applyFont="1" applyFill="1" applyBorder="1" applyAlignment="1">
      <alignment horizontal="left" vertical="center"/>
    </xf>
    <xf numFmtId="0" fontId="13" fillId="12" borderId="0" xfId="0" applyFont="1" applyFill="1" applyAlignment="1">
      <alignment horizontal="left" vertical="center"/>
    </xf>
    <xf numFmtId="0" fontId="13" fillId="9" borderId="0" xfId="0" applyFont="1" applyFill="1" applyAlignment="1">
      <alignment horizontal="left" vertical="center"/>
    </xf>
    <xf numFmtId="0" fontId="0" fillId="0" borderId="0" xfId="0" applyAlignment="1">
      <alignment horizontal="left"/>
    </xf>
    <xf numFmtId="0" fontId="9" fillId="0" borderId="0" xfId="0" applyFont="1" applyAlignment="1">
      <alignment horizontal="left" vertical="center"/>
    </xf>
    <xf numFmtId="0" fontId="0" fillId="0" borderId="0" xfId="0" applyAlignment="1">
      <alignment horizontal="left" vertical="center"/>
    </xf>
    <xf numFmtId="0" fontId="9" fillId="0" borderId="0" xfId="0" applyFont="1" applyAlignment="1">
      <alignment horizontal="left" wrapText="1"/>
    </xf>
    <xf numFmtId="0" fontId="9" fillId="10" borderId="0" xfId="11" applyFont="1" applyFill="1" applyBorder="1" applyAlignment="1">
      <alignment horizontal="left" vertical="center"/>
    </xf>
    <xf numFmtId="0" fontId="9" fillId="5" borderId="6" xfId="11" applyFont="1" applyFill="1" applyBorder="1" applyAlignment="1">
      <alignment horizontal="left" vertical="center"/>
    </xf>
    <xf numFmtId="0" fontId="9" fillId="6" borderId="0" xfId="11" applyFont="1" applyFill="1" applyBorder="1" applyAlignment="1">
      <alignment horizontal="left" vertical="center"/>
    </xf>
    <xf numFmtId="0" fontId="9" fillId="2" borderId="5" xfId="11" applyFont="1" applyFill="1" applyBorder="1" applyAlignment="1">
      <alignment horizontal="left" vertical="center"/>
    </xf>
    <xf numFmtId="0" fontId="9" fillId="11" borderId="0" xfId="11" applyFont="1" applyFill="1" applyBorder="1" applyAlignment="1">
      <alignment horizontal="left" vertical="center"/>
    </xf>
    <xf numFmtId="0" fontId="9" fillId="2" borderId="8" xfId="11" applyFont="1" applyFill="1" applyBorder="1" applyAlignment="1">
      <alignment horizontal="left" vertical="center"/>
    </xf>
    <xf numFmtId="0" fontId="9" fillId="8" borderId="0" xfId="11" applyFont="1" applyFill="1" applyBorder="1" applyAlignment="1">
      <alignment horizontal="left" vertical="center"/>
    </xf>
    <xf numFmtId="0" fontId="9" fillId="2" borderId="9" xfId="11" applyFont="1" applyFill="1" applyBorder="1" applyAlignment="1">
      <alignment horizontal="left" vertical="center"/>
    </xf>
    <xf numFmtId="0" fontId="9" fillId="2" borderId="0" xfId="11" applyFont="1" applyFill="1" applyBorder="1" applyAlignment="1">
      <alignment horizontal="left" vertical="center"/>
    </xf>
    <xf numFmtId="0" fontId="9" fillId="7" borderId="0" xfId="11" applyFont="1" applyFill="1" applyBorder="1" applyAlignment="1">
      <alignment horizontal="left" vertical="center"/>
    </xf>
    <xf numFmtId="0" fontId="9" fillId="12" borderId="0" xfId="11" applyFont="1" applyFill="1" applyBorder="1" applyAlignment="1">
      <alignment horizontal="left" vertical="center"/>
    </xf>
    <xf numFmtId="0" fontId="9" fillId="9" borderId="0" xfId="11" applyFont="1" applyFill="1" applyBorder="1" applyAlignment="1">
      <alignment horizontal="left" vertical="center"/>
    </xf>
    <xf numFmtId="0" fontId="14" fillId="2" borderId="0" xfId="0" applyFont="1" applyFill="1" applyAlignment="1">
      <alignment horizontal="left" vertical="center"/>
    </xf>
    <xf numFmtId="0" fontId="9" fillId="13" borderId="5" xfId="12" applyFont="1" applyFill="1" applyBorder="1" applyAlignment="1">
      <alignment horizontal="left" vertical="center" wrapText="1"/>
    </xf>
    <xf numFmtId="165" fontId="9" fillId="13" borderId="5" xfId="10" applyFont="1" applyFill="1" applyBorder="1">
      <alignment horizontal="center" vertical="center"/>
    </xf>
    <xf numFmtId="0" fontId="10" fillId="3" borderId="21" xfId="0" applyFont="1" applyFill="1" applyBorder="1" applyAlignment="1">
      <alignment horizontal="left" vertical="center"/>
    </xf>
    <xf numFmtId="0" fontId="10" fillId="3" borderId="16" xfId="0" applyFont="1" applyFill="1" applyBorder="1" applyAlignment="1">
      <alignment horizontal="center" vertical="center" wrapText="1"/>
    </xf>
    <xf numFmtId="0" fontId="10" fillId="3" borderId="21" xfId="0" applyFont="1" applyFill="1" applyBorder="1" applyAlignment="1">
      <alignment horizontal="center" vertical="center" wrapText="1"/>
    </xf>
    <xf numFmtId="0" fontId="10" fillId="3" borderId="16" xfId="0" applyFont="1" applyFill="1" applyBorder="1" applyAlignment="1">
      <alignment horizontal="left" vertical="center" wrapText="1"/>
    </xf>
    <xf numFmtId="0" fontId="10" fillId="3" borderId="21" xfId="0" applyFont="1" applyFill="1" applyBorder="1" applyAlignment="1">
      <alignment horizontal="left" vertical="center" wrapText="1"/>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24">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23"/>
      <tableStyleElement type="headerRow" dxfId="22"/>
      <tableStyleElement type="totalRow" dxfId="21"/>
      <tableStyleElement type="firstColumn" dxfId="20"/>
      <tableStyleElement type="lastColumn" dxfId="19"/>
      <tableStyleElement type="firstRowStripe" dxfId="18"/>
      <tableStyleElement type="secondRowStripe" dxfId="17"/>
      <tableStyleElement type="firstColumnStripe" dxfId="16"/>
      <tableStyleElement type="secondColumnStripe" dxfId="15"/>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99FFCC"/>
      <color rgb="FFFF9999"/>
      <color rgb="FFBD50F4"/>
      <color rgb="FF66CCFF"/>
      <color rgb="FFFCF2D6"/>
      <color rgb="FF996633"/>
      <color rgb="FFCC9900"/>
      <color rgb="FFF2BA88"/>
      <color rgb="FFFFCC00"/>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44</xdr:col>
      <xdr:colOff>152399</xdr:colOff>
      <xdr:row>0</xdr:row>
      <xdr:rowOff>436417</xdr:rowOff>
    </xdr:from>
    <xdr:to>
      <xdr:col>63</xdr:col>
      <xdr:colOff>1304092</xdr:colOff>
      <xdr:row>0</xdr:row>
      <xdr:rowOff>1103172</xdr:rowOff>
    </xdr:to>
    <xdr:pic>
      <xdr:nvPicPr>
        <xdr:cNvPr id="2" name="Picture 1">
          <a:extLst>
            <a:ext uri="{FF2B5EF4-FFF2-40B4-BE49-F238E27FC236}">
              <a16:creationId xmlns:a16="http://schemas.microsoft.com/office/drawing/2014/main" id="{A8ECEB40-9848-3F34-8169-A93FDBB03FDC}"/>
            </a:ext>
          </a:extLst>
        </xdr:cNvPr>
        <xdr:cNvPicPr>
          <a:picLocks noChangeAspect="1"/>
        </xdr:cNvPicPr>
      </xdr:nvPicPr>
      <xdr:blipFill>
        <a:blip xmlns:r="http://schemas.openxmlformats.org/officeDocument/2006/relationships" r:embed="rId1"/>
        <a:stretch>
          <a:fillRect/>
        </a:stretch>
      </xdr:blipFill>
      <xdr:spPr>
        <a:xfrm>
          <a:off x="17629908" y="436417"/>
          <a:ext cx="4837002" cy="666755"/>
        </a:xfrm>
        <a:prstGeom prst="rect">
          <a:avLst/>
        </a:prstGeom>
      </xdr:spPr>
    </xdr:pic>
    <xdr:clientData/>
  </xdr:twoCellAnchor>
</xdr:wsDr>
</file>

<file path=xl/theme/theme1.xml><?xml version="1.0" encoding="utf-8"?>
<a:theme xmlns:a="http://schemas.openxmlformats.org/drawingml/2006/main" name="Gallery">
  <a:themeElements>
    <a:clrScheme name="Custom 9">
      <a:dk1>
        <a:sysClr val="windowText" lastClr="000000"/>
      </a:dk1>
      <a:lt1>
        <a:sysClr val="window" lastClr="FFFFFF"/>
      </a:lt1>
      <a:dk2>
        <a:srgbClr val="454545"/>
      </a:dk2>
      <a:lt2>
        <a:srgbClr val="00262A"/>
      </a:lt2>
      <a:accent1>
        <a:srgbClr val="00262A"/>
      </a:accent1>
      <a:accent2>
        <a:srgbClr val="00262A"/>
      </a:accent2>
      <a:accent3>
        <a:srgbClr val="00262A"/>
      </a:accent3>
      <a:accent4>
        <a:srgbClr val="00262A"/>
      </a:accent4>
      <a:accent5>
        <a:srgbClr val="00262A"/>
      </a:accent5>
      <a:accent6>
        <a:srgbClr val="00262A"/>
      </a:accent6>
      <a:hlink>
        <a:srgbClr val="00262A"/>
      </a:hlink>
      <a:folHlink>
        <a:srgbClr val="BC658E"/>
      </a:folHlink>
    </a:clrScheme>
    <a:fontScheme name="Gallery">
      <a:majorFont>
        <a:latin typeface="Gill Sans MT" panose="020B0502020104020203"/>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Gill Sans MT" panose="020B0502020104020203"/>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Gallery">
      <a:fillStyleLst>
        <a:solidFill>
          <a:schemeClr val="phClr"/>
        </a:solidFill>
        <a:gradFill rotWithShape="1">
          <a:gsLst>
            <a:gs pos="0">
              <a:schemeClr val="phClr">
                <a:tint val="54000"/>
                <a:alpha val="100000"/>
                <a:satMod val="105000"/>
                <a:lumMod val="110000"/>
              </a:schemeClr>
            </a:gs>
            <a:gs pos="100000">
              <a:schemeClr val="phClr">
                <a:tint val="78000"/>
                <a:alpha val="92000"/>
                <a:satMod val="109000"/>
                <a:lumMod val="100000"/>
              </a:schemeClr>
            </a:gs>
          </a:gsLst>
          <a:lin ang="5400000" scaled="0"/>
        </a:gradFill>
        <a:gradFill rotWithShape="1">
          <a:gsLst>
            <a:gs pos="0">
              <a:schemeClr val="phClr">
                <a:tint val="98000"/>
                <a:satMod val="110000"/>
                <a:lumMod val="104000"/>
              </a:schemeClr>
            </a:gs>
            <a:gs pos="69000">
              <a:schemeClr val="phClr">
                <a:shade val="88000"/>
                <a:satMod val="130000"/>
                <a:lumMod val="92000"/>
              </a:schemeClr>
            </a:gs>
            <a:gs pos="100000">
              <a:schemeClr val="phClr">
                <a:shade val="78000"/>
                <a:satMod val="130000"/>
                <a:lumMod val="92000"/>
              </a:schemeClr>
            </a:gs>
          </a:gsLst>
          <a:lin ang="5400000" scaled="0"/>
        </a:gradFill>
      </a:fillStyleLst>
      <a:lnStyleLst>
        <a:ln w="9525" cap="flat" cmpd="sng" algn="ctr">
          <a:solidFill>
            <a:schemeClr val="ph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effectStyle>
        <a:effectStyle>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a:effectStyle>
      </a:effectStyleLst>
      <a:bgFillStyleLst>
        <a:solidFill>
          <a:schemeClr val="phClr"/>
        </a:solidFill>
        <a:solidFill>
          <a:schemeClr val="phClr"/>
        </a:solidFill>
        <a:gradFill rotWithShape="1">
          <a:gsLst>
            <a:gs pos="0">
              <a:schemeClr val="phClr">
                <a:tint val="94000"/>
                <a:satMod val="80000"/>
                <a:lumMod val="106000"/>
              </a:schemeClr>
            </a:gs>
            <a:gs pos="100000">
              <a:schemeClr val="phClr">
                <a:shade val="80000"/>
              </a:schemeClr>
            </a:gs>
          </a:gsLst>
          <a:path path="circle">
            <a:fillToRect l="43000" r="43000" b="100000"/>
          </a:path>
        </a:gradFill>
      </a:bgFillStyleLst>
    </a:fmtScheme>
  </a:themeElements>
  <a:objectDefaults/>
  <a:extraClrSchemeLst/>
  <a:extLst>
    <a:ext uri="{05A4C25C-085E-4340-85A3-A5531E510DB2}">
      <thm15:themeFamily xmlns:thm15="http://schemas.microsoft.com/office/thememl/2012/main" name="Gallery" id="{BBFCD31E-59A1-489D-B089-A3EAD7CAE12E}" vid="{F5E91637-A7B6-4E27-B710-77DA7014EE1E}"/>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59"/>
  <sheetViews>
    <sheetView showGridLines="0" tabSelected="1" showRuler="0" zoomScale="60" zoomScaleNormal="60" zoomScalePageLayoutView="70" workbookViewId="0">
      <pane xSplit="1" ySplit="7" topLeftCell="B8" activePane="bottomRight" state="frozen"/>
      <selection pane="topRight" activeCell="B1" sqref="B1"/>
      <selection pane="bottomLeft" activeCell="A8" sqref="A8"/>
      <selection pane="bottomRight" activeCell="AO17" sqref="AO17"/>
    </sheetView>
  </sheetViews>
  <sheetFormatPr defaultColWidth="8.68359375" defaultRowHeight="30" customHeight="1" x14ac:dyDescent="0.8"/>
  <cols>
    <col min="1" max="1" width="2.68359375" style="5" customWidth="1"/>
    <col min="2" max="2" width="41.83984375" style="96" customWidth="1"/>
    <col min="3" max="3" width="24.578125" style="94" customWidth="1"/>
    <col min="4" max="4" width="29.9453125" style="94" customWidth="1"/>
    <col min="5" max="5" width="10.68359375" customWidth="1"/>
    <col min="6" max="6" width="8.15625" style="2" customWidth="1"/>
    <col min="7" max="7" width="8.5234375" customWidth="1"/>
    <col min="8" max="8" width="0.20703125" customWidth="1"/>
    <col min="9" max="63" width="2.68359375" customWidth="1"/>
    <col min="64" max="64" width="18.7890625" customWidth="1"/>
    <col min="65" max="65" width="2.68359375" customWidth="1"/>
  </cols>
  <sheetData>
    <row r="1" spans="1:64" ht="101.1" customHeight="1" x14ac:dyDescent="1.1000000000000001">
      <c r="A1" s="6"/>
      <c r="B1" s="38" t="s">
        <v>14</v>
      </c>
      <c r="C1" s="38"/>
      <c r="D1" s="38"/>
      <c r="E1" s="38"/>
      <c r="F1" s="38"/>
      <c r="G1" s="38"/>
      <c r="H1" s="1"/>
      <c r="I1" s="36" t="s">
        <v>6</v>
      </c>
      <c r="J1" s="37"/>
      <c r="K1" s="37"/>
      <c r="L1" s="37"/>
      <c r="M1" s="37"/>
      <c r="N1" s="37"/>
      <c r="O1" s="37"/>
      <c r="P1" s="7"/>
      <c r="Q1" s="34">
        <f ca="1">TODAY()-90</f>
        <v>45754</v>
      </c>
      <c r="R1" s="35"/>
      <c r="S1" s="35"/>
      <c r="T1" s="35"/>
      <c r="U1" s="35"/>
      <c r="V1" s="35"/>
      <c r="W1" s="35"/>
      <c r="X1" s="35"/>
      <c r="Y1" s="35"/>
      <c r="Z1" s="35"/>
      <c r="AC1" s="7"/>
      <c r="AD1" s="28" t="s">
        <v>15</v>
      </c>
      <c r="AE1" s="28"/>
      <c r="AF1" s="28"/>
      <c r="AG1" s="28"/>
      <c r="AH1" s="28"/>
      <c r="AI1" s="28"/>
      <c r="AJ1" s="28"/>
      <c r="AK1" s="28"/>
      <c r="AL1" s="28"/>
      <c r="AM1" s="28"/>
    </row>
    <row r="2" spans="1:64" ht="46.8" customHeight="1" x14ac:dyDescent="1.1000000000000001">
      <c r="B2" s="39" t="s">
        <v>9</v>
      </c>
      <c r="C2" s="39"/>
      <c r="D2" s="39"/>
      <c r="E2" s="39"/>
      <c r="F2" s="39"/>
      <c r="G2" s="39"/>
      <c r="I2" s="36" t="s">
        <v>7</v>
      </c>
      <c r="J2" s="37"/>
      <c r="K2" s="37"/>
      <c r="L2" s="37"/>
      <c r="M2" s="37"/>
      <c r="N2" s="37"/>
      <c r="O2" s="37"/>
      <c r="P2" s="7"/>
      <c r="Q2" s="32">
        <v>1</v>
      </c>
      <c r="R2" s="33"/>
      <c r="S2" s="33"/>
      <c r="T2" s="33"/>
      <c r="U2" s="33"/>
      <c r="V2" s="33"/>
      <c r="W2" s="33"/>
      <c r="X2" s="33"/>
      <c r="Y2" s="33"/>
      <c r="Z2" s="33"/>
      <c r="AD2" s="28"/>
      <c r="AE2" s="28"/>
      <c r="AF2" s="28"/>
      <c r="AG2" s="28"/>
      <c r="AH2" s="28"/>
      <c r="AI2" s="28"/>
      <c r="AJ2" s="28"/>
      <c r="AK2" s="28"/>
      <c r="AL2" s="28"/>
      <c r="AM2" s="28"/>
    </row>
    <row r="3" spans="1:64" s="8" customFormat="1" ht="46.8" customHeight="1" x14ac:dyDescent="0.8">
      <c r="A3" s="5"/>
      <c r="B3" s="39"/>
      <c r="C3" s="39"/>
      <c r="D3" s="39"/>
      <c r="E3" s="39"/>
      <c r="F3" s="39"/>
      <c r="G3" s="39"/>
    </row>
    <row r="4" spans="1:64" s="8" customFormat="1" ht="69.599999999999994" customHeight="1" x14ac:dyDescent="0.8">
      <c r="A4" s="6"/>
      <c r="B4" s="40" t="s">
        <v>13</v>
      </c>
      <c r="C4" s="40"/>
      <c r="D4" s="40"/>
      <c r="E4" s="40"/>
      <c r="F4" s="40"/>
      <c r="G4" s="40"/>
      <c r="I4" s="31">
        <f ca="1">I5</f>
        <v>45754</v>
      </c>
      <c r="J4" s="29"/>
      <c r="K4" s="29"/>
      <c r="L4" s="29"/>
      <c r="M4" s="29"/>
      <c r="N4" s="29"/>
      <c r="O4" s="29"/>
      <c r="P4" s="29">
        <f ca="1">P5</f>
        <v>45761</v>
      </c>
      <c r="Q4" s="29"/>
      <c r="R4" s="29"/>
      <c r="S4" s="29"/>
      <c r="T4" s="29"/>
      <c r="U4" s="29"/>
      <c r="V4" s="29"/>
      <c r="W4" s="29">
        <f ca="1">W5</f>
        <v>45768</v>
      </c>
      <c r="X4" s="29"/>
      <c r="Y4" s="29"/>
      <c r="Z4" s="29"/>
      <c r="AA4" s="29"/>
      <c r="AB4" s="29"/>
      <c r="AC4" s="29"/>
      <c r="AD4" s="29">
        <f ca="1">AD5</f>
        <v>45775</v>
      </c>
      <c r="AE4" s="29"/>
      <c r="AF4" s="29"/>
      <c r="AG4" s="29"/>
      <c r="AH4" s="29"/>
      <c r="AI4" s="29"/>
      <c r="AJ4" s="29"/>
      <c r="AK4" s="29">
        <f ca="1">AK5</f>
        <v>45782</v>
      </c>
      <c r="AL4" s="29"/>
      <c r="AM4" s="29"/>
      <c r="AN4" s="29"/>
      <c r="AO4" s="29"/>
      <c r="AP4" s="29"/>
      <c r="AQ4" s="29"/>
      <c r="AR4" s="29">
        <f ca="1">AR5</f>
        <v>45789</v>
      </c>
      <c r="AS4" s="29"/>
      <c r="AT4" s="29"/>
      <c r="AU4" s="29"/>
      <c r="AV4" s="29"/>
      <c r="AW4" s="29"/>
      <c r="AX4" s="29"/>
      <c r="AY4" s="29">
        <f ca="1">AY5</f>
        <v>45796</v>
      </c>
      <c r="AZ4" s="29"/>
      <c r="BA4" s="29"/>
      <c r="BB4" s="29"/>
      <c r="BC4" s="29"/>
      <c r="BD4" s="29"/>
      <c r="BE4" s="29"/>
      <c r="BF4" s="29">
        <f ca="1">BF5</f>
        <v>45803</v>
      </c>
      <c r="BG4" s="29"/>
      <c r="BH4" s="29"/>
      <c r="BI4" s="29"/>
      <c r="BJ4" s="29"/>
      <c r="BK4" s="29"/>
      <c r="BL4" s="30"/>
    </row>
    <row r="5" spans="1:64" s="8" customFormat="1" ht="23.4" customHeight="1" x14ac:dyDescent="0.8">
      <c r="A5" s="41"/>
      <c r="B5" s="76" t="s">
        <v>4</v>
      </c>
      <c r="C5" s="76" t="s">
        <v>8</v>
      </c>
      <c r="D5" s="116" t="s">
        <v>10</v>
      </c>
      <c r="E5" s="114" t="s">
        <v>1</v>
      </c>
      <c r="F5" s="116" t="s">
        <v>2</v>
      </c>
      <c r="G5" s="116" t="s">
        <v>3</v>
      </c>
      <c r="I5" s="9">
        <f ca="1">Project_Start-WEEKDAY(Project_Start,1)+2+7*(Display_Week-1)</f>
        <v>45754</v>
      </c>
      <c r="J5" s="9">
        <f ca="1">I5+1</f>
        <v>45755</v>
      </c>
      <c r="K5" s="9">
        <f t="shared" ref="K5:AX5" ca="1" si="0">J5+1</f>
        <v>45756</v>
      </c>
      <c r="L5" s="9">
        <f t="shared" ca="1" si="0"/>
        <v>45757</v>
      </c>
      <c r="M5" s="9">
        <f t="shared" ca="1" si="0"/>
        <v>45758</v>
      </c>
      <c r="N5" s="9">
        <f t="shared" ca="1" si="0"/>
        <v>45759</v>
      </c>
      <c r="O5" s="10">
        <f t="shared" ca="1" si="0"/>
        <v>45760</v>
      </c>
      <c r="P5" s="11">
        <f ca="1">O5+1</f>
        <v>45761</v>
      </c>
      <c r="Q5" s="9">
        <f ca="1">P5+1</f>
        <v>45762</v>
      </c>
      <c r="R5" s="9">
        <f t="shared" ca="1" si="0"/>
        <v>45763</v>
      </c>
      <c r="S5" s="9">
        <f t="shared" ca="1" si="0"/>
        <v>45764</v>
      </c>
      <c r="T5" s="9">
        <f t="shared" ca="1" si="0"/>
        <v>45765</v>
      </c>
      <c r="U5" s="9">
        <f t="shared" ca="1" si="0"/>
        <v>45766</v>
      </c>
      <c r="V5" s="10">
        <f t="shared" ca="1" si="0"/>
        <v>45767</v>
      </c>
      <c r="W5" s="11">
        <f ca="1">V5+1</f>
        <v>45768</v>
      </c>
      <c r="X5" s="9">
        <f ca="1">W5+1</f>
        <v>45769</v>
      </c>
      <c r="Y5" s="9">
        <f t="shared" ca="1" si="0"/>
        <v>45770</v>
      </c>
      <c r="Z5" s="9">
        <f t="shared" ca="1" si="0"/>
        <v>45771</v>
      </c>
      <c r="AA5" s="9">
        <f t="shared" ca="1" si="0"/>
        <v>45772</v>
      </c>
      <c r="AB5" s="9">
        <f t="shared" ca="1" si="0"/>
        <v>45773</v>
      </c>
      <c r="AC5" s="10">
        <f t="shared" ca="1" si="0"/>
        <v>45774</v>
      </c>
      <c r="AD5" s="11">
        <f ca="1">AC5+1</f>
        <v>45775</v>
      </c>
      <c r="AE5" s="9">
        <f ca="1">AD5+1</f>
        <v>45776</v>
      </c>
      <c r="AF5" s="9">
        <f t="shared" ca="1" si="0"/>
        <v>45777</v>
      </c>
      <c r="AG5" s="9">
        <f t="shared" ca="1" si="0"/>
        <v>45778</v>
      </c>
      <c r="AH5" s="9">
        <f t="shared" ca="1" si="0"/>
        <v>45779</v>
      </c>
      <c r="AI5" s="9">
        <f t="shared" ca="1" si="0"/>
        <v>45780</v>
      </c>
      <c r="AJ5" s="10">
        <f t="shared" ca="1" si="0"/>
        <v>45781</v>
      </c>
      <c r="AK5" s="11">
        <f ca="1">AJ5+1</f>
        <v>45782</v>
      </c>
      <c r="AL5" s="9">
        <f ca="1">AK5+1</f>
        <v>45783</v>
      </c>
      <c r="AM5" s="9">
        <f t="shared" ca="1" si="0"/>
        <v>45784</v>
      </c>
      <c r="AN5" s="9">
        <f t="shared" ca="1" si="0"/>
        <v>45785</v>
      </c>
      <c r="AO5" s="9">
        <f t="shared" ca="1" si="0"/>
        <v>45786</v>
      </c>
      <c r="AP5" s="9">
        <f t="shared" ca="1" si="0"/>
        <v>45787</v>
      </c>
      <c r="AQ5" s="10">
        <f t="shared" ca="1" si="0"/>
        <v>45788</v>
      </c>
      <c r="AR5" s="11">
        <f ca="1">AQ5+1</f>
        <v>45789</v>
      </c>
      <c r="AS5" s="9">
        <f ca="1">AR5+1</f>
        <v>45790</v>
      </c>
      <c r="AT5" s="9">
        <f t="shared" ca="1" si="0"/>
        <v>45791</v>
      </c>
      <c r="AU5" s="9">
        <f t="shared" ca="1" si="0"/>
        <v>45792</v>
      </c>
      <c r="AV5" s="9">
        <f t="shared" ca="1" si="0"/>
        <v>45793</v>
      </c>
      <c r="AW5" s="9">
        <f t="shared" ca="1" si="0"/>
        <v>45794</v>
      </c>
      <c r="AX5" s="10">
        <f t="shared" ca="1" si="0"/>
        <v>45795</v>
      </c>
      <c r="AY5" s="11">
        <f ca="1">AX5+1</f>
        <v>45796</v>
      </c>
      <c r="AZ5" s="9">
        <f ca="1">AY5+1</f>
        <v>45797</v>
      </c>
      <c r="BA5" s="9">
        <f t="shared" ref="BA5:BE5" ca="1" si="1">AZ5+1</f>
        <v>45798</v>
      </c>
      <c r="BB5" s="9">
        <f t="shared" ca="1" si="1"/>
        <v>45799</v>
      </c>
      <c r="BC5" s="9">
        <f t="shared" ca="1" si="1"/>
        <v>45800</v>
      </c>
      <c r="BD5" s="9">
        <f t="shared" ca="1" si="1"/>
        <v>45801</v>
      </c>
      <c r="BE5" s="10">
        <f t="shared" ca="1" si="1"/>
        <v>45802</v>
      </c>
      <c r="BF5" s="11">
        <f ca="1">BE5+1</f>
        <v>45803</v>
      </c>
      <c r="BG5" s="9">
        <f ca="1">BF5+1</f>
        <v>45804</v>
      </c>
      <c r="BH5" s="9">
        <f t="shared" ref="BH5:BL5" ca="1" si="2">BG5+1</f>
        <v>45805</v>
      </c>
      <c r="BI5" s="9">
        <f t="shared" ca="1" si="2"/>
        <v>45806</v>
      </c>
      <c r="BJ5" s="9">
        <f t="shared" ca="1" si="2"/>
        <v>45807</v>
      </c>
      <c r="BK5" s="9">
        <f t="shared" ca="1" si="2"/>
        <v>45808</v>
      </c>
      <c r="BL5" s="9">
        <f t="shared" ca="1" si="2"/>
        <v>45809</v>
      </c>
    </row>
    <row r="6" spans="1:64" s="8" customFormat="1" ht="30.3" customHeight="1" thickBot="1" x14ac:dyDescent="0.85">
      <c r="A6" s="41"/>
      <c r="B6" s="113"/>
      <c r="C6" s="113"/>
      <c r="D6" s="117"/>
      <c r="E6" s="115"/>
      <c r="F6" s="117"/>
      <c r="G6" s="117"/>
      <c r="I6" s="12" t="str">
        <f t="shared" ref="I6:AN6" ca="1" si="3">LEFT(TEXT(I5,"ddd"),1)</f>
        <v>d</v>
      </c>
      <c r="J6" s="13" t="str">
        <f t="shared" ca="1" si="3"/>
        <v>d</v>
      </c>
      <c r="K6" s="13" t="str">
        <f t="shared" ca="1" si="3"/>
        <v>d</v>
      </c>
      <c r="L6" s="13" t="str">
        <f t="shared" ca="1" si="3"/>
        <v>d</v>
      </c>
      <c r="M6" s="13" t="str">
        <f t="shared" ca="1" si="3"/>
        <v>d</v>
      </c>
      <c r="N6" s="13" t="str">
        <f t="shared" ca="1" si="3"/>
        <v>d</v>
      </c>
      <c r="O6" s="13" t="str">
        <f t="shared" ca="1" si="3"/>
        <v>d</v>
      </c>
      <c r="P6" s="13" t="str">
        <f t="shared" ca="1" si="3"/>
        <v>d</v>
      </c>
      <c r="Q6" s="13" t="str">
        <f t="shared" ca="1" si="3"/>
        <v>d</v>
      </c>
      <c r="R6" s="13" t="str">
        <f t="shared" ca="1" si="3"/>
        <v>d</v>
      </c>
      <c r="S6" s="13" t="str">
        <f t="shared" ca="1" si="3"/>
        <v>d</v>
      </c>
      <c r="T6" s="13" t="str">
        <f t="shared" ca="1" si="3"/>
        <v>d</v>
      </c>
      <c r="U6" s="13" t="str">
        <f t="shared" ca="1" si="3"/>
        <v>d</v>
      </c>
      <c r="V6" s="13" t="str">
        <f t="shared" ca="1" si="3"/>
        <v>d</v>
      </c>
      <c r="W6" s="13" t="str">
        <f t="shared" ca="1" si="3"/>
        <v>d</v>
      </c>
      <c r="X6" s="13" t="str">
        <f t="shared" ca="1" si="3"/>
        <v>d</v>
      </c>
      <c r="Y6" s="13" t="str">
        <f t="shared" ca="1" si="3"/>
        <v>d</v>
      </c>
      <c r="Z6" s="13" t="str">
        <f t="shared" ca="1" si="3"/>
        <v>d</v>
      </c>
      <c r="AA6" s="13" t="str">
        <f t="shared" ca="1" si="3"/>
        <v>d</v>
      </c>
      <c r="AB6" s="13" t="str">
        <f t="shared" ca="1" si="3"/>
        <v>d</v>
      </c>
      <c r="AC6" s="13" t="str">
        <f t="shared" ca="1" si="3"/>
        <v>d</v>
      </c>
      <c r="AD6" s="13" t="str">
        <f t="shared" ca="1" si="3"/>
        <v>d</v>
      </c>
      <c r="AE6" s="13" t="str">
        <f t="shared" ca="1" si="3"/>
        <v>d</v>
      </c>
      <c r="AF6" s="13" t="str">
        <f t="shared" ca="1" si="3"/>
        <v>d</v>
      </c>
      <c r="AG6" s="13" t="str">
        <f t="shared" ca="1" si="3"/>
        <v>d</v>
      </c>
      <c r="AH6" s="13" t="str">
        <f t="shared" ca="1" si="3"/>
        <v>d</v>
      </c>
      <c r="AI6" s="13" t="str">
        <f t="shared" ca="1" si="3"/>
        <v>d</v>
      </c>
      <c r="AJ6" s="13" t="str">
        <f t="shared" ca="1" si="3"/>
        <v>d</v>
      </c>
      <c r="AK6" s="13" t="str">
        <f t="shared" ca="1" si="3"/>
        <v>d</v>
      </c>
      <c r="AL6" s="13" t="str">
        <f t="shared" ca="1" si="3"/>
        <v>d</v>
      </c>
      <c r="AM6" s="13" t="str">
        <f t="shared" ca="1" si="3"/>
        <v>d</v>
      </c>
      <c r="AN6" s="13" t="str">
        <f t="shared" ca="1" si="3"/>
        <v>d</v>
      </c>
      <c r="AO6" s="13" t="str">
        <f t="shared" ref="AO6:BL6" ca="1" si="4">LEFT(TEXT(AO5,"ddd"),1)</f>
        <v>d</v>
      </c>
      <c r="AP6" s="13" t="str">
        <f t="shared" ca="1" si="4"/>
        <v>d</v>
      </c>
      <c r="AQ6" s="13" t="str">
        <f t="shared" ca="1" si="4"/>
        <v>d</v>
      </c>
      <c r="AR6" s="13" t="str">
        <f t="shared" ca="1" si="4"/>
        <v>d</v>
      </c>
      <c r="AS6" s="13" t="str">
        <f t="shared" ca="1" si="4"/>
        <v>d</v>
      </c>
      <c r="AT6" s="13" t="str">
        <f t="shared" ca="1" si="4"/>
        <v>d</v>
      </c>
      <c r="AU6" s="13" t="str">
        <f t="shared" ca="1" si="4"/>
        <v>d</v>
      </c>
      <c r="AV6" s="13" t="str">
        <f t="shared" ca="1" si="4"/>
        <v>d</v>
      </c>
      <c r="AW6" s="13" t="str">
        <f t="shared" ca="1" si="4"/>
        <v>d</v>
      </c>
      <c r="AX6" s="13" t="str">
        <f t="shared" ca="1" si="4"/>
        <v>d</v>
      </c>
      <c r="AY6" s="13" t="str">
        <f t="shared" ca="1" si="4"/>
        <v>d</v>
      </c>
      <c r="AZ6" s="13" t="str">
        <f t="shared" ca="1" si="4"/>
        <v>d</v>
      </c>
      <c r="BA6" s="13" t="str">
        <f t="shared" ca="1" si="4"/>
        <v>d</v>
      </c>
      <c r="BB6" s="13" t="str">
        <f t="shared" ca="1" si="4"/>
        <v>d</v>
      </c>
      <c r="BC6" s="13" t="str">
        <f t="shared" ca="1" si="4"/>
        <v>d</v>
      </c>
      <c r="BD6" s="13" t="str">
        <f t="shared" ca="1" si="4"/>
        <v>d</v>
      </c>
      <c r="BE6" s="13" t="str">
        <f t="shared" ca="1" si="4"/>
        <v>d</v>
      </c>
      <c r="BF6" s="13" t="str">
        <f t="shared" ca="1" si="4"/>
        <v>d</v>
      </c>
      <c r="BG6" s="13" t="str">
        <f t="shared" ca="1" si="4"/>
        <v>d</v>
      </c>
      <c r="BH6" s="13" t="str">
        <f t="shared" ca="1" si="4"/>
        <v>d</v>
      </c>
      <c r="BI6" s="13" t="str">
        <f t="shared" ca="1" si="4"/>
        <v>d</v>
      </c>
      <c r="BJ6" s="13" t="str">
        <f t="shared" ca="1" si="4"/>
        <v>d</v>
      </c>
      <c r="BK6" s="13" t="str">
        <f t="shared" ca="1" si="4"/>
        <v>d</v>
      </c>
      <c r="BL6" s="14" t="str">
        <f t="shared" ca="1" si="4"/>
        <v>d</v>
      </c>
    </row>
    <row r="7" spans="1:64" s="8" customFormat="1" ht="30" hidden="1" customHeight="1" thickBot="1" x14ac:dyDescent="0.85">
      <c r="A7" s="5" t="s">
        <v>5</v>
      </c>
      <c r="B7" s="95"/>
      <c r="C7" s="97"/>
      <c r="D7" s="97"/>
      <c r="E7" s="15"/>
      <c r="F7" s="15"/>
      <c r="G7" s="15"/>
      <c r="H7" s="8" t="str">
        <f>IF(OR(ISBLANK(task_start),ISBLANK(task_end)),"",task_end-task_start+1)</f>
        <v/>
      </c>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16"/>
      <c r="BJ7" s="16"/>
      <c r="BK7" s="16"/>
      <c r="BL7" s="16"/>
    </row>
    <row r="8" spans="1:64" s="18" customFormat="1" ht="30" customHeight="1" thickBot="1" x14ac:dyDescent="0.85">
      <c r="A8" s="54"/>
      <c r="B8" s="77" t="s">
        <v>46</v>
      </c>
      <c r="C8" s="98"/>
      <c r="D8" s="98"/>
      <c r="E8" s="65"/>
      <c r="F8" s="66"/>
      <c r="G8" s="67"/>
      <c r="H8" s="3" t="str">
        <f t="shared" ref="H8:H56" si="5">IF(OR(ISBLANK(task_start),ISBLANK(task_end)),"",task_end-task_start+1)</f>
        <v/>
      </c>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row>
    <row r="9" spans="1:64" s="18" customFormat="1" ht="38.1" customHeight="1" thickBot="1" x14ac:dyDescent="0.85">
      <c r="A9" s="6"/>
      <c r="B9" s="75" t="s">
        <v>23</v>
      </c>
      <c r="C9" s="99" t="s">
        <v>11</v>
      </c>
      <c r="D9" s="99" t="s">
        <v>12</v>
      </c>
      <c r="E9" s="42">
        <v>1</v>
      </c>
      <c r="F9" s="43">
        <f ca="1">Project_Start</f>
        <v>45754</v>
      </c>
      <c r="G9" s="43">
        <f ca="1">F9+1</f>
        <v>45755</v>
      </c>
      <c r="H9" s="3">
        <f t="shared" ca="1" si="5"/>
        <v>2</v>
      </c>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row>
    <row r="10" spans="1:64" s="18" customFormat="1" ht="32.700000000000003" customHeight="1" thickBot="1" x14ac:dyDescent="0.85">
      <c r="A10" s="6"/>
      <c r="B10" s="78" t="s">
        <v>68</v>
      </c>
      <c r="C10" s="74" t="s">
        <v>18</v>
      </c>
      <c r="D10" s="74" t="s">
        <v>19</v>
      </c>
      <c r="E10" s="44">
        <v>1</v>
      </c>
      <c r="F10" s="45">
        <f ca="1">G9</f>
        <v>45755</v>
      </c>
      <c r="G10" s="45">
        <f ca="1">F10+2</f>
        <v>45757</v>
      </c>
      <c r="H10" s="3">
        <f t="shared" ca="1" si="5"/>
        <v>3</v>
      </c>
      <c r="I10" s="19"/>
      <c r="J10" s="19"/>
      <c r="K10" s="19"/>
      <c r="L10" s="19"/>
      <c r="M10" s="19"/>
      <c r="N10" s="19"/>
      <c r="O10" s="19"/>
      <c r="P10" s="19"/>
      <c r="Q10" s="19"/>
      <c r="R10" s="19"/>
      <c r="S10" s="19"/>
      <c r="T10" s="19"/>
      <c r="U10" s="20"/>
      <c r="V10" s="20"/>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G10" s="19"/>
      <c r="BH10" s="19"/>
      <c r="BI10" s="19"/>
      <c r="BJ10" s="19"/>
      <c r="BK10" s="19"/>
      <c r="BL10" s="19"/>
    </row>
    <row r="11" spans="1:64" s="18" customFormat="1" ht="30" customHeight="1" thickBot="1" x14ac:dyDescent="0.85">
      <c r="A11" s="5"/>
      <c r="B11" s="78" t="s">
        <v>29</v>
      </c>
      <c r="C11" s="74" t="s">
        <v>11</v>
      </c>
      <c r="D11" s="99" t="s">
        <v>12</v>
      </c>
      <c r="E11" s="44">
        <v>1</v>
      </c>
      <c r="F11" s="45">
        <f ca="1">G10</f>
        <v>45757</v>
      </c>
      <c r="G11" s="45">
        <f ca="1">F11+2</f>
        <v>45759</v>
      </c>
      <c r="H11" s="3">
        <f t="shared" ca="1" si="5"/>
        <v>3</v>
      </c>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row>
    <row r="12" spans="1:64" s="18" customFormat="1" ht="30" customHeight="1" thickBot="1" x14ac:dyDescent="0.85">
      <c r="A12" s="5"/>
      <c r="B12" s="79" t="s">
        <v>16</v>
      </c>
      <c r="C12" s="74" t="s">
        <v>18</v>
      </c>
      <c r="D12" s="99" t="s">
        <v>22</v>
      </c>
      <c r="E12" s="44">
        <v>1</v>
      </c>
      <c r="F12" s="45">
        <f ca="1">G11</f>
        <v>45759</v>
      </c>
      <c r="G12" s="45">
        <f ca="1">F12+1</f>
        <v>45760</v>
      </c>
      <c r="H12" s="3">
        <f t="shared" ca="1" si="5"/>
        <v>2</v>
      </c>
      <c r="I12" s="19"/>
      <c r="J12" s="19"/>
      <c r="K12" s="19"/>
      <c r="L12" s="19"/>
      <c r="M12" s="19"/>
      <c r="N12" s="19"/>
      <c r="O12" s="19"/>
      <c r="P12" s="19"/>
      <c r="Q12" s="19"/>
      <c r="R12" s="19"/>
      <c r="S12" s="19"/>
      <c r="T12" s="19"/>
      <c r="U12" s="19"/>
      <c r="V12" s="19"/>
      <c r="W12" s="19"/>
      <c r="X12" s="19"/>
      <c r="Y12" s="20"/>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c r="AX12" s="19"/>
      <c r="AY12" s="19"/>
      <c r="AZ12" s="19"/>
      <c r="BA12" s="19"/>
      <c r="BB12" s="19"/>
      <c r="BC12" s="19"/>
      <c r="BD12" s="19"/>
      <c r="BE12" s="19"/>
      <c r="BF12" s="19"/>
      <c r="BG12" s="19"/>
      <c r="BH12" s="19"/>
      <c r="BI12" s="19"/>
      <c r="BJ12" s="19"/>
      <c r="BK12" s="19"/>
      <c r="BL12" s="19"/>
    </row>
    <row r="13" spans="1:64" s="18" customFormat="1" ht="30" customHeight="1" thickBot="1" x14ac:dyDescent="0.85">
      <c r="A13" s="5"/>
      <c r="B13" s="79" t="s">
        <v>17</v>
      </c>
      <c r="C13" s="74" t="s">
        <v>20</v>
      </c>
      <c r="D13" s="74" t="s">
        <v>21</v>
      </c>
      <c r="E13" s="44">
        <v>1</v>
      </c>
      <c r="F13" s="45">
        <f ca="1">G12</f>
        <v>45760</v>
      </c>
      <c r="G13" s="45">
        <f ca="1">F13+1</f>
        <v>45761</v>
      </c>
      <c r="H13" s="3">
        <f t="shared" ca="1" si="5"/>
        <v>2</v>
      </c>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c r="BB13" s="19"/>
      <c r="BC13" s="19"/>
      <c r="BD13" s="19"/>
      <c r="BE13" s="19"/>
      <c r="BF13" s="19"/>
      <c r="BG13" s="19"/>
      <c r="BH13" s="19"/>
      <c r="BI13" s="19"/>
      <c r="BJ13" s="19"/>
      <c r="BK13" s="19"/>
      <c r="BL13" s="19"/>
    </row>
    <row r="14" spans="1:64" s="18" customFormat="1" ht="30" customHeight="1" thickBot="1" x14ac:dyDescent="0.85">
      <c r="A14" s="6"/>
      <c r="B14" s="80" t="s">
        <v>24</v>
      </c>
      <c r="C14" s="100"/>
      <c r="D14" s="100"/>
      <c r="E14" s="46"/>
      <c r="F14" s="47"/>
      <c r="G14" s="48"/>
      <c r="H14" s="3" t="str">
        <f t="shared" si="5"/>
        <v/>
      </c>
    </row>
    <row r="15" spans="1:64" s="18" customFormat="1" ht="30" customHeight="1" thickBot="1" x14ac:dyDescent="0.85">
      <c r="A15" s="6"/>
      <c r="B15" s="81" t="s">
        <v>25</v>
      </c>
      <c r="C15" s="101" t="s">
        <v>18</v>
      </c>
      <c r="D15" s="101" t="s">
        <v>19</v>
      </c>
      <c r="E15" s="52">
        <v>1</v>
      </c>
      <c r="F15" s="53">
        <f ca="1">F13+1</f>
        <v>45761</v>
      </c>
      <c r="G15" s="53">
        <f ca="1">F15+5</f>
        <v>45766</v>
      </c>
      <c r="H15" s="3">
        <f t="shared" ca="1" si="5"/>
        <v>6</v>
      </c>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c r="AU15" s="19"/>
      <c r="AV15" s="19"/>
      <c r="AW15" s="19"/>
      <c r="AX15" s="19"/>
      <c r="AY15" s="19"/>
      <c r="AZ15" s="19"/>
      <c r="BA15" s="19"/>
      <c r="BB15" s="19"/>
      <c r="BC15" s="19"/>
      <c r="BD15" s="19"/>
      <c r="BE15" s="19"/>
      <c r="BF15" s="19"/>
      <c r="BG15" s="19"/>
      <c r="BH15" s="19"/>
      <c r="BI15" s="19"/>
      <c r="BJ15" s="19"/>
      <c r="BK15" s="19"/>
      <c r="BL15" s="19"/>
    </row>
    <row r="16" spans="1:64" s="18" customFormat="1" ht="30" customHeight="1" thickBot="1" x14ac:dyDescent="0.85">
      <c r="A16" s="5"/>
      <c r="B16" s="81" t="s">
        <v>26</v>
      </c>
      <c r="C16" s="101" t="s">
        <v>20</v>
      </c>
      <c r="D16" s="74" t="s">
        <v>21</v>
      </c>
      <c r="E16" s="52">
        <v>1</v>
      </c>
      <c r="F16" s="53">
        <f ca="1">F15+0</f>
        <v>45761</v>
      </c>
      <c r="G16" s="53">
        <f ca="1">F16+1</f>
        <v>45762</v>
      </c>
      <c r="H16" s="3">
        <f t="shared" ca="1" si="5"/>
        <v>2</v>
      </c>
      <c r="I16" s="19"/>
      <c r="J16" s="19"/>
      <c r="K16" s="19"/>
      <c r="L16" s="19"/>
      <c r="M16" s="19"/>
      <c r="N16" s="19"/>
      <c r="O16" s="19"/>
      <c r="P16" s="19"/>
      <c r="Q16" s="19"/>
      <c r="R16" s="19"/>
      <c r="S16" s="19"/>
      <c r="T16" s="19"/>
      <c r="U16" s="20"/>
      <c r="V16" s="20"/>
      <c r="W16" s="19"/>
      <c r="X16" s="19"/>
      <c r="Y16" s="19"/>
      <c r="Z16" s="19"/>
      <c r="AA16" s="19"/>
      <c r="AB16" s="19"/>
      <c r="AC16" s="19"/>
      <c r="AD16" s="19"/>
      <c r="AE16" s="19"/>
      <c r="AF16" s="19"/>
      <c r="AG16" s="19"/>
      <c r="AH16" s="19"/>
      <c r="AI16" s="19"/>
      <c r="AJ16" s="19"/>
      <c r="AK16" s="19"/>
      <c r="AL16" s="19"/>
      <c r="AM16" s="19"/>
      <c r="AN16" s="19"/>
      <c r="AO16" s="19"/>
      <c r="AP16" s="19"/>
      <c r="AQ16" s="19"/>
      <c r="AR16" s="19"/>
      <c r="AS16" s="19"/>
      <c r="AT16" s="19"/>
      <c r="AU16" s="19"/>
      <c r="AV16" s="19"/>
      <c r="AW16" s="19"/>
      <c r="AX16" s="19"/>
      <c r="AY16" s="19"/>
      <c r="AZ16" s="19"/>
      <c r="BA16" s="19"/>
      <c r="BB16" s="19"/>
      <c r="BC16" s="19"/>
      <c r="BD16" s="19"/>
      <c r="BE16" s="19"/>
      <c r="BF16" s="19"/>
      <c r="BG16" s="19"/>
      <c r="BH16" s="19"/>
      <c r="BI16" s="19"/>
      <c r="BJ16" s="19"/>
      <c r="BK16" s="19"/>
      <c r="BL16" s="19"/>
    </row>
    <row r="17" spans="1:64" s="18" customFormat="1" ht="30" customHeight="1" thickBot="1" x14ac:dyDescent="0.85">
      <c r="A17" s="5"/>
      <c r="B17" s="81" t="s">
        <v>27</v>
      </c>
      <c r="C17" s="101" t="s">
        <v>11</v>
      </c>
      <c r="D17" s="99" t="s">
        <v>12</v>
      </c>
      <c r="E17" s="52">
        <v>1</v>
      </c>
      <c r="F17" s="53">
        <f ca="1">F15</f>
        <v>45761</v>
      </c>
      <c r="G17" s="53">
        <f ca="1">F17+2</f>
        <v>45763</v>
      </c>
      <c r="H17" s="3">
        <f t="shared" ca="1" si="5"/>
        <v>3</v>
      </c>
      <c r="I17" s="19"/>
      <c r="J17" s="19"/>
      <c r="K17" s="19"/>
      <c r="L17" s="19"/>
      <c r="M17" s="19"/>
      <c r="N17" s="19"/>
      <c r="O17" s="19"/>
      <c r="P17" s="19"/>
      <c r="Q17" s="19"/>
      <c r="R17" s="19"/>
      <c r="S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c r="BL17" s="19"/>
    </row>
    <row r="18" spans="1:64" s="18" customFormat="1" ht="30" customHeight="1" thickBot="1" x14ac:dyDescent="0.85">
      <c r="A18" s="5"/>
      <c r="B18" s="82" t="s">
        <v>69</v>
      </c>
      <c r="C18" s="101" t="s">
        <v>11</v>
      </c>
      <c r="D18" s="99" t="s">
        <v>12</v>
      </c>
      <c r="E18" s="52">
        <v>1</v>
      </c>
      <c r="F18" s="53">
        <f ca="1">F15</f>
        <v>45761</v>
      </c>
      <c r="G18" s="53">
        <f ca="1">F18+5</f>
        <v>45766</v>
      </c>
      <c r="H18" s="3">
        <f t="shared" ca="1" si="5"/>
        <v>6</v>
      </c>
      <c r="I18" s="19"/>
      <c r="J18" s="19"/>
      <c r="K18" s="19"/>
      <c r="L18" s="19"/>
      <c r="M18" s="19"/>
      <c r="N18" s="19"/>
      <c r="O18" s="19"/>
      <c r="P18" s="19"/>
      <c r="Q18" s="19"/>
      <c r="R18" s="19"/>
      <c r="S18" s="19"/>
      <c r="T18" s="19"/>
      <c r="U18" s="19"/>
      <c r="V18" s="19"/>
      <c r="W18" s="19"/>
      <c r="X18" s="19"/>
      <c r="Y18" s="20"/>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row>
    <row r="19" spans="1:64" s="18" customFormat="1" ht="30" customHeight="1" thickBot="1" x14ac:dyDescent="0.85">
      <c r="A19" s="5"/>
      <c r="B19" s="82" t="s">
        <v>70</v>
      </c>
      <c r="C19" s="101" t="s">
        <v>18</v>
      </c>
      <c r="D19" s="101" t="s">
        <v>19</v>
      </c>
      <c r="E19" s="52">
        <v>1</v>
      </c>
      <c r="F19" s="53">
        <f ca="1">F15</f>
        <v>45761</v>
      </c>
      <c r="G19" s="53">
        <f ca="1">F19+2</f>
        <v>45763</v>
      </c>
      <c r="H19" s="3"/>
      <c r="I19" s="19"/>
      <c r="J19" s="19"/>
      <c r="K19" s="19"/>
      <c r="L19" s="19"/>
      <c r="M19" s="19"/>
      <c r="N19" s="19"/>
      <c r="O19" s="19"/>
      <c r="P19" s="19"/>
      <c r="Q19" s="19"/>
      <c r="R19" s="19"/>
      <c r="S19" s="19"/>
      <c r="T19" s="19"/>
      <c r="U19" s="19"/>
      <c r="V19" s="19"/>
      <c r="W19" s="19"/>
      <c r="X19" s="19"/>
      <c r="Y19" s="20"/>
      <c r="Z19" s="19"/>
      <c r="AA19" s="19"/>
      <c r="AB19" s="19"/>
      <c r="AC19" s="19"/>
      <c r="AD19" s="19"/>
      <c r="AE19" s="19"/>
      <c r="AF19" s="19"/>
      <c r="AG19" s="19"/>
      <c r="AH19" s="19"/>
      <c r="AI19" s="19"/>
      <c r="AJ19" s="19"/>
      <c r="AK19" s="19"/>
      <c r="AL19" s="19"/>
      <c r="AM19" s="19"/>
      <c r="AN19" s="19"/>
      <c r="AO19" s="19"/>
      <c r="AP19" s="19"/>
      <c r="AQ19" s="19"/>
      <c r="AR19" s="19"/>
      <c r="AS19" s="19"/>
      <c r="AT19" s="19"/>
      <c r="AU19" s="19"/>
      <c r="AV19" s="19"/>
      <c r="AW19" s="19"/>
      <c r="AX19" s="19"/>
      <c r="AY19" s="19"/>
      <c r="AZ19" s="19"/>
      <c r="BA19" s="19"/>
      <c r="BB19" s="19"/>
      <c r="BC19" s="19"/>
      <c r="BD19" s="19"/>
      <c r="BE19" s="19"/>
      <c r="BF19" s="19"/>
      <c r="BG19" s="19"/>
      <c r="BH19" s="19"/>
      <c r="BI19" s="19"/>
      <c r="BJ19" s="19"/>
      <c r="BK19" s="19"/>
      <c r="BL19" s="19"/>
    </row>
    <row r="20" spans="1:64" s="18" customFormat="1" ht="30" customHeight="1" thickBot="1" x14ac:dyDescent="0.85">
      <c r="A20" s="5"/>
      <c r="B20" s="81" t="s">
        <v>28</v>
      </c>
      <c r="C20" s="101" t="s">
        <v>20</v>
      </c>
      <c r="D20" s="74" t="s">
        <v>21</v>
      </c>
      <c r="E20" s="52">
        <v>1</v>
      </c>
      <c r="F20" s="53">
        <f ca="1">F15</f>
        <v>45761</v>
      </c>
      <c r="G20" s="53">
        <f ca="1">F20+2</f>
        <v>45763</v>
      </c>
      <c r="H20" s="3">
        <f ca="1">IF(OR(ISBLANK(task_start),ISBLANK(task_end)),"",task_end-task_start+1)</f>
        <v>3</v>
      </c>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c r="AU20" s="19"/>
      <c r="AV20" s="19"/>
      <c r="AW20" s="19"/>
      <c r="AX20" s="19"/>
      <c r="AY20" s="19"/>
      <c r="AZ20" s="19"/>
      <c r="BA20" s="19"/>
      <c r="BB20" s="19"/>
      <c r="BC20" s="19"/>
      <c r="BD20" s="19"/>
      <c r="BE20" s="19"/>
      <c r="BF20" s="19"/>
      <c r="BG20" s="19"/>
      <c r="BH20" s="19"/>
      <c r="BI20" s="19"/>
      <c r="BJ20" s="19"/>
      <c r="BK20" s="19"/>
      <c r="BL20" s="19"/>
    </row>
    <row r="21" spans="1:64" s="18" customFormat="1" ht="30" customHeight="1" thickBot="1" x14ac:dyDescent="0.85">
      <c r="A21" s="5"/>
      <c r="B21" s="83" t="s">
        <v>30</v>
      </c>
      <c r="C21" s="102"/>
      <c r="D21" s="102"/>
      <c r="E21" s="68"/>
      <c r="F21" s="69"/>
      <c r="G21" s="70"/>
      <c r="H21" s="3" t="str">
        <f t="shared" si="5"/>
        <v/>
      </c>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row>
    <row r="22" spans="1:64" s="18" customFormat="1" ht="30" customHeight="1" thickBot="1" x14ac:dyDescent="0.85">
      <c r="A22" s="5"/>
      <c r="B22" s="84" t="s">
        <v>71</v>
      </c>
      <c r="C22" s="103" t="s">
        <v>20</v>
      </c>
      <c r="D22" s="74" t="s">
        <v>21</v>
      </c>
      <c r="E22" s="63">
        <v>1</v>
      </c>
      <c r="F22" s="64">
        <f ca="1">F9+14</f>
        <v>45768</v>
      </c>
      <c r="G22" s="64">
        <f ca="1">F22+0</f>
        <v>45768</v>
      </c>
      <c r="H22" s="3">
        <f t="shared" ca="1" si="5"/>
        <v>1</v>
      </c>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19"/>
      <c r="AS22" s="19"/>
      <c r="AT22" s="19"/>
      <c r="AU22" s="19"/>
      <c r="AV22" s="19"/>
      <c r="AW22" s="19"/>
      <c r="AX22" s="19"/>
      <c r="AY22" s="19"/>
      <c r="AZ22" s="19"/>
      <c r="BA22" s="19"/>
      <c r="BB22" s="19"/>
      <c r="BC22" s="19"/>
      <c r="BD22" s="19"/>
      <c r="BE22" s="19"/>
      <c r="BF22" s="19"/>
      <c r="BG22" s="19"/>
      <c r="BH22" s="19"/>
      <c r="BI22" s="19"/>
      <c r="BJ22" s="19"/>
      <c r="BK22" s="19"/>
      <c r="BL22" s="19"/>
    </row>
    <row r="23" spans="1:64" s="18" customFormat="1" ht="30" customHeight="1" thickBot="1" x14ac:dyDescent="0.85">
      <c r="A23" s="5"/>
      <c r="B23" s="85" t="s">
        <v>42</v>
      </c>
      <c r="C23" s="103" t="s">
        <v>18</v>
      </c>
      <c r="D23" s="101" t="s">
        <v>19</v>
      </c>
      <c r="E23" s="63">
        <v>1</v>
      </c>
      <c r="F23" s="64">
        <f ca="1">G22+0</f>
        <v>45768</v>
      </c>
      <c r="G23" s="64">
        <f ca="1">F23+0</f>
        <v>45768</v>
      </c>
      <c r="H23" s="3">
        <f t="shared" ca="1" si="5"/>
        <v>1</v>
      </c>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c r="AS23" s="19"/>
      <c r="AT23" s="19"/>
      <c r="AU23" s="19"/>
      <c r="AV23" s="19"/>
      <c r="AW23" s="19"/>
      <c r="AX23" s="19"/>
      <c r="AY23" s="19"/>
      <c r="AZ23" s="19"/>
      <c r="BA23" s="19"/>
      <c r="BB23" s="19"/>
      <c r="BC23" s="19"/>
      <c r="BD23" s="19"/>
      <c r="BE23" s="19"/>
      <c r="BF23" s="19"/>
      <c r="BG23" s="19"/>
      <c r="BH23" s="19"/>
      <c r="BI23" s="19"/>
      <c r="BJ23" s="19"/>
      <c r="BK23" s="19"/>
      <c r="BL23" s="19"/>
    </row>
    <row r="24" spans="1:64" s="18" customFormat="1" ht="30" customHeight="1" thickBot="1" x14ac:dyDescent="0.85">
      <c r="A24" s="5"/>
      <c r="B24" s="85" t="s">
        <v>43</v>
      </c>
      <c r="C24" s="103" t="s">
        <v>11</v>
      </c>
      <c r="D24" s="99" t="s">
        <v>12</v>
      </c>
      <c r="E24" s="63">
        <v>1</v>
      </c>
      <c r="F24" s="64">
        <f ca="1">F22+0</f>
        <v>45768</v>
      </c>
      <c r="G24" s="64">
        <f ca="1">F24+0</f>
        <v>45768</v>
      </c>
      <c r="H24" s="3">
        <f t="shared" ca="1" si="5"/>
        <v>1</v>
      </c>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19"/>
      <c r="AP24" s="19"/>
      <c r="AQ24" s="19"/>
      <c r="AR24" s="19"/>
      <c r="AS24" s="19"/>
      <c r="AT24" s="19"/>
      <c r="AU24" s="19"/>
      <c r="AV24" s="19"/>
      <c r="AW24" s="19"/>
      <c r="AX24" s="19"/>
      <c r="AY24" s="19"/>
      <c r="AZ24" s="19"/>
      <c r="BA24" s="19"/>
      <c r="BB24" s="19"/>
      <c r="BC24" s="19"/>
      <c r="BD24" s="19"/>
      <c r="BE24" s="19"/>
      <c r="BF24" s="19"/>
      <c r="BG24" s="19"/>
      <c r="BH24" s="19"/>
      <c r="BI24" s="19"/>
      <c r="BJ24" s="19"/>
      <c r="BK24" s="19"/>
      <c r="BL24" s="19"/>
    </row>
    <row r="25" spans="1:64" s="18" customFormat="1" ht="30" customHeight="1" thickBot="1" x14ac:dyDescent="0.85">
      <c r="A25" s="5"/>
      <c r="B25" s="85" t="s">
        <v>67</v>
      </c>
      <c r="C25" s="103" t="s">
        <v>20</v>
      </c>
      <c r="D25" s="74" t="s">
        <v>21</v>
      </c>
      <c r="E25" s="63">
        <v>1</v>
      </c>
      <c r="F25" s="64">
        <f ca="1">G22+0</f>
        <v>45768</v>
      </c>
      <c r="G25" s="64">
        <f ca="1">F25+0</f>
        <v>45768</v>
      </c>
      <c r="H25" s="3">
        <f t="shared" ca="1" si="5"/>
        <v>1</v>
      </c>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c r="AU25" s="19"/>
      <c r="AV25" s="19"/>
      <c r="AW25" s="19"/>
      <c r="AX25" s="19"/>
      <c r="AY25" s="19"/>
      <c r="AZ25" s="19"/>
      <c r="BA25" s="19"/>
      <c r="BB25" s="19"/>
      <c r="BC25" s="19"/>
      <c r="BD25" s="19"/>
      <c r="BE25" s="19"/>
      <c r="BF25" s="19"/>
      <c r="BG25" s="19"/>
      <c r="BH25" s="19"/>
      <c r="BI25" s="19"/>
      <c r="BJ25" s="19"/>
      <c r="BK25" s="19"/>
      <c r="BL25" s="19"/>
    </row>
    <row r="26" spans="1:64" s="18" customFormat="1" ht="30" customHeight="1" thickBot="1" x14ac:dyDescent="0.85">
      <c r="A26" s="5"/>
      <c r="B26" s="85" t="s">
        <v>44</v>
      </c>
      <c r="C26" s="103" t="s">
        <v>11</v>
      </c>
      <c r="D26" s="99" t="s">
        <v>12</v>
      </c>
      <c r="E26" s="63">
        <v>1</v>
      </c>
      <c r="F26" s="64">
        <f ca="1">F23</f>
        <v>45768</v>
      </c>
      <c r="G26" s="64">
        <f ca="1">F26+0</f>
        <v>45768</v>
      </c>
      <c r="H26" s="3">
        <f t="shared" ca="1" si="5"/>
        <v>1</v>
      </c>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c r="AV26" s="19"/>
      <c r="AW26" s="19"/>
      <c r="AX26" s="19"/>
      <c r="AY26" s="19"/>
      <c r="AZ26" s="19"/>
      <c r="BA26" s="19"/>
      <c r="BB26" s="19"/>
      <c r="BC26" s="19"/>
      <c r="BD26" s="19"/>
      <c r="BE26" s="19"/>
      <c r="BF26" s="19"/>
      <c r="BG26" s="19"/>
      <c r="BH26" s="19"/>
      <c r="BI26" s="19"/>
      <c r="BJ26" s="19"/>
      <c r="BK26" s="19"/>
      <c r="BL26" s="19"/>
    </row>
    <row r="27" spans="1:64" s="18" customFormat="1" ht="30" customHeight="1" thickBot="1" x14ac:dyDescent="0.85">
      <c r="A27" s="5"/>
      <c r="B27" s="85" t="s">
        <v>45</v>
      </c>
      <c r="C27" s="103" t="s">
        <v>18</v>
      </c>
      <c r="D27" s="101" t="s">
        <v>19</v>
      </c>
      <c r="E27" s="63">
        <v>1</v>
      </c>
      <c r="F27" s="64">
        <f ca="1">F24</f>
        <v>45768</v>
      </c>
      <c r="G27" s="64">
        <f ca="1">F27+6</f>
        <v>45774</v>
      </c>
      <c r="H27" s="3">
        <f t="shared" ca="1" si="5"/>
        <v>7</v>
      </c>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c r="AK27" s="19"/>
      <c r="AL27" s="19"/>
      <c r="AM27" s="19"/>
      <c r="AN27" s="19"/>
      <c r="AO27" s="19"/>
      <c r="AP27" s="19"/>
      <c r="AQ27" s="19"/>
      <c r="AR27" s="19"/>
      <c r="AS27" s="19"/>
      <c r="AT27" s="19"/>
      <c r="AU27" s="19"/>
      <c r="AV27" s="19"/>
      <c r="AW27" s="19"/>
      <c r="AX27" s="19"/>
      <c r="AY27" s="19"/>
      <c r="AZ27" s="19"/>
      <c r="BA27" s="19"/>
      <c r="BB27" s="19"/>
      <c r="BC27" s="19"/>
      <c r="BD27" s="19"/>
      <c r="BE27" s="19"/>
      <c r="BF27" s="19"/>
      <c r="BG27" s="19"/>
      <c r="BH27" s="19"/>
      <c r="BI27" s="19"/>
      <c r="BJ27" s="19"/>
      <c r="BK27" s="19"/>
      <c r="BL27" s="19"/>
    </row>
    <row r="28" spans="1:64" s="18" customFormat="1" ht="30" customHeight="1" thickBot="1" x14ac:dyDescent="0.85">
      <c r="A28" s="5"/>
      <c r="B28" s="86" t="s">
        <v>31</v>
      </c>
      <c r="C28" s="104"/>
      <c r="D28" s="104"/>
      <c r="E28" s="55"/>
      <c r="F28" s="56"/>
      <c r="G28" s="57"/>
      <c r="H28" s="3" t="str">
        <f t="shared" si="5"/>
        <v/>
      </c>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row>
    <row r="29" spans="1:64" s="18" customFormat="1" ht="30" customHeight="1" thickBot="1" x14ac:dyDescent="0.85">
      <c r="A29" s="5"/>
      <c r="B29" s="87" t="s">
        <v>32</v>
      </c>
      <c r="C29" s="105" t="s">
        <v>20</v>
      </c>
      <c r="D29" s="74" t="s">
        <v>21</v>
      </c>
      <c r="E29" s="61">
        <v>1</v>
      </c>
      <c r="F29" s="62">
        <f ca="1">F27+7</f>
        <v>45775</v>
      </c>
      <c r="G29" s="62">
        <f ca="1">F27+7</f>
        <v>45775</v>
      </c>
      <c r="H29" s="3">
        <f t="shared" ca="1" si="5"/>
        <v>1</v>
      </c>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19"/>
      <c r="AP29" s="19"/>
      <c r="AQ29" s="19"/>
      <c r="AR29" s="19"/>
      <c r="AS29" s="19"/>
      <c r="AT29" s="19"/>
      <c r="AU29" s="19"/>
      <c r="AV29" s="19"/>
      <c r="AW29" s="19"/>
      <c r="AX29" s="19"/>
      <c r="AY29" s="19"/>
      <c r="AZ29" s="19"/>
      <c r="BA29" s="19"/>
      <c r="BB29" s="19"/>
      <c r="BC29" s="19"/>
      <c r="BD29" s="19"/>
      <c r="BE29" s="19"/>
      <c r="BF29" s="19"/>
      <c r="BG29" s="19"/>
      <c r="BH29" s="19"/>
      <c r="BI29" s="19"/>
      <c r="BJ29" s="19"/>
      <c r="BK29" s="19"/>
      <c r="BL29" s="19"/>
    </row>
    <row r="30" spans="1:64" s="18" customFormat="1" ht="30" customHeight="1" thickBot="1" x14ac:dyDescent="0.85">
      <c r="A30" s="5"/>
      <c r="B30" s="88" t="s">
        <v>33</v>
      </c>
      <c r="C30" s="105" t="s">
        <v>20</v>
      </c>
      <c r="D30" s="74" t="s">
        <v>21</v>
      </c>
      <c r="E30" s="61">
        <v>1</v>
      </c>
      <c r="F30" s="62">
        <f ca="1">F27+7</f>
        <v>45775</v>
      </c>
      <c r="G30" s="62">
        <f ca="1">F30+5</f>
        <v>45780</v>
      </c>
      <c r="H30" s="3">
        <f t="shared" ca="1" si="5"/>
        <v>6</v>
      </c>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9"/>
      <c r="AO30" s="19"/>
      <c r="AP30" s="19"/>
      <c r="AQ30" s="19"/>
      <c r="AR30" s="19"/>
      <c r="AS30" s="19"/>
      <c r="AT30" s="19"/>
      <c r="AU30" s="19"/>
      <c r="AV30" s="19"/>
      <c r="AW30" s="19"/>
      <c r="AX30" s="19"/>
      <c r="AY30" s="19"/>
      <c r="AZ30" s="19"/>
      <c r="BA30" s="19"/>
      <c r="BB30" s="19"/>
      <c r="BC30" s="19"/>
      <c r="BD30" s="19"/>
      <c r="BE30" s="19"/>
      <c r="BF30" s="19"/>
      <c r="BG30" s="19"/>
      <c r="BH30" s="19"/>
      <c r="BI30" s="19"/>
      <c r="BJ30" s="19"/>
      <c r="BK30" s="19"/>
      <c r="BL30" s="19"/>
    </row>
    <row r="31" spans="1:64" s="18" customFormat="1" ht="30" customHeight="1" thickBot="1" x14ac:dyDescent="0.85">
      <c r="A31" s="5"/>
      <c r="B31" s="87" t="s">
        <v>38</v>
      </c>
      <c r="C31" s="105" t="s">
        <v>11</v>
      </c>
      <c r="D31" s="99" t="s">
        <v>12</v>
      </c>
      <c r="E31" s="61">
        <v>1</v>
      </c>
      <c r="F31" s="62">
        <f ca="1">G27+1</f>
        <v>45775</v>
      </c>
      <c r="G31" s="62">
        <f ca="1">F31+3</f>
        <v>45778</v>
      </c>
      <c r="H31" s="3">
        <f t="shared" ca="1" si="5"/>
        <v>4</v>
      </c>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c r="AU31" s="19"/>
      <c r="AV31" s="19"/>
      <c r="AW31" s="19"/>
      <c r="AX31" s="19"/>
      <c r="AY31" s="19"/>
      <c r="AZ31" s="19"/>
      <c r="BA31" s="19"/>
      <c r="BB31" s="19"/>
      <c r="BC31" s="19"/>
      <c r="BD31" s="19"/>
      <c r="BE31" s="19"/>
      <c r="BF31" s="19"/>
      <c r="BG31" s="19"/>
      <c r="BH31" s="19"/>
      <c r="BI31" s="19"/>
      <c r="BJ31" s="19"/>
      <c r="BK31" s="19"/>
      <c r="BL31" s="19"/>
    </row>
    <row r="32" spans="1:64" s="18" customFormat="1" ht="30" customHeight="1" thickBot="1" x14ac:dyDescent="0.85">
      <c r="A32" s="5"/>
      <c r="B32" s="87" t="s">
        <v>39</v>
      </c>
      <c r="C32" s="105" t="s">
        <v>11</v>
      </c>
      <c r="D32" s="99" t="s">
        <v>12</v>
      </c>
      <c r="E32" s="61">
        <v>1</v>
      </c>
      <c r="F32" s="62">
        <f ca="1">G27+1</f>
        <v>45775</v>
      </c>
      <c r="G32" s="62">
        <f ca="1">F32+3</f>
        <v>45778</v>
      </c>
      <c r="H32" s="3">
        <f t="shared" ca="1" si="5"/>
        <v>4</v>
      </c>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19"/>
      <c r="AU32" s="19"/>
      <c r="AV32" s="19"/>
      <c r="AW32" s="19"/>
      <c r="AX32" s="19"/>
      <c r="AY32" s="19"/>
      <c r="AZ32" s="19"/>
      <c r="BA32" s="19"/>
      <c r="BB32" s="19"/>
      <c r="BC32" s="19"/>
      <c r="BD32" s="19"/>
      <c r="BE32" s="19"/>
      <c r="BF32" s="19"/>
      <c r="BG32" s="19"/>
      <c r="BH32" s="19"/>
      <c r="BI32" s="19"/>
      <c r="BJ32" s="19"/>
      <c r="BK32" s="19"/>
      <c r="BL32" s="19"/>
    </row>
    <row r="33" spans="1:64" s="18" customFormat="1" ht="30" customHeight="1" thickBot="1" x14ac:dyDescent="0.85">
      <c r="A33" s="5"/>
      <c r="B33" s="87" t="s">
        <v>40</v>
      </c>
      <c r="C33" s="105" t="s">
        <v>18</v>
      </c>
      <c r="D33" s="101" t="s">
        <v>19</v>
      </c>
      <c r="E33" s="61">
        <v>1</v>
      </c>
      <c r="F33" s="62">
        <f ca="1">G27+1</f>
        <v>45775</v>
      </c>
      <c r="G33" s="62">
        <f ca="1">F33+3</f>
        <v>45778</v>
      </c>
      <c r="H33" s="3">
        <f t="shared" ca="1" si="5"/>
        <v>4</v>
      </c>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c r="AM33" s="19"/>
      <c r="AN33" s="19"/>
      <c r="AO33" s="19"/>
      <c r="AP33" s="19"/>
      <c r="AQ33" s="19"/>
      <c r="AR33" s="19"/>
      <c r="AS33" s="19"/>
      <c r="AT33" s="19"/>
      <c r="AU33" s="19"/>
      <c r="AV33" s="19"/>
      <c r="AW33" s="19"/>
      <c r="AX33" s="19"/>
      <c r="AY33" s="19"/>
      <c r="AZ33" s="19"/>
      <c r="BA33" s="19"/>
      <c r="BB33" s="19"/>
      <c r="BC33" s="19"/>
      <c r="BD33" s="19"/>
      <c r="BE33" s="19"/>
      <c r="BF33" s="19"/>
      <c r="BG33" s="19"/>
      <c r="BH33" s="19"/>
      <c r="BI33" s="19"/>
      <c r="BJ33" s="19"/>
      <c r="BK33" s="19"/>
      <c r="BL33" s="19"/>
    </row>
    <row r="34" spans="1:64" s="18" customFormat="1" ht="30" customHeight="1" thickBot="1" x14ac:dyDescent="0.85">
      <c r="A34" s="5"/>
      <c r="B34" s="89" t="s">
        <v>47</v>
      </c>
      <c r="C34" s="106" t="s">
        <v>18</v>
      </c>
      <c r="D34" s="101" t="s">
        <v>19</v>
      </c>
      <c r="E34" s="61">
        <v>1</v>
      </c>
      <c r="F34" s="62">
        <f ca="1">G27+1</f>
        <v>45775</v>
      </c>
      <c r="G34" s="62">
        <f ca="1">F34+5</f>
        <v>45780</v>
      </c>
      <c r="H34" s="3"/>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row>
    <row r="35" spans="1:64" s="18" customFormat="1" ht="30" customHeight="1" thickBot="1" x14ac:dyDescent="0.85">
      <c r="A35" s="5"/>
      <c r="B35" s="89" t="s">
        <v>41</v>
      </c>
      <c r="C35" s="106" t="s">
        <v>11</v>
      </c>
      <c r="D35" s="99" t="s">
        <v>12</v>
      </c>
      <c r="E35" s="61">
        <v>1</v>
      </c>
      <c r="F35" s="62">
        <f ca="1">G27+1</f>
        <v>45775</v>
      </c>
      <c r="G35" s="62">
        <f t="shared" ref="G35:G37" ca="1" si="6">F35+5</f>
        <v>45780</v>
      </c>
      <c r="H35" s="3"/>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row>
    <row r="36" spans="1:64" s="18" customFormat="1" ht="30" customHeight="1" thickBot="1" x14ac:dyDescent="0.85">
      <c r="A36" s="5"/>
      <c r="B36" s="89" t="s">
        <v>48</v>
      </c>
      <c r="C36" s="106" t="s">
        <v>18</v>
      </c>
      <c r="D36" s="101" t="s">
        <v>19</v>
      </c>
      <c r="E36" s="61">
        <v>1</v>
      </c>
      <c r="F36" s="62">
        <f ca="1">G27+1</f>
        <v>45775</v>
      </c>
      <c r="G36" s="62">
        <f t="shared" ca="1" si="6"/>
        <v>45780</v>
      </c>
      <c r="H36" s="3"/>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row>
    <row r="37" spans="1:64" s="18" customFormat="1" ht="30" customHeight="1" thickBot="1" x14ac:dyDescent="0.85">
      <c r="A37" s="5"/>
      <c r="B37" s="89" t="s">
        <v>72</v>
      </c>
      <c r="C37" s="106" t="s">
        <v>20</v>
      </c>
      <c r="D37" s="74" t="s">
        <v>21</v>
      </c>
      <c r="E37" s="61">
        <v>1</v>
      </c>
      <c r="F37" s="62">
        <f ca="1">G27+1</f>
        <v>45775</v>
      </c>
      <c r="G37" s="62">
        <f ca="1">F37+56</f>
        <v>45831</v>
      </c>
      <c r="H37" s="3"/>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row>
    <row r="38" spans="1:64" s="18" customFormat="1" ht="30" customHeight="1" thickBot="1" x14ac:dyDescent="0.85">
      <c r="A38" s="5"/>
      <c r="B38" s="90" t="s">
        <v>34</v>
      </c>
      <c r="C38" s="107"/>
      <c r="D38" s="107"/>
      <c r="E38" s="49"/>
      <c r="F38" s="50"/>
      <c r="G38" s="51"/>
      <c r="H38" s="3" t="str">
        <f t="shared" si="5"/>
        <v/>
      </c>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row>
    <row r="39" spans="1:64" s="18" customFormat="1" ht="30" customHeight="1" thickBot="1" x14ac:dyDescent="0.85">
      <c r="A39" s="5"/>
      <c r="B39" s="89" t="s">
        <v>35</v>
      </c>
      <c r="C39" s="105" t="s">
        <v>18</v>
      </c>
      <c r="D39" s="101" t="s">
        <v>19</v>
      </c>
      <c r="E39" s="61">
        <v>1</v>
      </c>
      <c r="F39" s="62">
        <f ca="1">G27+8</f>
        <v>45782</v>
      </c>
      <c r="G39" s="62">
        <f ca="1">F39+0</f>
        <v>45782</v>
      </c>
      <c r="H39" s="3">
        <f t="shared" ca="1" si="5"/>
        <v>1</v>
      </c>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19"/>
      <c r="AY39" s="19"/>
      <c r="AZ39" s="19"/>
      <c r="BA39" s="19"/>
      <c r="BB39" s="19"/>
      <c r="BC39" s="19"/>
      <c r="BD39" s="19"/>
      <c r="BE39" s="19"/>
      <c r="BF39" s="19"/>
      <c r="BG39" s="19"/>
      <c r="BH39" s="19"/>
      <c r="BI39" s="19"/>
      <c r="BJ39" s="19"/>
      <c r="BK39" s="19"/>
      <c r="BL39" s="19"/>
    </row>
    <row r="40" spans="1:64" s="18" customFormat="1" ht="30" customHeight="1" thickBot="1" x14ac:dyDescent="0.85">
      <c r="A40" s="5"/>
      <c r="B40" s="89" t="s">
        <v>36</v>
      </c>
      <c r="C40" s="105" t="s">
        <v>11</v>
      </c>
      <c r="D40" s="99" t="s">
        <v>12</v>
      </c>
      <c r="E40" s="61">
        <v>1</v>
      </c>
      <c r="F40" s="62">
        <f ca="1">G27+8</f>
        <v>45782</v>
      </c>
      <c r="G40" s="62">
        <f ca="1">F40+0</f>
        <v>45782</v>
      </c>
      <c r="H40" s="3">
        <f t="shared" ca="1" si="5"/>
        <v>1</v>
      </c>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19"/>
      <c r="AY40" s="19"/>
      <c r="AZ40" s="19"/>
      <c r="BA40" s="19"/>
      <c r="BB40" s="19"/>
      <c r="BC40" s="19"/>
      <c r="BD40" s="19"/>
      <c r="BE40" s="19"/>
      <c r="BF40" s="19"/>
      <c r="BG40" s="19"/>
      <c r="BH40" s="19"/>
      <c r="BI40" s="19"/>
      <c r="BJ40" s="19"/>
      <c r="BK40" s="19"/>
      <c r="BL40" s="19"/>
    </row>
    <row r="41" spans="1:64" s="18" customFormat="1" ht="30" customHeight="1" thickBot="1" x14ac:dyDescent="0.85">
      <c r="A41" s="5"/>
      <c r="B41" s="91" t="s">
        <v>37</v>
      </c>
      <c r="C41" s="105" t="s">
        <v>11</v>
      </c>
      <c r="D41" s="99" t="s">
        <v>12</v>
      </c>
      <c r="E41" s="61">
        <v>1</v>
      </c>
      <c r="F41" s="62">
        <f ca="1">G27+8</f>
        <v>45782</v>
      </c>
      <c r="G41" s="62">
        <f ca="1">F41+0</f>
        <v>45782</v>
      </c>
      <c r="H41" s="3">
        <f t="shared" ca="1" si="5"/>
        <v>1</v>
      </c>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c r="AX41" s="19"/>
      <c r="AY41" s="19"/>
      <c r="AZ41" s="19"/>
      <c r="BA41" s="19"/>
      <c r="BB41" s="19"/>
      <c r="BC41" s="19"/>
      <c r="BD41" s="19"/>
      <c r="BE41" s="19"/>
      <c r="BF41" s="19"/>
      <c r="BG41" s="19"/>
      <c r="BH41" s="19"/>
      <c r="BI41" s="19"/>
      <c r="BJ41" s="19"/>
      <c r="BK41" s="19"/>
      <c r="BL41" s="19"/>
    </row>
    <row r="42" spans="1:64" s="18" customFormat="1" ht="30" customHeight="1" thickBot="1" x14ac:dyDescent="0.85">
      <c r="A42" s="5"/>
      <c r="B42" s="89" t="s">
        <v>49</v>
      </c>
      <c r="C42" s="105" t="s">
        <v>20</v>
      </c>
      <c r="D42" s="74" t="s">
        <v>21</v>
      </c>
      <c r="E42" s="61">
        <v>1</v>
      </c>
      <c r="F42" s="62">
        <f ca="1">G27+8</f>
        <v>45782</v>
      </c>
      <c r="G42" s="62">
        <f ca="1">F42+23</f>
        <v>45805</v>
      </c>
      <c r="H42" s="3">
        <f t="shared" ca="1" si="5"/>
        <v>24</v>
      </c>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c r="AX42" s="19"/>
      <c r="AY42" s="19"/>
      <c r="AZ42" s="19"/>
      <c r="BA42" s="19"/>
      <c r="BB42" s="19"/>
      <c r="BC42" s="19"/>
      <c r="BD42" s="19"/>
      <c r="BE42" s="19"/>
      <c r="BF42" s="19"/>
      <c r="BG42" s="19"/>
      <c r="BH42" s="19"/>
      <c r="BI42" s="19"/>
      <c r="BJ42" s="19"/>
      <c r="BK42" s="19"/>
      <c r="BL42" s="19"/>
    </row>
    <row r="43" spans="1:64" s="18" customFormat="1" ht="30" customHeight="1" thickBot="1" x14ac:dyDescent="0.85">
      <c r="A43" s="5"/>
      <c r="B43" s="89" t="s">
        <v>50</v>
      </c>
      <c r="C43" s="105" t="s">
        <v>11</v>
      </c>
      <c r="D43" s="99" t="s">
        <v>12</v>
      </c>
      <c r="E43" s="61">
        <v>1</v>
      </c>
      <c r="F43" s="62">
        <f ca="1">G27+8</f>
        <v>45782</v>
      </c>
      <c r="G43" s="62">
        <f ca="1">F43+20</f>
        <v>45802</v>
      </c>
      <c r="H43" s="3">
        <f t="shared" ca="1" si="5"/>
        <v>21</v>
      </c>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c r="AK43" s="19"/>
      <c r="AL43" s="19"/>
      <c r="AM43" s="19"/>
      <c r="AN43" s="19"/>
      <c r="AO43" s="19"/>
      <c r="AP43" s="19"/>
      <c r="AQ43" s="19"/>
      <c r="AR43" s="19"/>
      <c r="AS43" s="19"/>
      <c r="AT43" s="19"/>
      <c r="AU43" s="19"/>
      <c r="AV43" s="19"/>
      <c r="AW43" s="19"/>
      <c r="AX43" s="19"/>
      <c r="AY43" s="19"/>
      <c r="AZ43" s="19"/>
      <c r="BA43" s="19"/>
      <c r="BB43" s="19"/>
      <c r="BC43" s="19"/>
      <c r="BD43" s="19"/>
      <c r="BE43" s="19"/>
      <c r="BF43" s="19"/>
      <c r="BG43" s="19"/>
      <c r="BH43" s="19"/>
      <c r="BI43" s="19"/>
      <c r="BJ43" s="19"/>
      <c r="BK43" s="19"/>
      <c r="BL43" s="19"/>
    </row>
    <row r="44" spans="1:64" s="18" customFormat="1" ht="30" customHeight="1" thickBot="1" x14ac:dyDescent="0.85">
      <c r="A44" s="5"/>
      <c r="B44" s="89" t="s">
        <v>51</v>
      </c>
      <c r="C44" s="106" t="s">
        <v>18</v>
      </c>
      <c r="D44" s="101" t="s">
        <v>19</v>
      </c>
      <c r="E44" s="61">
        <v>1</v>
      </c>
      <c r="F44" s="62">
        <f ca="1">G27+8</f>
        <v>45782</v>
      </c>
      <c r="G44" s="62">
        <f ca="1">F44+40</f>
        <v>45822</v>
      </c>
      <c r="H44" s="3"/>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row>
    <row r="45" spans="1:64" s="18" customFormat="1" ht="30" customHeight="1" thickBot="1" x14ac:dyDescent="0.85">
      <c r="A45" s="5"/>
      <c r="B45" s="89" t="s">
        <v>73</v>
      </c>
      <c r="C45" s="106" t="s">
        <v>20</v>
      </c>
      <c r="D45" s="74" t="s">
        <v>21</v>
      </c>
      <c r="E45" s="61">
        <v>1</v>
      </c>
      <c r="F45" s="62">
        <f ca="1">G27+8</f>
        <v>45782</v>
      </c>
      <c r="G45" s="62">
        <f ca="1">F45+48</f>
        <v>45830</v>
      </c>
      <c r="H45" s="3"/>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row>
    <row r="46" spans="1:64" s="18" customFormat="1" ht="30" customHeight="1" thickBot="1" x14ac:dyDescent="0.85">
      <c r="A46" s="5"/>
      <c r="B46" s="89" t="s">
        <v>52</v>
      </c>
      <c r="C46" s="106" t="s">
        <v>20</v>
      </c>
      <c r="D46" s="74" t="s">
        <v>21</v>
      </c>
      <c r="E46" s="61">
        <v>1</v>
      </c>
      <c r="F46" s="62">
        <f ca="1">G27+8</f>
        <v>45782</v>
      </c>
      <c r="G46" s="62">
        <f t="shared" ref="G46" ca="1" si="7">F46+5</f>
        <v>45787</v>
      </c>
      <c r="H46" s="3"/>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row>
    <row r="47" spans="1:64" s="18" customFormat="1" ht="30" customHeight="1" thickBot="1" x14ac:dyDescent="0.85">
      <c r="A47" s="5"/>
      <c r="B47" s="92" t="s">
        <v>53</v>
      </c>
      <c r="C47" s="108"/>
      <c r="D47" s="108"/>
      <c r="E47" s="71"/>
      <c r="F47" s="72"/>
      <c r="G47" s="73"/>
      <c r="H47" s="3" t="str">
        <f t="shared" si="5"/>
        <v/>
      </c>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row>
    <row r="48" spans="1:64" s="18" customFormat="1" ht="30" customHeight="1" thickBot="1" x14ac:dyDescent="0.85">
      <c r="A48" s="5"/>
      <c r="B48" s="89" t="s">
        <v>54</v>
      </c>
      <c r="C48" s="105" t="s">
        <v>11</v>
      </c>
      <c r="D48" s="99" t="s">
        <v>12</v>
      </c>
      <c r="E48" s="61">
        <v>1</v>
      </c>
      <c r="F48" s="62">
        <f ca="1">F46+7</f>
        <v>45789</v>
      </c>
      <c r="G48" s="62">
        <f ca="1">F48+0</f>
        <v>45789</v>
      </c>
      <c r="H48" s="3">
        <f t="shared" ca="1" si="5"/>
        <v>1</v>
      </c>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19"/>
      <c r="AI48" s="19"/>
      <c r="AJ48" s="19"/>
      <c r="AK48" s="19"/>
      <c r="AL48" s="19"/>
      <c r="AM48" s="19"/>
      <c r="AN48" s="19"/>
      <c r="AO48" s="19"/>
      <c r="AP48" s="19"/>
      <c r="AQ48" s="19"/>
      <c r="AR48" s="19"/>
      <c r="AS48" s="19"/>
      <c r="AT48" s="19"/>
      <c r="AU48" s="19"/>
      <c r="AV48" s="19"/>
      <c r="AW48" s="19"/>
      <c r="AX48" s="19"/>
      <c r="AY48" s="19"/>
      <c r="AZ48" s="19"/>
      <c r="BA48" s="19"/>
      <c r="BB48" s="19"/>
      <c r="BC48" s="19"/>
      <c r="BD48" s="19"/>
      <c r="BE48" s="19"/>
      <c r="BF48" s="19"/>
      <c r="BG48" s="19"/>
      <c r="BH48" s="19"/>
      <c r="BI48" s="19"/>
      <c r="BJ48" s="19"/>
      <c r="BK48" s="19"/>
      <c r="BL48" s="19"/>
    </row>
    <row r="49" spans="1:64" s="18" customFormat="1" ht="30" customHeight="1" thickBot="1" x14ac:dyDescent="0.85">
      <c r="A49" s="5"/>
      <c r="B49" s="89" t="s">
        <v>55</v>
      </c>
      <c r="C49" s="105" t="s">
        <v>20</v>
      </c>
      <c r="D49" s="74" t="s">
        <v>21</v>
      </c>
      <c r="E49" s="61">
        <v>1</v>
      </c>
      <c r="F49" s="62">
        <f ca="1">F46+7</f>
        <v>45789</v>
      </c>
      <c r="G49" s="62">
        <f ca="1">F49+3</f>
        <v>45792</v>
      </c>
      <c r="H49" s="3">
        <f t="shared" ca="1" si="5"/>
        <v>4</v>
      </c>
      <c r="I49" s="19"/>
      <c r="J49" s="19"/>
      <c r="K49" s="19"/>
      <c r="L49" s="19"/>
      <c r="M49" s="19"/>
      <c r="N49" s="19"/>
      <c r="O49" s="19"/>
      <c r="P49" s="19"/>
      <c r="Q49" s="19"/>
      <c r="R49" s="19"/>
      <c r="S49" s="19"/>
      <c r="T49" s="19"/>
      <c r="U49" s="19"/>
      <c r="V49" s="19"/>
      <c r="W49" s="19"/>
      <c r="X49" s="19"/>
      <c r="Y49" s="19"/>
      <c r="Z49" s="19"/>
      <c r="AA49" s="19"/>
      <c r="AB49" s="19"/>
      <c r="AC49" s="19"/>
      <c r="AD49" s="19"/>
      <c r="AE49" s="19"/>
      <c r="AF49" s="19"/>
      <c r="AG49" s="19"/>
      <c r="AH49" s="19"/>
      <c r="AI49" s="19"/>
      <c r="AJ49" s="19"/>
      <c r="AK49" s="19"/>
      <c r="AL49" s="19"/>
      <c r="AM49" s="19"/>
      <c r="AN49" s="19"/>
      <c r="AO49" s="19"/>
      <c r="AP49" s="19"/>
      <c r="AQ49" s="19"/>
      <c r="AR49" s="19"/>
      <c r="AS49" s="19"/>
      <c r="AT49" s="19"/>
      <c r="AU49" s="19"/>
      <c r="AV49" s="19"/>
      <c r="AW49" s="19"/>
      <c r="AX49" s="19"/>
      <c r="AY49" s="19"/>
      <c r="AZ49" s="19"/>
      <c r="BA49" s="19"/>
      <c r="BB49" s="19"/>
      <c r="BC49" s="19"/>
      <c r="BD49" s="19"/>
      <c r="BE49" s="19"/>
      <c r="BF49" s="19"/>
      <c r="BG49" s="19"/>
      <c r="BH49" s="19"/>
      <c r="BI49" s="19"/>
      <c r="BJ49" s="19"/>
      <c r="BK49" s="19"/>
      <c r="BL49" s="19"/>
    </row>
    <row r="50" spans="1:64" s="18" customFormat="1" ht="30" customHeight="1" thickBot="1" x14ac:dyDescent="0.85">
      <c r="A50" s="5"/>
      <c r="B50" s="89" t="s">
        <v>56</v>
      </c>
      <c r="C50" s="105" t="s">
        <v>18</v>
      </c>
      <c r="D50" s="101" t="s">
        <v>19</v>
      </c>
      <c r="E50" s="61">
        <v>1</v>
      </c>
      <c r="F50" s="62">
        <f ca="1">F46+0</f>
        <v>45782</v>
      </c>
      <c r="G50" s="62">
        <f ca="1">F37+56</f>
        <v>45831</v>
      </c>
      <c r="H50" s="3">
        <f t="shared" ca="1" si="5"/>
        <v>50</v>
      </c>
      <c r="I50" s="19"/>
      <c r="J50" s="19"/>
      <c r="K50" s="19"/>
      <c r="L50" s="19"/>
      <c r="M50" s="19"/>
      <c r="N50" s="19"/>
      <c r="O50" s="19"/>
      <c r="P50" s="19"/>
      <c r="Q50" s="19"/>
      <c r="R50" s="19"/>
      <c r="S50" s="19"/>
      <c r="T50" s="19"/>
      <c r="U50" s="19"/>
      <c r="V50" s="19"/>
      <c r="W50" s="19"/>
      <c r="X50" s="19"/>
      <c r="Y50" s="19"/>
      <c r="Z50" s="19"/>
      <c r="AA50" s="19"/>
      <c r="AB50" s="19"/>
      <c r="AC50" s="19"/>
      <c r="AD50" s="19"/>
      <c r="AE50" s="19"/>
      <c r="AF50" s="19"/>
      <c r="AG50" s="19"/>
      <c r="AH50" s="19"/>
      <c r="AI50" s="19"/>
      <c r="AJ50" s="19"/>
      <c r="AK50" s="19"/>
      <c r="AL50" s="19"/>
      <c r="AM50" s="19"/>
      <c r="AN50" s="19"/>
      <c r="AO50" s="19"/>
      <c r="AP50" s="19"/>
      <c r="AQ50" s="19"/>
      <c r="AR50" s="19"/>
      <c r="AS50" s="19"/>
      <c r="AT50" s="19"/>
      <c r="AU50" s="19"/>
      <c r="AV50" s="19"/>
      <c r="AW50" s="19"/>
      <c r="AX50" s="19"/>
      <c r="AY50" s="19"/>
      <c r="AZ50" s="19"/>
      <c r="BA50" s="19"/>
      <c r="BB50" s="19"/>
      <c r="BC50" s="19"/>
      <c r="BD50" s="19"/>
      <c r="BE50" s="19"/>
      <c r="BF50" s="19"/>
      <c r="BG50" s="19"/>
      <c r="BH50" s="19"/>
      <c r="BI50" s="19"/>
      <c r="BJ50" s="19"/>
      <c r="BK50" s="19"/>
      <c r="BL50" s="19"/>
    </row>
    <row r="51" spans="1:64" s="18" customFormat="1" ht="30" customHeight="1" thickBot="1" x14ac:dyDescent="0.85">
      <c r="A51" s="5"/>
      <c r="B51" s="89" t="s">
        <v>57</v>
      </c>
      <c r="C51" s="105" t="s">
        <v>11</v>
      </c>
      <c r="D51" s="99" t="s">
        <v>12</v>
      </c>
      <c r="E51" s="61">
        <v>1</v>
      </c>
      <c r="F51" s="62">
        <f ca="1">F46+0</f>
        <v>45782</v>
      </c>
      <c r="G51" s="62">
        <f ca="1">F51+30</f>
        <v>45812</v>
      </c>
      <c r="H51" s="3">
        <f t="shared" ca="1" si="5"/>
        <v>31</v>
      </c>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19"/>
      <c r="AS51" s="19"/>
      <c r="AT51" s="19"/>
      <c r="AU51" s="19"/>
      <c r="AV51" s="19"/>
      <c r="AW51" s="19"/>
      <c r="AX51" s="19"/>
      <c r="AY51" s="19"/>
      <c r="AZ51" s="19"/>
      <c r="BA51" s="19"/>
      <c r="BB51" s="19"/>
      <c r="BC51" s="19"/>
      <c r="BD51" s="19"/>
      <c r="BE51" s="19"/>
      <c r="BF51" s="19"/>
      <c r="BG51" s="19"/>
      <c r="BH51" s="19"/>
      <c r="BI51" s="19"/>
      <c r="BJ51" s="19"/>
      <c r="BK51" s="19"/>
      <c r="BL51" s="19"/>
    </row>
    <row r="52" spans="1:64" s="18" customFormat="1" ht="30" customHeight="1" thickBot="1" x14ac:dyDescent="0.85">
      <c r="A52" s="5"/>
      <c r="B52" s="89" t="s">
        <v>58</v>
      </c>
      <c r="C52" s="105" t="s">
        <v>11</v>
      </c>
      <c r="D52" s="99" t="s">
        <v>12</v>
      </c>
      <c r="E52" s="61">
        <v>1</v>
      </c>
      <c r="F52" s="62">
        <f ca="1">F46+7</f>
        <v>45789</v>
      </c>
      <c r="G52" s="62">
        <f ca="1">F52+55</f>
        <v>45844</v>
      </c>
      <c r="H52" s="3">
        <f t="shared" ca="1" si="5"/>
        <v>56</v>
      </c>
      <c r="I52" s="19"/>
      <c r="J52" s="19"/>
      <c r="K52" s="19"/>
      <c r="L52" s="19"/>
      <c r="M52" s="19"/>
      <c r="N52" s="19"/>
      <c r="O52" s="19"/>
      <c r="P52" s="19"/>
      <c r="Q52" s="19"/>
      <c r="R52" s="19"/>
      <c r="S52" s="19"/>
      <c r="T52" s="19"/>
      <c r="U52" s="19"/>
      <c r="V52" s="19"/>
      <c r="W52" s="19"/>
      <c r="X52" s="19"/>
      <c r="Y52" s="19"/>
      <c r="Z52" s="19"/>
      <c r="AA52" s="19"/>
      <c r="AB52" s="19"/>
      <c r="AC52" s="19"/>
      <c r="AD52" s="19"/>
      <c r="AE52" s="19"/>
      <c r="AF52" s="19"/>
      <c r="AG52" s="19"/>
      <c r="AH52" s="19"/>
      <c r="AI52" s="19"/>
      <c r="AJ52" s="19"/>
      <c r="AK52" s="19"/>
      <c r="AL52" s="19"/>
      <c r="AM52" s="19"/>
      <c r="AN52" s="19"/>
      <c r="AO52" s="19"/>
      <c r="AP52" s="19"/>
      <c r="AQ52" s="19"/>
      <c r="AR52" s="19"/>
      <c r="AS52" s="19"/>
      <c r="AT52" s="19"/>
      <c r="AU52" s="19"/>
      <c r="AV52" s="19"/>
      <c r="AW52" s="19"/>
      <c r="AX52" s="19"/>
      <c r="AY52" s="19"/>
      <c r="AZ52" s="19"/>
      <c r="BA52" s="19"/>
      <c r="BB52" s="19"/>
      <c r="BC52" s="19"/>
      <c r="BD52" s="19"/>
      <c r="BE52" s="19"/>
      <c r="BF52" s="19"/>
      <c r="BG52" s="19"/>
      <c r="BH52" s="19"/>
      <c r="BI52" s="19"/>
      <c r="BJ52" s="19"/>
      <c r="BK52" s="19"/>
      <c r="BL52" s="19"/>
    </row>
    <row r="53" spans="1:64" s="18" customFormat="1" ht="30" customHeight="1" thickBot="1" x14ac:dyDescent="0.85">
      <c r="A53" s="6"/>
      <c r="B53" s="93" t="s">
        <v>59</v>
      </c>
      <c r="C53" s="109"/>
      <c r="D53" s="109"/>
      <c r="E53" s="58"/>
      <c r="F53" s="59"/>
      <c r="G53" s="60"/>
      <c r="H53" s="3" t="str">
        <f t="shared" si="5"/>
        <v/>
      </c>
    </row>
    <row r="54" spans="1:64" ht="30" customHeight="1" thickBot="1" x14ac:dyDescent="0.85">
      <c r="B54" s="111" t="s">
        <v>75</v>
      </c>
      <c r="C54" s="101" t="s">
        <v>11</v>
      </c>
      <c r="D54" s="99" t="s">
        <v>12</v>
      </c>
      <c r="E54" s="52">
        <v>1</v>
      </c>
      <c r="F54" s="53">
        <f ca="1">F52+42</f>
        <v>45831</v>
      </c>
      <c r="G54" s="53">
        <f ca="1">F54+0</f>
        <v>45831</v>
      </c>
      <c r="H54" s="3">
        <f t="shared" ca="1" si="5"/>
        <v>1</v>
      </c>
      <c r="I54" s="19"/>
      <c r="J54" s="19"/>
      <c r="K54" s="19"/>
      <c r="L54" s="19"/>
      <c r="M54" s="19"/>
      <c r="N54" s="19"/>
      <c r="O54" s="19"/>
      <c r="P54" s="19"/>
      <c r="Q54" s="19"/>
      <c r="R54" s="19"/>
      <c r="S54" s="19"/>
      <c r="T54" s="19"/>
      <c r="U54" s="19"/>
      <c r="V54" s="19"/>
      <c r="W54" s="19"/>
      <c r="X54" s="19"/>
      <c r="Y54" s="19"/>
      <c r="Z54" s="19"/>
      <c r="AA54" s="19"/>
      <c r="AB54" s="19"/>
      <c r="AC54" s="19"/>
      <c r="AD54" s="19"/>
      <c r="AE54" s="19"/>
      <c r="AF54" s="19"/>
      <c r="AG54" s="19"/>
      <c r="AH54" s="19"/>
      <c r="AI54" s="19"/>
      <c r="AJ54" s="19"/>
      <c r="AK54" s="19"/>
      <c r="AL54" s="19"/>
      <c r="AM54" s="19"/>
      <c r="AN54" s="19"/>
      <c r="AO54" s="19"/>
      <c r="AP54" s="19"/>
      <c r="AQ54" s="19"/>
      <c r="AR54" s="19"/>
      <c r="AS54" s="19"/>
      <c r="AT54" s="19"/>
      <c r="AU54" s="19"/>
      <c r="AV54" s="19"/>
      <c r="AW54" s="19"/>
      <c r="AX54" s="19"/>
      <c r="AY54" s="19"/>
      <c r="AZ54" s="19"/>
      <c r="BA54" s="19"/>
      <c r="BB54" s="19"/>
      <c r="BC54" s="19"/>
      <c r="BD54" s="19"/>
      <c r="BE54" s="19"/>
      <c r="BF54" s="19"/>
      <c r="BG54" s="19"/>
      <c r="BH54" s="19"/>
      <c r="BI54" s="19"/>
      <c r="BJ54" s="19"/>
      <c r="BK54" s="19"/>
      <c r="BL54" s="19"/>
    </row>
    <row r="55" spans="1:64" ht="30" customHeight="1" thickBot="1" x14ac:dyDescent="0.85">
      <c r="B55" s="81" t="s">
        <v>60</v>
      </c>
      <c r="C55" s="101" t="s">
        <v>11</v>
      </c>
      <c r="D55" s="99" t="s">
        <v>12</v>
      </c>
      <c r="E55" s="52">
        <v>1</v>
      </c>
      <c r="F55" s="53">
        <f ca="1">F52+42</f>
        <v>45831</v>
      </c>
      <c r="G55" s="53">
        <f ca="1">F55+0</f>
        <v>45831</v>
      </c>
      <c r="H55" s="3">
        <f t="shared" ca="1" si="5"/>
        <v>1</v>
      </c>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c r="AI55" s="19"/>
      <c r="AJ55" s="19"/>
      <c r="AK55" s="19"/>
      <c r="AL55" s="19"/>
      <c r="AM55" s="19"/>
      <c r="AN55" s="19"/>
      <c r="AO55" s="19"/>
      <c r="AP55" s="19"/>
      <c r="AQ55" s="19"/>
      <c r="AR55" s="19"/>
      <c r="AS55" s="19"/>
      <c r="AT55" s="19"/>
      <c r="AU55" s="19"/>
      <c r="AV55" s="19"/>
      <c r="AW55" s="19"/>
      <c r="AX55" s="19"/>
      <c r="AY55" s="19"/>
      <c r="AZ55" s="19"/>
      <c r="BA55" s="19"/>
      <c r="BB55" s="19"/>
      <c r="BC55" s="19"/>
      <c r="BD55" s="19"/>
      <c r="BE55" s="19"/>
      <c r="BF55" s="19"/>
      <c r="BG55" s="19"/>
      <c r="BH55" s="19"/>
      <c r="BI55" s="19"/>
      <c r="BJ55" s="19"/>
      <c r="BK55" s="19"/>
      <c r="BL55" s="19"/>
    </row>
    <row r="56" spans="1:64" ht="30" customHeight="1" thickBot="1" x14ac:dyDescent="0.85">
      <c r="B56" s="82" t="s">
        <v>74</v>
      </c>
      <c r="C56" s="101" t="s">
        <v>18</v>
      </c>
      <c r="D56" s="101" t="s">
        <v>19</v>
      </c>
      <c r="E56" s="52">
        <v>1</v>
      </c>
      <c r="F56" s="53">
        <f ca="1">F54+0</f>
        <v>45831</v>
      </c>
      <c r="G56" s="53">
        <f ca="1">F54+0</f>
        <v>45831</v>
      </c>
      <c r="H56" s="3">
        <f t="shared" ca="1" si="5"/>
        <v>1</v>
      </c>
      <c r="I56" s="19"/>
      <c r="J56" s="19"/>
      <c r="K56" s="19"/>
      <c r="L56" s="19"/>
      <c r="M56" s="19"/>
      <c r="N56" s="19"/>
      <c r="O56" s="19"/>
      <c r="P56" s="19"/>
      <c r="Q56" s="19"/>
      <c r="R56" s="19"/>
      <c r="S56" s="19"/>
      <c r="T56" s="19"/>
      <c r="U56" s="19"/>
      <c r="V56" s="19"/>
      <c r="W56" s="19"/>
      <c r="X56" s="19"/>
      <c r="Y56" s="20"/>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c r="AX56" s="19"/>
      <c r="AY56" s="19"/>
      <c r="AZ56" s="19"/>
      <c r="BA56" s="19"/>
      <c r="BB56" s="19"/>
      <c r="BC56" s="19"/>
      <c r="BD56" s="19"/>
      <c r="BE56" s="19"/>
      <c r="BF56" s="19"/>
      <c r="BG56" s="19"/>
      <c r="BH56" s="19"/>
      <c r="BI56" s="19"/>
      <c r="BJ56" s="19"/>
      <c r="BK56" s="19"/>
      <c r="BL56" s="19"/>
    </row>
    <row r="57" spans="1:64" ht="30" customHeight="1" thickBot="1" x14ac:dyDescent="0.85">
      <c r="B57" s="82" t="s">
        <v>61</v>
      </c>
      <c r="C57" s="101" t="s">
        <v>11</v>
      </c>
      <c r="D57" s="99" t="s">
        <v>12</v>
      </c>
      <c r="E57" s="52">
        <v>1</v>
      </c>
      <c r="F57" s="53">
        <f ca="1">F55+13</f>
        <v>45844</v>
      </c>
      <c r="G57" s="112">
        <f ca="1">F57+2</f>
        <v>45846</v>
      </c>
      <c r="H57" s="3">
        <v>2</v>
      </c>
      <c r="I57" s="19"/>
      <c r="J57" s="19"/>
      <c r="K57" s="19"/>
      <c r="L57" s="19"/>
      <c r="M57" s="19"/>
      <c r="N57" s="19"/>
      <c r="O57" s="19"/>
      <c r="P57" s="19"/>
      <c r="Q57" s="19"/>
      <c r="R57" s="19"/>
      <c r="S57" s="19"/>
      <c r="T57" s="19"/>
      <c r="U57" s="19"/>
      <c r="V57" s="19"/>
      <c r="W57" s="19"/>
      <c r="X57" s="19"/>
      <c r="Y57" s="20"/>
      <c r="Z57" s="19"/>
      <c r="AA57" s="19"/>
      <c r="AB57" s="19"/>
      <c r="AC57" s="19"/>
      <c r="AD57" s="19"/>
      <c r="AE57" s="19"/>
      <c r="AF57" s="19"/>
      <c r="AG57" s="19"/>
      <c r="AH57" s="19"/>
      <c r="AI57" s="19"/>
      <c r="AJ57" s="19"/>
      <c r="AK57" s="19"/>
      <c r="AL57" s="19"/>
      <c r="AM57" s="19"/>
      <c r="AN57" s="19"/>
      <c r="AO57" s="19"/>
      <c r="AP57" s="19"/>
      <c r="AQ57" s="19"/>
      <c r="AR57" s="19"/>
      <c r="AS57" s="19"/>
      <c r="AT57" s="19"/>
      <c r="AU57" s="19"/>
      <c r="AV57" s="19"/>
      <c r="AW57" s="19"/>
      <c r="AX57" s="19"/>
      <c r="AY57" s="19"/>
      <c r="AZ57" s="19"/>
      <c r="BA57" s="19"/>
      <c r="BB57" s="19"/>
      <c r="BC57" s="19"/>
      <c r="BD57" s="19"/>
      <c r="BE57" s="19"/>
      <c r="BF57" s="19"/>
      <c r="BG57" s="19"/>
      <c r="BH57" s="19"/>
      <c r="BI57" s="19"/>
      <c r="BJ57" s="19"/>
      <c r="BK57" s="19"/>
      <c r="BL57" s="19"/>
    </row>
    <row r="58" spans="1:64" ht="30" customHeight="1" thickBot="1" x14ac:dyDescent="0.85"/>
    <row r="59" spans="1:64" ht="30" customHeight="1" thickBot="1" x14ac:dyDescent="0.85">
      <c r="B59" s="27" t="s">
        <v>0</v>
      </c>
      <c r="C59" s="110"/>
      <c r="D59" s="110"/>
      <c r="E59" s="23"/>
      <c r="F59" s="24"/>
      <c r="G59" s="25"/>
      <c r="H59" s="4" t="str" cm="1">
        <f t="array" ref="H59">IF(OR(ISBLANK(task_start),ISBLANK(AG58task_end)),"",task_end-task_start+1)</f>
        <v/>
      </c>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26"/>
      <c r="AN59" s="26"/>
      <c r="AO59" s="26"/>
      <c r="AP59" s="26"/>
      <c r="AQ59" s="26"/>
      <c r="AR59" s="26"/>
      <c r="AS59" s="26"/>
      <c r="AT59" s="26"/>
      <c r="AU59" s="26"/>
      <c r="AV59" s="26"/>
      <c r="AW59" s="26"/>
      <c r="AX59" s="26"/>
      <c r="AY59" s="26"/>
      <c r="AZ59" s="26"/>
      <c r="BA59" s="26"/>
      <c r="BB59" s="26"/>
      <c r="BC59" s="26"/>
      <c r="BD59" s="26"/>
      <c r="BE59" s="26"/>
      <c r="BF59" s="26"/>
      <c r="BG59" s="26"/>
      <c r="BH59" s="26"/>
      <c r="BI59" s="26"/>
      <c r="BJ59" s="26"/>
      <c r="BK59" s="26"/>
      <c r="BL59" s="26"/>
    </row>
  </sheetData>
  <mergeCells count="23">
    <mergeCell ref="A5:A6"/>
    <mergeCell ref="B5:B6"/>
    <mergeCell ref="C5:C6"/>
    <mergeCell ref="E5:E6"/>
    <mergeCell ref="F5:F6"/>
    <mergeCell ref="G5:G6"/>
    <mergeCell ref="Q2:Z2"/>
    <mergeCell ref="Q1:Z1"/>
    <mergeCell ref="I1:O1"/>
    <mergeCell ref="I2:O2"/>
    <mergeCell ref="B1:G1"/>
    <mergeCell ref="B2:G3"/>
    <mergeCell ref="D5:D6"/>
    <mergeCell ref="B4:G4"/>
    <mergeCell ref="AD1:AM2"/>
    <mergeCell ref="BF4:BL4"/>
    <mergeCell ref="I4:O4"/>
    <mergeCell ref="P4:V4"/>
    <mergeCell ref="W4:AC4"/>
    <mergeCell ref="AD4:AJ4"/>
    <mergeCell ref="AK4:AQ4"/>
    <mergeCell ref="AR4:AX4"/>
    <mergeCell ref="AY4:BE4"/>
  </mergeCells>
  <conditionalFormatting sqref="E7:E57 E59">
    <cfRule type="dataBar" priority="39">
      <dataBar>
        <cfvo type="num" val="0"/>
        <cfvo type="num" val="1"/>
        <color theme="0"/>
      </dataBar>
      <extLst>
        <ext xmlns:x14="http://schemas.microsoft.com/office/spreadsheetml/2009/9/main" uri="{B025F937-C7B1-47D3-B67F-A62EFF666E3E}">
          <x14:id>{B0389232-4C98-4A03-AD0E-39F63BAD1F53}</x14:id>
        </ext>
      </extLst>
    </cfRule>
  </conditionalFormatting>
  <conditionalFormatting sqref="I9:BD9 BF9:BL9 I10:BE10 BG10:BL10 I11:BL13">
    <cfRule type="expression" dxfId="14" priority="22">
      <formula>AND(task_start&lt;=I$5,ROUNDDOWN((task_end-task_start+1)*task_progress,0)+task_start-1&gt;=I$5)</formula>
    </cfRule>
    <cfRule type="expression" dxfId="13" priority="23" stopIfTrue="1">
      <formula>AND(task_end&gt;=I$5,task_start&lt;J$5)</formula>
    </cfRule>
  </conditionalFormatting>
  <conditionalFormatting sqref="I4:BL8 I9:BD9 BF9:BL9 I10:BE10 BG10:BL10 I11:BL16 I17:R17 U17:BL17 I18:BL57">
    <cfRule type="expression" dxfId="12" priority="17">
      <formula>AND(TODAY()&gt;=I$5, TODAY()&lt;J$5)</formula>
    </cfRule>
  </conditionalFormatting>
  <conditionalFormatting sqref="I15:BL16 I18:BL20 I17:R17 U17:BL17 I54:BL57">
    <cfRule type="expression" dxfId="11" priority="20">
      <formula>AND(task_start&lt;=I$5,ROUNDDOWN((task_end-task_start+1)*task_progress,0)+task_start-1&gt;=I$5)</formula>
    </cfRule>
    <cfRule type="expression" dxfId="10" priority="21" stopIfTrue="1">
      <formula>AND(task_end&gt;=I$5,task_start&lt;J$5)</formula>
    </cfRule>
  </conditionalFormatting>
  <conditionalFormatting sqref="I22:BL27">
    <cfRule type="expression" dxfId="9" priority="18">
      <formula>AND(task_start&lt;=I$5,ROUNDDOWN((task_end-task_start+1)*task_progress,0)+task_start-1&gt;=I$5)</formula>
    </cfRule>
    <cfRule type="expression" dxfId="8" priority="19" stopIfTrue="1">
      <formula>AND(task_end&gt;=I$5,task_start&lt;J$5)</formula>
    </cfRule>
  </conditionalFormatting>
  <conditionalFormatting sqref="I29:BL37 I39:BL46 I48:BL52">
    <cfRule type="expression" dxfId="7" priority="52">
      <formula>AND(task_start&lt;=I$5,ROUNDDOWN((task_end-task_start+1)*task_progress,0)+task_start-1&gt;=I$5)</formula>
    </cfRule>
    <cfRule type="expression" dxfId="6" priority="53" stopIfTrue="1">
      <formula>AND(task_end&gt;=I$5,task_start&lt;J$5)</formula>
    </cfRule>
  </conditionalFormatting>
  <conditionalFormatting sqref="BE9">
    <cfRule type="expression" dxfId="5" priority="55">
      <formula>AND(TODAY()&gt;=BF$5, TODAY()&lt;BG$5)</formula>
    </cfRule>
    <cfRule type="expression" dxfId="4" priority="58">
      <formula>AND(task_start&lt;=BF$5,ROUNDDOWN((task_end-task_start+1)*task_progress,0)+task_start-1&gt;=BF$5)</formula>
    </cfRule>
    <cfRule type="expression" dxfId="3" priority="59" stopIfTrue="1">
      <formula>AND(task_end&gt;=BF$5,task_start&lt;BG$5)</formula>
    </cfRule>
  </conditionalFormatting>
  <conditionalFormatting sqref="S17">
    <cfRule type="expression" dxfId="2" priority="61">
      <formula>AND(TODAY()&gt;=T$5, TODAY()&lt;U$5)</formula>
    </cfRule>
  </conditionalFormatting>
  <conditionalFormatting sqref="S17">
    <cfRule type="expression" dxfId="1" priority="64">
      <formula>AND(task_start&lt;=T$5,ROUNDDOWN((task_end-task_start+1)*task_progress,0)+task_start-1&gt;=T$5)</formula>
    </cfRule>
    <cfRule type="expression" dxfId="0" priority="65" stopIfTrue="1">
      <formula>AND(task_end&gt;=T$5,task_start&lt;U$5)</formula>
    </cfRule>
  </conditionalFormatting>
  <dataValidations xWindow="931" yWindow="1269" count="13">
    <dataValidation type="whole" operator="greaterThanOrEqual" allowBlank="1" showInputMessage="1" promptTitle="Display Week" prompt="Changing this number will scroll the Gantt Chart view." sqref="Q2" xr:uid="{00000000-0002-0000-0000-000000000000}">
      <formula1>1</formula1>
    </dataValidation>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D005F8F4-EA16-4627-8A05-1997BE425B88}"/>
    <dataValidation allowBlank="1" showInputMessage="1" showErrorMessage="1" prompt="Enter Company name in cel B2." sqref="A2" xr:uid="{75F274B0-5B30-4CC0-A53C-C012C0845179}"/>
    <dataValidation allowBlank="1" showInputMessage="1" showErrorMessage="1" prompt="Enter the name of the Project Lead in cell C3. Enter the Project Start date in cell Q1. Project Start: label is in cell I1." sqref="A3" xr:uid="{EEA7C783-457F-401F-98B9-9035587B921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4" xr:uid="{43382715-6BC7-4B19-A31B-4B13A11ED166}"/>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5:A6" xr:uid="{7A3789A6-A3FB-43B6-A4F7-8C0AC564F67E}"/>
    <dataValidation allowBlank="1" showInputMessage="1" showErrorMessage="1" prompt="Cell B8 contains the Phase 1 sample title. Enter a new title in cell B8._x000a_To delete the phase and work only from tasks, simply delete this row." sqref="A8" xr:uid="{CEC78982-AFA8-419E-B0A2-676B709E5100}"/>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9" xr:uid="{D870A2F6-6B07-4F5A-A81D-4BCCFADF8796}"/>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0" xr:uid="{872449A7-C3CC-45B6-BA90-B1AAD66BA0E5}"/>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4" xr:uid="{4F48FC41-E335-47F1-87AA-3333A52AD81C}"/>
    <dataValidation allowBlank="1" showInputMessage="1" showErrorMessage="1" prompt="Phase 3's sample block starts in cell B20." sqref="A21" xr:uid="{956902D1-D3B5-416D-BB69-9362D193BC0A}"/>
    <dataValidation allowBlank="1" showInputMessage="1" showErrorMessage="1" prompt="Phase 4's sample block starts in cell B26." sqref="A28" xr:uid="{DE54E5DE-526D-4D71-8D03-E99B4AB2FEE5}"/>
    <dataValidation allowBlank="1" showInputMessage="1" showErrorMessage="1" prompt="This row marks the end of the Project Schedule. DO NOT enter anything in this row. _x000a_Insert new rows ABOVE this one to continue building out your Project Schedule." sqref="A53" xr:uid="{79B9237E-4DD3-4E0F-8ED6-E0B695A99D96}"/>
  </dataValidations>
  <printOptions horizontalCentered="1"/>
  <pageMargins left="0.35" right="0.35" top="0.35" bottom="0.5" header="0.3" footer="0.3"/>
  <pageSetup scale="45" fitToHeight="0" orientation="landscape" r:id="rId1"/>
  <headerFooter differentFirst="1" scaleWithDoc="0">
    <oddFooter>Page &amp;P of &amp;N</oddFooter>
  </headerFooter>
  <ignoredErrors>
    <ignoredError sqref="G18 G50" formula="1"/>
  </ignoredErrors>
  <drawing r:id="rId2"/>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E7:E57 E59</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82239A0-E68C-493F-BEE6-C77FEA397FD6}">
  <ds:schemaRefs>
    <ds:schemaRef ds:uri="http://purl.org/dc/elements/1.1/"/>
    <ds:schemaRef ds:uri="16c05727-aa75-4e4a-9b5f-8a80a1165891"/>
    <ds:schemaRef ds:uri="http://schemas.microsoft.com/sharepoint/v3"/>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230e9df3-be65-4c73-a93b-d1236ebd677e"/>
    <ds:schemaRef ds:uri="http://schemas.microsoft.com/office/2006/metadata/properties"/>
    <ds:schemaRef ds:uri="71af3243-3dd4-4a8d-8c0d-dd76da1f02a5"/>
    <ds:schemaRef ds:uri="http://www.w3.org/XML/1998/namespace"/>
    <ds:schemaRef ds:uri="http://purl.org/dc/terms/"/>
  </ds:schemaRefs>
</ds:datastoreItem>
</file>

<file path=customXml/itemProps2.xml><?xml version="1.0" encoding="utf-8"?>
<ds:datastoreItem xmlns:ds="http://schemas.openxmlformats.org/officeDocument/2006/customXml" ds:itemID="{A09426A3-87E9-4865-8A6C-3456B026AE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7245281-08F3-4104-84BD-39F3D8CFB195}">
  <ds:schemaRefs>
    <ds:schemaRef ds:uri="http://schemas.microsoft.com/sharepoint/v3/contenttype/forms"/>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7</vt:i4>
      </vt:variant>
    </vt:vector>
  </HeadingPairs>
  <TitlesOfParts>
    <vt:vector size="8" baseType="lpstr">
      <vt:lpstr>Project schedule</vt:lpstr>
      <vt:lpstr>Display_Week</vt:lpstr>
      <vt:lpstr>Nr_Week</vt:lpstr>
      <vt:lpstr>'Project schedule'!Print_Titles</vt:lpstr>
      <vt:lpstr>Project_Start</vt:lpstr>
      <vt:lpstr>'Project schedule'!task_end</vt:lpstr>
      <vt:lpstr>'Project schedule'!task_progress</vt:lpstr>
      <vt:lpstr>'Project 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Daniel Chimezie</dc:creator>
  <dc:description/>
  <cp:lastModifiedBy>Daniel Chimezie</cp:lastModifiedBy>
  <dcterms:created xsi:type="dcterms:W3CDTF">2022-03-11T22:41:12Z</dcterms:created>
  <dcterms:modified xsi:type="dcterms:W3CDTF">2025-07-06T17:16:08Z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