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kh\OneDrive\Desktop\Lab Reports\Sem6\Nuclear_Physics\Expt1\"/>
    </mc:Choice>
  </mc:AlternateContent>
  <xr:revisionPtr revIDLastSave="0" documentId="13_ncr:1_{D9B9A2BC-EBAB-4F21-93CA-233842F26527}" xr6:coauthVersionLast="36" xr6:coauthVersionMax="36" xr10:uidLastSave="{00000000-0000-0000-0000-000000000000}"/>
  <bookViews>
    <workbookView xWindow="0" yWindow="0" windowWidth="23040" windowHeight="8940" activeTab="2" xr2:uid="{80CFF2EA-63C2-4903-8801-55AF23FD43F7}"/>
  </bookViews>
  <sheets>
    <sheet name="Calibration" sheetId="1" r:id="rId1"/>
    <sheet name="Inverse Square" sheetId="2" r:id="rId2"/>
    <sheet name="Efficiency" sheetId="3" r:id="rId3"/>
    <sheet name="Statistics" sheetId="4" r:id="rId4"/>
  </sheets>
  <definedNames>
    <definedName name="_xlchart.v1.0" hidden="1">Statistics!#REF!</definedName>
    <definedName name="_xlchart.v1.1" hidden="1">Statistics!$E$1:$E$100</definedName>
    <definedName name="_xlchart.v1.2" hidden="1">Statistics!$F$2:$F$101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3" l="1"/>
  <c r="L4" i="3"/>
  <c r="F9" i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2" i="4"/>
  <c r="K7" i="3" l="1"/>
  <c r="K4" i="3"/>
  <c r="M2" i="2"/>
  <c r="C3" i="2"/>
  <c r="C4" i="2"/>
  <c r="C5" i="2"/>
  <c r="C6" i="2"/>
  <c r="C7" i="2"/>
  <c r="C8" i="2"/>
  <c r="C9" i="2"/>
  <c r="C10" i="2"/>
  <c r="C11" i="2"/>
  <c r="C2" i="2"/>
  <c r="F3" i="2"/>
  <c r="F4" i="2"/>
  <c r="F5" i="2"/>
  <c r="F6" i="2"/>
  <c r="F7" i="2"/>
  <c r="F8" i="2"/>
  <c r="F9" i="2"/>
  <c r="F10" i="2"/>
  <c r="F11" i="2"/>
  <c r="F2" i="2"/>
  <c r="C12" i="4" l="1"/>
  <c r="B12" i="4"/>
  <c r="I13" i="3" l="1"/>
  <c r="I14" i="3"/>
  <c r="I15" i="3"/>
  <c r="I10" i="3"/>
  <c r="I11" i="3"/>
  <c r="I12" i="3"/>
  <c r="I7" i="3"/>
  <c r="I8" i="3"/>
  <c r="I9" i="3"/>
  <c r="I5" i="3"/>
  <c r="I6" i="3"/>
  <c r="I4" i="3"/>
  <c r="J4" i="3" s="1"/>
  <c r="D11" i="2"/>
  <c r="D3" i="2"/>
  <c r="D4" i="2"/>
  <c r="D5" i="2"/>
  <c r="D6" i="2"/>
  <c r="D7" i="2"/>
  <c r="D8" i="2"/>
  <c r="D9" i="2"/>
  <c r="D10" i="2"/>
  <c r="D2" i="2"/>
  <c r="D14" i="1"/>
  <c r="D15" i="1"/>
  <c r="D3" i="1"/>
  <c r="D4" i="1"/>
  <c r="D5" i="1"/>
  <c r="D6" i="1"/>
  <c r="D7" i="1"/>
  <c r="D8" i="1"/>
  <c r="D9" i="1"/>
  <c r="D10" i="1"/>
  <c r="D11" i="1"/>
  <c r="D12" i="1"/>
  <c r="D13" i="1"/>
  <c r="D2" i="1"/>
  <c r="E10" i="2" l="1"/>
  <c r="G10" i="2"/>
  <c r="E5" i="2"/>
  <c r="G5" i="2"/>
  <c r="E4" i="2"/>
  <c r="G4" i="2"/>
  <c r="E3" i="2"/>
  <c r="G3" i="2"/>
  <c r="E11" i="2"/>
  <c r="G11" i="2"/>
  <c r="E9" i="2"/>
  <c r="G9" i="2"/>
  <c r="G8" i="2"/>
  <c r="E8" i="2"/>
  <c r="G7" i="2"/>
  <c r="E7" i="2"/>
  <c r="E6" i="2"/>
  <c r="G6" i="2"/>
  <c r="E2" i="2"/>
  <c r="G2" i="2"/>
  <c r="J13" i="3"/>
  <c r="J7" i="3"/>
  <c r="J10" i="3"/>
</calcChain>
</file>

<file path=xl/sharedStrings.xml><?xml version="1.0" encoding="utf-8"?>
<sst xmlns="http://schemas.openxmlformats.org/spreadsheetml/2006/main" count="40" uniqueCount="26">
  <si>
    <t>Potential</t>
  </si>
  <si>
    <t>Count</t>
  </si>
  <si>
    <t>Background</t>
  </si>
  <si>
    <t>cs137</t>
  </si>
  <si>
    <t>Distance (cm)</t>
  </si>
  <si>
    <t>Cs137</t>
  </si>
  <si>
    <t>Average</t>
  </si>
  <si>
    <t>Time</t>
  </si>
  <si>
    <t>60s</t>
  </si>
  <si>
    <t>Source</t>
  </si>
  <si>
    <t>Counts</t>
  </si>
  <si>
    <t>500V</t>
  </si>
  <si>
    <t>Tl204</t>
  </si>
  <si>
    <t>10s</t>
  </si>
  <si>
    <t>100s</t>
  </si>
  <si>
    <t>Corrected Counts</t>
  </si>
  <si>
    <t>Distance (d) (cm)</t>
  </si>
  <si>
    <t>Corrected Count in 60s</t>
  </si>
  <si>
    <t>Net Count Rate (R) per second</t>
  </si>
  <si>
    <t>Product $C=Rd^2$</t>
  </si>
  <si>
    <t>$\log(d)$</t>
  </si>
  <si>
    <t>$\log(R)$</t>
  </si>
  <si>
    <t>Average Counts</t>
  </si>
  <si>
    <t>CPS</t>
  </si>
  <si>
    <t>Corrected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</si>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</sst>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Calibration!$D$1</c:f>
              <c:strCache>
                <c:ptCount val="1"/>
                <c:pt idx="0">
                  <c:v>Corrected Counts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Calibration!$A$2:$A$15</c:f>
              <c:numCache>
                <c:formatCode>General</c:formatCode>
                <c:ptCount val="14"/>
                <c:pt idx="0">
                  <c:v>343</c:v>
                </c:pt>
                <c:pt idx="1">
                  <c:v>344</c:v>
                </c:pt>
                <c:pt idx="2">
                  <c:v>360</c:v>
                </c:pt>
                <c:pt idx="3">
                  <c:v>390</c:v>
                </c:pt>
                <c:pt idx="4">
                  <c:v>420</c:v>
                </c:pt>
                <c:pt idx="5">
                  <c:v>450</c:v>
                </c:pt>
                <c:pt idx="6">
                  <c:v>480</c:v>
                </c:pt>
                <c:pt idx="7">
                  <c:v>510</c:v>
                </c:pt>
                <c:pt idx="8">
                  <c:v>540</c:v>
                </c:pt>
                <c:pt idx="9">
                  <c:v>570</c:v>
                </c:pt>
                <c:pt idx="10">
                  <c:v>600</c:v>
                </c:pt>
                <c:pt idx="11">
                  <c:v>630</c:v>
                </c:pt>
                <c:pt idx="12">
                  <c:v>660</c:v>
                </c:pt>
                <c:pt idx="13">
                  <c:v>690</c:v>
                </c:pt>
              </c:numCache>
            </c:numRef>
          </c:xVal>
          <c:yVal>
            <c:numRef>
              <c:f>Calibration!$D$2:$D$15</c:f>
              <c:numCache>
                <c:formatCode>General</c:formatCode>
                <c:ptCount val="14"/>
                <c:pt idx="0">
                  <c:v>0</c:v>
                </c:pt>
                <c:pt idx="1">
                  <c:v>2342</c:v>
                </c:pt>
                <c:pt idx="2">
                  <c:v>4268</c:v>
                </c:pt>
                <c:pt idx="3">
                  <c:v>4910</c:v>
                </c:pt>
                <c:pt idx="4">
                  <c:v>4886</c:v>
                </c:pt>
                <c:pt idx="5">
                  <c:v>5081</c:v>
                </c:pt>
                <c:pt idx="6">
                  <c:v>5043</c:v>
                </c:pt>
                <c:pt idx="7">
                  <c:v>5287</c:v>
                </c:pt>
                <c:pt idx="8">
                  <c:v>5220</c:v>
                </c:pt>
                <c:pt idx="9">
                  <c:v>5228</c:v>
                </c:pt>
                <c:pt idx="10">
                  <c:v>5355</c:v>
                </c:pt>
                <c:pt idx="11">
                  <c:v>5337</c:v>
                </c:pt>
                <c:pt idx="12">
                  <c:v>9483</c:v>
                </c:pt>
                <c:pt idx="13">
                  <c:v>10244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96-4E9F-8992-E03BD56A5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58799"/>
        <c:axId val="15731791"/>
      </c:scatterChart>
      <c:valAx>
        <c:axId val="9845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1791"/>
        <c:crosses val="autoZero"/>
        <c:crossBetween val="midCat"/>
      </c:valAx>
      <c:valAx>
        <c:axId val="1573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58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'Inverse Square'!$C$1</c:f>
              <c:strCache>
                <c:ptCount val="1"/>
                <c:pt idx="0">
                  <c:v>Corrected Count in 60s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'Inverse Square'!$A$2:$A$11</c:f>
              <c:numCache>
                <c:formatCode>0.0</c:formatCode>
                <c:ptCount val="10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7</c:v>
                </c:pt>
              </c:numCache>
            </c:numRef>
          </c:xVal>
          <c:yVal>
            <c:numRef>
              <c:f>'Inverse Square'!$C$2:$C$11</c:f>
              <c:numCache>
                <c:formatCode>General</c:formatCode>
                <c:ptCount val="10"/>
                <c:pt idx="0">
                  <c:v>9904</c:v>
                </c:pt>
                <c:pt idx="1">
                  <c:v>7239</c:v>
                </c:pt>
                <c:pt idx="2">
                  <c:v>5261</c:v>
                </c:pt>
                <c:pt idx="3">
                  <c:v>3957</c:v>
                </c:pt>
                <c:pt idx="4">
                  <c:v>3066</c:v>
                </c:pt>
                <c:pt idx="5">
                  <c:v>2403</c:v>
                </c:pt>
                <c:pt idx="6">
                  <c:v>1866</c:v>
                </c:pt>
                <c:pt idx="7">
                  <c:v>1504</c:v>
                </c:pt>
                <c:pt idx="8">
                  <c:v>1266</c:v>
                </c:pt>
                <c:pt idx="9">
                  <c:v>912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56-4F40-B911-F81439C79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29007"/>
        <c:axId val="206149919"/>
      </c:scatterChart>
      <c:valAx>
        <c:axId val="190429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49919"/>
        <c:crosses val="autoZero"/>
        <c:crossBetween val="midCat"/>
      </c:valAx>
      <c:valAx>
        <c:axId val="20614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29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'Inverse Square'!$A$2:$A$11</c:f>
              <c:numCache>
                <c:formatCode>0.0</c:formatCode>
                <c:ptCount val="10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7</c:v>
                </c:pt>
              </c:numCache>
            </c:numRef>
          </c:xVal>
          <c:yVal>
            <c:numRef>
              <c:f>'Inverse Square'!$E$2:$E$11</c:f>
              <c:numCache>
                <c:formatCode>0.00</c:formatCode>
                <c:ptCount val="10"/>
                <c:pt idx="0">
                  <c:v>660.26666666666665</c:v>
                </c:pt>
                <c:pt idx="1">
                  <c:v>754.0625</c:v>
                </c:pt>
                <c:pt idx="2">
                  <c:v>789.15000000000009</c:v>
                </c:pt>
                <c:pt idx="3">
                  <c:v>807.88750000000005</c:v>
                </c:pt>
                <c:pt idx="4">
                  <c:v>817.6</c:v>
                </c:pt>
                <c:pt idx="5">
                  <c:v>811.01249999999993</c:v>
                </c:pt>
                <c:pt idx="6">
                  <c:v>777.5</c:v>
                </c:pt>
                <c:pt idx="7">
                  <c:v>758.26666666666665</c:v>
                </c:pt>
                <c:pt idx="8">
                  <c:v>759.6</c:v>
                </c:pt>
                <c:pt idx="9">
                  <c:v>744.8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BA-4C4E-815B-8E6152615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522415"/>
        <c:axId val="66663439"/>
      </c:scatterChart>
      <c:valAx>
        <c:axId val="2023522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63439"/>
        <c:crosses val="autoZero"/>
        <c:crossBetween val="midCat"/>
      </c:valAx>
      <c:valAx>
        <c:axId val="6666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522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'Inverse Square'!$F$2:$F$11</c:f>
              <c:numCache>
                <c:formatCode>0.000</c:formatCode>
                <c:ptCount val="10"/>
                <c:pt idx="0">
                  <c:v>0.3010299956639812</c:v>
                </c:pt>
                <c:pt idx="1">
                  <c:v>0.3979400086720376</c:v>
                </c:pt>
                <c:pt idx="2">
                  <c:v>0.47712125471966244</c:v>
                </c:pt>
                <c:pt idx="3">
                  <c:v>0.54406804435027567</c:v>
                </c:pt>
                <c:pt idx="4">
                  <c:v>0.6020599913279624</c:v>
                </c:pt>
                <c:pt idx="5">
                  <c:v>0.65321251377534373</c:v>
                </c:pt>
                <c:pt idx="6">
                  <c:v>0.69897000433601886</c:v>
                </c:pt>
                <c:pt idx="7">
                  <c:v>0.74036268949424389</c:v>
                </c:pt>
                <c:pt idx="8">
                  <c:v>0.77815125038364363</c:v>
                </c:pt>
                <c:pt idx="9">
                  <c:v>0.84509804001425681</c:v>
                </c:pt>
              </c:numCache>
            </c:numRef>
          </c:xVal>
          <c:yVal>
            <c:numRef>
              <c:f>'Inverse Square'!$G$2:$G$11</c:f>
              <c:numCache>
                <c:formatCode>0.000</c:formatCode>
                <c:ptCount val="10"/>
                <c:pt idx="0">
                  <c:v>2.2176593812923993</c:v>
                </c:pt>
                <c:pt idx="1">
                  <c:v>2.0815273262448049</c:v>
                </c:pt>
                <c:pt idx="2">
                  <c:v>1.9429170514135155</c:v>
                </c:pt>
                <c:pt idx="3">
                  <c:v>1.8192147998823842</c:v>
                </c:pt>
                <c:pt idx="4">
                  <c:v>1.7084209001347128</c:v>
                </c:pt>
                <c:pt idx="5">
                  <c:v>1.6026025204202565</c:v>
                </c:pt>
                <c:pt idx="6">
                  <c:v>1.4927603890268375</c:v>
                </c:pt>
                <c:pt idx="7">
                  <c:v>1.3990965858719797</c:v>
                </c:pt>
                <c:pt idx="8">
                  <c:v>1.3242824552976926</c:v>
                </c:pt>
                <c:pt idx="9">
                  <c:v>1.1818435879447726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D4-484A-86F9-D91A4876C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089919"/>
        <c:axId val="62570943"/>
      </c:scatterChart>
      <c:valAx>
        <c:axId val="201408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70943"/>
        <c:crosses val="autoZero"/>
        <c:crossBetween val="midCat"/>
      </c:valAx>
      <c:valAx>
        <c:axId val="6257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08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3D9574FD-ADFB-45E4-B5CA-FD08B45054A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358140</xdr:colOff>
      <xdr:row>6</xdr:row>
      <xdr:rowOff>167640</xdr:rowOff>
    </xdr:from>
    <xdr:to>
      <xdr:col>15</xdr:col>
      <xdr:colOff>53340</xdr:colOff>
      <xdr:row>21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8AFD84-4C99-4B9F-B89B-4A0DC4286C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121920</xdr:colOff>
      <xdr:row>12</xdr:row>
      <xdr:rowOff>137160</xdr:rowOff>
    </xdr:from>
    <xdr:to>
      <xdr:col>22</xdr:col>
      <xdr:colOff>426720</xdr:colOff>
      <xdr:row>26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183213-B3CC-4126-A2C5-FA41962E3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30480</xdr:colOff>
      <xdr:row>0</xdr:row>
      <xdr:rowOff>167640</xdr:rowOff>
    </xdr:from>
    <xdr:to>
      <xdr:col>22</xdr:col>
      <xdr:colOff>335280</xdr:colOff>
      <xdr:row>11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3BE20B-852B-4987-9083-9935E27F7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11</xdr:row>
      <xdr:rowOff>91440</xdr:rowOff>
    </xdr:from>
    <xdr:to>
      <xdr:col>14</xdr:col>
      <xdr:colOff>472440</xdr:colOff>
      <xdr:row>26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F12C32-22FF-4350-B0C9-4C3438043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</xdr:colOff>
      <xdr:row>2</xdr:row>
      <xdr:rowOff>53340</xdr:rowOff>
    </xdr:from>
    <xdr:to>
      <xdr:col>14</xdr:col>
      <xdr:colOff>350520</xdr:colOff>
      <xdr:row>17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F642366-AAFB-428A-963D-1A89710BDE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2920" y="419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B731-C814-423C-98CB-1DC57D0DD4D5}">
  <dimension ref="A1:F20"/>
  <sheetViews>
    <sheetView workbookViewId="0">
      <selection activeCell="F9" sqref="F9"/>
    </sheetView>
  </sheetViews>
  <sheetFormatPr defaultRowHeight="14.4" x14ac:dyDescent="0.3"/>
  <cols>
    <col min="3" max="3" width="11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15</v>
      </c>
    </row>
    <row r="2" spans="1:6" x14ac:dyDescent="0.3">
      <c r="A2">
        <v>343</v>
      </c>
      <c r="B2">
        <v>0</v>
      </c>
      <c r="C2">
        <v>0</v>
      </c>
      <c r="D2">
        <f>B2-C2</f>
        <v>0</v>
      </c>
    </row>
    <row r="3" spans="1:6" x14ac:dyDescent="0.3">
      <c r="A3">
        <v>344</v>
      </c>
      <c r="B3">
        <v>2342</v>
      </c>
      <c r="C3">
        <v>0</v>
      </c>
      <c r="D3">
        <f t="shared" ref="D3:D15" si="0">B3-C3</f>
        <v>2342</v>
      </c>
    </row>
    <row r="4" spans="1:6" x14ac:dyDescent="0.3">
      <c r="A4" s="4">
        <v>360</v>
      </c>
      <c r="B4" s="4">
        <v>4302</v>
      </c>
      <c r="C4" s="4">
        <v>34</v>
      </c>
      <c r="D4" s="4">
        <f t="shared" si="0"/>
        <v>4268</v>
      </c>
    </row>
    <row r="5" spans="1:6" x14ac:dyDescent="0.3">
      <c r="A5" s="1">
        <v>390</v>
      </c>
      <c r="B5" s="1">
        <v>4963</v>
      </c>
      <c r="C5" s="1">
        <v>53</v>
      </c>
      <c r="D5" s="1">
        <f t="shared" si="0"/>
        <v>4910</v>
      </c>
    </row>
    <row r="6" spans="1:6" x14ac:dyDescent="0.3">
      <c r="A6" s="1">
        <v>420</v>
      </c>
      <c r="B6" s="1">
        <v>4939</v>
      </c>
      <c r="C6" s="1">
        <v>53</v>
      </c>
      <c r="D6" s="1">
        <f t="shared" si="0"/>
        <v>4886</v>
      </c>
    </row>
    <row r="7" spans="1:6" x14ac:dyDescent="0.3">
      <c r="A7" s="1">
        <v>450</v>
      </c>
      <c r="B7" s="1">
        <v>5114</v>
      </c>
      <c r="C7" s="1">
        <v>33</v>
      </c>
      <c r="D7" s="1">
        <f t="shared" si="0"/>
        <v>5081</v>
      </c>
    </row>
    <row r="8" spans="1:6" x14ac:dyDescent="0.3">
      <c r="A8" s="1">
        <v>480</v>
      </c>
      <c r="B8" s="1">
        <v>5081</v>
      </c>
      <c r="C8" s="1">
        <v>38</v>
      </c>
      <c r="D8" s="1">
        <f t="shared" si="0"/>
        <v>5043</v>
      </c>
    </row>
    <row r="9" spans="1:6" x14ac:dyDescent="0.3">
      <c r="A9" s="1">
        <v>510</v>
      </c>
      <c r="B9" s="1">
        <v>5327</v>
      </c>
      <c r="C9" s="1">
        <v>40</v>
      </c>
      <c r="D9" s="1">
        <f t="shared" si="0"/>
        <v>5287</v>
      </c>
      <c r="F9">
        <f>_xlfn.STDEV.P(D5:D13)</f>
        <v>166.75064550932862</v>
      </c>
    </row>
    <row r="10" spans="1:6" x14ac:dyDescent="0.3">
      <c r="A10" s="1">
        <v>540</v>
      </c>
      <c r="B10" s="1">
        <v>5264</v>
      </c>
      <c r="C10" s="1">
        <v>44</v>
      </c>
      <c r="D10" s="1">
        <f t="shared" si="0"/>
        <v>5220</v>
      </c>
    </row>
    <row r="11" spans="1:6" x14ac:dyDescent="0.3">
      <c r="A11" s="1">
        <v>570</v>
      </c>
      <c r="B11" s="1">
        <v>5264</v>
      </c>
      <c r="C11" s="1">
        <v>36</v>
      </c>
      <c r="D11" s="1">
        <f t="shared" si="0"/>
        <v>5228</v>
      </c>
    </row>
    <row r="12" spans="1:6" x14ac:dyDescent="0.3">
      <c r="A12" s="1">
        <v>600</v>
      </c>
      <c r="B12" s="1">
        <v>5400</v>
      </c>
      <c r="C12" s="1">
        <v>45</v>
      </c>
      <c r="D12" s="1">
        <f t="shared" si="0"/>
        <v>5355</v>
      </c>
    </row>
    <row r="13" spans="1:6" x14ac:dyDescent="0.3">
      <c r="A13" s="1">
        <v>630</v>
      </c>
      <c r="B13" s="1">
        <v>5394</v>
      </c>
      <c r="C13" s="1">
        <v>57</v>
      </c>
      <c r="D13" s="1">
        <f t="shared" si="0"/>
        <v>5337</v>
      </c>
    </row>
    <row r="14" spans="1:6" x14ac:dyDescent="0.3">
      <c r="A14">
        <v>660</v>
      </c>
      <c r="B14">
        <v>9570</v>
      </c>
      <c r="C14">
        <v>87</v>
      </c>
      <c r="D14">
        <f t="shared" si="0"/>
        <v>9483</v>
      </c>
    </row>
    <row r="15" spans="1:6" x14ac:dyDescent="0.3">
      <c r="A15">
        <v>690</v>
      </c>
      <c r="B15">
        <v>10320</v>
      </c>
      <c r="C15">
        <v>76</v>
      </c>
      <c r="D15">
        <f t="shared" si="0"/>
        <v>10244</v>
      </c>
    </row>
    <row r="20" spans="2:2" x14ac:dyDescent="0.3">
      <c r="B20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8E8F-6ECD-4F69-9B40-C42985828BB3}">
  <dimension ref="A1:M23"/>
  <sheetViews>
    <sheetView workbookViewId="0">
      <selection activeCell="F16" sqref="F16"/>
    </sheetView>
  </sheetViews>
  <sheetFormatPr defaultRowHeight="14.4" x14ac:dyDescent="0.3"/>
  <cols>
    <col min="1" max="1" width="8.88671875" style="2"/>
    <col min="2" max="2" width="9.5546875" style="2" bestFit="1" customWidth="1"/>
    <col min="3" max="3" width="11.88671875" style="2" customWidth="1"/>
    <col min="4" max="4" width="8.88671875" style="2"/>
    <col min="5" max="7" width="11.5546875" style="2" bestFit="1" customWidth="1"/>
    <col min="8" max="9" width="8.88671875" style="2"/>
    <col min="10" max="10" width="10.88671875" style="2" customWidth="1"/>
    <col min="11" max="16384" width="8.88671875" style="2"/>
  </cols>
  <sheetData>
    <row r="1" spans="1:13" ht="72" x14ac:dyDescent="0.3">
      <c r="A1" s="2" t="s">
        <v>16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L1" s="2" t="s">
        <v>2</v>
      </c>
      <c r="M1" s="2" t="s">
        <v>6</v>
      </c>
    </row>
    <row r="2" spans="1:13" x14ac:dyDescent="0.3">
      <c r="A2" s="3">
        <v>2</v>
      </c>
      <c r="B2" s="2">
        <v>10462</v>
      </c>
      <c r="C2" s="2">
        <f>B2-H2</f>
        <v>9904</v>
      </c>
      <c r="D2" s="7">
        <f t="shared" ref="D2:D11" si="0">C2/60</f>
        <v>165.06666666666666</v>
      </c>
      <c r="E2" s="9">
        <f>D2*A2^2</f>
        <v>660.26666666666665</v>
      </c>
      <c r="F2" s="7">
        <f>LOG(A2)</f>
        <v>0.3010299956639812</v>
      </c>
      <c r="G2" s="7">
        <f>LOG(D2)</f>
        <v>2.2176593812923993</v>
      </c>
      <c r="H2" s="2">
        <v>558</v>
      </c>
      <c r="L2" s="5">
        <v>576</v>
      </c>
      <c r="M2" s="10">
        <f>AVERAGE(L2:L7)</f>
        <v>558</v>
      </c>
    </row>
    <row r="3" spans="1:13" x14ac:dyDescent="0.3">
      <c r="A3" s="3">
        <v>2.5</v>
      </c>
      <c r="B3" s="2">
        <v>7797</v>
      </c>
      <c r="C3" s="5">
        <f t="shared" ref="C3:C11" si="1">B3-H3</f>
        <v>7239</v>
      </c>
      <c r="D3" s="7">
        <f t="shared" si="0"/>
        <v>120.65</v>
      </c>
      <c r="E3" s="9">
        <f t="shared" ref="E3:E11" si="2">D3*A3^2</f>
        <v>754.0625</v>
      </c>
      <c r="F3" s="7">
        <f t="shared" ref="F3:F11" si="3">LOG(A3)</f>
        <v>0.3979400086720376</v>
      </c>
      <c r="G3" s="7">
        <f t="shared" ref="G3:G11" si="4">LOG(D3)</f>
        <v>2.0815273262448049</v>
      </c>
      <c r="H3" s="5">
        <v>558</v>
      </c>
      <c r="L3" s="5">
        <v>582</v>
      </c>
      <c r="M3" s="10"/>
    </row>
    <row r="4" spans="1:13" x14ac:dyDescent="0.3">
      <c r="A4" s="3">
        <v>3</v>
      </c>
      <c r="B4" s="2">
        <v>5819</v>
      </c>
      <c r="C4" s="5">
        <f t="shared" si="1"/>
        <v>5261</v>
      </c>
      <c r="D4" s="7">
        <f t="shared" si="0"/>
        <v>87.683333333333337</v>
      </c>
      <c r="E4" s="9">
        <f t="shared" si="2"/>
        <v>789.15000000000009</v>
      </c>
      <c r="F4" s="7">
        <f t="shared" si="3"/>
        <v>0.47712125471966244</v>
      </c>
      <c r="G4" s="7">
        <f t="shared" si="4"/>
        <v>1.9429170514135155</v>
      </c>
      <c r="H4" s="5">
        <v>558</v>
      </c>
      <c r="L4" s="5">
        <v>600</v>
      </c>
      <c r="M4" s="10"/>
    </row>
    <row r="5" spans="1:13" x14ac:dyDescent="0.3">
      <c r="A5" s="3">
        <v>3.5</v>
      </c>
      <c r="B5" s="2">
        <v>4515</v>
      </c>
      <c r="C5" s="5">
        <f t="shared" si="1"/>
        <v>3957</v>
      </c>
      <c r="D5" s="7">
        <f t="shared" si="0"/>
        <v>65.95</v>
      </c>
      <c r="E5" s="9">
        <f t="shared" si="2"/>
        <v>807.88750000000005</v>
      </c>
      <c r="F5" s="7">
        <f t="shared" si="3"/>
        <v>0.54406804435027567</v>
      </c>
      <c r="G5" s="7">
        <f t="shared" si="4"/>
        <v>1.8192147998823842</v>
      </c>
      <c r="H5" s="5">
        <v>558</v>
      </c>
      <c r="L5" s="5">
        <v>486</v>
      </c>
      <c r="M5" s="10"/>
    </row>
    <row r="6" spans="1:13" x14ac:dyDescent="0.3">
      <c r="A6" s="3">
        <v>4</v>
      </c>
      <c r="B6" s="2">
        <v>3624</v>
      </c>
      <c r="C6" s="5">
        <f t="shared" si="1"/>
        <v>3066</v>
      </c>
      <c r="D6" s="7">
        <f t="shared" si="0"/>
        <v>51.1</v>
      </c>
      <c r="E6" s="9">
        <f t="shared" si="2"/>
        <v>817.6</v>
      </c>
      <c r="F6" s="7">
        <f t="shared" si="3"/>
        <v>0.6020599913279624</v>
      </c>
      <c r="G6" s="7">
        <f t="shared" si="4"/>
        <v>1.7084209001347128</v>
      </c>
      <c r="H6" s="5">
        <v>558</v>
      </c>
      <c r="L6" s="5">
        <v>564</v>
      </c>
      <c r="M6" s="10"/>
    </row>
    <row r="7" spans="1:13" x14ac:dyDescent="0.3">
      <c r="A7" s="3">
        <v>4.5</v>
      </c>
      <c r="B7" s="2">
        <v>2961</v>
      </c>
      <c r="C7" s="5">
        <f t="shared" si="1"/>
        <v>2403</v>
      </c>
      <c r="D7" s="7">
        <f t="shared" si="0"/>
        <v>40.049999999999997</v>
      </c>
      <c r="E7" s="9">
        <f t="shared" si="2"/>
        <v>811.01249999999993</v>
      </c>
      <c r="F7" s="7">
        <f t="shared" si="3"/>
        <v>0.65321251377534373</v>
      </c>
      <c r="G7" s="7">
        <f t="shared" si="4"/>
        <v>1.6026025204202565</v>
      </c>
      <c r="H7" s="5">
        <v>558</v>
      </c>
      <c r="L7" s="5">
        <v>540</v>
      </c>
      <c r="M7" s="10"/>
    </row>
    <row r="8" spans="1:13" x14ac:dyDescent="0.3">
      <c r="A8" s="3">
        <v>5</v>
      </c>
      <c r="B8" s="2">
        <v>2424</v>
      </c>
      <c r="C8" s="5">
        <f t="shared" si="1"/>
        <v>1866</v>
      </c>
      <c r="D8" s="7">
        <f t="shared" si="0"/>
        <v>31.1</v>
      </c>
      <c r="E8" s="9">
        <f t="shared" si="2"/>
        <v>777.5</v>
      </c>
      <c r="F8" s="7">
        <f t="shared" si="3"/>
        <v>0.69897000433601886</v>
      </c>
      <c r="G8" s="7">
        <f t="shared" si="4"/>
        <v>1.4927603890268375</v>
      </c>
      <c r="H8" s="5">
        <v>558</v>
      </c>
    </row>
    <row r="9" spans="1:13" x14ac:dyDescent="0.3">
      <c r="A9" s="3">
        <v>5.5</v>
      </c>
      <c r="B9" s="2">
        <v>2062</v>
      </c>
      <c r="C9" s="5">
        <f t="shared" si="1"/>
        <v>1504</v>
      </c>
      <c r="D9" s="7">
        <f t="shared" si="0"/>
        <v>25.066666666666666</v>
      </c>
      <c r="E9" s="9">
        <f t="shared" si="2"/>
        <v>758.26666666666665</v>
      </c>
      <c r="F9" s="7">
        <f t="shared" si="3"/>
        <v>0.74036268949424389</v>
      </c>
      <c r="G9" s="7">
        <f t="shared" si="4"/>
        <v>1.3990965858719797</v>
      </c>
      <c r="H9" s="5">
        <v>558</v>
      </c>
    </row>
    <row r="10" spans="1:13" x14ac:dyDescent="0.3">
      <c r="A10" s="3">
        <v>6</v>
      </c>
      <c r="B10" s="2">
        <v>1824</v>
      </c>
      <c r="C10" s="5">
        <f t="shared" si="1"/>
        <v>1266</v>
      </c>
      <c r="D10" s="7">
        <f t="shared" si="0"/>
        <v>21.1</v>
      </c>
      <c r="E10" s="9">
        <f t="shared" si="2"/>
        <v>759.6</v>
      </c>
      <c r="F10" s="7">
        <f t="shared" si="3"/>
        <v>0.77815125038364363</v>
      </c>
      <c r="G10" s="7">
        <f t="shared" si="4"/>
        <v>1.3242824552976926</v>
      </c>
      <c r="H10" s="5">
        <v>558</v>
      </c>
    </row>
    <row r="11" spans="1:13" x14ac:dyDescent="0.3">
      <c r="A11" s="3">
        <v>7</v>
      </c>
      <c r="B11" s="2">
        <v>1470</v>
      </c>
      <c r="C11" s="5">
        <f t="shared" si="1"/>
        <v>912</v>
      </c>
      <c r="D11" s="7">
        <f t="shared" si="0"/>
        <v>15.2</v>
      </c>
      <c r="E11" s="9">
        <f t="shared" si="2"/>
        <v>744.8</v>
      </c>
      <c r="F11" s="7">
        <f t="shared" si="3"/>
        <v>0.84509804001425681</v>
      </c>
      <c r="G11" s="7">
        <f t="shared" si="4"/>
        <v>1.1818435879447726</v>
      </c>
      <c r="H11" s="5">
        <v>558</v>
      </c>
    </row>
    <row r="12" spans="1:13" x14ac:dyDescent="0.3">
      <c r="E12" s="7"/>
    </row>
    <row r="13" spans="1:13" x14ac:dyDescent="0.3">
      <c r="D13" s="5"/>
      <c r="E13" s="7"/>
    </row>
    <row r="14" spans="1:13" x14ac:dyDescent="0.3">
      <c r="D14" s="3">
        <v>2</v>
      </c>
      <c r="E14" s="8">
        <v>165.06666666666666</v>
      </c>
    </row>
    <row r="15" spans="1:13" x14ac:dyDescent="0.3">
      <c r="D15" s="3">
        <v>2.5</v>
      </c>
      <c r="E15" s="8">
        <v>120.65</v>
      </c>
    </row>
    <row r="16" spans="1:13" x14ac:dyDescent="0.3">
      <c r="D16" s="3">
        <v>3</v>
      </c>
      <c r="E16" s="8">
        <v>87.683333333333337</v>
      </c>
    </row>
    <row r="17" spans="2:5" x14ac:dyDescent="0.3">
      <c r="B17" s="2" t="s">
        <v>0</v>
      </c>
      <c r="C17" s="2" t="s">
        <v>11</v>
      </c>
      <c r="D17" s="3">
        <v>3.5</v>
      </c>
      <c r="E17" s="8">
        <v>65.95</v>
      </c>
    </row>
    <row r="18" spans="2:5" x14ac:dyDescent="0.3">
      <c r="C18" s="2" t="s">
        <v>3</v>
      </c>
      <c r="D18" s="3">
        <v>4</v>
      </c>
      <c r="E18" s="8">
        <v>51.1</v>
      </c>
    </row>
    <row r="19" spans="2:5" x14ac:dyDescent="0.3">
      <c r="D19" s="3">
        <v>4.5</v>
      </c>
      <c r="E19" s="8">
        <v>40.049999999999997</v>
      </c>
    </row>
    <row r="20" spans="2:5" x14ac:dyDescent="0.3">
      <c r="D20" s="3">
        <v>5</v>
      </c>
      <c r="E20" s="8">
        <v>31.1</v>
      </c>
    </row>
    <row r="21" spans="2:5" x14ac:dyDescent="0.3">
      <c r="D21" s="3">
        <v>5.5</v>
      </c>
      <c r="E21" s="8">
        <v>25.066666666666666</v>
      </c>
    </row>
    <row r="22" spans="2:5" x14ac:dyDescent="0.3">
      <c r="D22" s="3">
        <v>6</v>
      </c>
      <c r="E22" s="8">
        <v>21.1</v>
      </c>
    </row>
    <row r="23" spans="2:5" x14ac:dyDescent="0.3">
      <c r="D23" s="3">
        <v>7</v>
      </c>
      <c r="E23" s="8">
        <v>15.2</v>
      </c>
    </row>
  </sheetData>
  <mergeCells count="1">
    <mergeCell ref="M2:M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CD45-DC51-4487-853C-28C1B4100E55}">
  <dimension ref="A1:O15"/>
  <sheetViews>
    <sheetView tabSelected="1" workbookViewId="0">
      <selection activeCell="L10" sqref="L10"/>
    </sheetView>
  </sheetViews>
  <sheetFormatPr defaultRowHeight="14.4" x14ac:dyDescent="0.3"/>
  <cols>
    <col min="1" max="1" width="10.5546875" style="2" customWidth="1"/>
    <col min="2" max="8" width="8.88671875" style="2"/>
    <col min="9" max="9" width="9.109375" style="2" customWidth="1"/>
    <col min="10" max="10" width="8.88671875" style="2"/>
    <col min="11" max="12" width="11.5546875" style="2" bestFit="1" customWidth="1"/>
    <col min="13" max="16384" width="8.88671875" style="2"/>
  </cols>
  <sheetData>
    <row r="1" spans="1:15" x14ac:dyDescent="0.3">
      <c r="A1" s="2" t="s">
        <v>2</v>
      </c>
      <c r="B1" s="2" t="s">
        <v>6</v>
      </c>
    </row>
    <row r="2" spans="1:15" x14ac:dyDescent="0.3">
      <c r="A2" s="2">
        <v>83</v>
      </c>
      <c r="B2" s="10">
        <v>83</v>
      </c>
    </row>
    <row r="3" spans="1:15" ht="28.8" x14ac:dyDescent="0.3">
      <c r="A3" s="2">
        <v>83</v>
      </c>
      <c r="B3" s="10"/>
      <c r="F3" s="5" t="s">
        <v>9</v>
      </c>
      <c r="G3" s="5" t="s">
        <v>4</v>
      </c>
      <c r="H3" s="5" t="s">
        <v>10</v>
      </c>
      <c r="I3" s="5" t="s">
        <v>15</v>
      </c>
      <c r="J3" s="5" t="s">
        <v>22</v>
      </c>
      <c r="K3" s="2" t="s">
        <v>23</v>
      </c>
      <c r="L3" s="2" t="s">
        <v>25</v>
      </c>
    </row>
    <row r="4" spans="1:15" x14ac:dyDescent="0.3">
      <c r="A4" s="2">
        <v>83</v>
      </c>
      <c r="B4" s="10"/>
      <c r="F4" s="10" t="s">
        <v>5</v>
      </c>
      <c r="G4" s="10">
        <v>10</v>
      </c>
      <c r="H4" s="5">
        <v>738</v>
      </c>
      <c r="I4" s="5">
        <f>H4-83</f>
        <v>655</v>
      </c>
      <c r="J4" s="11">
        <f>AVERAGE(I4:I6)</f>
        <v>670.66666666666663</v>
      </c>
      <c r="K4" s="11">
        <f>J4/60</f>
        <v>11.177777777777777</v>
      </c>
      <c r="L4" s="10">
        <f>_xlfn.STDEV.P(I4:I6)/60</f>
        <v>0.1945237933334622</v>
      </c>
    </row>
    <row r="5" spans="1:15" x14ac:dyDescent="0.3">
      <c r="F5" s="10"/>
      <c r="G5" s="10"/>
      <c r="H5" s="5">
        <v>766</v>
      </c>
      <c r="I5" s="5">
        <f t="shared" ref="I5:I9" si="0">H5-83</f>
        <v>683</v>
      </c>
      <c r="J5" s="11"/>
      <c r="K5" s="11"/>
      <c r="L5" s="10"/>
      <c r="N5" s="2" t="s">
        <v>7</v>
      </c>
      <c r="O5" s="2" t="s">
        <v>8</v>
      </c>
    </row>
    <row r="6" spans="1:15" x14ac:dyDescent="0.3">
      <c r="F6" s="10"/>
      <c r="G6" s="10"/>
      <c r="H6" s="5">
        <v>757</v>
      </c>
      <c r="I6" s="5">
        <f t="shared" si="0"/>
        <v>674</v>
      </c>
      <c r="J6" s="11"/>
      <c r="K6" s="11"/>
      <c r="L6" s="10"/>
      <c r="N6" s="2" t="s">
        <v>0</v>
      </c>
      <c r="O6" s="2" t="s">
        <v>11</v>
      </c>
    </row>
    <row r="7" spans="1:15" x14ac:dyDescent="0.3">
      <c r="F7" s="10" t="s">
        <v>12</v>
      </c>
      <c r="G7" s="10">
        <v>2</v>
      </c>
      <c r="H7" s="5">
        <v>2306</v>
      </c>
      <c r="I7" s="5">
        <f t="shared" si="0"/>
        <v>2223</v>
      </c>
      <c r="J7" s="10">
        <f>AVERAGE(I7:I9)</f>
        <v>2224</v>
      </c>
      <c r="K7" s="11">
        <f>J7/60</f>
        <v>37.06666666666667</v>
      </c>
      <c r="L7" s="10">
        <f>_xlfn.STDEV.P(I7:I9)/60</f>
        <v>2.3570226039551587E-2</v>
      </c>
    </row>
    <row r="8" spans="1:15" x14ac:dyDescent="0.3">
      <c r="F8" s="10"/>
      <c r="G8" s="10"/>
      <c r="H8" s="5">
        <v>2309</v>
      </c>
      <c r="I8" s="5">
        <f t="shared" si="0"/>
        <v>2226</v>
      </c>
      <c r="J8" s="10"/>
      <c r="K8" s="11"/>
      <c r="L8" s="10"/>
    </row>
    <row r="9" spans="1:15" x14ac:dyDescent="0.3">
      <c r="F9" s="10"/>
      <c r="G9" s="10"/>
      <c r="H9" s="5">
        <v>2306</v>
      </c>
      <c r="I9" s="5">
        <f t="shared" si="0"/>
        <v>2223</v>
      </c>
      <c r="J9" s="10"/>
      <c r="K9" s="11"/>
      <c r="L9" s="10"/>
    </row>
    <row r="10" spans="1:15" x14ac:dyDescent="0.3">
      <c r="F10" s="12" t="s">
        <v>12</v>
      </c>
      <c r="G10" s="12">
        <v>5</v>
      </c>
      <c r="H10" s="6">
        <v>96</v>
      </c>
      <c r="I10" s="6">
        <f t="shared" ref="I10:I15" si="1">H10-83</f>
        <v>13</v>
      </c>
      <c r="J10" s="12">
        <f>AVERAGE(I10:I12)</f>
        <v>12</v>
      </c>
    </row>
    <row r="11" spans="1:15" x14ac:dyDescent="0.3">
      <c r="F11" s="12"/>
      <c r="G11" s="12"/>
      <c r="H11" s="6">
        <v>92</v>
      </c>
      <c r="I11" s="6">
        <f t="shared" si="1"/>
        <v>9</v>
      </c>
      <c r="J11" s="12"/>
    </row>
    <row r="12" spans="1:15" x14ac:dyDescent="0.3">
      <c r="F12" s="12"/>
      <c r="G12" s="12"/>
      <c r="H12" s="6">
        <v>97</v>
      </c>
      <c r="I12" s="6">
        <f t="shared" si="1"/>
        <v>14</v>
      </c>
      <c r="J12" s="12"/>
    </row>
    <row r="13" spans="1:15" x14ac:dyDescent="0.3">
      <c r="F13" s="12" t="s">
        <v>12</v>
      </c>
      <c r="G13" s="12">
        <v>10</v>
      </c>
      <c r="H13" s="6">
        <v>86</v>
      </c>
      <c r="I13" s="6">
        <f t="shared" si="1"/>
        <v>3</v>
      </c>
      <c r="J13" s="12">
        <f>AVERAGE(I13:I15)</f>
        <v>3</v>
      </c>
    </row>
    <row r="14" spans="1:15" x14ac:dyDescent="0.3">
      <c r="F14" s="12"/>
      <c r="G14" s="12"/>
      <c r="H14" s="6">
        <v>86</v>
      </c>
      <c r="I14" s="6">
        <f t="shared" si="1"/>
        <v>3</v>
      </c>
      <c r="J14" s="12"/>
    </row>
    <row r="15" spans="1:15" x14ac:dyDescent="0.3">
      <c r="F15" s="12"/>
      <c r="G15" s="12"/>
      <c r="H15" s="6">
        <v>86</v>
      </c>
      <c r="I15" s="6">
        <f t="shared" si="1"/>
        <v>3</v>
      </c>
      <c r="J15" s="12"/>
    </row>
  </sheetData>
  <mergeCells count="17">
    <mergeCell ref="F13:F15"/>
    <mergeCell ref="F10:F12"/>
    <mergeCell ref="L4:L6"/>
    <mergeCell ref="L7:L9"/>
    <mergeCell ref="B2:B4"/>
    <mergeCell ref="F4:F6"/>
    <mergeCell ref="J4:J6"/>
    <mergeCell ref="F7:F9"/>
    <mergeCell ref="G7:G9"/>
    <mergeCell ref="J7:J9"/>
    <mergeCell ref="K4:K6"/>
    <mergeCell ref="K7:K9"/>
    <mergeCell ref="G4:G6"/>
    <mergeCell ref="G13:G15"/>
    <mergeCell ref="G10:G12"/>
    <mergeCell ref="J10:J12"/>
    <mergeCell ref="J13:J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6DC7-74FD-4C49-A014-415297011FB9}">
  <dimension ref="A1:F101"/>
  <sheetViews>
    <sheetView workbookViewId="0">
      <selection activeCell="C19" sqref="C19"/>
    </sheetView>
  </sheetViews>
  <sheetFormatPr defaultRowHeight="14.4" x14ac:dyDescent="0.3"/>
  <cols>
    <col min="1" max="1" width="8.88671875" customWidth="1"/>
  </cols>
  <sheetData>
    <row r="1" spans="1:6" x14ac:dyDescent="0.3">
      <c r="A1" t="s">
        <v>2</v>
      </c>
      <c r="B1" t="s">
        <v>13</v>
      </c>
      <c r="C1" t="s">
        <v>14</v>
      </c>
      <c r="E1" t="s">
        <v>10</v>
      </c>
      <c r="F1" t="s">
        <v>24</v>
      </c>
    </row>
    <row r="2" spans="1:6" x14ac:dyDescent="0.3">
      <c r="A2">
        <v>1</v>
      </c>
      <c r="B2">
        <v>14</v>
      </c>
      <c r="C2">
        <v>110</v>
      </c>
      <c r="E2">
        <v>1026</v>
      </c>
      <c r="F2">
        <f>E2+114</f>
        <v>1140</v>
      </c>
    </row>
    <row r="3" spans="1:6" x14ac:dyDescent="0.3">
      <c r="A3">
        <v>2</v>
      </c>
      <c r="B3">
        <v>16</v>
      </c>
      <c r="C3">
        <v>112</v>
      </c>
      <c r="E3">
        <v>981</v>
      </c>
      <c r="F3">
        <f t="shared" ref="F3:F66" si="0">E3+114</f>
        <v>1095</v>
      </c>
    </row>
    <row r="4" spans="1:6" x14ac:dyDescent="0.3">
      <c r="A4">
        <v>3</v>
      </c>
      <c r="B4">
        <v>9</v>
      </c>
      <c r="C4">
        <v>115</v>
      </c>
      <c r="E4">
        <v>977</v>
      </c>
      <c r="F4">
        <f t="shared" si="0"/>
        <v>1091</v>
      </c>
    </row>
    <row r="5" spans="1:6" x14ac:dyDescent="0.3">
      <c r="A5">
        <v>4</v>
      </c>
      <c r="B5">
        <v>12</v>
      </c>
      <c r="C5">
        <v>131</v>
      </c>
      <c r="E5">
        <v>929</v>
      </c>
      <c r="F5">
        <f t="shared" si="0"/>
        <v>1043</v>
      </c>
    </row>
    <row r="6" spans="1:6" x14ac:dyDescent="0.3">
      <c r="A6">
        <v>5</v>
      </c>
      <c r="B6">
        <v>9</v>
      </c>
      <c r="C6">
        <v>131</v>
      </c>
      <c r="E6">
        <v>987</v>
      </c>
      <c r="F6">
        <f t="shared" si="0"/>
        <v>1101</v>
      </c>
    </row>
    <row r="7" spans="1:6" x14ac:dyDescent="0.3">
      <c r="A7">
        <v>6</v>
      </c>
      <c r="B7">
        <v>11</v>
      </c>
      <c r="C7">
        <v>103</v>
      </c>
      <c r="E7">
        <v>980</v>
      </c>
      <c r="F7">
        <f t="shared" si="0"/>
        <v>1094</v>
      </c>
    </row>
    <row r="8" spans="1:6" x14ac:dyDescent="0.3">
      <c r="A8">
        <v>7</v>
      </c>
      <c r="B8">
        <v>11</v>
      </c>
      <c r="C8">
        <v>108</v>
      </c>
      <c r="E8">
        <v>976</v>
      </c>
      <c r="F8">
        <f t="shared" si="0"/>
        <v>1090</v>
      </c>
    </row>
    <row r="9" spans="1:6" x14ac:dyDescent="0.3">
      <c r="A9">
        <v>8</v>
      </c>
      <c r="B9">
        <v>15</v>
      </c>
      <c r="C9">
        <v>89</v>
      </c>
      <c r="E9">
        <v>994</v>
      </c>
      <c r="F9">
        <f t="shared" si="0"/>
        <v>1108</v>
      </c>
    </row>
    <row r="10" spans="1:6" x14ac:dyDescent="0.3">
      <c r="A10">
        <v>9</v>
      </c>
      <c r="B10">
        <v>11</v>
      </c>
      <c r="C10">
        <v>108</v>
      </c>
      <c r="E10">
        <v>997</v>
      </c>
      <c r="F10">
        <f t="shared" si="0"/>
        <v>1111</v>
      </c>
    </row>
    <row r="11" spans="1:6" x14ac:dyDescent="0.3">
      <c r="A11">
        <v>10</v>
      </c>
      <c r="B11">
        <v>14</v>
      </c>
      <c r="C11">
        <v>132</v>
      </c>
      <c r="E11">
        <v>964</v>
      </c>
      <c r="F11">
        <f t="shared" si="0"/>
        <v>1078</v>
      </c>
    </row>
    <row r="12" spans="1:6" x14ac:dyDescent="0.3">
      <c r="A12" t="s">
        <v>6</v>
      </c>
      <c r="B12">
        <f>AVERAGE(B2:B11)</f>
        <v>12.2</v>
      </c>
      <c r="C12">
        <f>AVERAGE(C2:C11)</f>
        <v>113.9</v>
      </c>
      <c r="E12">
        <v>968</v>
      </c>
      <c r="F12">
        <f t="shared" si="0"/>
        <v>1082</v>
      </c>
    </row>
    <row r="13" spans="1:6" x14ac:dyDescent="0.3">
      <c r="E13">
        <v>977</v>
      </c>
      <c r="F13">
        <f t="shared" si="0"/>
        <v>1091</v>
      </c>
    </row>
    <row r="14" spans="1:6" x14ac:dyDescent="0.3">
      <c r="E14">
        <v>1003</v>
      </c>
      <c r="F14">
        <f t="shared" si="0"/>
        <v>1117</v>
      </c>
    </row>
    <row r="15" spans="1:6" x14ac:dyDescent="0.3">
      <c r="E15">
        <v>1000</v>
      </c>
      <c r="F15">
        <f t="shared" si="0"/>
        <v>1114</v>
      </c>
    </row>
    <row r="16" spans="1:6" x14ac:dyDescent="0.3">
      <c r="E16">
        <v>959</v>
      </c>
      <c r="F16">
        <f t="shared" si="0"/>
        <v>1073</v>
      </c>
    </row>
    <row r="17" spans="5:6" x14ac:dyDescent="0.3">
      <c r="E17">
        <v>963</v>
      </c>
      <c r="F17">
        <f t="shared" si="0"/>
        <v>1077</v>
      </c>
    </row>
    <row r="18" spans="5:6" x14ac:dyDescent="0.3">
      <c r="E18">
        <v>1004</v>
      </c>
      <c r="F18">
        <f t="shared" si="0"/>
        <v>1118</v>
      </c>
    </row>
    <row r="19" spans="5:6" x14ac:dyDescent="0.3">
      <c r="E19">
        <v>1022</v>
      </c>
      <c r="F19">
        <f t="shared" si="0"/>
        <v>1136</v>
      </c>
    </row>
    <row r="20" spans="5:6" x14ac:dyDescent="0.3">
      <c r="E20">
        <v>987</v>
      </c>
      <c r="F20">
        <f t="shared" si="0"/>
        <v>1101</v>
      </c>
    </row>
    <row r="21" spans="5:6" x14ac:dyDescent="0.3">
      <c r="E21">
        <v>972</v>
      </c>
      <c r="F21">
        <f t="shared" si="0"/>
        <v>1086</v>
      </c>
    </row>
    <row r="22" spans="5:6" x14ac:dyDescent="0.3">
      <c r="E22">
        <v>1012</v>
      </c>
      <c r="F22">
        <f t="shared" si="0"/>
        <v>1126</v>
      </c>
    </row>
    <row r="23" spans="5:6" x14ac:dyDescent="0.3">
      <c r="E23">
        <v>981</v>
      </c>
      <c r="F23">
        <f t="shared" si="0"/>
        <v>1095</v>
      </c>
    </row>
    <row r="24" spans="5:6" x14ac:dyDescent="0.3">
      <c r="E24">
        <v>1003</v>
      </c>
      <c r="F24">
        <f t="shared" si="0"/>
        <v>1117</v>
      </c>
    </row>
    <row r="25" spans="5:6" x14ac:dyDescent="0.3">
      <c r="E25">
        <v>1022</v>
      </c>
      <c r="F25">
        <f t="shared" si="0"/>
        <v>1136</v>
      </c>
    </row>
    <row r="26" spans="5:6" x14ac:dyDescent="0.3">
      <c r="E26">
        <v>1001</v>
      </c>
      <c r="F26">
        <f t="shared" si="0"/>
        <v>1115</v>
      </c>
    </row>
    <row r="27" spans="5:6" x14ac:dyDescent="0.3">
      <c r="E27">
        <v>989</v>
      </c>
      <c r="F27">
        <f t="shared" si="0"/>
        <v>1103</v>
      </c>
    </row>
    <row r="28" spans="5:6" x14ac:dyDescent="0.3">
      <c r="E28">
        <v>1004</v>
      </c>
      <c r="F28">
        <f t="shared" si="0"/>
        <v>1118</v>
      </c>
    </row>
    <row r="29" spans="5:6" x14ac:dyDescent="0.3">
      <c r="E29">
        <v>973</v>
      </c>
      <c r="F29">
        <f t="shared" si="0"/>
        <v>1087</v>
      </c>
    </row>
    <row r="30" spans="5:6" x14ac:dyDescent="0.3">
      <c r="E30">
        <v>984</v>
      </c>
      <c r="F30">
        <f t="shared" si="0"/>
        <v>1098</v>
      </c>
    </row>
    <row r="31" spans="5:6" x14ac:dyDescent="0.3">
      <c r="E31">
        <v>975</v>
      </c>
      <c r="F31">
        <f t="shared" si="0"/>
        <v>1089</v>
      </c>
    </row>
    <row r="32" spans="5:6" x14ac:dyDescent="0.3">
      <c r="E32">
        <v>983</v>
      </c>
      <c r="F32">
        <f t="shared" si="0"/>
        <v>1097</v>
      </c>
    </row>
    <row r="33" spans="5:6" x14ac:dyDescent="0.3">
      <c r="E33">
        <v>977</v>
      </c>
      <c r="F33">
        <f t="shared" si="0"/>
        <v>1091</v>
      </c>
    </row>
    <row r="34" spans="5:6" x14ac:dyDescent="0.3">
      <c r="E34">
        <v>983</v>
      </c>
      <c r="F34">
        <f t="shared" si="0"/>
        <v>1097</v>
      </c>
    </row>
    <row r="35" spans="5:6" x14ac:dyDescent="0.3">
      <c r="E35">
        <v>979</v>
      </c>
      <c r="F35">
        <f t="shared" si="0"/>
        <v>1093</v>
      </c>
    </row>
    <row r="36" spans="5:6" x14ac:dyDescent="0.3">
      <c r="E36">
        <v>989</v>
      </c>
      <c r="F36">
        <f t="shared" si="0"/>
        <v>1103</v>
      </c>
    </row>
    <row r="37" spans="5:6" x14ac:dyDescent="0.3">
      <c r="E37">
        <v>989</v>
      </c>
      <c r="F37">
        <f t="shared" si="0"/>
        <v>1103</v>
      </c>
    </row>
    <row r="38" spans="5:6" x14ac:dyDescent="0.3">
      <c r="E38">
        <v>994</v>
      </c>
      <c r="F38">
        <f t="shared" si="0"/>
        <v>1108</v>
      </c>
    </row>
    <row r="39" spans="5:6" x14ac:dyDescent="0.3">
      <c r="E39">
        <v>1018</v>
      </c>
      <c r="F39">
        <f t="shared" si="0"/>
        <v>1132</v>
      </c>
    </row>
    <row r="40" spans="5:6" x14ac:dyDescent="0.3">
      <c r="E40">
        <v>953</v>
      </c>
      <c r="F40">
        <f t="shared" si="0"/>
        <v>1067</v>
      </c>
    </row>
    <row r="41" spans="5:6" x14ac:dyDescent="0.3">
      <c r="E41">
        <v>1016</v>
      </c>
      <c r="F41">
        <f t="shared" si="0"/>
        <v>1130</v>
      </c>
    </row>
    <row r="42" spans="5:6" x14ac:dyDescent="0.3">
      <c r="E42">
        <v>982</v>
      </c>
      <c r="F42">
        <f t="shared" si="0"/>
        <v>1096</v>
      </c>
    </row>
    <row r="43" spans="5:6" x14ac:dyDescent="0.3">
      <c r="E43">
        <v>960</v>
      </c>
      <c r="F43">
        <f t="shared" si="0"/>
        <v>1074</v>
      </c>
    </row>
    <row r="44" spans="5:6" x14ac:dyDescent="0.3">
      <c r="E44">
        <v>984</v>
      </c>
      <c r="F44">
        <f t="shared" si="0"/>
        <v>1098</v>
      </c>
    </row>
    <row r="45" spans="5:6" x14ac:dyDescent="0.3">
      <c r="E45">
        <v>990</v>
      </c>
      <c r="F45">
        <f t="shared" si="0"/>
        <v>1104</v>
      </c>
    </row>
    <row r="46" spans="5:6" x14ac:dyDescent="0.3">
      <c r="E46">
        <v>1011</v>
      </c>
      <c r="F46">
        <f t="shared" si="0"/>
        <v>1125</v>
      </c>
    </row>
    <row r="47" spans="5:6" x14ac:dyDescent="0.3">
      <c r="E47">
        <v>964</v>
      </c>
      <c r="F47">
        <f t="shared" si="0"/>
        <v>1078</v>
      </c>
    </row>
    <row r="48" spans="5:6" x14ac:dyDescent="0.3">
      <c r="E48">
        <v>992</v>
      </c>
      <c r="F48">
        <f t="shared" si="0"/>
        <v>1106</v>
      </c>
    </row>
    <row r="49" spans="5:6" x14ac:dyDescent="0.3">
      <c r="E49">
        <v>990</v>
      </c>
      <c r="F49">
        <f t="shared" si="0"/>
        <v>1104</v>
      </c>
    </row>
    <row r="50" spans="5:6" x14ac:dyDescent="0.3">
      <c r="E50">
        <v>950</v>
      </c>
      <c r="F50">
        <f t="shared" si="0"/>
        <v>1064</v>
      </c>
    </row>
    <row r="51" spans="5:6" x14ac:dyDescent="0.3">
      <c r="E51">
        <v>961</v>
      </c>
      <c r="F51">
        <f t="shared" si="0"/>
        <v>1075</v>
      </c>
    </row>
    <row r="52" spans="5:6" x14ac:dyDescent="0.3">
      <c r="E52">
        <v>1001</v>
      </c>
      <c r="F52">
        <f t="shared" si="0"/>
        <v>1115</v>
      </c>
    </row>
    <row r="53" spans="5:6" x14ac:dyDescent="0.3">
      <c r="E53">
        <v>1003</v>
      </c>
      <c r="F53">
        <f t="shared" si="0"/>
        <v>1117</v>
      </c>
    </row>
    <row r="54" spans="5:6" x14ac:dyDescent="0.3">
      <c r="E54">
        <v>1011</v>
      </c>
      <c r="F54">
        <f t="shared" si="0"/>
        <v>1125</v>
      </c>
    </row>
    <row r="55" spans="5:6" x14ac:dyDescent="0.3">
      <c r="E55">
        <v>999</v>
      </c>
      <c r="F55">
        <f t="shared" si="0"/>
        <v>1113</v>
      </c>
    </row>
    <row r="56" spans="5:6" x14ac:dyDescent="0.3">
      <c r="E56">
        <v>996</v>
      </c>
      <c r="F56">
        <f t="shared" si="0"/>
        <v>1110</v>
      </c>
    </row>
    <row r="57" spans="5:6" x14ac:dyDescent="0.3">
      <c r="E57">
        <v>990</v>
      </c>
      <c r="F57">
        <f t="shared" si="0"/>
        <v>1104</v>
      </c>
    </row>
    <row r="58" spans="5:6" x14ac:dyDescent="0.3">
      <c r="E58">
        <v>1014</v>
      </c>
      <c r="F58">
        <f t="shared" si="0"/>
        <v>1128</v>
      </c>
    </row>
    <row r="59" spans="5:6" x14ac:dyDescent="0.3">
      <c r="E59">
        <v>969</v>
      </c>
      <c r="F59">
        <f t="shared" si="0"/>
        <v>1083</v>
      </c>
    </row>
    <row r="60" spans="5:6" x14ac:dyDescent="0.3">
      <c r="E60">
        <v>984</v>
      </c>
      <c r="F60">
        <f t="shared" si="0"/>
        <v>1098</v>
      </c>
    </row>
    <row r="61" spans="5:6" x14ac:dyDescent="0.3">
      <c r="E61">
        <v>996</v>
      </c>
      <c r="F61">
        <f t="shared" si="0"/>
        <v>1110</v>
      </c>
    </row>
    <row r="62" spans="5:6" x14ac:dyDescent="0.3">
      <c r="E62">
        <v>953</v>
      </c>
      <c r="F62">
        <f t="shared" si="0"/>
        <v>1067</v>
      </c>
    </row>
    <row r="63" spans="5:6" x14ac:dyDescent="0.3">
      <c r="E63">
        <v>1016</v>
      </c>
      <c r="F63">
        <f t="shared" si="0"/>
        <v>1130</v>
      </c>
    </row>
    <row r="64" spans="5:6" x14ac:dyDescent="0.3">
      <c r="E64">
        <v>970</v>
      </c>
      <c r="F64">
        <f t="shared" si="0"/>
        <v>1084</v>
      </c>
    </row>
    <row r="65" spans="5:6" x14ac:dyDescent="0.3">
      <c r="E65">
        <v>986</v>
      </c>
      <c r="F65">
        <f t="shared" si="0"/>
        <v>1100</v>
      </c>
    </row>
    <row r="66" spans="5:6" x14ac:dyDescent="0.3">
      <c r="E66">
        <v>1035</v>
      </c>
      <c r="F66">
        <f t="shared" si="0"/>
        <v>1149</v>
      </c>
    </row>
    <row r="67" spans="5:6" x14ac:dyDescent="0.3">
      <c r="E67">
        <v>969</v>
      </c>
      <c r="F67">
        <f t="shared" ref="F67:F101" si="1">E67+114</f>
        <v>1083</v>
      </c>
    </row>
    <row r="68" spans="5:6" x14ac:dyDescent="0.3">
      <c r="E68">
        <v>976</v>
      </c>
      <c r="F68">
        <f t="shared" si="1"/>
        <v>1090</v>
      </c>
    </row>
    <row r="69" spans="5:6" x14ac:dyDescent="0.3">
      <c r="E69">
        <v>1022</v>
      </c>
      <c r="F69">
        <f t="shared" si="1"/>
        <v>1136</v>
      </c>
    </row>
    <row r="70" spans="5:6" x14ac:dyDescent="0.3">
      <c r="E70">
        <v>964</v>
      </c>
      <c r="F70">
        <f t="shared" si="1"/>
        <v>1078</v>
      </c>
    </row>
    <row r="71" spans="5:6" x14ac:dyDescent="0.3">
      <c r="E71">
        <v>978</v>
      </c>
      <c r="F71">
        <f t="shared" si="1"/>
        <v>1092</v>
      </c>
    </row>
    <row r="72" spans="5:6" x14ac:dyDescent="0.3">
      <c r="E72">
        <v>999</v>
      </c>
      <c r="F72">
        <f t="shared" si="1"/>
        <v>1113</v>
      </c>
    </row>
    <row r="73" spans="5:6" x14ac:dyDescent="0.3">
      <c r="E73">
        <v>998</v>
      </c>
      <c r="F73">
        <f t="shared" si="1"/>
        <v>1112</v>
      </c>
    </row>
    <row r="74" spans="5:6" x14ac:dyDescent="0.3">
      <c r="E74">
        <v>1001</v>
      </c>
      <c r="F74">
        <f t="shared" si="1"/>
        <v>1115</v>
      </c>
    </row>
    <row r="75" spans="5:6" x14ac:dyDescent="0.3">
      <c r="E75">
        <v>996</v>
      </c>
      <c r="F75">
        <f t="shared" si="1"/>
        <v>1110</v>
      </c>
    </row>
    <row r="76" spans="5:6" x14ac:dyDescent="0.3">
      <c r="E76">
        <v>1017</v>
      </c>
      <c r="F76">
        <f t="shared" si="1"/>
        <v>1131</v>
      </c>
    </row>
    <row r="77" spans="5:6" x14ac:dyDescent="0.3">
      <c r="E77">
        <v>1010</v>
      </c>
      <c r="F77">
        <f t="shared" si="1"/>
        <v>1124</v>
      </c>
    </row>
    <row r="78" spans="5:6" x14ac:dyDescent="0.3">
      <c r="E78">
        <v>1001</v>
      </c>
      <c r="F78">
        <f t="shared" si="1"/>
        <v>1115</v>
      </c>
    </row>
    <row r="79" spans="5:6" x14ac:dyDescent="0.3">
      <c r="E79">
        <v>972</v>
      </c>
      <c r="F79">
        <f t="shared" si="1"/>
        <v>1086</v>
      </c>
    </row>
    <row r="80" spans="5:6" x14ac:dyDescent="0.3">
      <c r="E80">
        <v>972</v>
      </c>
      <c r="F80">
        <f t="shared" si="1"/>
        <v>1086</v>
      </c>
    </row>
    <row r="81" spans="5:6" x14ac:dyDescent="0.3">
      <c r="E81">
        <v>946</v>
      </c>
      <c r="F81">
        <f t="shared" si="1"/>
        <v>1060</v>
      </c>
    </row>
    <row r="82" spans="5:6" x14ac:dyDescent="0.3">
      <c r="E82">
        <v>1003</v>
      </c>
      <c r="F82">
        <f t="shared" si="1"/>
        <v>1117</v>
      </c>
    </row>
    <row r="83" spans="5:6" x14ac:dyDescent="0.3">
      <c r="E83">
        <v>947</v>
      </c>
      <c r="F83">
        <f t="shared" si="1"/>
        <v>1061</v>
      </c>
    </row>
    <row r="84" spans="5:6" x14ac:dyDescent="0.3">
      <c r="E84">
        <v>1007</v>
      </c>
      <c r="F84">
        <f t="shared" si="1"/>
        <v>1121</v>
      </c>
    </row>
    <row r="85" spans="5:6" x14ac:dyDescent="0.3">
      <c r="E85">
        <v>1028</v>
      </c>
      <c r="F85">
        <f t="shared" si="1"/>
        <v>1142</v>
      </c>
    </row>
    <row r="86" spans="5:6" x14ac:dyDescent="0.3">
      <c r="E86">
        <v>964</v>
      </c>
      <c r="F86">
        <f t="shared" si="1"/>
        <v>1078</v>
      </c>
    </row>
    <row r="87" spans="5:6" x14ac:dyDescent="0.3">
      <c r="E87">
        <v>972</v>
      </c>
      <c r="F87">
        <f t="shared" si="1"/>
        <v>1086</v>
      </c>
    </row>
    <row r="88" spans="5:6" x14ac:dyDescent="0.3">
      <c r="E88">
        <v>977</v>
      </c>
      <c r="F88">
        <f t="shared" si="1"/>
        <v>1091</v>
      </c>
    </row>
    <row r="89" spans="5:6" x14ac:dyDescent="0.3">
      <c r="E89">
        <v>1006</v>
      </c>
      <c r="F89">
        <f t="shared" si="1"/>
        <v>1120</v>
      </c>
    </row>
    <row r="90" spans="5:6" x14ac:dyDescent="0.3">
      <c r="E90">
        <v>969</v>
      </c>
      <c r="F90">
        <f t="shared" si="1"/>
        <v>1083</v>
      </c>
    </row>
    <row r="91" spans="5:6" x14ac:dyDescent="0.3">
      <c r="E91">
        <v>985</v>
      </c>
      <c r="F91">
        <f t="shared" si="1"/>
        <v>1099</v>
      </c>
    </row>
    <row r="92" spans="5:6" x14ac:dyDescent="0.3">
      <c r="E92">
        <v>976</v>
      </c>
      <c r="F92">
        <f t="shared" si="1"/>
        <v>1090</v>
      </c>
    </row>
    <row r="93" spans="5:6" x14ac:dyDescent="0.3">
      <c r="E93">
        <v>982</v>
      </c>
      <c r="F93">
        <f t="shared" si="1"/>
        <v>1096</v>
      </c>
    </row>
    <row r="94" spans="5:6" x14ac:dyDescent="0.3">
      <c r="E94">
        <v>1016</v>
      </c>
      <c r="F94">
        <f t="shared" si="1"/>
        <v>1130</v>
      </c>
    </row>
    <row r="95" spans="5:6" x14ac:dyDescent="0.3">
      <c r="E95">
        <v>966</v>
      </c>
      <c r="F95">
        <f t="shared" si="1"/>
        <v>1080</v>
      </c>
    </row>
    <row r="96" spans="5:6" x14ac:dyDescent="0.3">
      <c r="E96">
        <v>989</v>
      </c>
      <c r="F96">
        <f t="shared" si="1"/>
        <v>1103</v>
      </c>
    </row>
    <row r="97" spans="5:6" x14ac:dyDescent="0.3">
      <c r="E97">
        <v>993</v>
      </c>
      <c r="F97">
        <f t="shared" si="1"/>
        <v>1107</v>
      </c>
    </row>
    <row r="98" spans="5:6" x14ac:dyDescent="0.3">
      <c r="E98">
        <v>1006</v>
      </c>
      <c r="F98">
        <f t="shared" si="1"/>
        <v>1120</v>
      </c>
    </row>
    <row r="99" spans="5:6" x14ac:dyDescent="0.3">
      <c r="E99">
        <v>960</v>
      </c>
      <c r="F99">
        <f t="shared" si="1"/>
        <v>1074</v>
      </c>
    </row>
    <row r="100" spans="5:6" x14ac:dyDescent="0.3">
      <c r="E100">
        <v>1012</v>
      </c>
      <c r="F100">
        <f t="shared" si="1"/>
        <v>1126</v>
      </c>
    </row>
    <row r="101" spans="5:6" x14ac:dyDescent="0.3">
      <c r="E101">
        <v>997</v>
      </c>
      <c r="F101">
        <f t="shared" si="1"/>
        <v>1111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Calibration</vt:lpstr>
      <vt:lpstr>Inverse Square</vt:lpstr>
      <vt:lpstr>Efficiency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Mukhopadhyay</dc:creator>
  <cp:lastModifiedBy>Aritra Mukhopadhyay</cp:lastModifiedBy>
  <dcterms:created xsi:type="dcterms:W3CDTF">2023-03-13T09:37:49Z</dcterms:created>
  <dcterms:modified xsi:type="dcterms:W3CDTF">2023-04-07T09:08:58Z</dcterms:modified>
</cp:coreProperties>
</file>