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8_{FF675F8D-FC2E-44D9-8CA5-8AFCD158FDC7}" xr6:coauthVersionLast="47" xr6:coauthVersionMax="47" xr10:uidLastSave="{00000000-0000-0000-0000-000000000000}"/>
  <bookViews>
    <workbookView minimized="1" xWindow="6171" yWindow="4226" windowWidth="16458" windowHeight="9454" xr2:uid="{B222558F-C96B-4FA7-9ACE-221ED40992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12" i="1"/>
  <c r="F21" i="1"/>
  <c r="F31" i="1"/>
  <c r="F36" i="1"/>
  <c r="F38" i="1"/>
  <c r="F9" i="1"/>
  <c r="O4" i="1"/>
  <c r="O5" i="1"/>
  <c r="O6" i="1"/>
  <c r="O7" i="1"/>
  <c r="O8" i="1"/>
  <c r="O9" i="1"/>
  <c r="O10" i="1"/>
  <c r="O11" i="1"/>
  <c r="O12" i="1"/>
  <c r="O13" i="1"/>
  <c r="E36" i="1" l="1"/>
  <c r="E34" i="1"/>
  <c r="E35" i="1"/>
  <c r="E12" i="1"/>
  <c r="E13" i="1"/>
  <c r="E14" i="1"/>
  <c r="E15" i="1"/>
  <c r="E16" i="1"/>
  <c r="E17" i="1"/>
  <c r="E18" i="1"/>
  <c r="E19" i="1"/>
  <c r="E20" i="1"/>
  <c r="E21" i="1"/>
  <c r="I30" i="1"/>
  <c r="J22" i="1"/>
  <c r="J23" i="1"/>
  <c r="J24" i="1"/>
  <c r="J25" i="1"/>
  <c r="J26" i="1"/>
  <c r="J27" i="1"/>
  <c r="J28" i="1"/>
  <c r="J29" i="1"/>
  <c r="J21" i="1"/>
  <c r="J18" i="1"/>
  <c r="J19" i="1"/>
  <c r="J20" i="1"/>
  <c r="J17" i="1"/>
  <c r="J13" i="1"/>
  <c r="J14" i="1"/>
  <c r="J15" i="1"/>
  <c r="J16" i="1"/>
  <c r="J12" i="1"/>
  <c r="J10" i="1"/>
  <c r="J11" i="1"/>
  <c r="J9" i="1"/>
  <c r="J4" i="1"/>
  <c r="J5" i="1"/>
  <c r="J6" i="1"/>
  <c r="J7" i="1"/>
  <c r="J8" i="1"/>
  <c r="J3" i="1"/>
  <c r="E31" i="1"/>
  <c r="E24" i="1"/>
  <c r="E25" i="1"/>
  <c r="E26" i="1"/>
  <c r="E27" i="1"/>
  <c r="E28" i="1"/>
  <c r="E29" i="1"/>
  <c r="E30" i="1"/>
  <c r="E3" i="1" l="1"/>
  <c r="E4" i="1"/>
  <c r="E5" i="1"/>
  <c r="E6" i="1"/>
  <c r="E7" i="1"/>
  <c r="E8" i="1"/>
</calcChain>
</file>

<file path=xl/sharedStrings.xml><?xml version="1.0" encoding="utf-8"?>
<sst xmlns="http://schemas.openxmlformats.org/spreadsheetml/2006/main" count="67" uniqueCount="39">
  <si>
    <t>Quina scrapers</t>
    <phoneticPr fontId="1" type="noConversion"/>
  </si>
  <si>
    <t>demi-Quina scrapers</t>
    <phoneticPr fontId="1" type="noConversion"/>
  </si>
  <si>
    <t>non-Quina scrapers</t>
    <phoneticPr fontId="1" type="noConversion"/>
  </si>
  <si>
    <t>Notches</t>
    <phoneticPr fontId="1" type="noConversion"/>
  </si>
  <si>
    <t>Denticulates</t>
    <phoneticPr fontId="1" type="noConversion"/>
  </si>
  <si>
    <t>TOOLS</t>
    <phoneticPr fontId="1" type="noConversion"/>
  </si>
  <si>
    <t>Odinary flakes</t>
    <phoneticPr fontId="1" type="noConversion"/>
  </si>
  <si>
    <t>Quina flakes</t>
    <phoneticPr fontId="1" type="noConversion"/>
  </si>
  <si>
    <t>Centripetal flakes</t>
    <phoneticPr fontId="1" type="noConversion"/>
  </si>
  <si>
    <t>Surface core flakes</t>
    <phoneticPr fontId="1" type="noConversion"/>
  </si>
  <si>
    <t>Reaffutage</t>
    <phoneticPr fontId="1" type="noConversion"/>
  </si>
  <si>
    <t>CORES</t>
    <phoneticPr fontId="1" type="noConversion"/>
  </si>
  <si>
    <t>Expedient cores</t>
    <phoneticPr fontId="1" type="noConversion"/>
  </si>
  <si>
    <t>Quina cores</t>
    <phoneticPr fontId="1" type="noConversion"/>
  </si>
  <si>
    <t>Surface cores</t>
    <phoneticPr fontId="1" type="noConversion"/>
  </si>
  <si>
    <t>C-O-Fs</t>
    <phoneticPr fontId="1" type="noConversion"/>
  </si>
  <si>
    <t>Discoid cores</t>
    <phoneticPr fontId="1" type="noConversion"/>
  </si>
  <si>
    <t>Centripetal cores</t>
    <phoneticPr fontId="1" type="noConversion"/>
  </si>
  <si>
    <t>Unipolar cores</t>
    <phoneticPr fontId="1" type="noConversion"/>
  </si>
  <si>
    <t>Miscellaneous tools</t>
    <phoneticPr fontId="1" type="noConversion"/>
  </si>
  <si>
    <t>Percentage</t>
    <phoneticPr fontId="1" type="noConversion"/>
  </si>
  <si>
    <t>N</t>
    <phoneticPr fontId="1" type="noConversion"/>
  </si>
  <si>
    <t>Débordants</t>
    <phoneticPr fontId="1" type="noConversion"/>
  </si>
  <si>
    <t>DÉBITAGES</t>
    <phoneticPr fontId="1" type="noConversion"/>
  </si>
  <si>
    <t>Unipolar flakes</t>
    <phoneticPr fontId="1" type="noConversion"/>
  </si>
  <si>
    <t>Kombewa flakes</t>
    <phoneticPr fontId="1" type="noConversion"/>
  </si>
  <si>
    <t>Debris &amp; Chunks</t>
    <phoneticPr fontId="1" type="noConversion"/>
  </si>
  <si>
    <t>Incomplete flakes</t>
    <phoneticPr fontId="1" type="noConversion"/>
  </si>
  <si>
    <t>Quina system</t>
    <phoneticPr fontId="1" type="noConversion"/>
  </si>
  <si>
    <t>C-O-F system</t>
    <phoneticPr fontId="1" type="noConversion"/>
  </si>
  <si>
    <t>Discoidal system</t>
    <phoneticPr fontId="1" type="noConversion"/>
  </si>
  <si>
    <t>Surface system</t>
    <phoneticPr fontId="1" type="noConversion"/>
  </si>
  <si>
    <t>Undiagnostic</t>
    <phoneticPr fontId="1" type="noConversion"/>
  </si>
  <si>
    <t>Total</t>
    <phoneticPr fontId="1" type="noConversion"/>
  </si>
  <si>
    <t>WASTE</t>
    <phoneticPr fontId="1" type="noConversion"/>
  </si>
  <si>
    <t>Unmodified stone</t>
    <phoneticPr fontId="1" type="noConversion"/>
  </si>
  <si>
    <t>TOTAL</t>
    <phoneticPr fontId="1" type="noConversion"/>
  </si>
  <si>
    <t>Cores on Surface</t>
    <phoneticPr fontId="1" type="noConversion"/>
  </si>
  <si>
    <t>Flakes from Cores on Surface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</si>
</sst>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9" fontId="2" fillId="0" borderId="5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1475-EFED-448C-88F4-453F683A8818}">
  <dimension ref="B2:O38"/>
  <sheetViews>
    <sheetView tabSelected="1" zoomScale="70" zoomScaleNormal="70" workbookViewId="0">
      <selection activeCell="R7" sqref="R7"/>
    </sheetView>
  </sheetViews>
  <sheetFormatPr defaultColWidth="8.640625" defaultRowHeight="18" x14ac:dyDescent="0.35"/>
  <cols>
    <col min="1" max="1" width="8.640625" style="1"/>
    <col min="2" max="2" width="18.140625" style="1" customWidth="1"/>
    <col min="3" max="3" width="22.140625" style="1" customWidth="1"/>
    <col min="4" max="4" width="8.640625" style="1"/>
    <col min="5" max="5" width="12.42578125" style="1" customWidth="1"/>
    <col min="6" max="6" width="11.140625" style="1" bestFit="1" customWidth="1"/>
    <col min="7" max="7" width="8.640625" style="1"/>
    <col min="8" max="8" width="28.92578125" style="1" customWidth="1"/>
    <col min="9" max="9" width="8.640625" style="1"/>
    <col min="10" max="10" width="12" style="1" customWidth="1"/>
    <col min="11" max="16384" width="8.640625" style="1"/>
  </cols>
  <sheetData>
    <row r="2" spans="2:15" x14ac:dyDescent="0.35">
      <c r="D2" s="2" t="s">
        <v>21</v>
      </c>
      <c r="E2" s="3" t="s">
        <v>20</v>
      </c>
      <c r="I2" s="2" t="s">
        <v>21</v>
      </c>
      <c r="J2" s="15" t="s">
        <v>20</v>
      </c>
    </row>
    <row r="3" spans="2:15" x14ac:dyDescent="0.35">
      <c r="B3" s="25" t="s">
        <v>5</v>
      </c>
      <c r="C3" s="8" t="s">
        <v>0</v>
      </c>
      <c r="D3" s="9">
        <v>17</v>
      </c>
      <c r="E3" s="10">
        <f t="shared" ref="E3:E8" si="0">D3/242</f>
        <v>7.0247933884297523E-2</v>
      </c>
      <c r="H3" s="2" t="s">
        <v>0</v>
      </c>
      <c r="I3" s="2">
        <v>17</v>
      </c>
      <c r="J3" s="7">
        <f t="shared" ref="J3:J8" si="1">I3/139</f>
        <v>0.1223021582733813</v>
      </c>
    </row>
    <row r="4" spans="2:15" x14ac:dyDescent="0.35">
      <c r="B4" s="25"/>
      <c r="C4" s="8" t="s">
        <v>1</v>
      </c>
      <c r="D4" s="9">
        <v>36</v>
      </c>
      <c r="E4" s="10">
        <f t="shared" si="0"/>
        <v>0.1487603305785124</v>
      </c>
      <c r="H4" s="2" t="s">
        <v>1</v>
      </c>
      <c r="I4" s="2">
        <v>36</v>
      </c>
      <c r="J4" s="7">
        <f t="shared" si="1"/>
        <v>0.25899280575539568</v>
      </c>
      <c r="N4" s="1">
        <v>2049</v>
      </c>
      <c r="O4" s="19">
        <f>N4/3487</f>
        <v>0.58761112704330365</v>
      </c>
    </row>
    <row r="5" spans="2:15" x14ac:dyDescent="0.35">
      <c r="B5" s="25"/>
      <c r="C5" s="5" t="s">
        <v>2</v>
      </c>
      <c r="D5" s="2">
        <v>79</v>
      </c>
      <c r="E5" s="7">
        <f t="shared" si="0"/>
        <v>0.32644628099173556</v>
      </c>
      <c r="H5" s="2" t="s">
        <v>10</v>
      </c>
      <c r="I5" s="2">
        <v>57</v>
      </c>
      <c r="J5" s="7">
        <f t="shared" si="1"/>
        <v>0.41007194244604317</v>
      </c>
      <c r="N5" s="1">
        <v>423</v>
      </c>
      <c r="O5" s="19">
        <f t="shared" ref="O5:O13" si="2">N5/3487</f>
        <v>0.12130771436765128</v>
      </c>
    </row>
    <row r="6" spans="2:15" x14ac:dyDescent="0.35">
      <c r="B6" s="25"/>
      <c r="C6" s="5" t="s">
        <v>3</v>
      </c>
      <c r="D6" s="2">
        <v>13</v>
      </c>
      <c r="E6" s="7">
        <f t="shared" si="0"/>
        <v>5.3719008264462811E-2</v>
      </c>
      <c r="H6" s="2" t="s">
        <v>7</v>
      </c>
      <c r="I6" s="2">
        <v>15</v>
      </c>
      <c r="J6" s="7">
        <f t="shared" si="1"/>
        <v>0.1079136690647482</v>
      </c>
      <c r="N6" s="1">
        <v>333</v>
      </c>
      <c r="O6" s="19">
        <f t="shared" si="2"/>
        <v>9.5497562374533981E-2</v>
      </c>
    </row>
    <row r="7" spans="2:15" x14ac:dyDescent="0.35">
      <c r="B7" s="25"/>
      <c r="C7" s="5" t="s">
        <v>4</v>
      </c>
      <c r="D7" s="2">
        <v>16</v>
      </c>
      <c r="E7" s="7">
        <f t="shared" si="0"/>
        <v>6.6115702479338845E-2</v>
      </c>
      <c r="H7" s="2" t="s">
        <v>13</v>
      </c>
      <c r="I7" s="2">
        <v>14</v>
      </c>
      <c r="J7" s="7">
        <f t="shared" si="1"/>
        <v>0.10071942446043165</v>
      </c>
      <c r="N7" s="1">
        <v>241</v>
      </c>
      <c r="O7" s="19">
        <f t="shared" si="2"/>
        <v>6.9113851448236313E-2</v>
      </c>
    </row>
    <row r="8" spans="2:15" x14ac:dyDescent="0.35">
      <c r="B8" s="25"/>
      <c r="C8" s="6" t="s">
        <v>19</v>
      </c>
      <c r="D8" s="2">
        <v>81</v>
      </c>
      <c r="E8" s="7">
        <f t="shared" si="0"/>
        <v>0.33471074380165289</v>
      </c>
      <c r="H8" s="17" t="s">
        <v>28</v>
      </c>
      <c r="I8" s="14">
        <v>139</v>
      </c>
      <c r="J8" s="7">
        <f t="shared" si="1"/>
        <v>1</v>
      </c>
      <c r="N8" s="1">
        <v>112</v>
      </c>
      <c r="O8" s="19">
        <f t="shared" si="2"/>
        <v>3.2119300258101523E-2</v>
      </c>
    </row>
    <row r="9" spans="2:15" x14ac:dyDescent="0.35">
      <c r="B9" s="4"/>
      <c r="D9" s="14">
        <v>242</v>
      </c>
      <c r="E9" s="21">
        <v>1</v>
      </c>
      <c r="F9" s="20">
        <f>D9/3487</f>
        <v>6.9400630914826497E-2</v>
      </c>
      <c r="H9" s="2" t="s">
        <v>25</v>
      </c>
      <c r="I9" s="2">
        <v>27</v>
      </c>
      <c r="J9" s="7">
        <f>I9/47</f>
        <v>0.57446808510638303</v>
      </c>
      <c r="N9" s="1">
        <v>103</v>
      </c>
      <c r="O9" s="19">
        <f t="shared" si="2"/>
        <v>2.953828505878979E-2</v>
      </c>
    </row>
    <row r="10" spans="2:15" x14ac:dyDescent="0.35">
      <c r="B10" s="4"/>
      <c r="D10" s="11"/>
      <c r="F10" s="19"/>
      <c r="H10" s="2" t="s">
        <v>15</v>
      </c>
      <c r="I10" s="2">
        <v>20</v>
      </c>
      <c r="J10" s="7">
        <f>I10/47</f>
        <v>0.42553191489361702</v>
      </c>
      <c r="N10" s="1">
        <v>98</v>
      </c>
      <c r="O10" s="19">
        <f t="shared" si="2"/>
        <v>2.8104387725838832E-2</v>
      </c>
    </row>
    <row r="11" spans="2:15" x14ac:dyDescent="0.35">
      <c r="D11" s="2" t="s">
        <v>21</v>
      </c>
      <c r="E11" s="3" t="s">
        <v>20</v>
      </c>
      <c r="F11" s="19"/>
      <c r="H11" s="17" t="s">
        <v>29</v>
      </c>
      <c r="I11" s="14">
        <v>47</v>
      </c>
      <c r="J11" s="7">
        <f>I11/47</f>
        <v>1</v>
      </c>
      <c r="N11" s="1">
        <v>70</v>
      </c>
      <c r="O11" s="19">
        <f t="shared" si="2"/>
        <v>2.0074562661313449E-2</v>
      </c>
    </row>
    <row r="12" spans="2:15" x14ac:dyDescent="0.35">
      <c r="B12" s="27" t="s">
        <v>23</v>
      </c>
      <c r="C12" s="6" t="s">
        <v>6</v>
      </c>
      <c r="D12" s="2">
        <v>476</v>
      </c>
      <c r="E12" s="7">
        <f t="shared" ref="E12:E20" si="3">D12/878</f>
        <v>0.54214123006833714</v>
      </c>
      <c r="F12" s="19">
        <f>D12/624</f>
        <v>0.76282051282051277</v>
      </c>
      <c r="H12" s="6" t="s">
        <v>8</v>
      </c>
      <c r="I12" s="2">
        <v>21</v>
      </c>
      <c r="J12" s="7">
        <f>I12/59</f>
        <v>0.3559322033898305</v>
      </c>
      <c r="N12" s="1">
        <v>46</v>
      </c>
      <c r="O12" s="19">
        <f t="shared" si="2"/>
        <v>1.3191855463148839E-2</v>
      </c>
    </row>
    <row r="13" spans="2:15" x14ac:dyDescent="0.35">
      <c r="B13" s="28"/>
      <c r="C13" s="6" t="s">
        <v>27</v>
      </c>
      <c r="D13" s="2">
        <v>254</v>
      </c>
      <c r="E13" s="7">
        <f t="shared" si="3"/>
        <v>0.28929384965831434</v>
      </c>
      <c r="F13" s="19"/>
      <c r="H13" s="6" t="s">
        <v>24</v>
      </c>
      <c r="I13" s="2">
        <v>7</v>
      </c>
      <c r="J13" s="7">
        <f>I13/59</f>
        <v>0.11864406779661017</v>
      </c>
      <c r="N13" s="1">
        <v>12</v>
      </c>
      <c r="O13" s="19">
        <f t="shared" si="2"/>
        <v>3.4413535990823058E-3</v>
      </c>
    </row>
    <row r="14" spans="2:15" x14ac:dyDescent="0.35">
      <c r="B14" s="28"/>
      <c r="C14" s="13" t="s">
        <v>7</v>
      </c>
      <c r="D14" s="9">
        <v>15</v>
      </c>
      <c r="E14" s="7">
        <f t="shared" si="3"/>
        <v>1.7084282460136675E-2</v>
      </c>
      <c r="F14" s="19">
        <f t="shared" ref="F14:F20" si="4">D14/624</f>
        <v>2.403846153846154E-2</v>
      </c>
      <c r="H14" s="6" t="s">
        <v>22</v>
      </c>
      <c r="I14" s="2">
        <v>16</v>
      </c>
      <c r="J14" s="7">
        <f>I14/59</f>
        <v>0.2711864406779661</v>
      </c>
    </row>
    <row r="15" spans="2:15" x14ac:dyDescent="0.35">
      <c r="B15" s="28"/>
      <c r="C15" s="6" t="s">
        <v>22</v>
      </c>
      <c r="D15" s="2">
        <v>16</v>
      </c>
      <c r="E15" s="7">
        <f t="shared" si="3"/>
        <v>1.8223234624145785E-2</v>
      </c>
      <c r="F15" s="19">
        <f t="shared" si="4"/>
        <v>2.564102564102564E-2</v>
      </c>
      <c r="H15" s="3" t="s">
        <v>16</v>
      </c>
      <c r="I15" s="2">
        <v>15</v>
      </c>
      <c r="J15" s="7">
        <f>I15/59</f>
        <v>0.25423728813559321</v>
      </c>
    </row>
    <row r="16" spans="2:15" x14ac:dyDescent="0.35">
      <c r="B16" s="28"/>
      <c r="C16" s="6" t="s">
        <v>8</v>
      </c>
      <c r="D16" s="2">
        <v>21</v>
      </c>
      <c r="E16" s="7">
        <f t="shared" si="3"/>
        <v>2.3917995444191344E-2</v>
      </c>
      <c r="F16" s="19">
        <f t="shared" si="4"/>
        <v>3.3653846153846152E-2</v>
      </c>
      <c r="H16" s="17" t="s">
        <v>30</v>
      </c>
      <c r="I16" s="14">
        <v>59</v>
      </c>
      <c r="J16" s="7">
        <f>I16/59</f>
        <v>1</v>
      </c>
    </row>
    <row r="17" spans="2:10" x14ac:dyDescent="0.35">
      <c r="B17" s="28"/>
      <c r="C17" s="6" t="s">
        <v>24</v>
      </c>
      <c r="D17" s="2">
        <v>7</v>
      </c>
      <c r="E17" s="7">
        <f t="shared" si="3"/>
        <v>7.972665148063782E-3</v>
      </c>
      <c r="F17" s="19">
        <f t="shared" si="4"/>
        <v>1.1217948717948718E-2</v>
      </c>
      <c r="H17" s="3" t="s">
        <v>38</v>
      </c>
      <c r="I17" s="2">
        <v>5</v>
      </c>
      <c r="J17" s="7">
        <f>I17/12</f>
        <v>0.41666666666666669</v>
      </c>
    </row>
    <row r="18" spans="2:10" x14ac:dyDescent="0.35">
      <c r="B18" s="28"/>
      <c r="C18" s="6" t="s">
        <v>9</v>
      </c>
      <c r="D18" s="2">
        <v>5</v>
      </c>
      <c r="E18" s="7">
        <f t="shared" si="3"/>
        <v>5.6947608200455585E-3</v>
      </c>
      <c r="F18" s="19">
        <f t="shared" si="4"/>
        <v>8.0128205128205121E-3</v>
      </c>
      <c r="H18" s="3" t="s">
        <v>37</v>
      </c>
      <c r="I18" s="2">
        <v>4</v>
      </c>
      <c r="J18" s="7">
        <f>I18/12</f>
        <v>0.33333333333333331</v>
      </c>
    </row>
    <row r="19" spans="2:10" x14ac:dyDescent="0.35">
      <c r="B19" s="28"/>
      <c r="C19" s="6" t="s">
        <v>25</v>
      </c>
      <c r="D19" s="2">
        <v>27</v>
      </c>
      <c r="E19" s="7">
        <f t="shared" si="3"/>
        <v>3.0751708428246014E-2</v>
      </c>
      <c r="F19" s="19">
        <f t="shared" si="4"/>
        <v>4.3269230769230768E-2</v>
      </c>
      <c r="H19" s="3" t="s">
        <v>17</v>
      </c>
      <c r="I19" s="2">
        <v>3</v>
      </c>
      <c r="J19" s="7">
        <f>I19/12</f>
        <v>0.25</v>
      </c>
    </row>
    <row r="20" spans="2:10" x14ac:dyDescent="0.35">
      <c r="B20" s="29"/>
      <c r="C20" s="13" t="s">
        <v>10</v>
      </c>
      <c r="D20" s="9">
        <v>57</v>
      </c>
      <c r="E20" s="7">
        <f t="shared" si="3"/>
        <v>6.4920273348519367E-2</v>
      </c>
      <c r="F20" s="19">
        <f t="shared" si="4"/>
        <v>9.1346153846153841E-2</v>
      </c>
      <c r="H20" s="17" t="s">
        <v>31</v>
      </c>
      <c r="I20" s="14">
        <v>12</v>
      </c>
      <c r="J20" s="7">
        <f>I20/12</f>
        <v>1</v>
      </c>
    </row>
    <row r="21" spans="2:10" x14ac:dyDescent="0.35">
      <c r="D21" s="14">
        <v>878</v>
      </c>
      <c r="E21" s="22">
        <f>D21/878</f>
        <v>1</v>
      </c>
      <c r="F21" s="20">
        <f>D21/3487</f>
        <v>0.25179237166618867</v>
      </c>
      <c r="H21" s="6" t="s">
        <v>6</v>
      </c>
      <c r="I21" s="2">
        <v>476</v>
      </c>
      <c r="J21" s="7">
        <f>I21/1042</f>
        <v>0.45681381957773515</v>
      </c>
    </row>
    <row r="22" spans="2:10" x14ac:dyDescent="0.35">
      <c r="B22" s="4"/>
      <c r="F22" s="19"/>
      <c r="H22" s="6" t="s">
        <v>27</v>
      </c>
      <c r="I22" s="2">
        <v>254</v>
      </c>
      <c r="J22" s="7">
        <f t="shared" ref="J22:J29" si="5">I22/1042</f>
        <v>0.2437619961612284</v>
      </c>
    </row>
    <row r="23" spans="2:10" x14ac:dyDescent="0.35">
      <c r="D23" s="2" t="s">
        <v>21</v>
      </c>
      <c r="E23" s="3" t="s">
        <v>20</v>
      </c>
      <c r="F23" s="19"/>
      <c r="H23" s="5" t="s">
        <v>2</v>
      </c>
      <c r="I23" s="2">
        <v>79</v>
      </c>
      <c r="J23" s="7">
        <f t="shared" si="5"/>
        <v>7.5815738963531665E-2</v>
      </c>
    </row>
    <row r="24" spans="2:10" x14ac:dyDescent="0.35">
      <c r="B24" s="27" t="s">
        <v>11</v>
      </c>
      <c r="C24" s="3" t="s">
        <v>12</v>
      </c>
      <c r="D24" s="2">
        <v>116</v>
      </c>
      <c r="E24" s="7">
        <f t="shared" ref="E24:E31" si="6">D24/179</f>
        <v>0.64804469273743015</v>
      </c>
      <c r="F24" s="19"/>
      <c r="H24" s="5" t="s">
        <v>3</v>
      </c>
      <c r="I24" s="2">
        <v>13</v>
      </c>
      <c r="J24" s="7">
        <f t="shared" si="5"/>
        <v>1.2476007677543186E-2</v>
      </c>
    </row>
    <row r="25" spans="2:10" x14ac:dyDescent="0.35">
      <c r="B25" s="28"/>
      <c r="C25" s="12" t="s">
        <v>13</v>
      </c>
      <c r="D25" s="9">
        <v>14</v>
      </c>
      <c r="E25" s="10">
        <f t="shared" si="6"/>
        <v>7.8212290502793297E-2</v>
      </c>
      <c r="F25" s="19"/>
      <c r="H25" s="5" t="s">
        <v>4</v>
      </c>
      <c r="I25" s="2">
        <v>16</v>
      </c>
      <c r="J25" s="7">
        <f t="shared" si="5"/>
        <v>1.5355086372360844E-2</v>
      </c>
    </row>
    <row r="26" spans="2:10" x14ac:dyDescent="0.35">
      <c r="B26" s="28"/>
      <c r="C26" s="3" t="s">
        <v>14</v>
      </c>
      <c r="D26" s="2">
        <v>4</v>
      </c>
      <c r="E26" s="7">
        <f t="shared" si="6"/>
        <v>2.23463687150838E-2</v>
      </c>
      <c r="F26" s="19"/>
      <c r="H26" s="6" t="s">
        <v>19</v>
      </c>
      <c r="I26" s="2">
        <v>81</v>
      </c>
      <c r="J26" s="7">
        <f t="shared" si="5"/>
        <v>7.7735124760076782E-2</v>
      </c>
    </row>
    <row r="27" spans="2:10" x14ac:dyDescent="0.35">
      <c r="B27" s="28"/>
      <c r="C27" s="3" t="s">
        <v>15</v>
      </c>
      <c r="D27" s="2">
        <v>20</v>
      </c>
      <c r="E27" s="7">
        <f t="shared" si="6"/>
        <v>0.11173184357541899</v>
      </c>
      <c r="F27" s="19"/>
      <c r="H27" s="3" t="s">
        <v>12</v>
      </c>
      <c r="I27" s="2">
        <v>116</v>
      </c>
      <c r="J27" s="7">
        <f t="shared" si="5"/>
        <v>0.11132437619961612</v>
      </c>
    </row>
    <row r="28" spans="2:10" x14ac:dyDescent="0.35">
      <c r="B28" s="28"/>
      <c r="C28" s="3" t="s">
        <v>16</v>
      </c>
      <c r="D28" s="2">
        <v>15</v>
      </c>
      <c r="E28" s="7">
        <f t="shared" si="6"/>
        <v>8.3798882681564241E-2</v>
      </c>
      <c r="F28" s="19"/>
      <c r="H28" s="3" t="s">
        <v>18</v>
      </c>
      <c r="I28" s="2">
        <v>7</v>
      </c>
      <c r="J28" s="7">
        <f t="shared" si="5"/>
        <v>6.7178502879078695E-3</v>
      </c>
    </row>
    <row r="29" spans="2:10" x14ac:dyDescent="0.35">
      <c r="B29" s="28"/>
      <c r="C29" s="3" t="s">
        <v>17</v>
      </c>
      <c r="D29" s="2">
        <v>3</v>
      </c>
      <c r="E29" s="7">
        <f t="shared" si="6"/>
        <v>1.6759776536312849E-2</v>
      </c>
      <c r="F29" s="19"/>
      <c r="H29" s="17" t="s">
        <v>32</v>
      </c>
      <c r="I29" s="14">
        <v>1042</v>
      </c>
      <c r="J29" s="7">
        <f t="shared" si="5"/>
        <v>1</v>
      </c>
    </row>
    <row r="30" spans="2:10" x14ac:dyDescent="0.35">
      <c r="B30" s="29"/>
      <c r="C30" s="3" t="s">
        <v>18</v>
      </c>
      <c r="D30" s="2">
        <v>7</v>
      </c>
      <c r="E30" s="7">
        <f>D30/179</f>
        <v>3.9106145251396648E-2</v>
      </c>
      <c r="F30" s="19"/>
      <c r="H30" s="16" t="s">
        <v>33</v>
      </c>
      <c r="I30" s="26">
        <f>I29+I20+I16+I11+I8</f>
        <v>1299</v>
      </c>
      <c r="J30" s="26"/>
    </row>
    <row r="31" spans="2:10" x14ac:dyDescent="0.35">
      <c r="D31" s="14">
        <v>179</v>
      </c>
      <c r="E31" s="22">
        <f t="shared" si="6"/>
        <v>1</v>
      </c>
      <c r="F31" s="20">
        <f>D31/3487</f>
        <v>5.1333524519644395E-2</v>
      </c>
    </row>
    <row r="32" spans="2:10" x14ac:dyDescent="0.35">
      <c r="F32" s="19"/>
    </row>
    <row r="33" spans="2:6" x14ac:dyDescent="0.35">
      <c r="D33" s="2" t="s">
        <v>21</v>
      </c>
      <c r="E33" s="3" t="s">
        <v>20</v>
      </c>
      <c r="F33" s="19"/>
    </row>
    <row r="34" spans="2:6" x14ac:dyDescent="0.35">
      <c r="B34" s="25" t="s">
        <v>34</v>
      </c>
      <c r="C34" s="3" t="s">
        <v>35</v>
      </c>
      <c r="D34" s="2">
        <v>150</v>
      </c>
      <c r="E34" s="7">
        <f>D34/2188</f>
        <v>6.8555758683729429E-2</v>
      </c>
      <c r="F34" s="19"/>
    </row>
    <row r="35" spans="2:6" x14ac:dyDescent="0.35">
      <c r="B35" s="25"/>
      <c r="C35" s="6" t="s">
        <v>26</v>
      </c>
      <c r="D35" s="2">
        <v>2038</v>
      </c>
      <c r="E35" s="7">
        <f>D35/2188</f>
        <v>0.93144424131627057</v>
      </c>
      <c r="F35" s="19"/>
    </row>
    <row r="36" spans="2:6" x14ac:dyDescent="0.35">
      <c r="D36" s="14">
        <v>2188</v>
      </c>
      <c r="E36" s="22">
        <f>D36/2188</f>
        <v>1</v>
      </c>
      <c r="F36" s="20">
        <f>D36/3487</f>
        <v>0.62747347289934041</v>
      </c>
    </row>
    <row r="37" spans="2:6" x14ac:dyDescent="0.35">
      <c r="F37" s="19"/>
    </row>
    <row r="38" spans="2:6" x14ac:dyDescent="0.35">
      <c r="B38" s="23" t="s">
        <v>36</v>
      </c>
      <c r="C38" s="24"/>
      <c r="D38" s="14">
        <v>3487</v>
      </c>
      <c r="E38" s="18"/>
      <c r="F38" s="20">
        <f>D38/3487</f>
        <v>1</v>
      </c>
    </row>
  </sheetData>
  <mergeCells count="6">
    <mergeCell ref="B38:C38"/>
    <mergeCell ref="B3:B8"/>
    <mergeCell ref="I30:J30"/>
    <mergeCell ref="B12:B20"/>
    <mergeCell ref="B24:B30"/>
    <mergeCell ref="B34:B35"/>
  </mergeCells>
  <phoneticPr fontId="1" type="noConversion"/>
  <conditionalFormatting sqref="E3:E8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{3B5FA6A6-A84F-4248-8DFB-305663CF8A87}</x14:id>
        </ext>
      </extLst>
    </cfRule>
    <cfRule type="dataBar" priority="7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{7AD6AA2F-A1F8-4AC0-88ED-6895F8642911}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{88E14CA1-7557-4B00-A086-662E0CDB692D}</x14:id>
        </ext>
      </extLst>
    </cfRule>
  </conditionalFormatting>
  <conditionalFormatting sqref="E12:E20 E34:E3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{2F4AC0A7-4C96-493D-B65F-DB325B73DC89}</x14:id>
        </ext>
      </extLst>
    </cfRule>
  </conditionalFormatting>
  <conditionalFormatting sqref="E24:E30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{941911BD-5580-4AFE-B1B2-A3BB897F5DCA}</x14:id>
        </ext>
      </extLst>
    </cfRule>
    <cfRule type="dataBar" priority="5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{77807714-F3DD-4478-8D23-72CEEA8A34ED}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{6F840F8C-BBD7-46EC-9DB1-4272B962F3B6}</x14:id>
        </ext>
      </extLst>
    </cfRule>
  </conditionalFormatting>
  <conditionalFormatting sqref="J21:J28 J3:J7 J9:J10 J12:J15 J17:J19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{E25F3721-EFBA-48C5-B77A-001AF2CBBD07}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FA6A6-A84F-4248-8DFB-305663CF8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D6AA2F-A1F8-4AC0-88ED-6895F8642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E14CA1-7557-4B00-A086-662E0CDB6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F4AC0A7-4C96-493D-B65F-DB325B73D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E12:E20 E34:E35</xm:sqref>
        </x14:conditionalFormatting>
        <x14:conditionalFormatting xmlns:xm="http://schemas.microsoft.com/office/excel/2006/main">
          <x14:cfRule type="dataBar" id="{941911BD-5580-4AFE-B1B2-A3BB897F5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807714-F3DD-4478-8D23-72CEEA8A3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840F8C-BBD7-46EC-9DB1-4272B962F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E24:E30</xm:sqref>
        </x14:conditionalFormatting>
        <x14:conditionalFormatting xmlns:xm="http://schemas.microsoft.com/office/excel/2006/main">
          <x14:cfRule type="dataBar" id="{E25F3721-EFBA-48C5-B77A-001AF2CBB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J21:J28 J3:J7 J9:J10 J12:J15 J17:J19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2023-12-07T06:39:16Z</dcterms:created>
  <dcterms:modified xsi:type="dcterms:W3CDTF">2024-06-18T03:28:36Z</dcterms:modified>
</cp:coreProperties>
</file>