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y" sheetId="1" r:id="rId4"/>
    <sheet state="visible" name="Stránky 9.2" sheetId="2" r:id="rId5"/>
    <sheet state="visible" name="Stránky 13" sheetId="3" r:id="rId6"/>
    <sheet state="visible" name="Jedna stránka" sheetId="4" r:id="rId7"/>
    <sheet state="visible" name="Dotazy" sheetId="5" r:id="rId8"/>
    <sheet state="visible" name="Vzorc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"K tomu je ale ještě potřeba filtrace dat - u surových dat je vidět, že
jsou hodně rozptýlená, ale mají zřetelnou horní obalovou křivku. Tu je
potřeba extrahovat. Já jsem původní minutová data převedl do
desetiminutových intervalů jako maximum z těch 10 surových. Výsledek
přikládám jako přiklad. Vhodné ale bude zároveň i nějaké zhlazení
klasickým průměrem (ev. klouzavých nechceme-li ředit). Lze trochu
zaexperiemtovat přes jaký interval maximum a přes jaký průměr (např. max
jen přes 5 a průměr z nich přes 3 - data 15min, nebo opačně 3 a 5).
Určitě se ale musí nejdřív aplikovat max a pak průměr. Výchylky jsou
způsobvené principem měření: ultrazvukový snímač hladiny někdy zaznamená
odraz blíže, např. kapka, nečistota, zatímto opačně orientovaná chyba
tohoto typu nenastane. Do toho je oboustranný rozptyl daný kolísáním
hladiny."
	-Lukáš Pelc</t>
      </text>
    </comment>
  </commentList>
</comments>
</file>

<file path=xl/sharedStrings.xml><?xml version="1.0" encoding="utf-8"?>
<sst xmlns="http://schemas.openxmlformats.org/spreadsheetml/2006/main" count="476" uniqueCount="105">
  <si>
    <t>URL</t>
  </si>
  <si>
    <t>viewAllData ime__gte</t>
  </si>
  <si>
    <t>data time__gte</t>
  </si>
  <si>
    <t>data sensor 163</t>
  </si>
  <si>
    <t>DEBUG</t>
  </si>
  <si>
    <t>CACHE</t>
  </si>
  <si>
    <t>x</t>
  </si>
  <si>
    <t>DB</t>
  </si>
  <si>
    <t>PGS 10</t>
  </si>
  <si>
    <t>PGS 7</t>
  </si>
  <si>
    <t>PGS 8</t>
  </si>
  <si>
    <t>PGS 9</t>
  </si>
  <si>
    <t>Admin</t>
  </si>
  <si>
    <t>Django</t>
  </si>
  <si>
    <t>date_hierarchy</t>
  </si>
  <si>
    <t>Time</t>
  </si>
  <si>
    <t>list_select_related</t>
  </si>
  <si>
    <t>id_sensor'</t>
  </si>
  <si>
    <t>id_sensor', 'id_sensor__id_magnitude'</t>
  </si>
  <si>
    <t>AVG Time</t>
  </si>
  <si>
    <t>PGS 11</t>
  </si>
  <si>
    <t>Queries</t>
  </si>
  <si>
    <t>B</t>
  </si>
  <si>
    <t>similar/duplicates</t>
  </si>
  <si>
    <t>110/97</t>
  </si>
  <si>
    <t>Nelze</t>
  </si>
  <si>
    <t xml:space="preserve">queries </t>
  </si>
  <si>
    <t>Celkový čas CPU</t>
  </si>
  <si>
    <t>C</t>
  </si>
  <si>
    <t>60/60</t>
  </si>
  <si>
    <t>D</t>
  </si>
  <si>
    <t>E</t>
  </si>
  <si>
    <t>110/110</t>
  </si>
  <si>
    <t>F</t>
  </si>
  <si>
    <t>G</t>
  </si>
  <si>
    <t>H</t>
  </si>
  <si>
    <t>56/55</t>
  </si>
  <si>
    <t>56/56</t>
  </si>
  <si>
    <t>56/57</t>
  </si>
  <si>
    <t>56/58</t>
  </si>
  <si>
    <t>56/59</t>
  </si>
  <si>
    <t>56/60</t>
  </si>
  <si>
    <t>56 similar and 55 duplicates</t>
  </si>
  <si>
    <t>PGS 13</t>
  </si>
  <si>
    <t>data time gte</t>
  </si>
  <si>
    <t>110/111</t>
  </si>
  <si>
    <t>56/43</t>
  </si>
  <si>
    <t>/</t>
  </si>
  <si>
    <t>data sensor 164</t>
  </si>
  <si>
    <t>data sensor 165</t>
  </si>
  <si>
    <t>data sensor 166</t>
  </si>
  <si>
    <t>Vvylepšení</t>
  </si>
  <si>
    <t>select_related 'id_sensor'</t>
  </si>
  <si>
    <t>duplicitní volání</t>
  </si>
  <si>
    <t>indexy</t>
  </si>
  <si>
    <t>souborová cache</t>
  </si>
  <si>
    <t>Redis</t>
  </si>
  <si>
    <t>result count false</t>
  </si>
  <si>
    <t>AVG Time [ms]</t>
  </si>
  <si>
    <t>cache</t>
  </si>
  <si>
    <t>SQL</t>
  </si>
  <si>
    <t>SELECT COUNT(*) FROM "data"</t>
  </si>
  <si>
    <t>SELECT COUNT(*)
  FROM "data"
 WHERE "data"."id_sensor" = 163</t>
  </si>
  <si>
    <t>SELECT DATE_TRUNC('day', "data"."time") AS "period",
       AVG("data"."value") AS "y",
       MIN("data"."value") AS "yMin",
       MAX("data"."value") AS "yMax"
  FROM "data"
 WHERE "data"."id_sensor" = 163
 GROUP BY DATE_TRUNC('day', "data"."time")
 ORDER BY "period" DESC</t>
  </si>
  <si>
    <t>SELECT DISTINCT "data"."point_number"
  FROM "data"
 ORDER BY "data"."point_number" ASC</t>
  </si>
  <si>
    <t>SELECT DATE_TRUNC('day', "view_all_data"."time") AS "period",
       AVG("view_all_data"."value") AS "y",
       MIN("view_all_data"."value") AS "yMin",
       MAX("view_all_data"."value") AS "yMax"
  FROM "view_all_data"
 WHERE "view_all_data"."id_sensor" = 163
 GROUP BY DATE_TRUNC('day', "view_all_data"."time")
 ORDER BY "period" DESC</t>
  </si>
  <si>
    <t>SELECT ••• FROM "data" LEFT OUTER JOIN "sensor" ON ("data"."id_sensor" = "sensor"."id_sensor") LEFT OUTER JOIN "magnitude" ON ("sensor"."id_magnitude" = "magnitude"."id_magnitude") WHERE "data"."time" &gt;= '2019-04-25T00:00:00'::timestamp ORDER BY "data"."id_data" DESC LIMIT 50</t>
  </si>
  <si>
    <t>SELECT MIN("data"."time") AS "first",
       MAX("data"."time") AS "last"
  FROM "data"
 WHERE "data"."time" &gt;= '2019-04-25T00:00:00'::timestamp</t>
  </si>
  <si>
    <t>SELECT DISTINCT DATE_TRUNC('year', "data"."time") AS "datetimefield"
  FROM "data"
 WHERE ("data"."time" &gt;= '2019-04-25T00:00:00'::timestamp AND "data"."time" IS NOT NULL)
 ORDER BY "datetimefield" ASC</t>
  </si>
  <si>
    <t>Poznámka</t>
  </si>
  <si>
    <t>Kandidát na index</t>
  </si>
  <si>
    <t>Zlepšsní o</t>
  </si>
  <si>
    <t>ID</t>
  </si>
  <si>
    <t>představuje</t>
  </si>
  <si>
    <t>Obecný vzorec</t>
  </si>
  <si>
    <t>Upravený vzorec</t>
  </si>
  <si>
    <t>Parametry</t>
  </si>
  <si>
    <t>Přibližný rozhsah měření</t>
  </si>
  <si>
    <t>Rozsah výsledků</t>
  </si>
  <si>
    <t>169, 182, 187</t>
  </si>
  <si>
    <t>podobné jako 164</t>
  </si>
  <si>
    <t>?</t>
  </si>
  <si>
    <t>hladina v nádobě při odtoku otvorem</t>
  </si>
  <si>
    <t>K*sqrt(h/1000)</t>
  </si>
  <si>
    <t>K = ?</t>
  </si>
  <si>
    <t>140–1100</t>
  </si>
  <si>
    <t>K = 34,5</t>
  </si>
  <si>
    <t>3–110</t>
  </si>
  <si>
    <t>5–10 ml/s</t>
  </si>
  <si>
    <t>hladina, nádoba s více otvory</t>
  </si>
  <si>
    <t>K = 82,2</t>
  </si>
  <si>
    <t>0–350</t>
  </si>
  <si>
    <t>0–170 ml/s?</t>
  </si>
  <si>
    <t>pulsy (sklopka)</t>
  </si>
  <si>
    <t>r = 1, V = 6,66</t>
  </si>
  <si>
    <t>0–count_max</t>
  </si>
  <si>
    <t>0–0,02 ml/s</t>
  </si>
  <si>
    <t>(Hodnoty jsou uložnené vždy ve dovjicích!)</t>
  </si>
  <si>
    <t>pulsy (dvouramenná sklopka)</t>
  </si>
  <si>
    <t>r = 2, V = 15</t>
  </si>
  <si>
    <t>0,01–0,05 ml/s</t>
  </si>
  <si>
    <t>Výška hladiny (ultrazvuk)</t>
  </si>
  <si>
    <t>7,95 * 10^(-5) 
* (10,4 - d)^2,3</t>
  </si>
  <si>
    <t>213–250</t>
  </si>
  <si>
    <t>1–3 l/s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</si>
</sst>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1">
    <font>
      <sz val="10.0"/>
      <color rgb="FF000000"/>
      <name val="Arial"/>
    </font>
    <font>
      <color theme="1"/>
      <name val="Verdana"/>
    </font>
    <font>
      <u/>
      <color rgb="FF1155CC"/>
    </font>
    <font>
      <u/>
      <color rgb="FF1155CC"/>
      <name val="Verdana"/>
    </font>
    <font>
      <color rgb="FF131313"/>
      <name val="Verdana"/>
    </font>
    <font>
      <sz val="9.0"/>
      <color rgb="FF000000"/>
      <name val="Arial"/>
    </font>
    <font>
      <sz val="9.0"/>
      <color rgb="FF000000"/>
      <name val="Sans-serif"/>
    </font>
    <font>
      <sz val="9.0"/>
      <color rgb="FF131313"/>
      <name val="Arial"/>
    </font>
    <font>
      <u/>
      <color rgb="FF1155CC"/>
    </font>
    <font>
      <color theme="1"/>
      <name val="Arial"/>
    </font>
    <font>
      <color rgb="FF131313"/>
      <name val="Arial"/>
    </font>
    <font>
      <color rgb="FF1A1A1A"/>
      <name val="Verdana"/>
    </font>
    <font>
      <sz val="11.0"/>
      <color rgb="FF000000"/>
      <name val="Inconsolata"/>
    </font>
    <font/>
    <font>
      <color rgb="FF131313"/>
    </font>
    <font>
      <b/>
      <color theme="1"/>
      <name val="Verdana"/>
    </font>
    <font>
      <sz val="9.0"/>
      <color rgb="FFFF0000"/>
      <name val="Sans-serif"/>
    </font>
    <font>
      <sz val="9.0"/>
      <color rgb="FFFF0000"/>
      <name val="Arial"/>
    </font>
    <font>
      <b/>
      <color rgb="FFFFFFFF"/>
      <name val="Verdana"/>
    </font>
    <font>
      <color rgb="FF000000"/>
      <name val="Verdana"/>
    </font>
    <font>
      <u/>
      <color rgb="FF000000"/>
    </font>
  </fonts>
  <fills count="16">
    <fill>
      <patternFill patternType="none"/>
    </fill>
    <fill>
      <patternFill patternType="lightGray"/>
    </fill>
    <fill>
      <patternFill patternType="solid">
        <fgColor rgb="FFDEDEDE"/>
        <bgColor rgb="FFDEDEDE"/>
      </patternFill>
    </fill>
    <fill>
      <patternFill patternType="solid">
        <fgColor rgb="FFEFEFEF"/>
        <bgColor rgb="FFEFEFEF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EEEEE"/>
        <bgColor rgb="FFEEEEEE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5D96B0"/>
        <bgColor rgb="FF5D96B0"/>
      </patternFill>
    </fill>
    <fill>
      <patternFill patternType="solid">
        <fgColor rgb="FFFFF2BF"/>
        <bgColor rgb="FFFFF2BF"/>
      </patternFill>
    </fill>
    <fill>
      <patternFill patternType="solid">
        <fgColor rgb="FFF4F4F4"/>
        <bgColor rgb="FFF4F4F4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quotePrefix="1"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shrinkToFit="0" vertical="center" wrapText="1"/>
    </xf>
    <xf borderId="0" fillId="2" fontId="1" numFmtId="3" xfId="0" applyAlignment="1" applyFill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vertical="center"/>
    </xf>
    <xf borderId="0" fillId="5" fontId="5" numFmtId="0" xfId="0" applyAlignment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vertical="center"/>
    </xf>
    <xf borderId="0" fillId="6" fontId="5" numFmtId="3" xfId="0" applyAlignment="1" applyFont="1" applyNumberFormat="1">
      <alignment horizontal="center" readingOrder="0" vertical="center"/>
    </xf>
    <xf borderId="0" fillId="6" fontId="6" numFmtId="3" xfId="0" applyAlignment="1" applyFont="1" applyNumberFormat="1">
      <alignment horizontal="center" readingOrder="0" vertical="center"/>
    </xf>
    <xf borderId="0" fillId="6" fontId="1" numFmtId="3" xfId="0" applyAlignment="1" applyFont="1" applyNumberFormat="1">
      <alignment horizontal="center" readingOrder="0" vertical="center"/>
    </xf>
    <xf borderId="0" fillId="6" fontId="1" numFmtId="3" xfId="0" applyAlignment="1" applyFont="1" applyNumberFormat="1">
      <alignment horizontal="center" vertical="center"/>
    </xf>
    <xf borderId="0" fillId="6" fontId="1" numFmtId="3" xfId="0" applyAlignment="1" applyFont="1" applyNumberForma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5" fontId="5" numFmtId="3" xfId="0" applyAlignment="1" applyFont="1" applyNumberFormat="1">
      <alignment horizontal="center" readingOrder="0" vertical="center"/>
    </xf>
    <xf borderId="0" fillId="5" fontId="1" numFmtId="3" xfId="0" applyAlignment="1" applyFont="1" applyNumberFormat="1">
      <alignment horizontal="center" vertical="center"/>
    </xf>
    <xf borderId="0" fillId="5" fontId="1" numFmtId="3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7" fontId="5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7" fontId="5" numFmtId="3" xfId="0" applyAlignment="1" applyFont="1" applyNumberFormat="1">
      <alignment horizontal="center" readingOrder="0" vertical="center"/>
    </xf>
    <xf borderId="0" fillId="7" fontId="6" numFmtId="3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shrinkToFit="0" vertical="center" wrapText="1"/>
    </xf>
    <xf borderId="0" fillId="7" fontId="5" numFmtId="4" xfId="0" applyAlignment="1" applyFont="1" applyNumberFormat="1">
      <alignment horizontal="center" readingOrder="0" vertical="center"/>
    </xf>
    <xf borderId="0" fillId="7" fontId="6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vertical="center"/>
    </xf>
    <xf borderId="0" fillId="7" fontId="5" numFmtId="1" xfId="0" applyAlignment="1" applyFont="1" applyNumberFormat="1">
      <alignment horizontal="center" readingOrder="0" vertical="center"/>
    </xf>
    <xf borderId="0" fillId="7" fontId="6" numFmtId="1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0" xfId="0" applyFont="1"/>
    <xf borderId="0" fillId="0" fontId="1" numFmtId="1" xfId="0" applyAlignment="1" applyFont="1" applyNumberFormat="1">
      <alignment horizontal="center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vertical="center"/>
    </xf>
    <xf borderId="0" fillId="2" fontId="1" numFmtId="0" xfId="0" applyFont="1"/>
    <xf borderId="0" fillId="4" fontId="1" numFmtId="3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7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8" fontId="7" numFmtId="0" xfId="0" applyAlignment="1" applyFill="1" applyFont="1">
      <alignment horizontal="center" readingOrder="0" vertical="center"/>
    </xf>
    <xf borderId="0" fillId="2" fontId="8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7" fontId="6" numFmtId="3" xfId="0" applyAlignment="1" applyFont="1" applyNumberFormat="1">
      <alignment horizontal="left" readingOrder="0"/>
    </xf>
    <xf borderId="0" fillId="8" fontId="5" numFmtId="3" xfId="0" applyAlignment="1" applyFont="1" applyNumberFormat="1">
      <alignment horizontal="left" readingOrder="0"/>
    </xf>
    <xf borderId="0" fillId="5" fontId="1" numFmtId="3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left" readingOrder="0"/>
    </xf>
    <xf borderId="0" fillId="5" fontId="5" numFmtId="164" xfId="0" applyAlignment="1" applyFont="1" applyNumberFormat="1">
      <alignment horizontal="center" readingOrder="0" vertical="center"/>
    </xf>
    <xf borderId="0" fillId="7" fontId="5" numFmtId="3" xfId="0" applyAlignment="1" applyFont="1" applyNumberFormat="1">
      <alignment horizontal="left" readingOrder="0"/>
    </xf>
    <xf borderId="0" fillId="7" fontId="6" numFmtId="3" xfId="0" applyAlignment="1" applyFont="1" applyNumberFormat="1">
      <alignment horizontal="center" readingOrder="0" vertical="center"/>
    </xf>
    <xf borderId="0" fillId="8" fontId="5" numFmtId="3" xfId="0" applyAlignment="1" applyFont="1" applyNumberFormat="1">
      <alignment horizontal="center" readingOrder="0" vertical="center"/>
    </xf>
    <xf borderId="0" fillId="9" fontId="5" numFmtId="4" xfId="0" applyAlignment="1" applyFill="1" applyFont="1" applyNumberFormat="1">
      <alignment horizontal="center"/>
    </xf>
    <xf borderId="0" fillId="9" fontId="6" numFmtId="4" xfId="0" applyAlignment="1" applyFont="1" applyNumberFormat="1">
      <alignment horizontal="center"/>
    </xf>
    <xf borderId="0" fillId="9" fontId="9" numFmtId="0" xfId="0" applyAlignment="1" applyFont="1">
      <alignment horizontal="center"/>
    </xf>
    <xf borderId="0" fillId="9" fontId="10" numFmtId="0" xfId="0" applyAlignment="1" applyFont="1">
      <alignment horizontal="center"/>
    </xf>
    <xf borderId="0" fillId="9" fontId="5" numFmtId="0" xfId="0" applyAlignment="1" applyFont="1">
      <alignment horizontal="center"/>
    </xf>
    <xf borderId="0" fillId="9" fontId="7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vertical="center"/>
    </xf>
    <xf borderId="0" fillId="7" fontId="6" numFmtId="1" xfId="0" applyAlignment="1" applyFont="1" applyNumberFormat="1">
      <alignment horizontal="left" readingOrder="0"/>
    </xf>
    <xf borderId="0" fillId="8" fontId="5" numFmtId="1" xfId="0" applyAlignment="1" applyFont="1" applyNumberFormat="1">
      <alignment horizontal="left" readingOrder="0"/>
    </xf>
    <xf borderId="0" fillId="7" fontId="5" numFmtId="1" xfId="0" applyAlignment="1" applyFont="1" applyNumberFormat="1">
      <alignment horizontal="left" readingOrder="0"/>
    </xf>
    <xf borderId="0" fillId="7" fontId="5" numFmtId="0" xfId="0" applyAlignment="1" applyFont="1">
      <alignment horizontal="left" readingOrder="0"/>
    </xf>
    <xf borderId="0" fillId="8" fontId="5" numFmtId="0" xfId="0" applyAlignment="1" applyFont="1">
      <alignment horizontal="left" readingOrder="0"/>
    </xf>
    <xf borderId="0" fillId="5" fontId="11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9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vertical="center"/>
    </xf>
    <xf borderId="0" fillId="6" fontId="1" numFmtId="3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1" xfId="0" applyAlignment="1" applyFont="1" applyNumberFormat="1">
      <alignment horizontal="center" shrinkToFit="0" vertical="center" wrapText="1"/>
    </xf>
    <xf borderId="0" fillId="2" fontId="1" numFmtId="1" xfId="0" applyAlignment="1" applyFont="1" applyNumberFormat="1">
      <alignment horizontal="center" vertical="center"/>
    </xf>
    <xf borderId="0" fillId="8" fontId="6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6" fontId="13" numFmtId="0" xfId="0" applyAlignment="1" applyFont="1">
      <alignment horizontal="center" readingOrder="0" vertical="center"/>
    </xf>
    <xf borderId="0" fillId="5" fontId="6" numFmtId="3" xfId="0" applyAlignment="1" applyFont="1" applyNumberFormat="1">
      <alignment horizontal="left" readingOrder="0" vertical="top"/>
    </xf>
    <xf borderId="0" fillId="8" fontId="6" numFmtId="0" xfId="0" applyAlignment="1" applyFont="1">
      <alignment horizontal="left" readingOrder="0"/>
    </xf>
    <xf borderId="0" fillId="5" fontId="6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6" fontId="13" numFmtId="0" xfId="0" applyAlignment="1" applyFont="1">
      <alignment horizontal="center" readingOrder="0" shrinkToFit="0" vertical="center" wrapText="1"/>
    </xf>
    <xf borderId="0" fillId="5" fontId="13" numFmtId="0" xfId="0" applyAlignment="1" applyFont="1">
      <alignment horizontal="center" readingOrder="0" vertical="center"/>
    </xf>
    <xf borderId="0" fillId="5" fontId="5" numFmtId="3" xfId="0" applyAlignment="1" applyFont="1" applyNumberFormat="1">
      <alignment horizontal="left" readingOrder="0"/>
    </xf>
    <xf borderId="0" fillId="2" fontId="13" numFmtId="0" xfId="0" applyAlignment="1" applyFont="1">
      <alignment readingOrder="0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shrinkToFit="0" vertical="center" wrapText="1"/>
    </xf>
    <xf borderId="0" fillId="10" fontId="1" numFmtId="0" xfId="0" applyAlignment="1" applyFill="1" applyFont="1">
      <alignment horizontal="center" readingOrder="0" vertical="center"/>
    </xf>
    <xf borderId="0" fillId="10" fontId="5" numFmtId="0" xfId="0" applyAlignment="1" applyFont="1">
      <alignment horizontal="left" readingOrder="0" shrinkToFit="0" vertical="center" wrapText="1"/>
    </xf>
    <xf borderId="0" fillId="10" fontId="1" numFmtId="0" xfId="0" applyAlignment="1" applyFont="1">
      <alignment horizontal="left" readingOrder="0" shrinkToFit="0" vertical="center" wrapText="1"/>
    </xf>
    <xf borderId="0" fillId="8" fontId="7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5" fontId="1" numFmtId="10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horizontal="center" readingOrder="0" vertical="center"/>
    </xf>
    <xf borderId="0" fillId="11" fontId="1" numFmtId="2" xfId="0" applyAlignment="1" applyFill="1" applyFont="1" applyNumberFormat="1">
      <alignment horizontal="center" vertical="center"/>
    </xf>
    <xf borderId="0" fillId="11" fontId="1" numFmtId="0" xfId="0" applyAlignment="1" applyFont="1">
      <alignment horizontal="center" readingOrder="0" vertical="center"/>
    </xf>
    <xf borderId="0" fillId="11" fontId="15" numFmtId="2" xfId="0" applyAlignment="1" applyFont="1" applyNumberFormat="1">
      <alignment horizontal="center" vertical="center"/>
    </xf>
    <xf borderId="0" fillId="0" fontId="15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5" fontId="1" numFmtId="2" xfId="0" applyAlignment="1" applyFont="1" applyNumberFormat="1">
      <alignment horizontal="center" vertical="center"/>
    </xf>
    <xf borderId="0" fillId="5" fontId="15" numFmtId="2" xfId="0" applyAlignment="1" applyFont="1" applyNumberFormat="1">
      <alignment horizontal="center" vertical="center"/>
    </xf>
    <xf borderId="0" fillId="0" fontId="15" numFmtId="0" xfId="0" applyAlignment="1" applyFont="1">
      <alignment horizontal="center" vertical="center"/>
    </xf>
    <xf borderId="0" fillId="11" fontId="1" numFmtId="0" xfId="0" applyAlignment="1" applyFont="1">
      <alignment horizontal="center" vertical="center"/>
    </xf>
    <xf borderId="0" fillId="11" fontId="1" numFmtId="0" xfId="0" applyAlignment="1" applyFont="1">
      <alignment readingOrder="0"/>
    </xf>
    <xf borderId="0" fillId="11" fontId="16" numFmtId="0" xfId="0" applyAlignment="1" applyFont="1">
      <alignment horizontal="center" readingOrder="0" vertical="center"/>
    </xf>
    <xf borderId="0" fillId="11" fontId="17" numFmtId="0" xfId="0" applyAlignment="1" applyFont="1">
      <alignment horizontal="center" readingOrder="0"/>
    </xf>
    <xf borderId="0" fillId="11" fontId="16" numFmtId="0" xfId="0" applyAlignment="1" applyFont="1">
      <alignment horizontal="center" readingOrder="0"/>
    </xf>
    <xf borderId="0" fillId="8" fontId="16" numFmtId="0" xfId="0" applyAlignment="1" applyFont="1">
      <alignment horizontal="center" readingOrder="0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 readingOrder="0"/>
    </xf>
    <xf borderId="0" fillId="11" fontId="1" numFmtId="10" xfId="0" applyAlignment="1" applyFont="1" applyNumberFormat="1">
      <alignment horizontal="center" readingOrder="0" vertical="center"/>
    </xf>
    <xf borderId="0" fillId="8" fontId="6" numFmtId="0" xfId="0" applyAlignment="1" applyFont="1">
      <alignment horizontal="center" readingOrder="0"/>
    </xf>
    <xf borderId="0" fillId="8" fontId="16" numFmtId="0" xfId="0" applyAlignment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11" fontId="16" numFmtId="0" xfId="0" applyAlignment="1" applyFont="1">
      <alignment horizontal="center" readingOrder="0" vertical="center"/>
    </xf>
    <xf borderId="0" fillId="11" fontId="17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12" fontId="18" numFmtId="0" xfId="0" applyAlignment="1" applyFill="1" applyFont="1">
      <alignment horizontal="center" readingOrder="0" shrinkToFit="0" vertical="center" wrapText="1"/>
    </xf>
    <xf borderId="0" fillId="13" fontId="19" numFmtId="0" xfId="0" applyAlignment="1" applyFill="1" applyFont="1">
      <alignment horizontal="center" readingOrder="0" shrinkToFit="0" vertical="center" wrapText="1"/>
    </xf>
    <xf borderId="0" fillId="13" fontId="20" numFmtId="0" xfId="0" applyAlignment="1" applyFont="1">
      <alignment horizontal="center" readingOrder="0" shrinkToFit="0" vertical="center" wrapText="1"/>
    </xf>
    <xf borderId="0" fillId="5" fontId="19" numFmtId="0" xfId="0" applyAlignment="1" applyFont="1">
      <alignment horizontal="center" readingOrder="0" shrinkToFit="0" vertical="center" wrapText="1"/>
    </xf>
    <xf borderId="0" fillId="5" fontId="19" numFmtId="0" xfId="0" applyAlignment="1" applyFont="1">
      <alignment horizontal="center" shrinkToFit="0" vertical="center" wrapText="1"/>
    </xf>
    <xf borderId="0" fillId="14" fontId="19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vertical="center"/>
    </xf>
    <xf borderId="0" fillId="15" fontId="19" numFmtId="0" xfId="0" applyAlignment="1" applyFill="1" applyFont="1">
      <alignment horizontal="center" shrinkToFit="0" vertical="center" wrapText="1"/>
    </xf>
    <xf borderId="0" fillId="15" fontId="19" numFmtId="0" xfId="0" applyAlignment="1" applyFont="1">
      <alignment horizontal="center" readingOrder="0" shrinkToFit="0" vertical="center" wrapText="1"/>
    </xf>
    <xf borderId="0" fillId="15" fontId="1" numFmtId="0" xfId="0" applyAlignment="1" applyFont="1">
      <alignment horizontal="center" readingOrder="0" shrinkToFit="0" vertical="center" wrapText="1"/>
    </xf>
    <xf borderId="0" fillId="14" fontId="19" numFmtId="0" xfId="0" applyAlignment="1" applyFont="1">
      <alignment horizontal="center" vertical="center"/>
    </xf>
    <xf borderId="0" fillId="13" fontId="19" numFmtId="0" xfId="0" applyAlignment="1" applyFont="1">
      <alignment horizontal="center" shrinkToFit="0" vertical="center" wrapText="1"/>
    </xf>
    <xf borderId="0" fillId="14" fontId="19" numFmtId="0" xfId="0" applyAlignment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EDEDE"/>
          <bgColor rgb="FFDEDEDE"/>
        </patternFill>
      </fill>
      <border/>
    </dxf>
  </dxfs>
  <tableStyles count="3">
    <tableStyle count="4" pivot="0" name="Stránky 9.2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Stránky 13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Jedna stránka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Optimalizace a jejich vliv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9.2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'Stránky 9.2'!$B$1:$I$1</c:f>
            </c:strRef>
          </c:cat>
          <c:val>
            <c:numRef>
              <c:f>'Stránky 9.2'!$B$7:$I$7</c:f>
              <c:numCache/>
            </c:numRef>
          </c:val>
        </c:ser>
        <c:ser>
          <c:idx val="1"/>
          <c:order val="1"/>
          <c:tx>
            <c:v>13.2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'Stránky 9.2'!$B$1:$I$1</c:f>
            </c:strRef>
          </c:cat>
          <c:val>
            <c:numRef>
              <c:f>'Stránky 9.2'!$B$3:$I$3</c:f>
              <c:numCache/>
            </c:numRef>
          </c:val>
        </c:ser>
        <c:ser>
          <c:idx val="2"/>
          <c:order val="2"/>
          <c:tx>
            <c:strRef>
              <c:f>'Stránky 9.2'!$A$4</c:f>
            </c:strRef>
          </c:tx>
          <c:cat>
            <c:strRef>
              <c:f>'Stránky 9.2'!$B$1:$I$1</c:f>
            </c:strRef>
          </c:cat>
          <c:val>
            <c:numRef>
              <c:f>'Stránky 9.2'!$B$4:$I$4</c:f>
              <c:numCache/>
            </c:numRef>
          </c:val>
        </c:ser>
        <c:ser>
          <c:idx val="3"/>
          <c:order val="3"/>
          <c:tx>
            <c:strRef>
              <c:f>'Stránky 9.2'!$A$5</c:f>
            </c:strRef>
          </c:tx>
          <c:cat>
            <c:strRef>
              <c:f>'Stránky 9.2'!$B$1:$I$1</c:f>
            </c:strRef>
          </c:cat>
          <c:val>
            <c:numRef>
              <c:f>'Stránky 9.2'!$B$5:$I$5</c:f>
              <c:numCache/>
            </c:numRef>
          </c:val>
        </c:ser>
        <c:ser>
          <c:idx val="4"/>
          <c:order val="4"/>
          <c:tx>
            <c:strRef>
              <c:f>'Stránky 9.2'!$A$6</c:f>
            </c:strRef>
          </c:tx>
          <c:cat>
            <c:strRef>
              <c:f>'Stránky 9.2'!$B$1:$I$1</c:f>
            </c:strRef>
          </c:cat>
          <c:val>
            <c:numRef>
              <c:f>'Stránky 9.2'!$B$6:$I$6</c:f>
              <c:numCache/>
            </c:numRef>
          </c:val>
        </c:ser>
        <c:ser>
          <c:idx val="5"/>
          <c:order val="5"/>
          <c:tx>
            <c:strRef>
              <c:f>'Stránky 9.2'!$A$8</c:f>
            </c:strRef>
          </c:tx>
          <c:cat>
            <c:strRef>
              <c:f>'Stránky 9.2'!$B$1:$I$1</c:f>
            </c:strRef>
          </c:cat>
          <c:val>
            <c:numRef>
              <c:f>'Stránky 9.2'!$B$8:$I$8</c:f>
              <c:numCache/>
            </c:numRef>
          </c:val>
        </c:ser>
        <c:ser>
          <c:idx val="6"/>
          <c:order val="6"/>
          <c:tx>
            <c:strRef>
              <c:f>'Stránky 13'!$A$8</c:f>
            </c:strRef>
          </c:tx>
          <c:cat>
            <c:strRef>
              <c:f>'Stránky 9.2'!$B$1:$I$1</c:f>
            </c:strRef>
          </c:cat>
          <c:val>
            <c:numRef>
              <c:f>'Stránky 13'!$B$8:$Z$8</c:f>
              <c:numCache/>
            </c:numRef>
          </c:val>
        </c:ser>
        <c:axId val="1425699059"/>
        <c:axId val="1170085798"/>
      </c:barChart>
      <c:catAx>
        <c:axId val="1425699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70085798"/>
      </c:catAx>
      <c:valAx>
        <c:axId val="1170085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25699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230769230769232"/>
          <c:y val="0.12067773167358245"/>
          <c:w val="0.7830249586646721"/>
          <c:h val="0.733752648073253"/>
        </c:manualLayout>
      </c:layout>
      <c:barChart>
        <c:barDir val="bar"/>
        <c:ser>
          <c:idx val="0"/>
          <c:order val="0"/>
          <c:tx>
            <c:strRef>
              <c:f>Dotazy!$B$4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Dotazy!$C$2:$AM$2</c:f>
            </c:strRef>
          </c:cat>
          <c:val>
            <c:numRef>
              <c:f>Dotazy!$C$4:$AM$4</c:f>
              <c:numCache/>
            </c:numRef>
          </c:val>
        </c:ser>
        <c:ser>
          <c:idx val="1"/>
          <c:order val="1"/>
          <c:tx>
            <c:strRef>
              <c:f>Dotazy!$B$5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Dotazy!$C$2:$AM$2</c:f>
            </c:strRef>
          </c:cat>
          <c:val>
            <c:numRef>
              <c:f>Dotazy!$C$5:$AM$5</c:f>
              <c:numCache/>
            </c:numRef>
          </c:val>
        </c:ser>
        <c:ser>
          <c:idx val="2"/>
          <c:order val="2"/>
          <c:tx>
            <c:strRef>
              <c:f>Dotazy!$B$3</c:f>
            </c:strRef>
          </c:tx>
          <c:cat>
            <c:strRef>
              <c:f>Dotazy!$C$2:$AM$2</c:f>
            </c:strRef>
          </c:cat>
          <c:val>
            <c:numRef>
              <c:f>Dotazy!$C$3:$AM$3</c:f>
              <c:numCache/>
            </c:numRef>
          </c:val>
        </c:ser>
        <c:axId val="582312643"/>
        <c:axId val="1335462648"/>
      </c:barChart>
      <c:catAx>
        <c:axId val="5823126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260000"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335462648"/>
      </c:catAx>
      <c:valAx>
        <c:axId val="1335462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823126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Stránka s grafem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'Jedna stránka'!$A$9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'Jedna stránka'!$B$8:$Z$8</c:f>
            </c:strRef>
          </c:cat>
          <c:val>
            <c:numRef>
              <c:f>'Jedna stránka'!$B$9:$Z$9</c:f>
              <c:numCache/>
            </c:numRef>
          </c:val>
        </c:ser>
        <c:ser>
          <c:idx val="1"/>
          <c:order val="1"/>
          <c:tx>
            <c:strRef>
              <c:f>'Jedna stránka'!$A$10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'Jedna stránka'!$B$8:$Z$8</c:f>
            </c:strRef>
          </c:cat>
          <c:val>
            <c:numRef>
              <c:f>'Jedna stránka'!$B$10:$Z$10</c:f>
              <c:numCache/>
            </c:numRef>
          </c:val>
        </c:ser>
        <c:ser>
          <c:idx val="2"/>
          <c:order val="2"/>
          <c:tx>
            <c:strRef>
              <c:f>'Jedna stránka'!$A$11</c:f>
            </c:strRef>
          </c:tx>
          <c:cat>
            <c:strRef>
              <c:f>'Jedna stránka'!$B$8:$Z$8</c:f>
            </c:strRef>
          </c:cat>
          <c:val>
            <c:numRef>
              <c:f>'Jedna stránka'!$B$11:$Z$11</c:f>
              <c:numCache/>
            </c:numRef>
          </c:val>
        </c:ser>
        <c:ser>
          <c:idx val="3"/>
          <c:order val="3"/>
          <c:tx>
            <c:strRef>
              <c:f>'Jedna stránka'!$A$11</c:f>
            </c:strRef>
          </c:tx>
          <c:cat>
            <c:strRef>
              <c:f>'Jedna stránka'!$B$8:$Z$8</c:f>
            </c:strRef>
          </c:cat>
          <c:val>
            <c:numRef>
              <c:f>'Jedna stránka'!$B$11:$Z$11</c:f>
              <c:numCache/>
            </c:numRef>
          </c:val>
        </c:ser>
        <c:axId val="157500936"/>
        <c:axId val="1910677637"/>
      </c:barChart>
      <c:catAx>
        <c:axId val="15750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910677637"/>
      </c:catAx>
      <c:valAx>
        <c:axId val="1910677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5750093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420225" cy="5505450"/>
    <xdr:graphicFrame>
      <xdr:nvGraphicFramePr>
        <xdr:cNvPr id="1" name="Chart 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190500</xdr:rowOff>
    </xdr:from>
    <xdr:ext cx="17097375" cy="4867275"/>
    <xdr:graphicFrame>
      <xdr:nvGraphicFramePr>
        <xdr:cNvPr id="2" name="Chart 2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790575</xdr:colOff>
      <xdr:row>0</xdr:row>
      <xdr:rowOff>0</xdr:rowOff>
    </xdr:from>
    <xdr:ext cx="7686675" cy="5505450"/>
    <xdr:graphicFrame>
      <xdr:nvGraphicFramePr>
        <xdr:cNvPr id="3" name="Chart 3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762000" cy="381000"/>
    <xdr:pic>
      <xdr:nvPicPr>
        <xdr:cNvPr id="0" name="image3.png" title="Obráze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990725" cy="304800"/>
    <xdr:pic>
      <xdr:nvPicPr>
        <xdr:cNvPr id="0" name="image2.png" title="Obráze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90725" cy="790575"/>
    <xdr:pic>
      <xdr:nvPicPr>
        <xdr:cNvPr id="0" name="image1.png" title="Obráze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219200" cy="285750"/>
    <xdr:pic>
      <xdr:nvPicPr>
        <xdr:cNvPr id="0" name="image4.png" title="Obráze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866900" cy="200025"/>
    <xdr:pic>
      <xdr:nvPicPr>
        <xdr:cNvPr id="0" name="image5.png" title="Obrázek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Z8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tránky 9.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8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tránky 1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Jedna stránk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edrichov2.tul.cz/mybox/viewalldata/?time__gte=2019-04-25" TargetMode="External"/><Relationship Id="rId2" Type="http://schemas.openxmlformats.org/officeDocument/2006/relationships/hyperlink" Target="http://bedrichov2.tul.cz/mybox/data/?time__gte=2019-04-25+00:00" TargetMode="External"/><Relationship Id="rId3" Type="http://schemas.openxmlformats.org/officeDocument/2006/relationships/hyperlink" Target="http://bedrichov2.tul.cz/mybox/data/?time__gte=2019-04-25+00:00" TargetMode="External"/><Relationship Id="rId4" Type="http://schemas.openxmlformats.org/officeDocument/2006/relationships/hyperlink" Target="http://bedrichov2.tul.cz/mybox/data/?time__gte=2019-04-25+00:00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2.xml"/><Relationship Id="rId5" Type="http://schemas.openxmlformats.org/officeDocument/2006/relationships/hyperlink" Target="http://bedrichov2.tul.cz/mybox/data/?id_sensor__id_sensor__exact=163" TargetMode="External"/><Relationship Id="rId6" Type="http://schemas.openxmlformats.org/officeDocument/2006/relationships/hyperlink" Target="http://bedrichov2.tul.cz/mybox/data/?id_sensor__id_sensor__exact=163" TargetMode="External"/><Relationship Id="rId7" Type="http://schemas.openxmlformats.org/officeDocument/2006/relationships/hyperlink" Target="http://bedrichov2.tul.cz/mybox/data/?id_sensor__id_sensor__exact=163" TargetMode="External"/><Relationship Id="rId8" Type="http://schemas.openxmlformats.org/officeDocument/2006/relationships/hyperlink" Target="http://bedrichov2.tul.cz/mybox/viewalldata/?time__gte=2019-04-2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edrichov2.tul.cz/mybox/viewalldata/?time__gte=2019-04-25" TargetMode="External"/><Relationship Id="rId2" Type="http://schemas.openxmlformats.org/officeDocument/2006/relationships/hyperlink" Target="http://bedrichov2.tul.cz/mybox/data/?time__gte=2019-04-25+00:00" TargetMode="External"/><Relationship Id="rId3" Type="http://schemas.openxmlformats.org/officeDocument/2006/relationships/hyperlink" Target="http://bedrichov2.tul.cz/mybox/data/?time__gte=2019-04-25+00:00" TargetMode="External"/><Relationship Id="rId4" Type="http://schemas.openxmlformats.org/officeDocument/2006/relationships/hyperlink" Target="http://bedrichov2.tul.cz/mybox/data/?time__gte=2019-04-25+00:00" TargetMode="External"/><Relationship Id="rId11" Type="http://schemas.openxmlformats.org/officeDocument/2006/relationships/table" Target="../tables/table2.xml"/><Relationship Id="rId9" Type="http://schemas.openxmlformats.org/officeDocument/2006/relationships/drawing" Target="../drawings/drawing3.xml"/><Relationship Id="rId5" Type="http://schemas.openxmlformats.org/officeDocument/2006/relationships/hyperlink" Target="http://bedrichov2.tul.cz/mybox/data/?id_sensor__id_sensor__exact=163" TargetMode="External"/><Relationship Id="rId6" Type="http://schemas.openxmlformats.org/officeDocument/2006/relationships/hyperlink" Target="http://bedrichov2.tul.cz/mybox/data/?id_sensor__id_sensor__exact=163" TargetMode="External"/><Relationship Id="rId7" Type="http://schemas.openxmlformats.org/officeDocument/2006/relationships/hyperlink" Target="http://bedrichov2.tul.cz/mybox/data/?id_sensor__id_sensor__exact=163" TargetMode="External"/><Relationship Id="rId8" Type="http://schemas.openxmlformats.org/officeDocument/2006/relationships/hyperlink" Target="http://bedrichov2.tul.cz/mybox/viewalldata/?time__gte=2019-04-2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edrichov2.tul.cz/mybox/data/?id_sensor__id_sensor__exact=163" TargetMode="External"/><Relationship Id="rId2" Type="http://schemas.openxmlformats.org/officeDocument/2006/relationships/hyperlink" Target="http://bedrichov2.tul.cz/mybox/data/?id_sensor__id_sensor__exact=163" TargetMode="External"/><Relationship Id="rId3" Type="http://schemas.openxmlformats.org/officeDocument/2006/relationships/hyperlink" Target="http://bedrichov2.tul.cz/mybox/data/?id_sensor__id_sensor__exact=163" TargetMode="External"/><Relationship Id="rId4" Type="http://schemas.openxmlformats.org/officeDocument/2006/relationships/hyperlink" Target="http://bedrichov2.tul.cz/mybox/data/?id_sensor__id_sensor__exact=163" TargetMode="External"/><Relationship Id="rId5" Type="http://schemas.openxmlformats.org/officeDocument/2006/relationships/drawing" Target="../drawings/drawing4.xml"/><Relationship Id="rId7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0</v>
      </c>
      <c r="B1" s="2" t="s">
        <v>1</v>
      </c>
      <c r="C1" s="3"/>
      <c r="D1" s="2" t="s">
        <v>2</v>
      </c>
      <c r="E1" s="2" t="s">
        <v>2</v>
      </c>
      <c r="F1" s="2" t="s">
        <v>2</v>
      </c>
      <c r="G1" s="2" t="s">
        <v>3</v>
      </c>
      <c r="H1" s="2" t="s">
        <v>3</v>
      </c>
      <c r="I1" s="2" t="s">
        <v>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1" t="b">
        <v>1</v>
      </c>
      <c r="C2" s="1"/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  <c r="I2" s="1" t="b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5</v>
      </c>
      <c r="B3" s="1" t="s">
        <v>6</v>
      </c>
      <c r="C3" s="1"/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idden="1">
      <c r="A4" s="1" t="s">
        <v>7</v>
      </c>
      <c r="B4" s="1" t="s">
        <v>8</v>
      </c>
      <c r="C4" s="1"/>
      <c r="D4" s="1" t="s">
        <v>9</v>
      </c>
      <c r="E4" s="1" t="s">
        <v>10</v>
      </c>
      <c r="F4" s="1" t="s">
        <v>11</v>
      </c>
      <c r="G4" s="1" t="s">
        <v>11</v>
      </c>
      <c r="H4" s="1" t="s">
        <v>8</v>
      </c>
      <c r="I4" s="1" t="s">
        <v>11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12</v>
      </c>
      <c r="B5" s="1" t="s">
        <v>13</v>
      </c>
      <c r="C5" s="1"/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14</v>
      </c>
      <c r="B6" s="1" t="s">
        <v>15</v>
      </c>
      <c r="C6" s="1"/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16</v>
      </c>
      <c r="B7" s="5"/>
      <c r="C7" s="5"/>
      <c r="D7" s="1"/>
      <c r="E7" s="6" t="s">
        <v>17</v>
      </c>
      <c r="F7" s="6" t="s">
        <v>18</v>
      </c>
      <c r="G7" s="1"/>
      <c r="H7" s="6" t="s">
        <v>17</v>
      </c>
      <c r="I7" s="6" t="s">
        <v>18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19</v>
      </c>
      <c r="B8" s="8">
        <f>AVERAGEA(56:56)</f>
        <v>22029.41767</v>
      </c>
      <c r="C8" s="8"/>
      <c r="D8" s="8">
        <f>AVERAGEA($20:$20)</f>
        <v>14187.3128</v>
      </c>
      <c r="E8" s="8">
        <f>AVERAGEA($26:$26)</f>
        <v>12709.2642</v>
      </c>
      <c r="F8" s="8">
        <f>AVERAGEA(32:32)</f>
        <v>11616.5632</v>
      </c>
      <c r="G8" s="8">
        <f>AVERAGEA(38:38)</f>
        <v>14729.9102</v>
      </c>
      <c r="H8" s="8">
        <f>AVERAGEA(44:44)</f>
        <v>12430.21825</v>
      </c>
      <c r="I8" s="8">
        <f>AVERAGEA(50:50)</f>
        <v>11337.43533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/>
      <c r="B9" s="9"/>
      <c r="C9" s="9"/>
      <c r="D9" s="9"/>
      <c r="E9" s="9"/>
      <c r="F9" s="9"/>
      <c r="G9" s="9"/>
      <c r="H9" s="9"/>
      <c r="I9" s="10"/>
      <c r="J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1"/>
      <c r="C10" s="11"/>
      <c r="D10" s="9"/>
      <c r="E10" s="9"/>
      <c r="F10" s="9"/>
      <c r="G10" s="9"/>
      <c r="H10" s="9"/>
      <c r="I10" s="10"/>
      <c r="J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9"/>
      <c r="H11" s="9"/>
      <c r="I11" s="10"/>
      <c r="J11" s="10"/>
      <c r="L11" s="2" t="s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9"/>
      <c r="H12" s="9"/>
      <c r="I12" s="10"/>
      <c r="J12" s="10"/>
      <c r="L12" s="1" t="b">
        <v>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9"/>
      <c r="H13" s="9"/>
      <c r="I13" s="10"/>
      <c r="J13" s="10"/>
      <c r="L13" s="1" t="s">
        <v>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2"/>
      <c r="D14" s="12"/>
      <c r="E14" s="12"/>
      <c r="F14" s="12"/>
      <c r="G14" s="12"/>
      <c r="H14" s="9"/>
      <c r="I14" s="10"/>
      <c r="J14" s="10"/>
      <c r="K14" s="10"/>
      <c r="L14" s="1" t="s">
        <v>20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/>
      <c r="B15" s="9"/>
      <c r="C15" s="9"/>
      <c r="D15" s="9"/>
      <c r="E15" s="9"/>
      <c r="F15" s="9"/>
      <c r="G15" s="9"/>
      <c r="H15" s="9"/>
      <c r="I15" s="10"/>
      <c r="J15" s="10"/>
      <c r="K15" s="10"/>
      <c r="L15" s="1" t="s">
        <v>13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3">
        <f>AVERAGEA(C16:Z16)</f>
        <v>94.16666667</v>
      </c>
      <c r="B16" s="14" t="s">
        <v>21</v>
      </c>
      <c r="C16" s="14">
        <v>113.0</v>
      </c>
      <c r="D16" s="14">
        <v>113.0</v>
      </c>
      <c r="E16" s="14">
        <v>113.0</v>
      </c>
      <c r="F16" s="14">
        <v>113.0</v>
      </c>
      <c r="G16" s="14">
        <v>113.0</v>
      </c>
      <c r="H16" s="15"/>
      <c r="I16" s="16"/>
      <c r="J16" s="16"/>
      <c r="K16" s="16"/>
      <c r="L16" s="17" t="s">
        <v>15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8" t="s">
        <v>22</v>
      </c>
      <c r="B17" s="19" t="s">
        <v>23</v>
      </c>
      <c r="C17" s="20" t="s">
        <v>24</v>
      </c>
      <c r="D17" s="20" t="s">
        <v>24</v>
      </c>
      <c r="E17" s="20" t="s">
        <v>24</v>
      </c>
      <c r="F17" s="20" t="s">
        <v>24</v>
      </c>
      <c r="G17" s="20" t="s">
        <v>24</v>
      </c>
      <c r="H17" s="21"/>
      <c r="I17" s="22"/>
      <c r="J17" s="22"/>
      <c r="K17" s="22"/>
      <c r="L17" s="23" t="s">
        <v>25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B18" s="24" t="s">
        <v>26</v>
      </c>
      <c r="C18" s="25">
        <v>10396.28</v>
      </c>
      <c r="D18" s="26">
        <v>11045.58</v>
      </c>
      <c r="E18" s="26">
        <v>12147.71</v>
      </c>
      <c r="F18" s="26">
        <v>14801.47</v>
      </c>
      <c r="G18" s="27">
        <v>10426.87</v>
      </c>
      <c r="H18" s="28"/>
      <c r="I18" s="29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B19" s="19" t="s">
        <v>27</v>
      </c>
      <c r="C19" s="31">
        <v>2337.975</v>
      </c>
      <c r="D19" s="31">
        <v>2546.941</v>
      </c>
      <c r="E19" s="31">
        <v>2321.001</v>
      </c>
      <c r="F19" s="31">
        <v>2561.559</v>
      </c>
      <c r="G19" s="31">
        <v>2351.178</v>
      </c>
      <c r="H19" s="32"/>
      <c r="I19" s="33"/>
      <c r="J19" s="3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C20" s="13">
        <f t="shared" ref="C20:G20" si="1">SUM(C18:C19)</f>
        <v>12734.255</v>
      </c>
      <c r="D20" s="13">
        <f t="shared" si="1"/>
        <v>13592.521</v>
      </c>
      <c r="E20" s="13">
        <f t="shared" si="1"/>
        <v>14468.711</v>
      </c>
      <c r="F20" s="13">
        <f t="shared" si="1"/>
        <v>17363.029</v>
      </c>
      <c r="G20" s="13">
        <f t="shared" si="1"/>
        <v>12778.048</v>
      </c>
      <c r="H20" s="3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9"/>
      <c r="B21" s="9"/>
      <c r="C21" s="9"/>
      <c r="D21" s="9"/>
      <c r="E21" s="9"/>
      <c r="F21" s="9"/>
      <c r="G21" s="9"/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3">
        <f>AVERAGEA(C22:Z22)</f>
        <v>63</v>
      </c>
      <c r="B22" s="14" t="s">
        <v>21</v>
      </c>
      <c r="C22" s="14">
        <v>63.0</v>
      </c>
      <c r="D22" s="14">
        <v>63.0</v>
      </c>
      <c r="E22" s="14">
        <v>63.0</v>
      </c>
      <c r="F22" s="14">
        <v>63.0</v>
      </c>
      <c r="G22" s="14">
        <v>63.0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8" t="s">
        <v>28</v>
      </c>
      <c r="B23" s="19" t="s">
        <v>23</v>
      </c>
      <c r="C23" s="20" t="s">
        <v>29</v>
      </c>
      <c r="D23" s="20" t="s">
        <v>29</v>
      </c>
      <c r="E23" s="20" t="s">
        <v>29</v>
      </c>
      <c r="F23" s="20" t="s">
        <v>29</v>
      </c>
      <c r="G23" s="20" t="s">
        <v>29</v>
      </c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B24" s="24" t="s">
        <v>26</v>
      </c>
      <c r="C24" s="25">
        <v>15051.98</v>
      </c>
      <c r="D24" s="26">
        <v>10188.33</v>
      </c>
      <c r="E24" s="26">
        <v>10627.43</v>
      </c>
      <c r="F24" s="26">
        <v>10205.09</v>
      </c>
      <c r="G24" s="27">
        <v>10141.4</v>
      </c>
      <c r="H24" s="28"/>
      <c r="I24" s="29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B25" s="19" t="s">
        <v>27</v>
      </c>
      <c r="C25" s="31">
        <v>1522.135</v>
      </c>
      <c r="D25" s="31">
        <v>1513.386</v>
      </c>
      <c r="E25" s="31">
        <v>1445.496</v>
      </c>
      <c r="F25" s="31">
        <v>1590.078</v>
      </c>
      <c r="G25" s="31">
        <v>1260.996</v>
      </c>
      <c r="H25" s="32"/>
      <c r="I25" s="33"/>
      <c r="J25" s="33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C26" s="13">
        <f t="shared" ref="C26:G26" si="2">SUM(C24:C25)</f>
        <v>16574.115</v>
      </c>
      <c r="D26" s="13">
        <f t="shared" si="2"/>
        <v>11701.716</v>
      </c>
      <c r="E26" s="13">
        <f t="shared" si="2"/>
        <v>12072.926</v>
      </c>
      <c r="F26" s="13">
        <f t="shared" si="2"/>
        <v>11795.168</v>
      </c>
      <c r="G26" s="13">
        <f t="shared" si="2"/>
        <v>11402.396</v>
      </c>
      <c r="H26" s="3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9"/>
      <c r="B27" s="9"/>
      <c r="C27" s="9"/>
      <c r="D27" s="9"/>
      <c r="E27" s="9"/>
      <c r="F27" s="9"/>
      <c r="G27" s="9"/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3">
        <f>AVERAGEA(C28:Z28)</f>
        <v>13</v>
      </c>
      <c r="B28" s="14" t="s">
        <v>21</v>
      </c>
      <c r="C28" s="14">
        <v>13.0</v>
      </c>
      <c r="D28" s="14">
        <v>13.0</v>
      </c>
      <c r="E28" s="14">
        <v>13.0</v>
      </c>
      <c r="F28" s="14">
        <v>13.0</v>
      </c>
      <c r="G28" s="14">
        <v>13.0</v>
      </c>
      <c r="H28" s="15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8" t="s">
        <v>30</v>
      </c>
      <c r="B29" s="19" t="s">
        <v>23</v>
      </c>
      <c r="C29" s="20">
        <v>44479.0</v>
      </c>
      <c r="D29" s="20">
        <v>44479.0</v>
      </c>
      <c r="E29" s="20">
        <v>44479.0</v>
      </c>
      <c r="F29" s="20">
        <v>44479.0</v>
      </c>
      <c r="G29" s="20">
        <v>44479.0</v>
      </c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B30" s="24" t="s">
        <v>26</v>
      </c>
      <c r="C30" s="25">
        <v>10309.43</v>
      </c>
      <c r="D30" s="26">
        <v>10908.67</v>
      </c>
      <c r="E30" s="26">
        <v>11056.28</v>
      </c>
      <c r="F30" s="26">
        <v>12979.33</v>
      </c>
      <c r="G30" s="27">
        <v>10521.03</v>
      </c>
      <c r="H30" s="2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B31" s="19" t="s">
        <v>27</v>
      </c>
      <c r="C31" s="31">
        <v>524.461</v>
      </c>
      <c r="D31" s="31">
        <v>412.047</v>
      </c>
      <c r="E31" s="31">
        <v>403.573</v>
      </c>
      <c r="F31" s="31">
        <v>551.67</v>
      </c>
      <c r="G31" s="31">
        <v>416.325</v>
      </c>
      <c r="H31" s="32"/>
      <c r="I31" s="3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C32" s="13">
        <f t="shared" ref="C32:G32" si="3">SUM(C30:C31)</f>
        <v>10833.891</v>
      </c>
      <c r="D32" s="13">
        <f t="shared" si="3"/>
        <v>11320.717</v>
      </c>
      <c r="E32" s="13">
        <f t="shared" si="3"/>
        <v>11459.853</v>
      </c>
      <c r="F32" s="13">
        <f t="shared" si="3"/>
        <v>13531</v>
      </c>
      <c r="G32" s="13">
        <f t="shared" si="3"/>
        <v>10937.355</v>
      </c>
      <c r="H32" s="3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9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3">
        <f>AVERAGEA(C34:Z34)</f>
        <v>114</v>
      </c>
      <c r="B34" s="14" t="s">
        <v>21</v>
      </c>
      <c r="C34" s="14">
        <v>114.0</v>
      </c>
      <c r="D34" s="14">
        <v>114.0</v>
      </c>
      <c r="E34" s="14">
        <v>114.0</v>
      </c>
      <c r="F34" s="14">
        <v>114.0</v>
      </c>
      <c r="G34" s="14">
        <v>114.0</v>
      </c>
      <c r="H34" s="1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8" t="s">
        <v>31</v>
      </c>
      <c r="B35" s="7" t="s">
        <v>23</v>
      </c>
      <c r="C35" s="35" t="s">
        <v>32</v>
      </c>
      <c r="D35" s="35" t="s">
        <v>32</v>
      </c>
      <c r="E35" s="35" t="s">
        <v>32</v>
      </c>
      <c r="F35" s="35" t="s">
        <v>32</v>
      </c>
      <c r="G35" s="35" t="s">
        <v>32</v>
      </c>
      <c r="H35" s="3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B36" s="7" t="s">
        <v>26</v>
      </c>
      <c r="C36" s="37">
        <v>10728.03</v>
      </c>
      <c r="D36" s="38">
        <v>16383.88</v>
      </c>
      <c r="E36" s="38">
        <v>10825.17</v>
      </c>
      <c r="F36" s="38">
        <v>11338.38</v>
      </c>
      <c r="G36" s="39">
        <v>10852.75</v>
      </c>
      <c r="H36" s="40"/>
      <c r="I36" s="4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B37" s="7" t="s">
        <v>27</v>
      </c>
      <c r="C37" s="37">
        <v>2773.237</v>
      </c>
      <c r="D37" s="37">
        <v>2740.441</v>
      </c>
      <c r="E37" s="37">
        <v>2586.104</v>
      </c>
      <c r="F37" s="37">
        <v>2735.689</v>
      </c>
      <c r="G37" s="37">
        <v>2685.87</v>
      </c>
      <c r="H37" s="40"/>
      <c r="I37" s="4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C38" s="41">
        <f t="shared" ref="C38:G38" si="4">SUM(C36:C37)</f>
        <v>13501.267</v>
      </c>
      <c r="D38" s="41">
        <f t="shared" si="4"/>
        <v>19124.321</v>
      </c>
      <c r="E38" s="41">
        <f t="shared" si="4"/>
        <v>13411.274</v>
      </c>
      <c r="F38" s="41">
        <f t="shared" si="4"/>
        <v>14074.069</v>
      </c>
      <c r="G38" s="41">
        <f t="shared" si="4"/>
        <v>13538.62</v>
      </c>
      <c r="H38" s="3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3">
        <f>AVERAGEA(C40:Z40)</f>
        <v>64</v>
      </c>
      <c r="B40" s="14" t="s">
        <v>21</v>
      </c>
      <c r="C40" s="14">
        <v>64.0</v>
      </c>
      <c r="D40" s="14">
        <v>64.0</v>
      </c>
      <c r="E40" s="14">
        <v>64.0</v>
      </c>
      <c r="F40" s="14">
        <v>64.0</v>
      </c>
      <c r="G40" s="14">
        <v>64.0</v>
      </c>
      <c r="H40" s="1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8" t="s">
        <v>33</v>
      </c>
      <c r="B41" s="7" t="s">
        <v>23</v>
      </c>
      <c r="C41" s="35" t="s">
        <v>29</v>
      </c>
      <c r="D41" s="35" t="s">
        <v>29</v>
      </c>
      <c r="E41" s="35" t="s">
        <v>29</v>
      </c>
      <c r="F41" s="35" t="s">
        <v>29</v>
      </c>
      <c r="G41" s="35" t="s">
        <v>29</v>
      </c>
      <c r="H41" s="3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B42" s="7" t="s">
        <v>26</v>
      </c>
      <c r="C42" s="42">
        <v>10646.64</v>
      </c>
      <c r="D42" s="43">
        <v>10912.83</v>
      </c>
      <c r="E42" s="43">
        <v>10672.71</v>
      </c>
      <c r="F42" s="43">
        <v>10966.35</v>
      </c>
      <c r="G42" s="7"/>
      <c r="H42" s="3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B43" s="7" t="s">
        <v>27</v>
      </c>
      <c r="C43" s="42">
        <v>1619.473</v>
      </c>
      <c r="D43" s="42">
        <v>1632.31</v>
      </c>
      <c r="E43" s="42">
        <v>1672.207</v>
      </c>
      <c r="F43" s="42">
        <v>1598.353</v>
      </c>
      <c r="G43" s="42"/>
      <c r="H43" s="3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C44" s="41">
        <f t="shared" ref="C44:F44" si="5">SUM(C42:C43)</f>
        <v>12266.113</v>
      </c>
      <c r="D44" s="41">
        <f t="shared" si="5"/>
        <v>12545.14</v>
      </c>
      <c r="E44" s="41">
        <f t="shared" si="5"/>
        <v>12344.917</v>
      </c>
      <c r="F44" s="41">
        <f t="shared" si="5"/>
        <v>12564.703</v>
      </c>
      <c r="G44" s="41"/>
      <c r="H44" s="3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3">
        <f>AVERAGEA(C46:Z46)</f>
        <v>14</v>
      </c>
      <c r="B46" s="44" t="s">
        <v>21</v>
      </c>
      <c r="C46" s="44">
        <v>14.0</v>
      </c>
      <c r="D46" s="44">
        <v>14.0</v>
      </c>
      <c r="E46" s="44">
        <v>14.0</v>
      </c>
      <c r="F46" s="44">
        <v>14.0</v>
      </c>
      <c r="G46" s="44">
        <v>14.0</v>
      </c>
      <c r="H46" s="45">
        <v>14.0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8" t="s">
        <v>34</v>
      </c>
      <c r="B47" s="7" t="s">
        <v>23</v>
      </c>
      <c r="C47" s="35">
        <v>44479.0</v>
      </c>
      <c r="D47" s="35">
        <v>44479.0</v>
      </c>
      <c r="E47" s="35">
        <v>44479.0</v>
      </c>
      <c r="F47" s="35">
        <v>44479.0</v>
      </c>
      <c r="G47" s="35">
        <v>44479.0</v>
      </c>
      <c r="H47" s="36">
        <v>44479.0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B48" s="7" t="s">
        <v>26</v>
      </c>
      <c r="C48" s="46">
        <v>10439.18</v>
      </c>
      <c r="D48" s="47">
        <v>11301.96</v>
      </c>
      <c r="E48" s="47">
        <v>11541.19</v>
      </c>
      <c r="F48" s="47">
        <v>10721.71</v>
      </c>
      <c r="G48" s="48">
        <v>10541.38</v>
      </c>
      <c r="H48" s="8">
        <v>10566.14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B49" s="7" t="s">
        <v>27</v>
      </c>
      <c r="C49" s="46">
        <v>413.719</v>
      </c>
      <c r="D49" s="46">
        <v>585.816</v>
      </c>
      <c r="E49" s="46">
        <v>592.408</v>
      </c>
      <c r="F49" s="46">
        <v>465.673</v>
      </c>
      <c r="G49" s="46">
        <v>426.137</v>
      </c>
      <c r="H49" s="8">
        <v>429.299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B50" s="49"/>
      <c r="C50" s="50">
        <f t="shared" ref="C50:H50" si="6">SUM(C48:C49)</f>
        <v>10852.899</v>
      </c>
      <c r="D50" s="50">
        <f t="shared" si="6"/>
        <v>11887.776</v>
      </c>
      <c r="E50" s="50">
        <f t="shared" si="6"/>
        <v>12133.598</v>
      </c>
      <c r="F50" s="50">
        <f t="shared" si="6"/>
        <v>11187.383</v>
      </c>
      <c r="G50" s="50">
        <f t="shared" si="6"/>
        <v>10967.517</v>
      </c>
      <c r="H50" s="8">
        <f t="shared" si="6"/>
        <v>10995.439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13">
        <f>AVERAGEA(C52:Z52)</f>
        <v>63</v>
      </c>
      <c r="B52" s="51" t="s">
        <v>21</v>
      </c>
      <c r="C52" s="51">
        <v>63.0</v>
      </c>
      <c r="D52" s="51">
        <v>63.0</v>
      </c>
      <c r="E52" s="51">
        <v>63.0</v>
      </c>
      <c r="F52" s="51">
        <v>63.0</v>
      </c>
      <c r="G52" s="51">
        <v>63.0</v>
      </c>
      <c r="H52" s="52">
        <v>63.0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18" t="s">
        <v>35</v>
      </c>
      <c r="B53" s="19" t="s">
        <v>23</v>
      </c>
      <c r="C53" s="20" t="s">
        <v>36</v>
      </c>
      <c r="D53" s="20" t="s">
        <v>37</v>
      </c>
      <c r="E53" s="20" t="s">
        <v>38</v>
      </c>
      <c r="F53" s="20" t="s">
        <v>39</v>
      </c>
      <c r="G53" s="20" t="s">
        <v>40</v>
      </c>
      <c r="H53" s="21" t="s">
        <v>41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B54" s="24" t="s">
        <v>26</v>
      </c>
      <c r="C54" s="25">
        <v>20162.98</v>
      </c>
      <c r="D54" s="26">
        <v>20698.93</v>
      </c>
      <c r="E54" s="26">
        <v>21339.33</v>
      </c>
      <c r="F54" s="26">
        <v>20551.17</v>
      </c>
      <c r="G54" s="27">
        <v>20522.82</v>
      </c>
      <c r="H54" s="28">
        <v>20278.86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B55" s="19" t="s">
        <v>27</v>
      </c>
      <c r="C55" s="31">
        <v>1483.697</v>
      </c>
      <c r="D55" s="31">
        <v>1441.888</v>
      </c>
      <c r="E55" s="31">
        <v>1646.247</v>
      </c>
      <c r="F55" s="31">
        <v>1383.592</v>
      </c>
      <c r="G55" s="31">
        <v>1321.804</v>
      </c>
      <c r="H55" s="32">
        <v>1345.188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B56" s="53"/>
      <c r="C56" s="13">
        <f t="shared" ref="C56:H56" si="7">SUM(C54:C55)</f>
        <v>21646.677</v>
      </c>
      <c r="D56" s="13">
        <f t="shared" si="7"/>
        <v>22140.818</v>
      </c>
      <c r="E56" s="13">
        <f t="shared" si="7"/>
        <v>22985.577</v>
      </c>
      <c r="F56" s="13">
        <f t="shared" si="7"/>
        <v>21934.762</v>
      </c>
      <c r="G56" s="13">
        <f t="shared" si="7"/>
        <v>21844.624</v>
      </c>
      <c r="H56" s="13">
        <f t="shared" si="7"/>
        <v>21624.048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54">
        <f>AVERAGEA(C58:Z58)</f>
        <v>63</v>
      </c>
      <c r="B58" s="11" t="s">
        <v>21</v>
      </c>
      <c r="C58" s="55">
        <v>63.0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8"/>
      <c r="B59" s="7" t="s">
        <v>23</v>
      </c>
      <c r="C59" s="56" t="s">
        <v>42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B60" s="57" t="s">
        <v>26</v>
      </c>
      <c r="C60" s="56"/>
      <c r="D60" s="56"/>
      <c r="E60" s="58"/>
      <c r="F60" s="56"/>
      <c r="G60" s="55"/>
      <c r="H60" s="55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B61" s="57" t="s">
        <v>27</v>
      </c>
      <c r="C61" s="58"/>
      <c r="D61" s="58"/>
      <c r="E61" s="58"/>
      <c r="F61" s="58"/>
      <c r="G61" s="58"/>
      <c r="H61" s="58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B62" s="10"/>
      <c r="C62" s="12">
        <f t="shared" ref="C62:H62" si="8">SUM(C60:C61)</f>
        <v>0</v>
      </c>
      <c r="D62" s="12">
        <f t="shared" si="8"/>
        <v>0</v>
      </c>
      <c r="E62" s="12">
        <f t="shared" si="8"/>
        <v>0</v>
      </c>
      <c r="F62" s="12">
        <f t="shared" si="8"/>
        <v>0</v>
      </c>
      <c r="G62" s="12">
        <f t="shared" si="8"/>
        <v>0</v>
      </c>
      <c r="H62" s="12">
        <f t="shared" si="8"/>
        <v>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9">
    <mergeCell ref="A59:A62"/>
    <mergeCell ref="A64:A68"/>
    <mergeCell ref="A17:A20"/>
    <mergeCell ref="A23:A26"/>
    <mergeCell ref="A29:A32"/>
    <mergeCell ref="A35:A38"/>
    <mergeCell ref="A41:A44"/>
    <mergeCell ref="A47:A50"/>
    <mergeCell ref="A53:A56"/>
  </mergeCells>
  <hyperlinks>
    <hyperlink r:id="rId1" ref="B1"/>
    <hyperlink r:id="rId2" ref="D1"/>
    <hyperlink r:id="rId3" ref="E1"/>
    <hyperlink r:id="rId4" ref="F1"/>
    <hyperlink r:id="rId5" ref="G1"/>
    <hyperlink r:id="rId6" ref="H1"/>
    <hyperlink r:id="rId7" ref="I1"/>
    <hyperlink r:id="rId8" ref="L11"/>
  </hyperlinks>
  <drawing r:id="rId9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0</v>
      </c>
      <c r="B1" s="2" t="s">
        <v>1</v>
      </c>
      <c r="D1" s="2" t="s">
        <v>2</v>
      </c>
      <c r="E1" s="2" t="s">
        <v>2</v>
      </c>
      <c r="F1" s="2" t="s">
        <v>2</v>
      </c>
      <c r="G1" s="2" t="s">
        <v>3</v>
      </c>
      <c r="H1" s="2" t="s">
        <v>3</v>
      </c>
      <c r="I1" s="2" t="s">
        <v>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  <c r="I2" s="1" t="b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5</v>
      </c>
      <c r="B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7</v>
      </c>
      <c r="B4" s="1" t="s">
        <v>43</v>
      </c>
      <c r="D4" s="1" t="s">
        <v>43</v>
      </c>
      <c r="E4" s="1" t="s">
        <v>43</v>
      </c>
      <c r="F4" s="1" t="s">
        <v>43</v>
      </c>
      <c r="G4" s="1" t="s">
        <v>43</v>
      </c>
      <c r="H4" s="1" t="s">
        <v>43</v>
      </c>
      <c r="I4" s="1" t="s">
        <v>43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12</v>
      </c>
      <c r="B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14</v>
      </c>
      <c r="B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16</v>
      </c>
      <c r="B7" s="5"/>
      <c r="D7" s="1"/>
      <c r="E7" s="6" t="s">
        <v>17</v>
      </c>
      <c r="F7" s="6" t="s">
        <v>18</v>
      </c>
      <c r="G7" s="1"/>
      <c r="H7" s="6" t="s">
        <v>17</v>
      </c>
      <c r="I7" s="6" t="s">
        <v>18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19</v>
      </c>
      <c r="B8" s="8">
        <f>AVERAGEA(57:57)</f>
        <v>18194.40667</v>
      </c>
      <c r="D8" s="8">
        <f>AVERAGEA($15:$15)</f>
        <v>7640.869286</v>
      </c>
      <c r="E8" s="8">
        <f>AVERAGEA($21:$21)</f>
        <v>7819.4785</v>
      </c>
      <c r="F8" s="8">
        <f>AVERAGEA(27:27)</f>
        <v>6821.572667</v>
      </c>
      <c r="G8" s="8">
        <f>AVERAGEA(39:39)</f>
        <v>8752.814</v>
      </c>
      <c r="H8" s="8">
        <f>AVERAGEA(45:45)</f>
        <v>8708.200833</v>
      </c>
      <c r="I8" s="8">
        <f>AVERAGEA(51:51)</f>
        <v>6463.006667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/>
      <c r="B9" s="9"/>
      <c r="C9" s="9"/>
      <c r="D9" s="9"/>
      <c r="E9" s="9"/>
      <c r="F9" s="9"/>
      <c r="G9" s="9"/>
      <c r="H9" s="9"/>
      <c r="I9" s="10"/>
      <c r="J9" s="10"/>
      <c r="K9" s="10"/>
      <c r="M9" s="10"/>
      <c r="N9" s="2" t="s">
        <v>1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/>
      <c r="B10" s="9"/>
      <c r="C10" s="9"/>
      <c r="D10" s="9"/>
      <c r="E10" s="9"/>
      <c r="F10" s="9"/>
      <c r="G10" s="9"/>
      <c r="H10" s="9"/>
      <c r="I10" s="10"/>
      <c r="J10" s="10"/>
      <c r="K10" s="10"/>
      <c r="M10" s="10"/>
      <c r="N10" s="1" t="b">
        <v>1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3">
        <f>AVERAGEA(C11:Z11)</f>
        <v>96.85714286</v>
      </c>
      <c r="B11" s="14" t="s">
        <v>21</v>
      </c>
      <c r="C11" s="14">
        <v>113.0</v>
      </c>
      <c r="D11" s="14">
        <v>113.0</v>
      </c>
      <c r="E11" s="14">
        <v>113.0</v>
      </c>
      <c r="F11" s="14">
        <v>113.0</v>
      </c>
      <c r="G11" s="14">
        <v>113.0</v>
      </c>
      <c r="H11" s="14">
        <v>113.0</v>
      </c>
      <c r="I11" s="16"/>
      <c r="J11" s="16"/>
      <c r="K11" s="16"/>
      <c r="M11" s="16"/>
      <c r="N11" s="17" t="s">
        <v>6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9" t="s">
        <v>44</v>
      </c>
      <c r="B12" s="19" t="s">
        <v>23</v>
      </c>
      <c r="C12" s="20" t="s">
        <v>24</v>
      </c>
      <c r="D12" s="20" t="s">
        <v>24</v>
      </c>
      <c r="E12" s="20" t="s">
        <v>24</v>
      </c>
      <c r="F12" s="20" t="s">
        <v>24</v>
      </c>
      <c r="G12" s="20" t="s">
        <v>24</v>
      </c>
      <c r="H12" s="20" t="s">
        <v>24</v>
      </c>
      <c r="I12" s="22"/>
      <c r="J12" s="22"/>
      <c r="K12" s="22"/>
      <c r="M12" s="22"/>
      <c r="N12" s="60" t="s">
        <v>43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B13" s="24" t="s">
        <v>26</v>
      </c>
      <c r="C13" s="61">
        <v>6640.58</v>
      </c>
      <c r="D13" s="61">
        <v>6481.52</v>
      </c>
      <c r="E13" s="61">
        <v>6597.94</v>
      </c>
      <c r="F13" s="61">
        <v>6423.16</v>
      </c>
      <c r="G13" s="61">
        <v>6437.48</v>
      </c>
      <c r="H13" s="61">
        <v>6329.16</v>
      </c>
      <c r="I13" s="29"/>
      <c r="J13" s="29"/>
      <c r="K13" s="30"/>
      <c r="M13" s="30"/>
      <c r="N13" s="51" t="s">
        <v>13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B14" s="19" t="s">
        <v>27</v>
      </c>
      <c r="C14" s="62">
        <v>2587.747</v>
      </c>
      <c r="D14" s="62">
        <v>2501.778</v>
      </c>
      <c r="E14" s="62">
        <v>2353.268</v>
      </c>
      <c r="F14" s="62">
        <v>2430.782</v>
      </c>
      <c r="G14" s="62">
        <v>2351.076</v>
      </c>
      <c r="H14" s="63">
        <v>2351.594</v>
      </c>
      <c r="I14" s="33"/>
      <c r="J14" s="33"/>
      <c r="K14" s="22"/>
      <c r="M14" s="22"/>
      <c r="N14" s="60" t="s">
        <v>15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C15" s="13">
        <f t="shared" ref="C15:H15" si="1">SUM(C13:C14)</f>
        <v>9228.327</v>
      </c>
      <c r="D15" s="13">
        <f t="shared" si="1"/>
        <v>8983.298</v>
      </c>
      <c r="E15" s="13">
        <f t="shared" si="1"/>
        <v>8951.208</v>
      </c>
      <c r="F15" s="13">
        <f t="shared" si="1"/>
        <v>8853.942</v>
      </c>
      <c r="G15" s="13">
        <f t="shared" si="1"/>
        <v>8788.556</v>
      </c>
      <c r="H15" s="13">
        <f t="shared" si="1"/>
        <v>8680.754</v>
      </c>
      <c r="I15" s="18"/>
      <c r="J15" s="18"/>
      <c r="K15" s="18"/>
      <c r="M15" s="18"/>
      <c r="N15" s="64" t="s">
        <v>25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8">
        <f>AVERAGEA(63:63)</f>
        <v>15952.84317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3">
        <f>AVERAGEA(C17:Z17)</f>
        <v>63</v>
      </c>
      <c r="B17" s="14" t="s">
        <v>21</v>
      </c>
      <c r="C17" s="14">
        <v>63.0</v>
      </c>
      <c r="D17" s="14">
        <v>63.0</v>
      </c>
      <c r="E17" s="14">
        <v>63.0</v>
      </c>
      <c r="F17" s="14">
        <v>63.0</v>
      </c>
      <c r="G17" s="14">
        <v>63.0</v>
      </c>
      <c r="H17" s="14">
        <v>63.0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8" t="s">
        <v>28</v>
      </c>
      <c r="B18" s="19" t="s">
        <v>23</v>
      </c>
      <c r="C18" s="20" t="s">
        <v>29</v>
      </c>
      <c r="D18" s="20" t="s">
        <v>29</v>
      </c>
      <c r="E18" s="20" t="s">
        <v>29</v>
      </c>
      <c r="F18" s="20" t="s">
        <v>29</v>
      </c>
      <c r="G18" s="20" t="s">
        <v>29</v>
      </c>
      <c r="H18" s="20" t="s">
        <v>29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B19" s="24" t="s">
        <v>26</v>
      </c>
      <c r="C19" s="61">
        <v>6677.75</v>
      </c>
      <c r="D19" s="61">
        <v>6468.36</v>
      </c>
      <c r="E19" s="61">
        <v>6544.84</v>
      </c>
      <c r="F19" s="65">
        <v>6509.0</v>
      </c>
      <c r="G19" s="61">
        <v>6478.6</v>
      </c>
      <c r="H19" s="61">
        <v>6346.56</v>
      </c>
      <c r="I19" s="29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B20" s="19" t="s">
        <v>27</v>
      </c>
      <c r="C20" s="31">
        <v>1302.469</v>
      </c>
      <c r="D20" s="62">
        <v>1275.301</v>
      </c>
      <c r="E20" s="62">
        <v>1424.191</v>
      </c>
      <c r="F20" s="62">
        <v>1308.354</v>
      </c>
      <c r="G20" s="62">
        <v>1291.053</v>
      </c>
      <c r="H20" s="62">
        <v>1290.393</v>
      </c>
      <c r="I20" s="33"/>
      <c r="J20" s="3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C21" s="13">
        <f t="shared" ref="C21:H21" si="2">SUM(C19:C20)</f>
        <v>7980.219</v>
      </c>
      <c r="D21" s="13">
        <f t="shared" si="2"/>
        <v>7743.661</v>
      </c>
      <c r="E21" s="13">
        <f t="shared" si="2"/>
        <v>7969.031</v>
      </c>
      <c r="F21" s="13">
        <f t="shared" si="2"/>
        <v>7817.354</v>
      </c>
      <c r="G21" s="13">
        <f t="shared" si="2"/>
        <v>7769.653</v>
      </c>
      <c r="H21" s="13">
        <f t="shared" si="2"/>
        <v>7636.953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9"/>
      <c r="B22" s="9"/>
      <c r="C22" s="9"/>
      <c r="D22" s="9"/>
      <c r="E22" s="9"/>
      <c r="F22" s="9"/>
      <c r="G22" s="9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3">
        <f>AVERAGEA(C23:Z23)</f>
        <v>13</v>
      </c>
      <c r="B23" s="14" t="s">
        <v>21</v>
      </c>
      <c r="C23" s="14">
        <v>13.0</v>
      </c>
      <c r="D23" s="14">
        <v>13.0</v>
      </c>
      <c r="E23" s="14">
        <v>13.0</v>
      </c>
      <c r="F23" s="14">
        <v>13.0</v>
      </c>
      <c r="G23" s="14">
        <v>13.0</v>
      </c>
      <c r="H23" s="14">
        <v>13.0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8" t="s">
        <v>30</v>
      </c>
      <c r="B24" s="19" t="s">
        <v>23</v>
      </c>
      <c r="C24" s="66">
        <v>44479.0</v>
      </c>
      <c r="D24" s="66">
        <v>44479.0</v>
      </c>
      <c r="E24" s="66">
        <v>44479.0</v>
      </c>
      <c r="F24" s="66">
        <v>44479.0</v>
      </c>
      <c r="G24" s="66">
        <v>44479.0</v>
      </c>
      <c r="H24" s="66">
        <v>44479.0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B25" s="24" t="s">
        <v>26</v>
      </c>
      <c r="C25" s="61">
        <v>6543.02</v>
      </c>
      <c r="D25" s="25">
        <v>6330.56</v>
      </c>
      <c r="E25" s="61">
        <v>6381.07</v>
      </c>
      <c r="F25" s="61">
        <v>6359.12</v>
      </c>
      <c r="G25" s="61">
        <v>6422.7</v>
      </c>
      <c r="H25" s="61">
        <v>6362.09</v>
      </c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B26" s="19" t="s">
        <v>27</v>
      </c>
      <c r="C26" s="62">
        <v>476.087</v>
      </c>
      <c r="D26" s="31">
        <v>321.773</v>
      </c>
      <c r="E26" s="62">
        <v>506.456</v>
      </c>
      <c r="F26" s="62">
        <v>515.039</v>
      </c>
      <c r="G26" s="62">
        <v>337.388</v>
      </c>
      <c r="H26" s="62">
        <v>374.133</v>
      </c>
      <c r="I26" s="3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C27" s="13">
        <f t="shared" ref="C27:H27" si="3">SUM(C25:C26)</f>
        <v>7019.107</v>
      </c>
      <c r="D27" s="13">
        <f t="shared" si="3"/>
        <v>6652.333</v>
      </c>
      <c r="E27" s="13">
        <f t="shared" si="3"/>
        <v>6887.526</v>
      </c>
      <c r="F27" s="13">
        <f t="shared" si="3"/>
        <v>6874.159</v>
      </c>
      <c r="G27" s="13">
        <f t="shared" si="3"/>
        <v>6760.088</v>
      </c>
      <c r="H27" s="13">
        <f t="shared" si="3"/>
        <v>6736.223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9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3">
        <f>AVERAGEA(C29:Z29)</f>
        <v>10.5</v>
      </c>
      <c r="B29" s="14" t="s">
        <v>21</v>
      </c>
      <c r="C29" s="14">
        <v>13.0</v>
      </c>
      <c r="D29" s="14">
        <v>10.0</v>
      </c>
      <c r="E29" s="14">
        <v>10.0</v>
      </c>
      <c r="F29" s="14">
        <v>10.0</v>
      </c>
      <c r="G29" s="14">
        <v>10.0</v>
      </c>
      <c r="H29" s="14">
        <v>10.0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8" t="s">
        <v>30</v>
      </c>
      <c r="B30" s="19" t="s">
        <v>23</v>
      </c>
      <c r="C30" s="66">
        <v>44479.0</v>
      </c>
      <c r="D30" s="66">
        <v>44479.0</v>
      </c>
      <c r="E30" s="66">
        <v>44479.0</v>
      </c>
      <c r="F30" s="66">
        <v>44479.0</v>
      </c>
      <c r="G30" s="66">
        <v>44479.0</v>
      </c>
      <c r="H30" s="66">
        <v>44479.0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B31" s="24" t="s">
        <v>26</v>
      </c>
      <c r="C31" s="61">
        <v>6355.56</v>
      </c>
      <c r="D31" s="61">
        <v>2513.18</v>
      </c>
      <c r="E31" s="61">
        <v>2507.73</v>
      </c>
      <c r="F31" s="61">
        <v>2633.24</v>
      </c>
      <c r="G31" s="67">
        <v>2577.04</v>
      </c>
      <c r="H31" s="61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B32" s="19" t="s">
        <v>27</v>
      </c>
      <c r="C32" s="62">
        <v>597.251</v>
      </c>
      <c r="D32" s="62">
        <v>379.237</v>
      </c>
      <c r="E32" s="62">
        <v>273.078</v>
      </c>
      <c r="F32" s="62">
        <v>313.563</v>
      </c>
      <c r="G32" s="62">
        <v>244.787</v>
      </c>
      <c r="H32" s="62"/>
      <c r="I32" s="3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C33" s="13">
        <f t="shared" ref="C33:H33" si="4">SUM(C31:C32)</f>
        <v>6952.811</v>
      </c>
      <c r="D33" s="13">
        <f t="shared" si="4"/>
        <v>2892.417</v>
      </c>
      <c r="E33" s="13">
        <f t="shared" si="4"/>
        <v>2780.808</v>
      </c>
      <c r="F33" s="13">
        <f t="shared" si="4"/>
        <v>2946.803</v>
      </c>
      <c r="G33" s="13">
        <f t="shared" si="4"/>
        <v>2821.827</v>
      </c>
      <c r="H33" s="13">
        <f t="shared" si="4"/>
        <v>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9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3">
        <f>AVERAGEA(C35:Z35)</f>
        <v>114</v>
      </c>
      <c r="B35" s="14" t="s">
        <v>21</v>
      </c>
      <c r="C35" s="14">
        <v>114.0</v>
      </c>
      <c r="D35" s="14">
        <v>114.0</v>
      </c>
      <c r="E35" s="14">
        <v>114.0</v>
      </c>
      <c r="F35" s="14">
        <v>114.0</v>
      </c>
      <c r="G35" s="14">
        <v>114.0</v>
      </c>
      <c r="H35" s="14">
        <v>114.0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8" t="s">
        <v>31</v>
      </c>
      <c r="B36" s="7" t="s">
        <v>23</v>
      </c>
      <c r="C36" s="35" t="s">
        <v>32</v>
      </c>
      <c r="D36" s="35" t="s">
        <v>32</v>
      </c>
      <c r="E36" s="35" t="s">
        <v>32</v>
      </c>
      <c r="F36" s="35" t="s">
        <v>32</v>
      </c>
      <c r="G36" s="35" t="s">
        <v>32</v>
      </c>
      <c r="H36" s="35" t="s">
        <v>45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B37" s="7" t="s">
        <v>26</v>
      </c>
      <c r="C37" s="68">
        <v>6298.54</v>
      </c>
      <c r="D37" s="68">
        <v>6223.1</v>
      </c>
      <c r="E37" s="37">
        <v>6133.34</v>
      </c>
      <c r="F37" s="37">
        <v>6227.75</v>
      </c>
      <c r="G37" s="68">
        <v>6163.97</v>
      </c>
      <c r="H37" s="68">
        <v>6262.29</v>
      </c>
      <c r="I37" s="4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B38" s="7" t="s">
        <v>27</v>
      </c>
      <c r="C38" s="69">
        <v>2776.026</v>
      </c>
      <c r="D38" s="69">
        <v>2694.882</v>
      </c>
      <c r="E38" s="37">
        <v>2601.387</v>
      </c>
      <c r="F38" s="37">
        <v>2387.554</v>
      </c>
      <c r="G38" s="69">
        <v>2402.615</v>
      </c>
      <c r="H38" s="69">
        <v>2345.43</v>
      </c>
      <c r="I38" s="4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C39" s="41">
        <f t="shared" ref="C39:H39" si="5">SUM(C37:C38)</f>
        <v>9074.566</v>
      </c>
      <c r="D39" s="41">
        <f t="shared" si="5"/>
        <v>8917.982</v>
      </c>
      <c r="E39" s="41">
        <f t="shared" si="5"/>
        <v>8734.727</v>
      </c>
      <c r="F39" s="41">
        <f t="shared" si="5"/>
        <v>8615.304</v>
      </c>
      <c r="G39" s="41">
        <f t="shared" si="5"/>
        <v>8566.585</v>
      </c>
      <c r="H39" s="41">
        <f t="shared" si="5"/>
        <v>8607.72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3">
        <f>AVERAGEA(C41:Z41)</f>
        <v>64</v>
      </c>
      <c r="B41" s="14" t="s">
        <v>21</v>
      </c>
      <c r="C41" s="14">
        <v>64.0</v>
      </c>
      <c r="D41" s="14">
        <v>64.0</v>
      </c>
      <c r="E41" s="14">
        <v>64.0</v>
      </c>
      <c r="F41" s="14">
        <v>64.0</v>
      </c>
      <c r="G41" s="14">
        <v>64.0</v>
      </c>
      <c r="H41" s="14">
        <v>64.0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8" t="s">
        <v>33</v>
      </c>
      <c r="B42" s="7" t="s">
        <v>23</v>
      </c>
      <c r="C42" s="35" t="s">
        <v>29</v>
      </c>
      <c r="D42" s="35" t="s">
        <v>29</v>
      </c>
      <c r="E42" s="35" t="s">
        <v>29</v>
      </c>
      <c r="F42" s="35" t="s">
        <v>29</v>
      </c>
      <c r="G42" s="35" t="s">
        <v>29</v>
      </c>
      <c r="H42" s="35" t="s">
        <v>29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B43" s="7" t="s">
        <v>26</v>
      </c>
      <c r="C43" s="70">
        <v>10493.24</v>
      </c>
      <c r="D43" s="71">
        <v>9282.91</v>
      </c>
      <c r="E43" s="72">
        <v>6080.82</v>
      </c>
      <c r="F43" s="73">
        <v>6085.93</v>
      </c>
      <c r="G43" s="73">
        <v>6083.56</v>
      </c>
      <c r="H43" s="73">
        <v>6212.74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B44" s="7" t="s">
        <v>27</v>
      </c>
      <c r="C44" s="70">
        <v>1298.7</v>
      </c>
      <c r="D44" s="74">
        <v>1322.932</v>
      </c>
      <c r="E44" s="72">
        <v>1371.546</v>
      </c>
      <c r="F44" s="75">
        <v>1385.713</v>
      </c>
      <c r="G44" s="73">
        <v>1310.826</v>
      </c>
      <c r="H44" s="73">
        <v>1320.288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C45" s="41">
        <f t="shared" ref="C45:H45" si="6">SUM(C43:C44)</f>
        <v>11791.94</v>
      </c>
      <c r="D45" s="41">
        <f t="shared" si="6"/>
        <v>10605.842</v>
      </c>
      <c r="E45" s="41">
        <f t="shared" si="6"/>
        <v>7452.366</v>
      </c>
      <c r="F45" s="41">
        <f t="shared" si="6"/>
        <v>7471.643</v>
      </c>
      <c r="G45" s="41">
        <f t="shared" si="6"/>
        <v>7394.386</v>
      </c>
      <c r="H45" s="41">
        <f t="shared" si="6"/>
        <v>7533.028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3">
        <f>AVERAGEA(C47:Z47)</f>
        <v>14</v>
      </c>
      <c r="B47" s="44" t="s">
        <v>21</v>
      </c>
      <c r="C47" s="44">
        <v>14.0</v>
      </c>
      <c r="D47" s="44">
        <v>14.0</v>
      </c>
      <c r="E47" s="44">
        <v>14.0</v>
      </c>
      <c r="F47" s="44">
        <v>14.0</v>
      </c>
      <c r="G47" s="44">
        <v>14.0</v>
      </c>
      <c r="H47" s="45">
        <v>14.0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8" t="s">
        <v>34</v>
      </c>
      <c r="B48" s="7" t="s">
        <v>23</v>
      </c>
      <c r="C48" s="76">
        <v>44479.0</v>
      </c>
      <c r="D48" s="76">
        <v>44479.0</v>
      </c>
      <c r="E48" s="76">
        <v>44479.0</v>
      </c>
      <c r="F48" s="76">
        <v>44479.0</v>
      </c>
      <c r="G48" s="76">
        <v>44479.0</v>
      </c>
      <c r="H48" s="76">
        <v>44479.0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B49" s="7" t="s">
        <v>26</v>
      </c>
      <c r="C49" s="77">
        <v>6138.02</v>
      </c>
      <c r="D49" s="77">
        <v>6124.15</v>
      </c>
      <c r="E49" s="77">
        <v>6118.78</v>
      </c>
      <c r="F49" s="77">
        <v>6126.81</v>
      </c>
      <c r="G49" s="77">
        <v>6092.21</v>
      </c>
      <c r="H49" s="77">
        <v>6101.72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B50" s="7" t="s">
        <v>27</v>
      </c>
      <c r="C50" s="78">
        <v>332.039</v>
      </c>
      <c r="D50" s="78">
        <v>330.423</v>
      </c>
      <c r="E50" s="78">
        <v>337.927</v>
      </c>
      <c r="F50" s="78">
        <v>377.327</v>
      </c>
      <c r="G50" s="79">
        <v>332.529</v>
      </c>
      <c r="H50" s="78">
        <v>366.105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B51" s="49"/>
      <c r="C51" s="50">
        <f t="shared" ref="C51:H51" si="7">SUM(C49:C50)</f>
        <v>6470.059</v>
      </c>
      <c r="D51" s="50">
        <f t="shared" si="7"/>
        <v>6454.573</v>
      </c>
      <c r="E51" s="50">
        <f t="shared" si="7"/>
        <v>6456.707</v>
      </c>
      <c r="F51" s="50">
        <f t="shared" si="7"/>
        <v>6504.137</v>
      </c>
      <c r="G51" s="50">
        <f t="shared" si="7"/>
        <v>6424.739</v>
      </c>
      <c r="H51" s="8">
        <f t="shared" si="7"/>
        <v>6467.825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13">
        <f>AVERAGEA(C53:Z53)</f>
        <v>63</v>
      </c>
      <c r="B53" s="51" t="s">
        <v>21</v>
      </c>
      <c r="C53" s="51">
        <v>63.0</v>
      </c>
      <c r="D53" s="51">
        <v>63.0</v>
      </c>
      <c r="E53" s="51">
        <v>63.0</v>
      </c>
      <c r="F53" s="51">
        <v>63.0</v>
      </c>
      <c r="G53" s="51">
        <v>63.0</v>
      </c>
      <c r="H53" s="52">
        <v>63.0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18" t="s">
        <v>35</v>
      </c>
      <c r="B54" s="19" t="s">
        <v>23</v>
      </c>
      <c r="C54" s="20" t="s">
        <v>46</v>
      </c>
      <c r="D54" s="20" t="s">
        <v>37</v>
      </c>
      <c r="E54" s="20" t="s">
        <v>38</v>
      </c>
      <c r="F54" s="20" t="s">
        <v>39</v>
      </c>
      <c r="G54" s="20" t="s">
        <v>40</v>
      </c>
      <c r="H54" s="21" t="s">
        <v>41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B55" s="24" t="s">
        <v>26</v>
      </c>
      <c r="C55" s="62">
        <v>16913.44</v>
      </c>
      <c r="D55" s="61">
        <v>16990.23</v>
      </c>
      <c r="E55" s="61">
        <v>16841.81</v>
      </c>
      <c r="F55" s="61">
        <v>16523.75</v>
      </c>
      <c r="G55" s="61">
        <v>16388.33</v>
      </c>
      <c r="H55" s="61">
        <v>16563.98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B56" s="19" t="s">
        <v>27</v>
      </c>
      <c r="C56" s="62">
        <v>1439.861</v>
      </c>
      <c r="D56" s="62">
        <v>1467.57</v>
      </c>
      <c r="E56" s="62">
        <v>1532.035</v>
      </c>
      <c r="F56" s="62">
        <v>1547.311</v>
      </c>
      <c r="G56" s="62">
        <v>1480.397</v>
      </c>
      <c r="H56" s="62">
        <v>1477.726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B57" s="53"/>
      <c r="C57" s="13">
        <f t="shared" ref="C57:H57" si="8">SUM(C55:C56)</f>
        <v>18353.301</v>
      </c>
      <c r="D57" s="13">
        <f t="shared" si="8"/>
        <v>18457.8</v>
      </c>
      <c r="E57" s="13">
        <f t="shared" si="8"/>
        <v>18373.845</v>
      </c>
      <c r="F57" s="13">
        <f t="shared" si="8"/>
        <v>18071.061</v>
      </c>
      <c r="G57" s="13">
        <f t="shared" si="8"/>
        <v>17868.727</v>
      </c>
      <c r="H57" s="13">
        <f t="shared" si="8"/>
        <v>18041.706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4">
        <f>AVERAGEA(C59:Z59)</f>
        <v>10</v>
      </c>
      <c r="B59" s="11" t="s">
        <v>21</v>
      </c>
      <c r="C59" s="55">
        <v>10.0</v>
      </c>
      <c r="D59" s="55">
        <v>10.0</v>
      </c>
      <c r="E59" s="55">
        <v>10.0</v>
      </c>
      <c r="F59" s="55">
        <v>10.0</v>
      </c>
      <c r="G59" s="55">
        <v>10.0</v>
      </c>
      <c r="H59" s="55">
        <v>10.0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8"/>
      <c r="B60" s="7" t="s">
        <v>23</v>
      </c>
      <c r="C60" s="35" t="s">
        <v>47</v>
      </c>
      <c r="D60" s="35" t="s">
        <v>47</v>
      </c>
      <c r="E60" s="35" t="s">
        <v>47</v>
      </c>
      <c r="F60" s="35" t="s">
        <v>47</v>
      </c>
      <c r="G60" s="35" t="s">
        <v>47</v>
      </c>
      <c r="H60" s="35" t="s">
        <v>47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B61" s="57" t="s">
        <v>26</v>
      </c>
      <c r="C61" s="80">
        <v>15874.07</v>
      </c>
      <c r="D61" s="56">
        <v>15660.02</v>
      </c>
      <c r="E61" s="58">
        <v>15602.81</v>
      </c>
      <c r="F61" s="65">
        <v>15410.13</v>
      </c>
      <c r="G61" s="65">
        <v>15470.32</v>
      </c>
      <c r="H61" s="65">
        <v>15454.45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B62" s="57" t="s">
        <v>27</v>
      </c>
      <c r="C62" s="81">
        <v>431.896</v>
      </c>
      <c r="D62" s="81">
        <v>322.024</v>
      </c>
      <c r="E62" s="81">
        <v>449.429</v>
      </c>
      <c r="F62" s="81">
        <v>272.593</v>
      </c>
      <c r="G62" s="80">
        <v>319.452</v>
      </c>
      <c r="H62" s="81">
        <v>449.865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B63" s="10"/>
      <c r="C63" s="12">
        <f t="shared" ref="C63:H63" si="9">SUM(C61:C62)</f>
        <v>16305.966</v>
      </c>
      <c r="D63" s="12">
        <f t="shared" si="9"/>
        <v>15982.044</v>
      </c>
      <c r="E63" s="12">
        <f t="shared" si="9"/>
        <v>16052.239</v>
      </c>
      <c r="F63" s="12">
        <f t="shared" si="9"/>
        <v>15682.723</v>
      </c>
      <c r="G63" s="12">
        <f t="shared" si="9"/>
        <v>15789.772</v>
      </c>
      <c r="H63" s="12">
        <f t="shared" si="9"/>
        <v>15904.315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0">
    <mergeCell ref="A54:A57"/>
    <mergeCell ref="A60:A63"/>
    <mergeCell ref="A65:A69"/>
    <mergeCell ref="A12:A15"/>
    <mergeCell ref="A18:A21"/>
    <mergeCell ref="A24:A27"/>
    <mergeCell ref="A30:A33"/>
    <mergeCell ref="A36:A39"/>
    <mergeCell ref="A42:A45"/>
    <mergeCell ref="A48:A51"/>
  </mergeCells>
  <hyperlinks>
    <hyperlink r:id="rId1" ref="B1"/>
    <hyperlink r:id="rId2" ref="D1"/>
    <hyperlink r:id="rId3" ref="E1"/>
    <hyperlink r:id="rId4" ref="F1"/>
    <hyperlink r:id="rId5" ref="G1"/>
    <hyperlink r:id="rId6" ref="H1"/>
    <hyperlink r:id="rId7" ref="I1"/>
    <hyperlink r:id="rId8" ref="N9"/>
    <hyperlink display="data time gte" location="'Stránky 13'!D1" ref="A12"/>
  </hyperlinks>
  <drawing r:id="rId9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A69A"/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0</v>
      </c>
      <c r="B1" s="2" t="s">
        <v>3</v>
      </c>
      <c r="C1" s="2" t="s">
        <v>3</v>
      </c>
      <c r="D1" s="2" t="s">
        <v>3</v>
      </c>
      <c r="E1" s="2" t="s">
        <v>3</v>
      </c>
      <c r="F1" s="3" t="s">
        <v>48</v>
      </c>
      <c r="G1" s="3" t="s">
        <v>48</v>
      </c>
      <c r="H1" s="3" t="s">
        <v>49</v>
      </c>
      <c r="I1" s="3" t="s">
        <v>50</v>
      </c>
      <c r="J1" s="3" t="s">
        <v>50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  <c r="I2" s="1" t="b">
        <v>1</v>
      </c>
      <c r="J2" s="1" t="b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5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7</v>
      </c>
      <c r="B4" s="1" t="s">
        <v>11</v>
      </c>
      <c r="C4" s="1" t="s">
        <v>43</v>
      </c>
      <c r="D4" s="1" t="s">
        <v>43</v>
      </c>
      <c r="E4" s="1" t="s">
        <v>43</v>
      </c>
      <c r="F4" s="1" t="s">
        <v>43</v>
      </c>
      <c r="G4" s="1" t="s">
        <v>43</v>
      </c>
      <c r="H4" s="1" t="s">
        <v>43</v>
      </c>
      <c r="I4" s="1" t="s">
        <v>43</v>
      </c>
      <c r="J4" s="1" t="s">
        <v>43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12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14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16</v>
      </c>
      <c r="B7" s="1"/>
      <c r="C7" s="1"/>
      <c r="D7" s="6" t="s">
        <v>17</v>
      </c>
      <c r="E7" s="6" t="s">
        <v>18</v>
      </c>
      <c r="F7" s="1"/>
      <c r="G7" s="1"/>
      <c r="H7" s="1"/>
      <c r="I7" s="1"/>
      <c r="J7" s="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7.25" customHeight="1">
      <c r="A8" s="1" t="s">
        <v>51</v>
      </c>
      <c r="B8" s="82" t="s">
        <v>11</v>
      </c>
      <c r="C8" s="82" t="s">
        <v>43</v>
      </c>
      <c r="D8" s="83" t="s">
        <v>52</v>
      </c>
      <c r="E8" s="83" t="str">
        <f>"+'id_sensor__id_magnitude'"</f>
        <v>+'id_sensor__id_magnitude'</v>
      </c>
      <c r="F8" s="1" t="s">
        <v>53</v>
      </c>
      <c r="G8" s="1" t="s">
        <v>54</v>
      </c>
      <c r="H8" s="1" t="s">
        <v>55</v>
      </c>
      <c r="I8" s="1" t="s">
        <v>56</v>
      </c>
      <c r="J8" s="84" t="s">
        <v>57</v>
      </c>
      <c r="K8" s="4"/>
      <c r="L8" s="8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 t="s">
        <v>58</v>
      </c>
      <c r="B9" s="8">
        <f>AVERAGEA(16:16)</f>
        <v>14729.9102</v>
      </c>
      <c r="C9" s="8">
        <f>AVERAGEA(22:22)</f>
        <v>8752.814</v>
      </c>
      <c r="D9" s="8">
        <f>AVERAGEA(28:28)</f>
        <v>7491.771</v>
      </c>
      <c r="E9" s="8">
        <f>AVERAGEA(34:34)</f>
        <v>6463.006667</v>
      </c>
      <c r="F9" s="8">
        <f>AVERAGEA(40:40)</f>
        <v>5268.349</v>
      </c>
      <c r="G9" s="8">
        <f>AVERAGEA(C46:Z46)</f>
        <v>3414.295667</v>
      </c>
      <c r="H9" s="8">
        <f>AVERAGEA(C52:Z52)</f>
        <v>2407.354143</v>
      </c>
      <c r="I9" s="8">
        <f>AVERAGEA(C58:Z58)</f>
        <v>1277.597143</v>
      </c>
      <c r="J9" s="8">
        <f>AVERAGEA(C64:Z64)</f>
        <v>680.1042857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/>
      <c r="B10" s="86">
        <v>1.0</v>
      </c>
      <c r="C10" s="87">
        <f t="shared" ref="C10:J10" si="1"> 1 - (1 / B9 * C9)</f>
        <v>0.405779541</v>
      </c>
      <c r="D10" s="87">
        <f t="shared" si="1"/>
        <v>0.1440728662</v>
      </c>
      <c r="E10" s="87">
        <f t="shared" si="1"/>
        <v>0.1373192445</v>
      </c>
      <c r="F10" s="87">
        <f t="shared" si="1"/>
        <v>0.184845495</v>
      </c>
      <c r="G10" s="87">
        <f t="shared" si="1"/>
        <v>0.3519230281</v>
      </c>
      <c r="H10" s="87">
        <f t="shared" si="1"/>
        <v>0.2949192519</v>
      </c>
      <c r="I10" s="87">
        <f t="shared" si="1"/>
        <v>0.4692940602</v>
      </c>
      <c r="J10" s="87">
        <f t="shared" si="1"/>
        <v>0.4676692183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/>
      <c r="B11" s="9"/>
      <c r="C11" s="87">
        <f t="shared" ref="C11:J11" si="2"> 1 - (1 / $B$9 * C9)</f>
        <v>0.405779541</v>
      </c>
      <c r="D11" s="87">
        <f t="shared" si="2"/>
        <v>0.4913905857</v>
      </c>
      <c r="E11" s="87">
        <f t="shared" si="2"/>
        <v>0.5612324462</v>
      </c>
      <c r="F11" s="87">
        <f t="shared" si="2"/>
        <v>0.6423366519</v>
      </c>
      <c r="G11" s="87">
        <f t="shared" si="2"/>
        <v>0.7682066204</v>
      </c>
      <c r="H11" s="87">
        <f t="shared" si="2"/>
        <v>0.8365669505</v>
      </c>
      <c r="I11" s="87">
        <f t="shared" si="2"/>
        <v>0.9132651099</v>
      </c>
      <c r="J11" s="87">
        <f t="shared" si="2"/>
        <v>0.9538283481</v>
      </c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3">
        <f>AVERAGEA(C12:Z12)</f>
        <v>114</v>
      </c>
      <c r="B12" s="14" t="s">
        <v>21</v>
      </c>
      <c r="C12" s="14">
        <v>114.0</v>
      </c>
      <c r="D12" s="14">
        <v>114.0</v>
      </c>
      <c r="E12" s="14">
        <v>114.0</v>
      </c>
      <c r="F12" s="14">
        <v>114.0</v>
      </c>
      <c r="G12" s="14">
        <v>114.0</v>
      </c>
      <c r="H12" s="14"/>
      <c r="I12" s="16"/>
      <c r="J12" s="16"/>
      <c r="K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8" t="s">
        <v>31</v>
      </c>
      <c r="B13" s="19" t="s">
        <v>23</v>
      </c>
      <c r="C13" s="20" t="s">
        <v>32</v>
      </c>
      <c r="D13" s="20" t="s">
        <v>32</v>
      </c>
      <c r="E13" s="20" t="s">
        <v>32</v>
      </c>
      <c r="F13" s="20" t="s">
        <v>32</v>
      </c>
      <c r="G13" s="20" t="s">
        <v>32</v>
      </c>
      <c r="H13" s="20"/>
      <c r="I13" s="22"/>
      <c r="J13" s="22"/>
      <c r="K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B14" s="24" t="s">
        <v>26</v>
      </c>
      <c r="C14" s="25">
        <v>10728.03</v>
      </c>
      <c r="D14" s="26">
        <v>16383.88</v>
      </c>
      <c r="E14" s="26">
        <v>10825.17</v>
      </c>
      <c r="F14" s="26">
        <v>11338.38</v>
      </c>
      <c r="G14" s="27">
        <v>10852.75</v>
      </c>
      <c r="H14" s="61"/>
      <c r="I14" s="29"/>
      <c r="J14" s="29"/>
      <c r="K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B15" s="19" t="s">
        <v>27</v>
      </c>
      <c r="C15" s="31">
        <v>2773.237</v>
      </c>
      <c r="D15" s="31">
        <v>2740.441</v>
      </c>
      <c r="E15" s="31">
        <v>2586.104</v>
      </c>
      <c r="F15" s="31">
        <v>2735.689</v>
      </c>
      <c r="G15" s="31">
        <v>2685.87</v>
      </c>
      <c r="H15" s="63"/>
      <c r="I15" s="33"/>
      <c r="J15" s="33"/>
      <c r="K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C16" s="13">
        <f t="shared" ref="C16:G16" si="3">SUM(C14:C15)</f>
        <v>13501.267</v>
      </c>
      <c r="D16" s="13">
        <f t="shared" si="3"/>
        <v>19124.321</v>
      </c>
      <c r="E16" s="13">
        <f t="shared" si="3"/>
        <v>13411.274</v>
      </c>
      <c r="F16" s="13">
        <f t="shared" si="3"/>
        <v>14074.069</v>
      </c>
      <c r="G16" s="13">
        <f t="shared" si="3"/>
        <v>13538.62</v>
      </c>
      <c r="H16" s="13"/>
      <c r="I16" s="18"/>
      <c r="J16" s="18"/>
      <c r="K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3">
        <f>AVERAGEA(C36:Z36)</f>
        <v>9</v>
      </c>
      <c r="B18" s="14" t="s">
        <v>21</v>
      </c>
      <c r="C18" s="14">
        <v>114.0</v>
      </c>
      <c r="D18" s="14">
        <v>114.0</v>
      </c>
      <c r="E18" s="14">
        <v>114.0</v>
      </c>
      <c r="F18" s="14">
        <v>114.0</v>
      </c>
      <c r="G18" s="14">
        <v>114.0</v>
      </c>
      <c r="H18" s="14">
        <v>114.0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9" t="s">
        <v>28</v>
      </c>
      <c r="B19" s="19" t="s">
        <v>23</v>
      </c>
      <c r="C19" s="20" t="s">
        <v>32</v>
      </c>
      <c r="D19" s="20" t="s">
        <v>32</v>
      </c>
      <c r="E19" s="20" t="s">
        <v>32</v>
      </c>
      <c r="F19" s="20" t="s">
        <v>32</v>
      </c>
      <c r="G19" s="20" t="s">
        <v>32</v>
      </c>
      <c r="H19" s="20" t="s">
        <v>45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B20" s="24" t="s">
        <v>26</v>
      </c>
      <c r="C20" s="68">
        <v>6298.54</v>
      </c>
      <c r="D20" s="68">
        <v>6223.1</v>
      </c>
      <c r="E20" s="25">
        <v>6133.34</v>
      </c>
      <c r="F20" s="25">
        <v>6227.75</v>
      </c>
      <c r="G20" s="68">
        <v>6163.97</v>
      </c>
      <c r="H20" s="68">
        <v>6262.29</v>
      </c>
      <c r="I20" s="29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B21" s="19" t="s">
        <v>27</v>
      </c>
      <c r="C21" s="69">
        <v>2776.026</v>
      </c>
      <c r="D21" s="69">
        <v>2694.882</v>
      </c>
      <c r="E21" s="31">
        <v>2601.387</v>
      </c>
      <c r="F21" s="31">
        <v>2387.554</v>
      </c>
      <c r="G21" s="69">
        <v>2402.615</v>
      </c>
      <c r="H21" s="69">
        <v>2345.43</v>
      </c>
      <c r="I21" s="33"/>
      <c r="J21" s="3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C22" s="13">
        <f t="shared" ref="C22:H22" si="4">SUM(C20:C21)</f>
        <v>9074.566</v>
      </c>
      <c r="D22" s="13">
        <f t="shared" si="4"/>
        <v>8917.982</v>
      </c>
      <c r="E22" s="13">
        <f t="shared" si="4"/>
        <v>8734.727</v>
      </c>
      <c r="F22" s="13">
        <f t="shared" si="4"/>
        <v>8615.304</v>
      </c>
      <c r="G22" s="13">
        <f t="shared" si="4"/>
        <v>8566.585</v>
      </c>
      <c r="H22" s="13">
        <f t="shared" si="4"/>
        <v>8607.72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3" t="str">
        <f>AVERAGEA(I42:Z42)</f>
        <v>#DIV/0!</v>
      </c>
      <c r="B24" s="14" t="s">
        <v>21</v>
      </c>
      <c r="C24" s="14">
        <v>64.0</v>
      </c>
      <c r="D24" s="14">
        <v>64.0</v>
      </c>
      <c r="E24" s="14">
        <v>64.0</v>
      </c>
      <c r="F24" s="14">
        <v>64.0</v>
      </c>
      <c r="G24" s="14">
        <v>64.0</v>
      </c>
      <c r="H24" s="14">
        <v>64.0</v>
      </c>
      <c r="J24" s="14">
        <v>64.0</v>
      </c>
      <c r="K24" s="14">
        <v>64.0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9" t="s">
        <v>30</v>
      </c>
      <c r="B25" s="19" t="s">
        <v>23</v>
      </c>
      <c r="C25" s="20" t="s">
        <v>29</v>
      </c>
      <c r="D25" s="20" t="s">
        <v>29</v>
      </c>
      <c r="E25" s="20" t="s">
        <v>29</v>
      </c>
      <c r="F25" s="20" t="s">
        <v>29</v>
      </c>
      <c r="G25" s="20" t="s">
        <v>29</v>
      </c>
      <c r="H25" s="20" t="s">
        <v>29</v>
      </c>
      <c r="J25" s="20" t="s">
        <v>29</v>
      </c>
      <c r="K25" s="20" t="s">
        <v>29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B26" s="24" t="s">
        <v>26</v>
      </c>
      <c r="C26" s="72">
        <v>6080.82</v>
      </c>
      <c r="D26" s="73">
        <v>6085.93</v>
      </c>
      <c r="E26" s="73">
        <v>6083.56</v>
      </c>
      <c r="F26" s="73">
        <v>6212.74</v>
      </c>
      <c r="G26" s="88">
        <v>6255.62</v>
      </c>
      <c r="H26" s="65">
        <v>6031.45</v>
      </c>
      <c r="J26" s="70">
        <v>10493.24</v>
      </c>
      <c r="K26" s="71">
        <v>9282.91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B27" s="19" t="s">
        <v>27</v>
      </c>
      <c r="C27" s="72">
        <v>1371.546</v>
      </c>
      <c r="D27" s="75">
        <v>1385.713</v>
      </c>
      <c r="E27" s="73">
        <v>1310.826</v>
      </c>
      <c r="F27" s="73">
        <v>1320.288</v>
      </c>
      <c r="G27" s="62">
        <v>1406.431</v>
      </c>
      <c r="H27" s="81">
        <v>1405.702</v>
      </c>
      <c r="J27" s="70">
        <v>1298.7</v>
      </c>
      <c r="K27" s="74">
        <v>1322.932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C28" s="13">
        <f t="shared" ref="C28:H28" si="5">SUM(C26:C27)</f>
        <v>7452.366</v>
      </c>
      <c r="D28" s="13">
        <f t="shared" si="5"/>
        <v>7471.643</v>
      </c>
      <c r="E28" s="13">
        <f t="shared" si="5"/>
        <v>7394.386</v>
      </c>
      <c r="F28" s="13">
        <f t="shared" si="5"/>
        <v>7533.028</v>
      </c>
      <c r="G28" s="13">
        <f t="shared" si="5"/>
        <v>7662.051</v>
      </c>
      <c r="H28" s="13">
        <f t="shared" si="5"/>
        <v>7437.152</v>
      </c>
      <c r="J28" s="13"/>
      <c r="K28" s="13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36"/>
      <c r="B29" s="4"/>
      <c r="C29" s="4"/>
      <c r="D29" s="4"/>
      <c r="E29" s="4"/>
      <c r="F29" s="4"/>
      <c r="G29" s="4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3">
        <f>AVERAGEA(C48:Z48)</f>
        <v>6.571428571</v>
      </c>
      <c r="B30" s="17" t="s">
        <v>21</v>
      </c>
      <c r="C30" s="17">
        <v>14.0</v>
      </c>
      <c r="D30" s="17">
        <v>14.0</v>
      </c>
      <c r="E30" s="17">
        <v>14.0</v>
      </c>
      <c r="F30" s="17">
        <v>14.0</v>
      </c>
      <c r="G30" s="17">
        <v>14.0</v>
      </c>
      <c r="H30" s="89">
        <v>14.0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90" t="s">
        <v>31</v>
      </c>
      <c r="B31" s="19" t="s">
        <v>23</v>
      </c>
      <c r="C31" s="66">
        <v>44479.0</v>
      </c>
      <c r="D31" s="66">
        <v>44479.0</v>
      </c>
      <c r="E31" s="66">
        <v>44479.0</v>
      </c>
      <c r="F31" s="66">
        <v>44479.0</v>
      </c>
      <c r="G31" s="66">
        <v>44479.0</v>
      </c>
      <c r="H31" s="66">
        <v>44479.0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B32" s="24" t="s">
        <v>26</v>
      </c>
      <c r="C32" s="77">
        <v>6138.02</v>
      </c>
      <c r="D32" s="77">
        <v>6124.15</v>
      </c>
      <c r="E32" s="77">
        <v>6118.78</v>
      </c>
      <c r="F32" s="77">
        <v>6126.81</v>
      </c>
      <c r="G32" s="77">
        <v>6092.21</v>
      </c>
      <c r="H32" s="77">
        <v>6101.72</v>
      </c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B33" s="19" t="s">
        <v>27</v>
      </c>
      <c r="C33" s="78">
        <v>332.039</v>
      </c>
      <c r="D33" s="78">
        <v>330.423</v>
      </c>
      <c r="E33" s="78">
        <v>337.927</v>
      </c>
      <c r="F33" s="78">
        <v>377.327</v>
      </c>
      <c r="G33" s="79">
        <v>332.529</v>
      </c>
      <c r="H33" s="78">
        <v>366.105</v>
      </c>
      <c r="I33" s="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B34" s="53"/>
      <c r="C34" s="91">
        <f t="shared" ref="C34:H34" si="6">SUM(C32:C33)</f>
        <v>6470.059</v>
      </c>
      <c r="D34" s="91">
        <f t="shared" si="6"/>
        <v>6454.573</v>
      </c>
      <c r="E34" s="91">
        <f t="shared" si="6"/>
        <v>6456.707</v>
      </c>
      <c r="F34" s="91">
        <f t="shared" si="6"/>
        <v>6504.137</v>
      </c>
      <c r="G34" s="91">
        <f t="shared" si="6"/>
        <v>6424.739</v>
      </c>
      <c r="H34" s="92">
        <f t="shared" si="6"/>
        <v>6467.825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36"/>
      <c r="B35" s="4"/>
      <c r="C35" s="4"/>
      <c r="D35" s="4"/>
      <c r="E35" s="4"/>
      <c r="F35" s="4"/>
      <c r="G35" s="4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3">
        <f>AVERAGEA(C36:Z36)</f>
        <v>9</v>
      </c>
      <c r="B36" s="44" t="s">
        <v>21</v>
      </c>
      <c r="C36" s="44">
        <v>9.0</v>
      </c>
      <c r="D36" s="44">
        <v>9.0</v>
      </c>
      <c r="E36" s="44">
        <v>9.0</v>
      </c>
      <c r="F36" s="44">
        <v>9.0</v>
      </c>
      <c r="G36" s="44">
        <v>9.0</v>
      </c>
      <c r="H36" s="44">
        <v>9.0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90" t="s">
        <v>31</v>
      </c>
      <c r="B37" s="7" t="s">
        <v>23</v>
      </c>
      <c r="C37" s="35" t="s">
        <v>47</v>
      </c>
      <c r="D37" s="35" t="s">
        <v>47</v>
      </c>
      <c r="E37" s="35" t="s">
        <v>47</v>
      </c>
      <c r="F37" s="35" t="s">
        <v>47</v>
      </c>
      <c r="G37" s="35" t="s">
        <v>47</v>
      </c>
      <c r="H37" s="35" t="s">
        <v>47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B38" s="7" t="s">
        <v>26</v>
      </c>
      <c r="C38" s="77">
        <v>4822.42</v>
      </c>
      <c r="D38" s="77">
        <v>5012.4</v>
      </c>
      <c r="E38" s="77">
        <v>4913.38</v>
      </c>
      <c r="F38" s="77">
        <v>5042.57</v>
      </c>
      <c r="G38" s="77">
        <v>4969.07</v>
      </c>
      <c r="H38" s="77">
        <v>4891.41</v>
      </c>
      <c r="I38" s="4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B39" s="7" t="s">
        <v>27</v>
      </c>
      <c r="C39" s="78">
        <v>408.5</v>
      </c>
      <c r="D39" s="78">
        <v>398.92</v>
      </c>
      <c r="E39" s="78">
        <v>356.925</v>
      </c>
      <c r="F39" s="78">
        <v>271.449</v>
      </c>
      <c r="G39" s="78">
        <v>264.965</v>
      </c>
      <c r="H39" s="78">
        <v>258.085</v>
      </c>
      <c r="I39" s="4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B40" s="49"/>
      <c r="C40" s="50">
        <f t="shared" ref="C40:H40" si="7">SUM(C38:C39)</f>
        <v>5230.92</v>
      </c>
      <c r="D40" s="50">
        <f t="shared" si="7"/>
        <v>5411.32</v>
      </c>
      <c r="E40" s="50">
        <f t="shared" si="7"/>
        <v>5270.305</v>
      </c>
      <c r="F40" s="50">
        <f t="shared" si="7"/>
        <v>5314.019</v>
      </c>
      <c r="G40" s="50">
        <f t="shared" si="7"/>
        <v>5234.035</v>
      </c>
      <c r="H40" s="8">
        <f t="shared" si="7"/>
        <v>5149.495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6"/>
      <c r="B41" s="4"/>
      <c r="C41" s="4"/>
      <c r="D41" s="4"/>
      <c r="E41" s="4"/>
      <c r="F41" s="4"/>
      <c r="G41" s="4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3">
        <f>AVERAGEA(D42:Z42)</f>
        <v>9</v>
      </c>
      <c r="B42" s="44" t="s">
        <v>21</v>
      </c>
      <c r="C42" s="44">
        <v>9.0</v>
      </c>
      <c r="D42" s="44">
        <v>9.0</v>
      </c>
      <c r="E42" s="44">
        <v>9.0</v>
      </c>
      <c r="F42" s="44">
        <v>9.0</v>
      </c>
      <c r="G42" s="44">
        <v>9.0</v>
      </c>
      <c r="H42" s="44">
        <v>9.0</v>
      </c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8" t="s">
        <v>35</v>
      </c>
      <c r="B43" s="7" t="s">
        <v>23</v>
      </c>
      <c r="C43" s="35" t="s">
        <v>47</v>
      </c>
      <c r="D43" s="35" t="s">
        <v>47</v>
      </c>
      <c r="E43" s="35" t="s">
        <v>47</v>
      </c>
      <c r="F43" s="35" t="s">
        <v>47</v>
      </c>
      <c r="G43" s="35" t="s">
        <v>47</v>
      </c>
      <c r="H43" s="35" t="s">
        <v>47</v>
      </c>
      <c r="I43" s="35"/>
      <c r="J43" s="3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B44" s="7" t="s">
        <v>26</v>
      </c>
      <c r="C44" s="67">
        <v>3228.72</v>
      </c>
      <c r="D44" s="61">
        <v>3122.76</v>
      </c>
      <c r="E44" s="61">
        <v>3158.42</v>
      </c>
      <c r="F44" s="61">
        <v>3090.92</v>
      </c>
      <c r="G44" s="61">
        <v>3160.0</v>
      </c>
      <c r="H44" s="61">
        <v>3102.88</v>
      </c>
      <c r="I44" s="65"/>
      <c r="J44" s="6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B45" s="7" t="s">
        <v>27</v>
      </c>
      <c r="C45" s="62">
        <v>390.695</v>
      </c>
      <c r="D45" s="62">
        <v>275.379</v>
      </c>
      <c r="E45" s="93">
        <v>230.0</v>
      </c>
      <c r="F45" s="93">
        <v>234.0</v>
      </c>
      <c r="G45" s="93">
        <v>244.0</v>
      </c>
      <c r="H45" s="93">
        <v>248.0</v>
      </c>
      <c r="I45" s="81"/>
      <c r="J45" s="8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B46" s="94" t="s">
        <v>54</v>
      </c>
      <c r="C46" s="41">
        <f t="shared" ref="C46:H46" si="8">SUM(C44:C45)</f>
        <v>3619.415</v>
      </c>
      <c r="D46" s="41">
        <f t="shared" si="8"/>
        <v>3398.139</v>
      </c>
      <c r="E46" s="41">
        <f t="shared" si="8"/>
        <v>3388.42</v>
      </c>
      <c r="F46" s="41">
        <f t="shared" si="8"/>
        <v>3324.92</v>
      </c>
      <c r="G46" s="41">
        <f t="shared" si="8"/>
        <v>3404</v>
      </c>
      <c r="H46" s="41">
        <f t="shared" si="8"/>
        <v>3350.88</v>
      </c>
      <c r="I46" s="41"/>
      <c r="J46" s="4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3">
        <f>AVERAGEA(D48:Z48)</f>
        <v>6.666666667</v>
      </c>
      <c r="B48" s="44" t="s">
        <v>21</v>
      </c>
      <c r="C48" s="44">
        <v>6.0</v>
      </c>
      <c r="D48" s="44">
        <v>8.0</v>
      </c>
      <c r="E48" s="44">
        <v>6.0</v>
      </c>
      <c r="F48" s="44">
        <v>6.0</v>
      </c>
      <c r="G48" s="95">
        <v>8.0</v>
      </c>
      <c r="H48" s="44">
        <v>6.0</v>
      </c>
      <c r="I48" s="44">
        <v>6.0</v>
      </c>
      <c r="K48" s="16"/>
      <c r="L48" s="1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8" t="s">
        <v>35</v>
      </c>
      <c r="B49" s="7" t="s">
        <v>23</v>
      </c>
      <c r="C49" s="35" t="s">
        <v>47</v>
      </c>
      <c r="D49" s="35" t="s">
        <v>47</v>
      </c>
      <c r="E49" s="35" t="s">
        <v>47</v>
      </c>
      <c r="F49" s="35" t="s">
        <v>47</v>
      </c>
      <c r="G49" s="35" t="s">
        <v>47</v>
      </c>
      <c r="H49" s="35" t="s">
        <v>47</v>
      </c>
      <c r="I49" s="35" t="s">
        <v>47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B50" s="7" t="s">
        <v>26</v>
      </c>
      <c r="C50" s="61">
        <v>1857.39</v>
      </c>
      <c r="D50" s="61">
        <v>3067.43</v>
      </c>
      <c r="E50" s="61">
        <v>1849.58</v>
      </c>
      <c r="F50" s="61">
        <v>1802.66</v>
      </c>
      <c r="G50" s="67">
        <v>3179.32</v>
      </c>
      <c r="H50" s="65">
        <v>1811.2</v>
      </c>
      <c r="I50" s="65">
        <v>1901.52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B51" s="7" t="s">
        <v>27</v>
      </c>
      <c r="C51" s="62">
        <v>164.152</v>
      </c>
      <c r="D51" s="62">
        <v>304.196</v>
      </c>
      <c r="E51" s="62">
        <v>154.922</v>
      </c>
      <c r="F51" s="62">
        <v>147.162</v>
      </c>
      <c r="G51" s="62">
        <v>218.165</v>
      </c>
      <c r="H51" s="81">
        <v>137.221</v>
      </c>
      <c r="I51" s="81">
        <v>256.561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B52" s="94" t="s">
        <v>59</v>
      </c>
      <c r="C52" s="41">
        <f t="shared" ref="C52:I52" si="9">SUM(C50:C51)</f>
        <v>2021.542</v>
      </c>
      <c r="D52" s="41">
        <f t="shared" si="9"/>
        <v>3371.626</v>
      </c>
      <c r="E52" s="41">
        <f t="shared" si="9"/>
        <v>2004.502</v>
      </c>
      <c r="F52" s="41">
        <f t="shared" si="9"/>
        <v>1949.822</v>
      </c>
      <c r="G52" s="41">
        <f t="shared" si="9"/>
        <v>3397.485</v>
      </c>
      <c r="H52" s="41">
        <f t="shared" si="9"/>
        <v>1948.421</v>
      </c>
      <c r="I52" s="41">
        <f t="shared" si="9"/>
        <v>2158.081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13">
        <f>AVERAGEA(E54:Z54)</f>
        <v>6.8</v>
      </c>
      <c r="B54" s="51" t="s">
        <v>21</v>
      </c>
      <c r="C54" s="51">
        <v>6.0</v>
      </c>
      <c r="D54" s="51">
        <v>6.0</v>
      </c>
      <c r="E54" s="51">
        <v>6.0</v>
      </c>
      <c r="F54" s="51">
        <v>6.0</v>
      </c>
      <c r="G54" s="51">
        <v>6.0</v>
      </c>
      <c r="H54" s="96">
        <v>8.0</v>
      </c>
      <c r="I54" s="51">
        <v>8.0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18" t="s">
        <v>35</v>
      </c>
      <c r="B55" s="19" t="s">
        <v>23</v>
      </c>
      <c r="C55" s="20" t="s">
        <v>47</v>
      </c>
      <c r="D55" s="20" t="s">
        <v>47</v>
      </c>
      <c r="E55" s="20" t="s">
        <v>47</v>
      </c>
      <c r="F55" s="20" t="s">
        <v>47</v>
      </c>
      <c r="G55" s="20" t="s">
        <v>47</v>
      </c>
      <c r="H55" s="20" t="s">
        <v>47</v>
      </c>
      <c r="I55" s="20" t="s">
        <v>47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B56" s="24" t="s">
        <v>26</v>
      </c>
      <c r="C56" s="61">
        <v>978.31</v>
      </c>
      <c r="D56" s="61">
        <v>948.7</v>
      </c>
      <c r="E56" s="93">
        <v>155.0</v>
      </c>
      <c r="F56" s="61">
        <v>963.33</v>
      </c>
      <c r="G56" s="61">
        <v>932.16</v>
      </c>
      <c r="H56" s="65">
        <v>1347.84</v>
      </c>
      <c r="I56" s="65">
        <v>1313.59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B57" s="19" t="s">
        <v>27</v>
      </c>
      <c r="C57" s="93">
        <v>154.0</v>
      </c>
      <c r="D57" s="93">
        <v>152.0</v>
      </c>
      <c r="E57" s="61">
        <v>952.25</v>
      </c>
      <c r="F57" s="97">
        <v>277.0</v>
      </c>
      <c r="G57" s="93">
        <v>168.0</v>
      </c>
      <c r="H57" s="98">
        <v>236.0</v>
      </c>
      <c r="I57" s="99">
        <v>365.0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B58" s="100" t="s">
        <v>59</v>
      </c>
      <c r="C58" s="13">
        <f t="shared" ref="C58:I58" si="10">SUM(C56:C57)</f>
        <v>1132.31</v>
      </c>
      <c r="D58" s="13">
        <f t="shared" si="10"/>
        <v>1100.7</v>
      </c>
      <c r="E58" s="13">
        <f t="shared" si="10"/>
        <v>1107.25</v>
      </c>
      <c r="F58" s="13">
        <f t="shared" si="10"/>
        <v>1240.33</v>
      </c>
      <c r="G58" s="13">
        <f t="shared" si="10"/>
        <v>1100.16</v>
      </c>
      <c r="H58" s="13">
        <f t="shared" si="10"/>
        <v>1583.84</v>
      </c>
      <c r="I58" s="13">
        <f t="shared" si="10"/>
        <v>1678.59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3">
        <f>AVERAGEA(E60:Z60)</f>
        <v>5.4</v>
      </c>
      <c r="B60" s="101" t="s">
        <v>21</v>
      </c>
      <c r="C60" s="101">
        <v>7.0</v>
      </c>
      <c r="D60" s="101">
        <v>5.0</v>
      </c>
      <c r="E60" s="101">
        <v>5.0</v>
      </c>
      <c r="F60" s="101">
        <v>5.0</v>
      </c>
      <c r="G60" s="101">
        <v>7.0</v>
      </c>
      <c r="H60" s="101">
        <v>5.0</v>
      </c>
      <c r="I60" s="101">
        <v>5.0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8" t="s">
        <v>35</v>
      </c>
      <c r="B61" s="102" t="s">
        <v>23</v>
      </c>
      <c r="C61" s="20" t="s">
        <v>47</v>
      </c>
      <c r="D61" s="20" t="s">
        <v>47</v>
      </c>
      <c r="E61" s="20" t="s">
        <v>47</v>
      </c>
      <c r="F61" s="20" t="s">
        <v>47</v>
      </c>
      <c r="G61" s="20" t="s">
        <v>47</v>
      </c>
      <c r="H61" s="20" t="s">
        <v>47</v>
      </c>
      <c r="I61" s="20" t="s">
        <v>47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B62" s="96" t="s">
        <v>26</v>
      </c>
      <c r="C62" s="67">
        <v>783.02</v>
      </c>
      <c r="D62" s="61">
        <v>326.65</v>
      </c>
      <c r="E62" s="61">
        <v>339.99</v>
      </c>
      <c r="F62" s="61">
        <v>333.45</v>
      </c>
      <c r="G62" s="61">
        <v>720.11</v>
      </c>
      <c r="H62" s="65">
        <v>342.76</v>
      </c>
      <c r="I62" s="65">
        <v>342.75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B63" s="102" t="s">
        <v>27</v>
      </c>
      <c r="C63" s="62">
        <v>291.0</v>
      </c>
      <c r="D63" s="103">
        <v>172.0</v>
      </c>
      <c r="E63" s="93">
        <v>250.0</v>
      </c>
      <c r="F63" s="93">
        <v>140.0</v>
      </c>
      <c r="G63" s="93">
        <v>295.0</v>
      </c>
      <c r="H63" s="98">
        <v>282.0</v>
      </c>
      <c r="I63" s="98">
        <v>142.0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B64" s="104" t="s">
        <v>59</v>
      </c>
      <c r="C64" s="13">
        <f t="shared" ref="C64:I64" si="11">SUM(C62:C63)</f>
        <v>1074.02</v>
      </c>
      <c r="D64" s="13">
        <f t="shared" si="11"/>
        <v>498.65</v>
      </c>
      <c r="E64" s="13">
        <f t="shared" si="11"/>
        <v>589.99</v>
      </c>
      <c r="F64" s="13">
        <f t="shared" si="11"/>
        <v>473.45</v>
      </c>
      <c r="G64" s="13">
        <f t="shared" si="11"/>
        <v>1015.11</v>
      </c>
      <c r="H64" s="13">
        <f t="shared" si="11"/>
        <v>624.76</v>
      </c>
      <c r="I64" s="13">
        <f t="shared" si="11"/>
        <v>484.75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54">
        <f>AVERAGEA(C60:Z60)</f>
        <v>5.571428571</v>
      </c>
      <c r="B78" s="105" t="s">
        <v>21</v>
      </c>
      <c r="C78" s="106">
        <v>10.0</v>
      </c>
      <c r="D78" s="106">
        <v>10.0</v>
      </c>
      <c r="E78" s="106">
        <v>10.0</v>
      </c>
      <c r="F78" s="106">
        <v>10.0</v>
      </c>
      <c r="G78" s="106">
        <v>10.0</v>
      </c>
      <c r="H78" s="106">
        <v>10.0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8"/>
      <c r="B79" s="107" t="s">
        <v>23</v>
      </c>
      <c r="C79" s="35" t="s">
        <v>47</v>
      </c>
      <c r="D79" s="35" t="s">
        <v>47</v>
      </c>
      <c r="E79" s="35" t="s">
        <v>47</v>
      </c>
      <c r="F79" s="35" t="s">
        <v>47</v>
      </c>
      <c r="G79" s="35" t="s">
        <v>47</v>
      </c>
      <c r="H79" s="35" t="s">
        <v>47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B80" s="108" t="s">
        <v>26</v>
      </c>
      <c r="C80" s="80">
        <v>15874.07</v>
      </c>
      <c r="D80" s="56">
        <v>15660.02</v>
      </c>
      <c r="E80" s="58">
        <v>15602.81</v>
      </c>
      <c r="F80" s="65">
        <v>15410.13</v>
      </c>
      <c r="G80" s="65">
        <v>15470.32</v>
      </c>
      <c r="H80" s="65">
        <v>15454.45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B81" s="108" t="s">
        <v>27</v>
      </c>
      <c r="C81" s="81">
        <v>431.896</v>
      </c>
      <c r="D81" s="81">
        <v>322.024</v>
      </c>
      <c r="E81" s="81">
        <v>449.429</v>
      </c>
      <c r="F81" s="81">
        <v>272.593</v>
      </c>
      <c r="G81" s="80">
        <v>319.452</v>
      </c>
      <c r="H81" s="81">
        <v>449.865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B82" s="109"/>
      <c r="C82" s="12">
        <f t="shared" ref="C82:H82" si="12">SUM(C80:C81)</f>
        <v>16305.966</v>
      </c>
      <c r="D82" s="12">
        <f t="shared" si="12"/>
        <v>15982.044</v>
      </c>
      <c r="E82" s="12">
        <f t="shared" si="12"/>
        <v>16052.239</v>
      </c>
      <c r="F82" s="12">
        <f t="shared" si="12"/>
        <v>15682.723</v>
      </c>
      <c r="G82" s="12">
        <f t="shared" si="12"/>
        <v>15789.772</v>
      </c>
      <c r="H82" s="12">
        <f t="shared" si="12"/>
        <v>15904.315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9"/>
      <c r="C83" s="109"/>
      <c r="D83" s="109"/>
      <c r="E83" s="109"/>
      <c r="F83" s="109"/>
      <c r="G83" s="109"/>
      <c r="H83" s="109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B84" s="109"/>
      <c r="C84" s="109"/>
      <c r="D84" s="109"/>
      <c r="E84" s="109"/>
      <c r="F84" s="109"/>
      <c r="G84" s="109"/>
      <c r="H84" s="109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B85" s="109"/>
      <c r="C85" s="109"/>
      <c r="D85" s="109"/>
      <c r="E85" s="109"/>
      <c r="F85" s="109"/>
      <c r="G85" s="109"/>
      <c r="H85" s="10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B86" s="109"/>
      <c r="C86" s="109"/>
      <c r="D86" s="109"/>
      <c r="E86" s="109"/>
      <c r="F86" s="109"/>
      <c r="G86" s="109"/>
      <c r="H86" s="10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B87" s="109"/>
      <c r="C87" s="109"/>
      <c r="D87" s="109"/>
      <c r="E87" s="109"/>
      <c r="F87" s="109"/>
      <c r="G87" s="109"/>
      <c r="H87" s="10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mergeCells count="11">
    <mergeCell ref="A55:A58"/>
    <mergeCell ref="A83:A87"/>
    <mergeCell ref="A79:A82"/>
    <mergeCell ref="A61:A64"/>
    <mergeCell ref="A13:A16"/>
    <mergeCell ref="A19:A22"/>
    <mergeCell ref="A25:A28"/>
    <mergeCell ref="A31:A34"/>
    <mergeCell ref="A37:A40"/>
    <mergeCell ref="A43:A46"/>
    <mergeCell ref="A49:A52"/>
  </mergeCells>
  <hyperlinks>
    <hyperlink r:id="rId1" ref="B1"/>
    <hyperlink r:id="rId2" ref="C1"/>
    <hyperlink r:id="rId3" ref="D1"/>
    <hyperlink r:id="rId4" ref="E1"/>
    <hyperlink display="C" location="'Jedna stránka'!C1" ref="A19"/>
    <hyperlink display="D" location="'Jedna stránka'!D1" ref="A25"/>
  </hyperlinks>
  <drawing r:id="rId5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min="3" max="3" width="23.14"/>
    <col customWidth="1" min="4" max="4" width="18.0"/>
    <col customWidth="1" min="5" max="6" width="18.43"/>
    <col customWidth="1" min="7" max="8" width="19.71"/>
    <col customWidth="1" min="9" max="10" width="15.71"/>
    <col customWidth="1" min="11" max="14" width="33.29"/>
    <col customWidth="1" min="15" max="16" width="27.86"/>
    <col customWidth="1" min="17" max="17" width="33.0"/>
    <col customWidth="1" min="18" max="18" width="23.14"/>
  </cols>
  <sheetData>
    <row r="1">
      <c r="A1" s="9"/>
      <c r="B1" s="9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10"/>
      <c r="B2" s="110" t="s">
        <v>60</v>
      </c>
      <c r="C2" s="111" t="s">
        <v>61</v>
      </c>
      <c r="E2" s="111" t="s">
        <v>62</v>
      </c>
      <c r="G2" s="111" t="s">
        <v>63</v>
      </c>
      <c r="I2" s="112" t="s">
        <v>64</v>
      </c>
      <c r="K2" s="113" t="s">
        <v>65</v>
      </c>
      <c r="M2" s="114" t="s">
        <v>66</v>
      </c>
      <c r="O2" s="114" t="s">
        <v>67</v>
      </c>
      <c r="Q2" s="114" t="s">
        <v>68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>
      <c r="A3" s="19"/>
      <c r="B3" s="19" t="s">
        <v>69</v>
      </c>
      <c r="C3" s="115">
        <f> 1 - (C5/C4)</f>
        <v>0.4438521222</v>
      </c>
      <c r="D3" s="115"/>
      <c r="E3" s="115">
        <f> 1 - (1/ E4 * E5)</f>
        <v>0.6557024925</v>
      </c>
      <c r="G3" s="115">
        <f> 1 - (1/ G4 * G5)</f>
        <v>0.497265472</v>
      </c>
      <c r="I3" s="115">
        <f> 1 - (1/ I4 * I5)</f>
        <v>0.03791325691</v>
      </c>
      <c r="J3" s="116" t="s">
        <v>70</v>
      </c>
      <c r="K3" s="117">
        <f> 1 - (1/ K4 * K5)</f>
        <v>0.5025227897</v>
      </c>
      <c r="M3" s="117">
        <f> 1 - (1/ M4 * M5)</f>
        <v>0.8920002149</v>
      </c>
      <c r="O3" s="117">
        <f> 1 - (1/ O4 * O5)</f>
        <v>0.5659938409</v>
      </c>
      <c r="Q3" s="117">
        <f> 1 - (1/ Q4 * Q5)</f>
        <v>0.2920063256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>
      <c r="A4" s="118">
        <f t="shared" ref="A4:A5" si="1">AVERAGE(C4:AM4)</f>
        <v>1422.113466</v>
      </c>
      <c r="B4" s="119" t="s">
        <v>11</v>
      </c>
      <c r="C4" s="120">
        <f>AVERAGE(C6:C1001)</f>
        <v>1214.741667</v>
      </c>
      <c r="E4" s="120">
        <f>AVERAGE(E6:E1001)</f>
        <v>2189.525</v>
      </c>
      <c r="G4" s="120">
        <f>AVERAGE(G6:G1001)</f>
        <v>1251.304545</v>
      </c>
      <c r="I4" s="120">
        <f>AVERAGE(I6:I1001)</f>
        <v>1853.662</v>
      </c>
      <c r="K4" s="120">
        <f>AVERAGE(K6:K1001)</f>
        <v>1277.135556</v>
      </c>
      <c r="M4" s="120">
        <f>AVERAGE(M6:M1001)</f>
        <v>35.95125</v>
      </c>
      <c r="O4" s="120">
        <f>AVERAGE(O6:O1001)</f>
        <v>1473.355714</v>
      </c>
      <c r="Q4" s="121">
        <f>AVERAGE(Q6:Q1001)</f>
        <v>2081.232</v>
      </c>
      <c r="S4" s="122"/>
      <c r="U4" s="122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>
      <c r="A5" s="123">
        <f t="shared" si="1"/>
        <v>824.2568428</v>
      </c>
      <c r="B5" s="19" t="s">
        <v>43</v>
      </c>
      <c r="C5" s="124">
        <f>AVERAGE(D6:D1001)</f>
        <v>675.576</v>
      </c>
      <c r="E5" s="124">
        <f>AVERAGE(F6:F1001)</f>
        <v>753.848</v>
      </c>
      <c r="G5" s="124">
        <f>AVERAGE(H6:H1001)</f>
        <v>629.074</v>
      </c>
      <c r="I5" s="124">
        <f>AVERAGE(J6:J1001)</f>
        <v>1783.383636</v>
      </c>
      <c r="K5" s="124">
        <f>AVERAGE(L6:L1001)</f>
        <v>635.3458333</v>
      </c>
      <c r="M5" s="124">
        <f>AVERAGE(N6:N1001)</f>
        <v>3.882727273</v>
      </c>
      <c r="O5" s="124">
        <f>AVERAGE(P6:P1001)</f>
        <v>639.4454545</v>
      </c>
      <c r="Q5" s="121">
        <f>AVERAGE(R6:R1001)</f>
        <v>1473.499091</v>
      </c>
      <c r="S5" s="121"/>
      <c r="U5" s="12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</row>
    <row r="6">
      <c r="A6" s="126"/>
      <c r="B6" s="127" t="s">
        <v>71</v>
      </c>
      <c r="C6" s="128">
        <v>1118.88</v>
      </c>
      <c r="D6" s="129">
        <v>943.01</v>
      </c>
      <c r="E6" s="130">
        <v>1986.36</v>
      </c>
      <c r="F6" s="129">
        <v>1024.93</v>
      </c>
      <c r="G6" s="130">
        <v>1296.69</v>
      </c>
      <c r="H6" s="130">
        <v>624.01</v>
      </c>
      <c r="I6" s="130">
        <v>1809.98</v>
      </c>
      <c r="J6" s="129">
        <v>1768.51</v>
      </c>
      <c r="K6" s="130">
        <v>1648.03</v>
      </c>
      <c r="L6" s="129">
        <v>632.98</v>
      </c>
      <c r="M6" s="129">
        <v>4.53</v>
      </c>
      <c r="N6" s="129">
        <v>5.8</v>
      </c>
      <c r="O6" s="130">
        <v>1363.8</v>
      </c>
      <c r="P6" s="130">
        <v>637.63</v>
      </c>
      <c r="Q6" s="131">
        <v>2015.99</v>
      </c>
      <c r="R6" s="131">
        <v>1487.04</v>
      </c>
      <c r="S6" s="131"/>
      <c r="T6" s="131"/>
      <c r="U6" s="131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>
      <c r="A7" s="21"/>
      <c r="B7" s="115">
        <f> 1 - (A5/A4)</f>
        <v>0.4204000861</v>
      </c>
      <c r="C7" s="132">
        <v>1105.27</v>
      </c>
      <c r="D7" s="132">
        <v>588.32</v>
      </c>
      <c r="E7" s="132">
        <v>2360.85</v>
      </c>
      <c r="F7" s="132">
        <v>693.59</v>
      </c>
      <c r="G7" s="132">
        <v>1236.69</v>
      </c>
      <c r="H7" s="132">
        <v>608.75</v>
      </c>
      <c r="I7" s="132">
        <v>1811.23</v>
      </c>
      <c r="J7" s="132">
        <v>1747.37</v>
      </c>
      <c r="K7" s="132">
        <v>1211.77</v>
      </c>
      <c r="L7" s="132">
        <v>629.14</v>
      </c>
      <c r="M7" s="132">
        <v>24.59</v>
      </c>
      <c r="N7" s="133">
        <v>1.89</v>
      </c>
      <c r="O7" s="132">
        <v>1415.91</v>
      </c>
      <c r="P7" s="132">
        <v>647.33</v>
      </c>
      <c r="Q7" s="131">
        <v>2126.3</v>
      </c>
      <c r="R7" s="131">
        <v>1479.2</v>
      </c>
      <c r="S7" s="131"/>
      <c r="T7" s="131"/>
      <c r="U7" s="131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>
      <c r="A8" s="134"/>
      <c r="C8" s="130">
        <v>1419.39</v>
      </c>
      <c r="D8" s="130">
        <v>598.94</v>
      </c>
      <c r="E8" s="130">
        <v>1473.45</v>
      </c>
      <c r="F8" s="130">
        <v>638.72</v>
      </c>
      <c r="G8" s="130">
        <v>1224.43</v>
      </c>
      <c r="H8" s="130">
        <v>614.99</v>
      </c>
      <c r="I8" s="130">
        <v>1846.87</v>
      </c>
      <c r="J8" s="130">
        <v>1771.16</v>
      </c>
      <c r="K8" s="130">
        <v>1202.03</v>
      </c>
      <c r="L8" s="130">
        <v>654.11</v>
      </c>
      <c r="M8" s="130">
        <v>3.14</v>
      </c>
      <c r="N8" s="135">
        <v>3.77</v>
      </c>
      <c r="O8" s="130">
        <v>1488.6</v>
      </c>
      <c r="P8" s="130">
        <v>639.9</v>
      </c>
      <c r="Q8" s="131">
        <v>2076.01</v>
      </c>
      <c r="R8" s="136">
        <v>1467.5</v>
      </c>
      <c r="S8" s="131"/>
      <c r="T8" s="131"/>
      <c r="U8" s="131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>
      <c r="A9" s="21"/>
      <c r="B9" s="21"/>
      <c r="C9" s="132">
        <v>1174.51</v>
      </c>
      <c r="D9" s="132">
        <v>650.89</v>
      </c>
      <c r="E9" s="132">
        <v>1279.06</v>
      </c>
      <c r="F9" s="132">
        <v>760.43</v>
      </c>
      <c r="G9" s="132">
        <v>1245.99</v>
      </c>
      <c r="H9" s="132">
        <v>678.58</v>
      </c>
      <c r="I9" s="132">
        <v>1847.36</v>
      </c>
      <c r="J9" s="132">
        <v>1798.08</v>
      </c>
      <c r="K9" s="132">
        <v>1239.3</v>
      </c>
      <c r="L9" s="132">
        <v>642.39</v>
      </c>
      <c r="M9" s="132">
        <v>242.06</v>
      </c>
      <c r="N9" s="132">
        <v>5.68</v>
      </c>
      <c r="O9" s="132">
        <v>1434.41</v>
      </c>
      <c r="P9" s="132">
        <v>633.0</v>
      </c>
      <c r="Q9" s="131">
        <v>2104.64</v>
      </c>
      <c r="R9" s="136">
        <v>1473.0</v>
      </c>
      <c r="S9" s="131"/>
      <c r="T9" s="131"/>
      <c r="U9" s="131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>
      <c r="A10" s="126"/>
      <c r="B10" s="126"/>
      <c r="C10" s="130">
        <v>1158.45</v>
      </c>
      <c r="D10" s="130">
        <v>596.72</v>
      </c>
      <c r="E10" s="130">
        <v>1359.96</v>
      </c>
      <c r="F10" s="130">
        <v>651.57</v>
      </c>
      <c r="G10" s="130">
        <v>1247.23</v>
      </c>
      <c r="H10" s="130">
        <v>619.04</v>
      </c>
      <c r="I10" s="130">
        <v>1952.87</v>
      </c>
      <c r="J10" s="130">
        <v>1783.24</v>
      </c>
      <c r="K10" s="130">
        <v>1189.93</v>
      </c>
      <c r="L10" s="130">
        <v>642.05</v>
      </c>
      <c r="M10" s="130">
        <v>7.25</v>
      </c>
      <c r="N10" s="130">
        <v>2.57</v>
      </c>
      <c r="O10" s="130">
        <v>1382.61</v>
      </c>
      <c r="P10" s="130">
        <v>632.96</v>
      </c>
      <c r="Q10" s="131">
        <v>2083.22</v>
      </c>
      <c r="R10" s="136">
        <v>1461.34</v>
      </c>
      <c r="S10" s="131"/>
      <c r="T10" s="131"/>
      <c r="U10" s="131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>
      <c r="A11" s="21"/>
      <c r="B11" s="21"/>
      <c r="C11" s="132">
        <v>1311.95</v>
      </c>
      <c r="D11" s="132"/>
      <c r="E11" s="132">
        <v>5900.96</v>
      </c>
      <c r="F11" s="132"/>
      <c r="G11" s="132">
        <v>1382.83</v>
      </c>
      <c r="H11" s="132"/>
      <c r="I11" s="132"/>
      <c r="J11" s="132">
        <v>1763.02</v>
      </c>
      <c r="K11" s="132">
        <v>1197.6</v>
      </c>
      <c r="L11" s="132">
        <v>646.15</v>
      </c>
      <c r="M11" s="132">
        <v>1.59</v>
      </c>
      <c r="N11" s="133">
        <v>5.27</v>
      </c>
      <c r="O11" s="132">
        <v>1921.04</v>
      </c>
      <c r="P11" s="133">
        <v>639.82</v>
      </c>
      <c r="Q11" s="131"/>
      <c r="R11" s="131">
        <v>1475.11</v>
      </c>
      <c r="S11" s="131"/>
      <c r="T11" s="131"/>
      <c r="U11" s="131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>
      <c r="A12" s="126"/>
      <c r="B12" s="126"/>
      <c r="C12" s="126"/>
      <c r="D12" s="126"/>
      <c r="E12" s="130">
        <v>1446.14</v>
      </c>
      <c r="F12" s="130"/>
      <c r="G12" s="130">
        <v>1384.19</v>
      </c>
      <c r="H12" s="130"/>
      <c r="I12" s="130"/>
      <c r="J12" s="130">
        <v>1847.13</v>
      </c>
      <c r="K12" s="130">
        <v>1213.27</v>
      </c>
      <c r="L12" s="130">
        <v>631.15</v>
      </c>
      <c r="M12" s="130">
        <v>3.1</v>
      </c>
      <c r="N12" s="129">
        <v>2.18</v>
      </c>
      <c r="O12" s="130">
        <v>1307.12</v>
      </c>
      <c r="P12" s="130">
        <v>639.57</v>
      </c>
      <c r="Q12" s="131"/>
      <c r="R12" s="131">
        <v>1486.0</v>
      </c>
      <c r="S12" s="131"/>
      <c r="T12" s="131"/>
      <c r="U12" s="131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>
      <c r="A13" s="21"/>
      <c r="B13" s="21"/>
      <c r="C13" s="21"/>
      <c r="D13" s="21"/>
      <c r="E13" s="132">
        <v>1709.42</v>
      </c>
      <c r="F13" s="132"/>
      <c r="G13" s="132">
        <v>1192.63</v>
      </c>
      <c r="H13" s="132"/>
      <c r="I13" s="132"/>
      <c r="J13" s="136">
        <v>1806.69</v>
      </c>
      <c r="K13" s="132">
        <v>1337.57</v>
      </c>
      <c r="L13" s="132">
        <v>619.53</v>
      </c>
      <c r="M13" s="132">
        <v>1.35</v>
      </c>
      <c r="N13" s="137">
        <v>5.01</v>
      </c>
      <c r="O13" s="132"/>
      <c r="P13" s="132">
        <v>642.78</v>
      </c>
      <c r="Q13" s="131"/>
      <c r="R13" s="131">
        <v>1462.06</v>
      </c>
      <c r="S13" s="131"/>
      <c r="T13" s="131"/>
      <c r="U13" s="131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>
      <c r="A14" s="126"/>
      <c r="B14" s="126"/>
      <c r="C14" s="126"/>
      <c r="D14" s="126"/>
      <c r="E14" s="138"/>
      <c r="F14" s="138"/>
      <c r="G14" s="130">
        <v>1187.61</v>
      </c>
      <c r="H14" s="130"/>
      <c r="I14" s="130"/>
      <c r="J14" s="130">
        <v>1783.85</v>
      </c>
      <c r="K14" s="138">
        <v>1254.72</v>
      </c>
      <c r="L14" s="128">
        <v>631.7</v>
      </c>
      <c r="M14" s="138"/>
      <c r="N14" s="139">
        <v>5.15</v>
      </c>
      <c r="O14" s="130"/>
      <c r="P14" s="130">
        <v>635.32</v>
      </c>
      <c r="Q14" s="131"/>
      <c r="R14" s="131">
        <v>1489.28</v>
      </c>
      <c r="S14" s="131"/>
      <c r="T14" s="131"/>
      <c r="U14" s="131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>
      <c r="A15" s="21"/>
      <c r="B15" s="21"/>
      <c r="C15" s="21"/>
      <c r="D15" s="21"/>
      <c r="E15" s="140"/>
      <c r="F15" s="140"/>
      <c r="G15" s="132">
        <v>1174.71</v>
      </c>
      <c r="H15" s="132"/>
      <c r="I15" s="132"/>
      <c r="J15" s="132">
        <v>1811.8</v>
      </c>
      <c r="K15" s="140"/>
      <c r="L15" s="141">
        <v>621.51</v>
      </c>
      <c r="M15" s="140"/>
      <c r="N15" s="137">
        <v>2.36</v>
      </c>
      <c r="O15" s="132"/>
      <c r="P15" s="136">
        <v>651.13</v>
      </c>
      <c r="Q15" s="131"/>
      <c r="R15" s="131">
        <v>1472.08</v>
      </c>
      <c r="S15" s="131"/>
      <c r="T15" s="131"/>
      <c r="U15" s="131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>
      <c r="A16" s="126"/>
      <c r="B16" s="126"/>
      <c r="C16" s="126"/>
      <c r="D16" s="126"/>
      <c r="E16" s="138"/>
      <c r="F16" s="138"/>
      <c r="G16" s="130">
        <v>1191.35</v>
      </c>
      <c r="H16" s="130"/>
      <c r="I16" s="130"/>
      <c r="J16" s="130">
        <v>1736.37</v>
      </c>
      <c r="K16" s="138"/>
      <c r="L16" s="136">
        <v>629.27</v>
      </c>
      <c r="M16" s="138"/>
      <c r="N16" s="139">
        <v>3.03</v>
      </c>
      <c r="O16" s="130"/>
      <c r="P16" s="130">
        <v>634.46</v>
      </c>
      <c r="Q16" s="131"/>
      <c r="R16" s="131">
        <v>1455.88</v>
      </c>
      <c r="S16" s="131"/>
      <c r="T16" s="131"/>
      <c r="U16" s="131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140"/>
      <c r="L17" s="141">
        <v>644.17</v>
      </c>
      <c r="M17" s="140"/>
      <c r="N17" s="140"/>
      <c r="O17" s="140"/>
      <c r="P17" s="140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</sheetData>
  <mergeCells count="28">
    <mergeCell ref="E2:F2"/>
    <mergeCell ref="G2:H2"/>
    <mergeCell ref="I2:J2"/>
    <mergeCell ref="K2:L2"/>
    <mergeCell ref="M2:N2"/>
    <mergeCell ref="O2:P2"/>
    <mergeCell ref="Q2:R2"/>
    <mergeCell ref="O4:P4"/>
    <mergeCell ref="Q4:R4"/>
    <mergeCell ref="S4:T4"/>
    <mergeCell ref="U4:V4"/>
    <mergeCell ref="C2:D2"/>
    <mergeCell ref="C4:D4"/>
    <mergeCell ref="E4:F4"/>
    <mergeCell ref="G4:H4"/>
    <mergeCell ref="I4:J4"/>
    <mergeCell ref="K4:L4"/>
    <mergeCell ref="M4:N4"/>
    <mergeCell ref="Q5:R5"/>
    <mergeCell ref="S5:T5"/>
    <mergeCell ref="U5:V5"/>
    <mergeCell ref="C5:D5"/>
    <mergeCell ref="E5:F5"/>
    <mergeCell ref="G5:H5"/>
    <mergeCell ref="I5:J5"/>
    <mergeCell ref="K5:L5"/>
    <mergeCell ref="M5:N5"/>
    <mergeCell ref="O5:P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D96B0"/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14"/>
    <col customWidth="1" min="2" max="2" width="17.71"/>
    <col customWidth="1" min="3" max="4" width="29.86"/>
    <col customWidth="1" min="5" max="5" width="16.57"/>
    <col customWidth="1" min="6" max="7" width="15.71"/>
    <col customWidth="1" min="8" max="8" width="28.71"/>
  </cols>
  <sheetData>
    <row r="1">
      <c r="A1" s="142" t="s">
        <v>72</v>
      </c>
      <c r="B1" s="142" t="s">
        <v>73</v>
      </c>
      <c r="C1" s="142" t="s">
        <v>74</v>
      </c>
      <c r="D1" s="142" t="s">
        <v>75</v>
      </c>
      <c r="E1" s="142" t="s">
        <v>76</v>
      </c>
      <c r="F1" s="142" t="s">
        <v>77</v>
      </c>
      <c r="G1" s="142" t="s">
        <v>78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30.0" customHeight="1">
      <c r="A2" s="143" t="s">
        <v>79</v>
      </c>
      <c r="B2" s="144" t="s">
        <v>80</v>
      </c>
      <c r="C2" s="145" t="s">
        <v>81</v>
      </c>
      <c r="D2" s="145"/>
      <c r="E2" s="145" t="s">
        <v>81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30.0" customHeight="1">
      <c r="A3" s="143">
        <v>164.0</v>
      </c>
      <c r="B3" s="143" t="s">
        <v>82</v>
      </c>
      <c r="C3" s="146"/>
      <c r="D3" s="145" t="s">
        <v>83</v>
      </c>
      <c r="E3" s="145" t="s">
        <v>84</v>
      </c>
      <c r="F3" s="11" t="s">
        <v>85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30.0" customHeight="1">
      <c r="A4" s="143">
        <v>178.0</v>
      </c>
      <c r="E4" s="147" t="s">
        <v>86</v>
      </c>
      <c r="F4" s="11" t="s">
        <v>87</v>
      </c>
      <c r="G4" s="11" t="s">
        <v>88</v>
      </c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66.75" customHeight="1">
      <c r="A5" s="143">
        <v>172.0</v>
      </c>
      <c r="B5" s="143" t="s">
        <v>89</v>
      </c>
      <c r="C5" s="148"/>
      <c r="D5" s="146"/>
      <c r="E5" s="145" t="s">
        <v>90</v>
      </c>
      <c r="F5" s="11" t="s">
        <v>91</v>
      </c>
      <c r="G5" s="11" t="s">
        <v>92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22.5" customHeight="1">
      <c r="A6" s="143">
        <v>184.0</v>
      </c>
      <c r="B6" s="143" t="s">
        <v>93</v>
      </c>
      <c r="C6" s="146"/>
      <c r="D6" s="149"/>
      <c r="E6" s="150" t="s">
        <v>94</v>
      </c>
      <c r="F6" s="151" t="s">
        <v>95</v>
      </c>
      <c r="G6" s="151" t="s">
        <v>96</v>
      </c>
      <c r="H6" s="11" t="s">
        <v>97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25.5" customHeight="1">
      <c r="A7" s="143">
        <v>168.0</v>
      </c>
      <c r="B7" s="143" t="s">
        <v>98</v>
      </c>
      <c r="D7" s="149"/>
      <c r="E7" s="150" t="s">
        <v>99</v>
      </c>
      <c r="F7" s="151" t="s">
        <v>95</v>
      </c>
      <c r="G7" s="151" t="s">
        <v>100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43">
        <v>187.0</v>
      </c>
      <c r="B8" s="143" t="s">
        <v>101</v>
      </c>
      <c r="C8" s="146"/>
      <c r="D8" s="147" t="s">
        <v>102</v>
      </c>
      <c r="E8" s="152"/>
      <c r="F8" s="11" t="s">
        <v>103</v>
      </c>
      <c r="G8" s="11" t="s">
        <v>104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53"/>
      <c r="B9" s="153"/>
      <c r="C9" s="146"/>
      <c r="D9" s="146"/>
      <c r="E9" s="146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53"/>
      <c r="B10" s="153"/>
      <c r="C10" s="146"/>
      <c r="D10" s="154"/>
      <c r="E10" s="15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53"/>
      <c r="B11" s="153"/>
      <c r="C11" s="146"/>
      <c r="D11" s="146"/>
      <c r="E11" s="146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53"/>
      <c r="B12" s="153"/>
      <c r="C12" s="146"/>
      <c r="D12" s="154"/>
      <c r="E12" s="15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53"/>
      <c r="B13" s="153"/>
      <c r="C13" s="146"/>
      <c r="D13" s="146"/>
      <c r="E13" s="146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53"/>
      <c r="B14" s="153"/>
      <c r="C14" s="146"/>
      <c r="D14" s="154"/>
      <c r="E14" s="15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53"/>
      <c r="B15" s="153"/>
      <c r="C15" s="146"/>
      <c r="D15" s="146"/>
      <c r="E15" s="14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53"/>
      <c r="B16" s="153"/>
      <c r="C16" s="146"/>
      <c r="D16" s="154"/>
      <c r="E16" s="154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53"/>
      <c r="B17" s="153"/>
      <c r="C17" s="146"/>
      <c r="D17" s="146"/>
      <c r="E17" s="146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53"/>
      <c r="B18" s="153"/>
      <c r="C18" s="146"/>
      <c r="D18" s="154"/>
      <c r="E18" s="15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53"/>
      <c r="B19" s="153"/>
      <c r="C19" s="146"/>
      <c r="D19" s="146"/>
      <c r="E19" s="14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53"/>
      <c r="B20" s="153"/>
      <c r="C20" s="146"/>
      <c r="D20" s="154"/>
      <c r="E20" s="15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53"/>
      <c r="B21" s="153"/>
      <c r="C21" s="146"/>
      <c r="D21" s="146"/>
      <c r="E21" s="14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53"/>
      <c r="B22" s="153"/>
      <c r="C22" s="146"/>
      <c r="D22" s="154"/>
      <c r="E22" s="154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53"/>
      <c r="B23" s="153"/>
      <c r="C23" s="146"/>
      <c r="D23" s="146"/>
      <c r="E23" s="14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53"/>
      <c r="B24" s="153"/>
      <c r="C24" s="146"/>
      <c r="D24" s="154"/>
      <c r="E24" s="15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53"/>
      <c r="B25" s="153"/>
      <c r="C25" s="146"/>
      <c r="D25" s="146"/>
      <c r="E25" s="14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53"/>
      <c r="B26" s="153"/>
      <c r="C26" s="146"/>
      <c r="D26" s="154"/>
      <c r="E26" s="15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53"/>
      <c r="B27" s="153"/>
      <c r="C27" s="146"/>
      <c r="D27" s="146"/>
      <c r="E27" s="14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53"/>
      <c r="B28" s="153"/>
      <c r="C28" s="146"/>
      <c r="D28" s="154"/>
      <c r="E28" s="15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53"/>
      <c r="B29" s="153"/>
      <c r="C29" s="146"/>
      <c r="D29" s="146"/>
      <c r="E29" s="14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53"/>
      <c r="B30" s="153"/>
      <c r="C30" s="146"/>
      <c r="D30" s="154"/>
      <c r="E30" s="154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53"/>
      <c r="B31" s="153"/>
      <c r="C31" s="146"/>
      <c r="D31" s="146"/>
      <c r="E31" s="14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53"/>
      <c r="B32" s="153"/>
      <c r="C32" s="146"/>
      <c r="D32" s="154"/>
      <c r="E32" s="15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53"/>
      <c r="B33" s="153"/>
      <c r="C33" s="146"/>
      <c r="D33" s="146"/>
      <c r="E33" s="14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53"/>
      <c r="B34" s="153"/>
      <c r="C34" s="146"/>
      <c r="D34" s="154"/>
      <c r="E34" s="154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53"/>
      <c r="B35" s="153"/>
      <c r="C35" s="146"/>
      <c r="D35" s="146"/>
      <c r="E35" s="146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53"/>
      <c r="B36" s="153"/>
      <c r="C36" s="146"/>
      <c r="D36" s="154"/>
      <c r="E36" s="15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53"/>
      <c r="B37" s="153"/>
      <c r="C37" s="146"/>
      <c r="D37" s="146"/>
      <c r="E37" s="14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53"/>
      <c r="B38" s="153"/>
      <c r="C38" s="146"/>
      <c r="D38" s="154"/>
      <c r="E38" s="154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53"/>
      <c r="B39" s="153"/>
      <c r="C39" s="146"/>
      <c r="D39" s="146"/>
      <c r="E39" s="14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53"/>
      <c r="B40" s="153"/>
      <c r="C40" s="146"/>
      <c r="D40" s="154"/>
      <c r="E40" s="15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53"/>
      <c r="B41" s="153"/>
      <c r="C41" s="146"/>
      <c r="D41" s="146"/>
      <c r="E41" s="14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53"/>
      <c r="B42" s="153"/>
      <c r="C42" s="146"/>
      <c r="D42" s="154"/>
      <c r="E42" s="15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53"/>
      <c r="B43" s="153"/>
      <c r="C43" s="146"/>
      <c r="D43" s="146"/>
      <c r="E43" s="14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53"/>
      <c r="B44" s="153"/>
      <c r="C44" s="146"/>
      <c r="D44" s="154"/>
      <c r="E44" s="15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53"/>
      <c r="B45" s="153"/>
      <c r="C45" s="146"/>
      <c r="D45" s="146"/>
      <c r="E45" s="14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53"/>
      <c r="B46" s="153"/>
      <c r="C46" s="146"/>
      <c r="D46" s="154"/>
      <c r="E46" s="154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53"/>
      <c r="B47" s="153"/>
      <c r="C47" s="146"/>
      <c r="D47" s="146"/>
      <c r="E47" s="146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53"/>
      <c r="B48" s="153"/>
      <c r="C48" s="146"/>
      <c r="D48" s="154"/>
      <c r="E48" s="154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53"/>
      <c r="B49" s="153"/>
      <c r="C49" s="146"/>
      <c r="D49" s="146"/>
      <c r="E49" s="146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53"/>
      <c r="B50" s="153"/>
      <c r="C50" s="146"/>
      <c r="D50" s="154"/>
      <c r="E50" s="154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53"/>
      <c r="B51" s="153"/>
      <c r="C51" s="146"/>
      <c r="D51" s="146"/>
      <c r="E51" s="146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53"/>
      <c r="B52" s="153"/>
      <c r="C52" s="146"/>
      <c r="D52" s="154"/>
      <c r="E52" s="154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53"/>
      <c r="B53" s="153"/>
      <c r="C53" s="146"/>
      <c r="D53" s="146"/>
      <c r="E53" s="146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53"/>
      <c r="B54" s="153"/>
      <c r="C54" s="146"/>
      <c r="D54" s="154"/>
      <c r="E54" s="154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53"/>
      <c r="B55" s="153"/>
      <c r="C55" s="146"/>
      <c r="D55" s="146"/>
      <c r="E55" s="146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53"/>
      <c r="B56" s="153"/>
      <c r="C56" s="146"/>
      <c r="D56" s="154"/>
      <c r="E56" s="154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53"/>
      <c r="B57" s="153"/>
      <c r="C57" s="146"/>
      <c r="D57" s="146"/>
      <c r="E57" s="146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53"/>
      <c r="B58" s="153"/>
      <c r="C58" s="146"/>
      <c r="D58" s="154"/>
      <c r="E58" s="154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53"/>
      <c r="B59" s="153"/>
      <c r="C59" s="146"/>
      <c r="D59" s="146"/>
      <c r="E59" s="146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53"/>
      <c r="B60" s="153"/>
      <c r="C60" s="146"/>
      <c r="D60" s="154"/>
      <c r="E60" s="154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53"/>
      <c r="B61" s="153"/>
      <c r="C61" s="146"/>
      <c r="D61" s="146"/>
      <c r="E61" s="146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53"/>
      <c r="B62" s="153"/>
      <c r="C62" s="146"/>
      <c r="D62" s="154"/>
      <c r="E62" s="154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53"/>
      <c r="B63" s="153"/>
      <c r="C63" s="146"/>
      <c r="D63" s="146"/>
      <c r="E63" s="146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53"/>
      <c r="B64" s="153"/>
      <c r="C64" s="146"/>
      <c r="D64" s="154"/>
      <c r="E64" s="154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53"/>
      <c r="B65" s="153"/>
      <c r="C65" s="146"/>
      <c r="D65" s="146"/>
      <c r="E65" s="146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53"/>
      <c r="B66" s="153"/>
      <c r="C66" s="146"/>
      <c r="D66" s="154"/>
      <c r="E66" s="15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53"/>
      <c r="B67" s="153"/>
      <c r="C67" s="146"/>
      <c r="D67" s="146"/>
      <c r="E67" s="146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53"/>
      <c r="B68" s="153"/>
      <c r="C68" s="146"/>
      <c r="D68" s="154"/>
      <c r="E68" s="15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53"/>
      <c r="B69" s="153"/>
      <c r="C69" s="146"/>
      <c r="D69" s="146"/>
      <c r="E69" s="146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53"/>
      <c r="B70" s="153"/>
      <c r="C70" s="146"/>
      <c r="D70" s="154"/>
      <c r="E70" s="154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53"/>
      <c r="B71" s="153"/>
      <c r="C71" s="146"/>
      <c r="D71" s="146"/>
      <c r="E71" s="146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53"/>
      <c r="B72" s="153"/>
      <c r="C72" s="146"/>
      <c r="D72" s="154"/>
      <c r="E72" s="154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53"/>
      <c r="B73" s="153"/>
      <c r="C73" s="146"/>
      <c r="D73" s="146"/>
      <c r="E73" s="146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53"/>
      <c r="B74" s="153"/>
      <c r="C74" s="146"/>
      <c r="D74" s="154"/>
      <c r="E74" s="154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53"/>
      <c r="B75" s="153"/>
      <c r="C75" s="146"/>
      <c r="D75" s="146"/>
      <c r="E75" s="146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53"/>
      <c r="B76" s="153"/>
      <c r="C76" s="146"/>
      <c r="D76" s="154"/>
      <c r="E76" s="154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53"/>
      <c r="B77" s="153"/>
      <c r="C77" s="146"/>
      <c r="D77" s="146"/>
      <c r="E77" s="146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53"/>
      <c r="B78" s="153"/>
      <c r="C78" s="146"/>
      <c r="D78" s="154"/>
      <c r="E78" s="154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53"/>
      <c r="B79" s="153"/>
      <c r="C79" s="146"/>
      <c r="D79" s="146"/>
      <c r="E79" s="146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53"/>
      <c r="B80" s="153"/>
      <c r="C80" s="146"/>
      <c r="D80" s="154"/>
      <c r="E80" s="154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53"/>
      <c r="B81" s="153"/>
      <c r="C81" s="146"/>
      <c r="D81" s="146"/>
      <c r="E81" s="14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53"/>
      <c r="B82" s="153"/>
      <c r="C82" s="146"/>
      <c r="D82" s="154"/>
      <c r="E82" s="154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53"/>
      <c r="B83" s="153"/>
      <c r="C83" s="146"/>
      <c r="D83" s="146"/>
      <c r="E83" s="146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53"/>
      <c r="B84" s="153"/>
      <c r="C84" s="146"/>
      <c r="D84" s="154"/>
      <c r="E84" s="154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53"/>
      <c r="B85" s="153"/>
      <c r="C85" s="146"/>
      <c r="D85" s="146"/>
      <c r="E85" s="146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53"/>
      <c r="B86" s="153"/>
      <c r="C86" s="146"/>
      <c r="D86" s="154"/>
      <c r="E86" s="154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53"/>
      <c r="B87" s="153"/>
      <c r="C87" s="146"/>
      <c r="D87" s="146"/>
      <c r="E87" s="14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53"/>
      <c r="B88" s="153"/>
      <c r="C88" s="146"/>
      <c r="D88" s="154"/>
      <c r="E88" s="154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53"/>
      <c r="B89" s="153"/>
      <c r="C89" s="146"/>
      <c r="D89" s="146"/>
      <c r="E89" s="146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53"/>
      <c r="B90" s="153"/>
      <c r="C90" s="146"/>
      <c r="D90" s="154"/>
      <c r="E90" s="154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53"/>
      <c r="B91" s="153"/>
      <c r="C91" s="146"/>
      <c r="D91" s="146"/>
      <c r="E91" s="146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53"/>
      <c r="B92" s="153"/>
      <c r="C92" s="146"/>
      <c r="D92" s="154"/>
      <c r="E92" s="154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53"/>
      <c r="B93" s="153"/>
      <c r="C93" s="146"/>
      <c r="D93" s="146"/>
      <c r="E93" s="146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53"/>
      <c r="B94" s="153"/>
      <c r="C94" s="146"/>
      <c r="D94" s="154"/>
      <c r="E94" s="154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53"/>
      <c r="B95" s="153"/>
      <c r="C95" s="146"/>
      <c r="D95" s="146"/>
      <c r="E95" s="146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53"/>
      <c r="B96" s="153"/>
      <c r="C96" s="146"/>
      <c r="D96" s="154"/>
      <c r="E96" s="154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53"/>
      <c r="B97" s="153"/>
      <c r="C97" s="146"/>
      <c r="D97" s="146"/>
      <c r="E97" s="146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53"/>
      <c r="B98" s="153"/>
      <c r="C98" s="146"/>
      <c r="D98" s="154"/>
      <c r="E98" s="154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53"/>
      <c r="B99" s="153"/>
      <c r="C99" s="146"/>
      <c r="D99" s="146"/>
      <c r="E99" s="146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53"/>
      <c r="B100" s="153"/>
      <c r="C100" s="146"/>
      <c r="D100" s="154"/>
      <c r="E100" s="154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53"/>
      <c r="B101" s="153"/>
      <c r="C101" s="146"/>
      <c r="D101" s="146"/>
      <c r="E101" s="146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53"/>
      <c r="B102" s="153"/>
      <c r="C102" s="146"/>
      <c r="D102" s="154"/>
      <c r="E102" s="154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53"/>
      <c r="B103" s="153"/>
      <c r="C103" s="146"/>
      <c r="D103" s="146"/>
      <c r="E103" s="146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53"/>
      <c r="B104" s="153"/>
      <c r="C104" s="146"/>
      <c r="D104" s="154"/>
      <c r="E104" s="154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53"/>
      <c r="B105" s="153"/>
      <c r="C105" s="146"/>
      <c r="D105" s="146"/>
      <c r="E105" s="14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53"/>
      <c r="B106" s="153"/>
      <c r="C106" s="146"/>
      <c r="D106" s="154"/>
      <c r="E106" s="154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53"/>
      <c r="B107" s="153"/>
      <c r="C107" s="146"/>
      <c r="D107" s="146"/>
      <c r="E107" s="146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53"/>
      <c r="B108" s="153"/>
      <c r="C108" s="146"/>
      <c r="D108" s="154"/>
      <c r="E108" s="154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53"/>
      <c r="B109" s="153"/>
      <c r="C109" s="146"/>
      <c r="D109" s="146"/>
      <c r="E109" s="146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53"/>
      <c r="B110" s="153"/>
      <c r="C110" s="146"/>
      <c r="D110" s="154"/>
      <c r="E110" s="154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53"/>
      <c r="B111" s="153"/>
      <c r="C111" s="146"/>
      <c r="D111" s="146"/>
      <c r="E111" s="146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53"/>
      <c r="B112" s="153"/>
      <c r="C112" s="146"/>
      <c r="D112" s="154"/>
      <c r="E112" s="154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53"/>
      <c r="B113" s="153"/>
      <c r="C113" s="146"/>
      <c r="D113" s="146"/>
      <c r="E113" s="146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53"/>
      <c r="B114" s="153"/>
      <c r="C114" s="146"/>
      <c r="D114" s="154"/>
      <c r="E114" s="154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53"/>
      <c r="B115" s="153"/>
      <c r="C115" s="146"/>
      <c r="D115" s="146"/>
      <c r="E115" s="146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53"/>
      <c r="B116" s="153"/>
      <c r="C116" s="146"/>
      <c r="D116" s="154"/>
      <c r="E116" s="154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53"/>
      <c r="B117" s="153"/>
      <c r="C117" s="146"/>
      <c r="D117" s="146"/>
      <c r="E117" s="146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53"/>
      <c r="B118" s="153"/>
      <c r="C118" s="146"/>
      <c r="D118" s="154"/>
      <c r="E118" s="154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53"/>
      <c r="B119" s="153"/>
      <c r="C119" s="146"/>
      <c r="D119" s="146"/>
      <c r="E119" s="146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53"/>
      <c r="B120" s="153"/>
      <c r="C120" s="146"/>
      <c r="D120" s="154"/>
      <c r="E120" s="154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53"/>
      <c r="B121" s="153"/>
      <c r="C121" s="146"/>
      <c r="D121" s="146"/>
      <c r="E121" s="146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53"/>
      <c r="B122" s="153"/>
      <c r="C122" s="146"/>
      <c r="D122" s="154"/>
      <c r="E122" s="154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53"/>
      <c r="B123" s="153"/>
      <c r="C123" s="146"/>
      <c r="D123" s="146"/>
      <c r="E123" s="146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53"/>
      <c r="B124" s="153"/>
      <c r="C124" s="146"/>
      <c r="D124" s="154"/>
      <c r="E124" s="154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53"/>
      <c r="B125" s="153"/>
      <c r="C125" s="146"/>
      <c r="D125" s="146"/>
      <c r="E125" s="146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53"/>
      <c r="B126" s="153"/>
      <c r="C126" s="146"/>
      <c r="D126" s="154"/>
      <c r="E126" s="154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53"/>
      <c r="B127" s="153"/>
      <c r="C127" s="146"/>
      <c r="D127" s="146"/>
      <c r="E127" s="146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53"/>
      <c r="B128" s="153"/>
      <c r="C128" s="146"/>
      <c r="D128" s="154"/>
      <c r="E128" s="154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53"/>
      <c r="B129" s="153"/>
      <c r="C129" s="146"/>
      <c r="D129" s="146"/>
      <c r="E129" s="146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53"/>
      <c r="B130" s="153"/>
      <c r="C130" s="146"/>
      <c r="D130" s="154"/>
      <c r="E130" s="154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53"/>
      <c r="B131" s="153"/>
      <c r="C131" s="146"/>
      <c r="D131" s="146"/>
      <c r="E131" s="146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53"/>
      <c r="B132" s="153"/>
      <c r="C132" s="146"/>
      <c r="D132" s="154"/>
      <c r="E132" s="154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53"/>
      <c r="B133" s="153"/>
      <c r="C133" s="146"/>
      <c r="D133" s="146"/>
      <c r="E133" s="146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53"/>
      <c r="B134" s="153"/>
      <c r="C134" s="146"/>
      <c r="D134" s="154"/>
      <c r="E134" s="154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53"/>
      <c r="B135" s="153"/>
      <c r="C135" s="146"/>
      <c r="D135" s="146"/>
      <c r="E135" s="146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53"/>
      <c r="B136" s="153"/>
      <c r="C136" s="146"/>
      <c r="D136" s="154"/>
      <c r="E136" s="154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53"/>
      <c r="B137" s="153"/>
      <c r="C137" s="146"/>
      <c r="D137" s="146"/>
      <c r="E137" s="146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53"/>
      <c r="B138" s="153"/>
      <c r="C138" s="146"/>
      <c r="D138" s="154"/>
      <c r="E138" s="154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53"/>
      <c r="B139" s="153"/>
      <c r="C139" s="146"/>
      <c r="D139" s="146"/>
      <c r="E139" s="146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53"/>
      <c r="B140" s="153"/>
      <c r="C140" s="146"/>
      <c r="D140" s="154"/>
      <c r="E140" s="154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53"/>
      <c r="B141" s="153"/>
      <c r="C141" s="146"/>
      <c r="D141" s="146"/>
      <c r="E141" s="146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53"/>
      <c r="B142" s="153"/>
      <c r="C142" s="146"/>
      <c r="D142" s="154"/>
      <c r="E142" s="154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53"/>
      <c r="B143" s="153"/>
      <c r="C143" s="146"/>
      <c r="D143" s="146"/>
      <c r="E143" s="146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53"/>
      <c r="B144" s="153"/>
      <c r="C144" s="146"/>
      <c r="D144" s="154"/>
      <c r="E144" s="154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53"/>
      <c r="B145" s="153"/>
      <c r="C145" s="146"/>
      <c r="D145" s="146"/>
      <c r="E145" s="146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53"/>
      <c r="B146" s="153"/>
      <c r="C146" s="146"/>
      <c r="D146" s="154"/>
      <c r="E146" s="154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53"/>
      <c r="B147" s="153"/>
      <c r="C147" s="146"/>
      <c r="D147" s="146"/>
      <c r="E147" s="146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53"/>
      <c r="B148" s="153"/>
      <c r="C148" s="146"/>
      <c r="D148" s="154"/>
      <c r="E148" s="154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53"/>
      <c r="B149" s="153"/>
      <c r="C149" s="146"/>
      <c r="D149" s="146"/>
      <c r="E149" s="146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53"/>
      <c r="B150" s="153"/>
      <c r="C150" s="146"/>
      <c r="D150" s="154"/>
      <c r="E150" s="154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53"/>
      <c r="B151" s="153"/>
      <c r="C151" s="146"/>
      <c r="D151" s="146"/>
      <c r="E151" s="146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53"/>
      <c r="B152" s="153"/>
      <c r="C152" s="146"/>
      <c r="D152" s="154"/>
      <c r="E152" s="154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53"/>
      <c r="B153" s="153"/>
      <c r="C153" s="146"/>
      <c r="D153" s="146"/>
      <c r="E153" s="146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53"/>
      <c r="B154" s="153"/>
      <c r="C154" s="146"/>
      <c r="D154" s="154"/>
      <c r="E154" s="154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53"/>
      <c r="B155" s="153"/>
      <c r="C155" s="146"/>
      <c r="D155" s="146"/>
      <c r="E155" s="146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53"/>
      <c r="B156" s="153"/>
      <c r="C156" s="146"/>
      <c r="D156" s="154"/>
      <c r="E156" s="154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53"/>
      <c r="B157" s="153"/>
      <c r="C157" s="146"/>
      <c r="D157" s="146"/>
      <c r="E157" s="146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53"/>
      <c r="B158" s="153"/>
      <c r="C158" s="146"/>
      <c r="D158" s="154"/>
      <c r="E158" s="154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53"/>
      <c r="B159" s="153"/>
      <c r="C159" s="146"/>
      <c r="D159" s="146"/>
      <c r="E159" s="146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53"/>
      <c r="B160" s="153"/>
      <c r="C160" s="146"/>
      <c r="D160" s="154"/>
      <c r="E160" s="154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53"/>
      <c r="B161" s="153"/>
      <c r="C161" s="146"/>
      <c r="D161" s="146"/>
      <c r="E161" s="146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53"/>
      <c r="B162" s="153"/>
      <c r="C162" s="146"/>
      <c r="D162" s="154"/>
      <c r="E162" s="154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53"/>
      <c r="B163" s="153"/>
      <c r="C163" s="146"/>
      <c r="D163" s="146"/>
      <c r="E163" s="146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53"/>
      <c r="B164" s="153"/>
      <c r="C164" s="146"/>
      <c r="D164" s="154"/>
      <c r="E164" s="154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53"/>
      <c r="B165" s="153"/>
      <c r="C165" s="146"/>
      <c r="D165" s="146"/>
      <c r="E165" s="146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53"/>
      <c r="B166" s="153"/>
      <c r="C166" s="146"/>
      <c r="D166" s="154"/>
      <c r="E166" s="15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53"/>
      <c r="B167" s="153"/>
      <c r="C167" s="146"/>
      <c r="D167" s="146"/>
      <c r="E167" s="146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53"/>
      <c r="B168" s="153"/>
      <c r="C168" s="146"/>
      <c r="D168" s="154"/>
      <c r="E168" s="154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53"/>
      <c r="B169" s="153"/>
      <c r="C169" s="146"/>
      <c r="D169" s="146"/>
      <c r="E169" s="146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53"/>
      <c r="B170" s="153"/>
      <c r="C170" s="146"/>
      <c r="D170" s="154"/>
      <c r="E170" s="154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53"/>
      <c r="B171" s="153"/>
      <c r="C171" s="146"/>
      <c r="D171" s="146"/>
      <c r="E171" s="146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53"/>
      <c r="B172" s="153"/>
      <c r="C172" s="146"/>
      <c r="D172" s="154"/>
      <c r="E172" s="154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53"/>
      <c r="B173" s="153"/>
      <c r="C173" s="146"/>
      <c r="D173" s="146"/>
      <c r="E173" s="146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53"/>
      <c r="B174" s="153"/>
      <c r="C174" s="146"/>
      <c r="D174" s="154"/>
      <c r="E174" s="154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53"/>
      <c r="B175" s="153"/>
      <c r="C175" s="146"/>
      <c r="D175" s="146"/>
      <c r="E175" s="146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53"/>
      <c r="B176" s="153"/>
      <c r="C176" s="146"/>
      <c r="D176" s="154"/>
      <c r="E176" s="154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53"/>
      <c r="B177" s="153"/>
      <c r="C177" s="146"/>
      <c r="D177" s="146"/>
      <c r="E177" s="146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53"/>
      <c r="B178" s="153"/>
      <c r="C178" s="146"/>
      <c r="D178" s="154"/>
      <c r="E178" s="15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53"/>
      <c r="B179" s="153"/>
      <c r="C179" s="146"/>
      <c r="D179" s="146"/>
      <c r="E179" s="146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53"/>
      <c r="B180" s="153"/>
      <c r="C180" s="146"/>
      <c r="D180" s="154"/>
      <c r="E180" s="154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53"/>
      <c r="B181" s="153"/>
      <c r="C181" s="146"/>
      <c r="D181" s="146"/>
      <c r="E181" s="146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53"/>
      <c r="B182" s="153"/>
      <c r="C182" s="146"/>
      <c r="D182" s="154"/>
      <c r="E182" s="154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53"/>
      <c r="B183" s="153"/>
      <c r="C183" s="146"/>
      <c r="D183" s="146"/>
      <c r="E183" s="146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53"/>
      <c r="B184" s="153"/>
      <c r="C184" s="146"/>
      <c r="D184" s="154"/>
      <c r="E184" s="15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53"/>
      <c r="B185" s="153"/>
      <c r="C185" s="146"/>
      <c r="D185" s="146"/>
      <c r="E185" s="146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53"/>
      <c r="B186" s="153"/>
      <c r="C186" s="146"/>
      <c r="D186" s="154"/>
      <c r="E186" s="154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53"/>
      <c r="B187" s="153"/>
      <c r="C187" s="146"/>
      <c r="D187" s="146"/>
      <c r="E187" s="146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53"/>
      <c r="B188" s="153"/>
      <c r="C188" s="146"/>
      <c r="D188" s="154"/>
      <c r="E188" s="15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53"/>
      <c r="B189" s="153"/>
      <c r="C189" s="146"/>
      <c r="D189" s="146"/>
      <c r="E189" s="146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53"/>
      <c r="B190" s="153"/>
      <c r="C190" s="146"/>
      <c r="D190" s="154"/>
      <c r="E190" s="154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53"/>
      <c r="B191" s="153"/>
      <c r="C191" s="146"/>
      <c r="D191" s="146"/>
      <c r="E191" s="146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53"/>
      <c r="B192" s="153"/>
      <c r="C192" s="146"/>
      <c r="D192" s="154"/>
      <c r="E192" s="15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53"/>
      <c r="B193" s="153"/>
      <c r="C193" s="146"/>
      <c r="D193" s="146"/>
      <c r="E193" s="146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53"/>
      <c r="B194" s="153"/>
      <c r="C194" s="146"/>
      <c r="D194" s="154"/>
      <c r="E194" s="154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53"/>
      <c r="B195" s="153"/>
      <c r="C195" s="146"/>
      <c r="D195" s="146"/>
      <c r="E195" s="146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53"/>
      <c r="B196" s="153"/>
      <c r="C196" s="146"/>
      <c r="D196" s="154"/>
      <c r="E196" s="15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53"/>
      <c r="B197" s="153"/>
      <c r="C197" s="146"/>
      <c r="D197" s="146"/>
      <c r="E197" s="146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53"/>
      <c r="B198" s="153"/>
      <c r="C198" s="146"/>
      <c r="D198" s="154"/>
      <c r="E198" s="15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53"/>
      <c r="B199" s="153"/>
      <c r="C199" s="146"/>
      <c r="D199" s="146"/>
      <c r="E199" s="146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53"/>
      <c r="B200" s="153"/>
      <c r="C200" s="146"/>
      <c r="D200" s="154"/>
      <c r="E200" s="15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53"/>
      <c r="B201" s="153"/>
      <c r="C201" s="146"/>
      <c r="D201" s="146"/>
      <c r="E201" s="146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53"/>
      <c r="B202" s="153"/>
      <c r="C202" s="146"/>
      <c r="D202" s="154"/>
      <c r="E202" s="15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53"/>
      <c r="B203" s="153"/>
      <c r="C203" s="146"/>
      <c r="D203" s="146"/>
      <c r="E203" s="146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53"/>
      <c r="B204" s="153"/>
      <c r="C204" s="146"/>
      <c r="D204" s="154"/>
      <c r="E204" s="15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53"/>
      <c r="B205" s="153"/>
      <c r="C205" s="146"/>
      <c r="D205" s="146"/>
      <c r="E205" s="146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53"/>
      <c r="B206" s="153"/>
      <c r="C206" s="146"/>
      <c r="D206" s="154"/>
      <c r="E206" s="15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53"/>
      <c r="B207" s="153"/>
      <c r="C207" s="146"/>
      <c r="D207" s="146"/>
      <c r="E207" s="146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53"/>
      <c r="B208" s="153"/>
      <c r="C208" s="146"/>
      <c r="D208" s="154"/>
      <c r="E208" s="15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53"/>
      <c r="B209" s="153"/>
      <c r="C209" s="146"/>
      <c r="D209" s="146"/>
      <c r="E209" s="146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53"/>
      <c r="B210" s="153"/>
      <c r="C210" s="146"/>
      <c r="D210" s="154"/>
      <c r="E210" s="154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53"/>
      <c r="B211" s="153"/>
      <c r="C211" s="146"/>
      <c r="D211" s="146"/>
      <c r="E211" s="146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53"/>
      <c r="B212" s="153"/>
      <c r="C212" s="146"/>
      <c r="D212" s="154"/>
      <c r="E212" s="154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53"/>
      <c r="B213" s="153"/>
      <c r="C213" s="146"/>
      <c r="D213" s="146"/>
      <c r="E213" s="146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53"/>
      <c r="B214" s="153"/>
      <c r="C214" s="146"/>
      <c r="D214" s="154"/>
      <c r="E214" s="154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53"/>
      <c r="B215" s="153"/>
      <c r="C215" s="146"/>
      <c r="D215" s="146"/>
      <c r="E215" s="146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53"/>
      <c r="B216" s="153"/>
      <c r="C216" s="146"/>
      <c r="D216" s="154"/>
      <c r="E216" s="154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53"/>
      <c r="B217" s="153"/>
      <c r="C217" s="146"/>
      <c r="D217" s="146"/>
      <c r="E217" s="146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53"/>
      <c r="B218" s="153"/>
      <c r="C218" s="146"/>
      <c r="D218" s="154"/>
      <c r="E218" s="154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53"/>
      <c r="B219" s="153"/>
      <c r="C219" s="146"/>
      <c r="D219" s="146"/>
      <c r="E219" s="146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53"/>
      <c r="B220" s="153"/>
      <c r="C220" s="146"/>
      <c r="D220" s="154"/>
      <c r="E220" s="154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53"/>
      <c r="B221" s="153"/>
      <c r="C221" s="146"/>
      <c r="D221" s="146"/>
      <c r="E221" s="146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53"/>
      <c r="B222" s="153"/>
      <c r="C222" s="146"/>
      <c r="D222" s="154"/>
      <c r="E222" s="154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53"/>
      <c r="B223" s="153"/>
      <c r="C223" s="146"/>
      <c r="D223" s="146"/>
      <c r="E223" s="146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53"/>
      <c r="B224" s="153"/>
      <c r="C224" s="146"/>
      <c r="D224" s="154"/>
      <c r="E224" s="154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53"/>
      <c r="B225" s="153"/>
      <c r="C225" s="146"/>
      <c r="D225" s="146"/>
      <c r="E225" s="146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53"/>
      <c r="B226" s="153"/>
      <c r="C226" s="146"/>
      <c r="D226" s="154"/>
      <c r="E226" s="154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53"/>
      <c r="B227" s="153"/>
      <c r="C227" s="146"/>
      <c r="D227" s="146"/>
      <c r="E227" s="146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53"/>
      <c r="B228" s="153"/>
      <c r="C228" s="146"/>
      <c r="D228" s="154"/>
      <c r="E228" s="154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53"/>
      <c r="B229" s="153"/>
      <c r="C229" s="146"/>
      <c r="D229" s="146"/>
      <c r="E229" s="146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53"/>
      <c r="B230" s="153"/>
      <c r="C230" s="146"/>
      <c r="D230" s="154"/>
      <c r="E230" s="154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53"/>
      <c r="B231" s="153"/>
      <c r="C231" s="146"/>
      <c r="D231" s="146"/>
      <c r="E231" s="146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53"/>
      <c r="B232" s="153"/>
      <c r="C232" s="146"/>
      <c r="D232" s="154"/>
      <c r="E232" s="154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53"/>
      <c r="B233" s="153"/>
      <c r="C233" s="146"/>
      <c r="D233" s="146"/>
      <c r="E233" s="146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53"/>
      <c r="B234" s="153"/>
      <c r="C234" s="146"/>
      <c r="D234" s="154"/>
      <c r="E234" s="154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53"/>
      <c r="B235" s="153"/>
      <c r="C235" s="146"/>
      <c r="D235" s="146"/>
      <c r="E235" s="146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53"/>
      <c r="B236" s="153"/>
      <c r="C236" s="146"/>
      <c r="D236" s="154"/>
      <c r="E236" s="154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53"/>
      <c r="B237" s="153"/>
      <c r="C237" s="146"/>
      <c r="D237" s="146"/>
      <c r="E237" s="146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53"/>
      <c r="B238" s="153"/>
      <c r="C238" s="146"/>
      <c r="D238" s="154"/>
      <c r="E238" s="154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53"/>
      <c r="B239" s="153"/>
      <c r="C239" s="146"/>
      <c r="D239" s="146"/>
      <c r="E239" s="146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53"/>
      <c r="B240" s="153"/>
      <c r="C240" s="146"/>
      <c r="D240" s="154"/>
      <c r="E240" s="154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53"/>
      <c r="B241" s="153"/>
      <c r="C241" s="146"/>
      <c r="D241" s="146"/>
      <c r="E241" s="146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53"/>
      <c r="B242" s="153"/>
      <c r="C242" s="146"/>
      <c r="D242" s="154"/>
      <c r="E242" s="154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53"/>
      <c r="B243" s="153"/>
      <c r="C243" s="146"/>
      <c r="D243" s="146"/>
      <c r="E243" s="146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53"/>
      <c r="B244" s="153"/>
      <c r="C244" s="146"/>
      <c r="D244" s="154"/>
      <c r="E244" s="15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53"/>
      <c r="B245" s="153"/>
      <c r="C245" s="146"/>
      <c r="D245" s="146"/>
      <c r="E245" s="146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53"/>
      <c r="B246" s="153"/>
      <c r="C246" s="146"/>
      <c r="D246" s="154"/>
      <c r="E246" s="15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53"/>
      <c r="B247" s="153"/>
      <c r="C247" s="146"/>
      <c r="D247" s="146"/>
      <c r="E247" s="146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53"/>
      <c r="B248" s="153"/>
      <c r="C248" s="146"/>
      <c r="D248" s="154"/>
      <c r="E248" s="15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53"/>
      <c r="B249" s="153"/>
      <c r="C249" s="146"/>
      <c r="D249" s="146"/>
      <c r="E249" s="146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53"/>
      <c r="B250" s="153"/>
      <c r="C250" s="146"/>
      <c r="D250" s="154"/>
      <c r="E250" s="15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53"/>
      <c r="B251" s="153"/>
      <c r="C251" s="146"/>
      <c r="D251" s="146"/>
      <c r="E251" s="146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53"/>
      <c r="B252" s="153"/>
      <c r="C252" s="146"/>
      <c r="D252" s="154"/>
      <c r="E252" s="15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53"/>
      <c r="B253" s="153"/>
      <c r="C253" s="146"/>
      <c r="D253" s="146"/>
      <c r="E253" s="146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53"/>
      <c r="B254" s="153"/>
      <c r="C254" s="146"/>
      <c r="D254" s="154"/>
      <c r="E254" s="15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53"/>
      <c r="B255" s="153"/>
      <c r="C255" s="146"/>
      <c r="D255" s="146"/>
      <c r="E255" s="146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53"/>
      <c r="B256" s="153"/>
      <c r="C256" s="146"/>
      <c r="D256" s="154"/>
      <c r="E256" s="15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53"/>
      <c r="B257" s="153"/>
      <c r="C257" s="146"/>
      <c r="D257" s="146"/>
      <c r="E257" s="146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53"/>
      <c r="B258" s="153"/>
      <c r="C258" s="146"/>
      <c r="D258" s="154"/>
      <c r="E258" s="15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53"/>
      <c r="B259" s="153"/>
      <c r="C259" s="146"/>
      <c r="D259" s="146"/>
      <c r="E259" s="146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53"/>
      <c r="B260" s="153"/>
      <c r="C260" s="146"/>
      <c r="D260" s="154"/>
      <c r="E260" s="15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53"/>
      <c r="B261" s="153"/>
      <c r="C261" s="146"/>
      <c r="D261" s="146"/>
      <c r="E261" s="146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53"/>
      <c r="B262" s="153"/>
      <c r="C262" s="146"/>
      <c r="D262" s="154"/>
      <c r="E262" s="15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53"/>
      <c r="B263" s="153"/>
      <c r="C263" s="146"/>
      <c r="D263" s="146"/>
      <c r="E263" s="146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53"/>
      <c r="B264" s="153"/>
      <c r="C264" s="146"/>
      <c r="D264" s="154"/>
      <c r="E264" s="15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53"/>
      <c r="B265" s="153"/>
      <c r="C265" s="146"/>
      <c r="D265" s="146"/>
      <c r="E265" s="146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53"/>
      <c r="B266" s="153"/>
      <c r="C266" s="146"/>
      <c r="D266" s="154"/>
      <c r="E266" s="15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53"/>
      <c r="B267" s="153"/>
      <c r="C267" s="146"/>
      <c r="D267" s="146"/>
      <c r="E267" s="146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53"/>
      <c r="B268" s="153"/>
      <c r="C268" s="146"/>
      <c r="D268" s="154"/>
      <c r="E268" s="15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53"/>
      <c r="B269" s="153"/>
      <c r="C269" s="146"/>
      <c r="D269" s="146"/>
      <c r="E269" s="146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53"/>
      <c r="B270" s="153"/>
      <c r="C270" s="146"/>
      <c r="D270" s="154"/>
      <c r="E270" s="15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53"/>
      <c r="B271" s="153"/>
      <c r="C271" s="146"/>
      <c r="D271" s="146"/>
      <c r="E271" s="146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53"/>
      <c r="B272" s="153"/>
      <c r="C272" s="146"/>
      <c r="D272" s="154"/>
      <c r="E272" s="15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53"/>
      <c r="B273" s="153"/>
      <c r="C273" s="146"/>
      <c r="D273" s="146"/>
      <c r="E273" s="146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53"/>
      <c r="B274" s="153"/>
      <c r="C274" s="146"/>
      <c r="D274" s="154"/>
      <c r="E274" s="15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53"/>
      <c r="B275" s="153"/>
      <c r="C275" s="146"/>
      <c r="D275" s="146"/>
      <c r="E275" s="146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53"/>
      <c r="B276" s="153"/>
      <c r="C276" s="146"/>
      <c r="D276" s="154"/>
      <c r="E276" s="15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53"/>
      <c r="B277" s="153"/>
      <c r="C277" s="146"/>
      <c r="D277" s="146"/>
      <c r="E277" s="146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53"/>
      <c r="B278" s="153"/>
      <c r="C278" s="146"/>
      <c r="D278" s="154"/>
      <c r="E278" s="15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53"/>
      <c r="B279" s="153"/>
      <c r="C279" s="146"/>
      <c r="D279" s="146"/>
      <c r="E279" s="146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53"/>
      <c r="B280" s="153"/>
      <c r="C280" s="146"/>
      <c r="D280" s="154"/>
      <c r="E280" s="15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53"/>
      <c r="B281" s="153"/>
      <c r="C281" s="146"/>
      <c r="D281" s="146"/>
      <c r="E281" s="146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53"/>
      <c r="B282" s="153"/>
      <c r="C282" s="146"/>
      <c r="D282" s="154"/>
      <c r="E282" s="15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53"/>
      <c r="B283" s="153"/>
      <c r="C283" s="146"/>
      <c r="D283" s="146"/>
      <c r="E283" s="146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53"/>
      <c r="B284" s="153"/>
      <c r="C284" s="146"/>
      <c r="D284" s="154"/>
      <c r="E284" s="15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53"/>
      <c r="B285" s="153"/>
      <c r="C285" s="146"/>
      <c r="D285" s="146"/>
      <c r="E285" s="146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53"/>
      <c r="B286" s="153"/>
      <c r="C286" s="146"/>
      <c r="D286" s="154"/>
      <c r="E286" s="15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53"/>
      <c r="B287" s="153"/>
      <c r="C287" s="146"/>
      <c r="D287" s="146"/>
      <c r="E287" s="146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53"/>
      <c r="B288" s="153"/>
      <c r="C288" s="146"/>
      <c r="D288" s="154"/>
      <c r="E288" s="15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53"/>
      <c r="B289" s="153"/>
      <c r="C289" s="146"/>
      <c r="D289" s="146"/>
      <c r="E289" s="146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53"/>
      <c r="B290" s="153"/>
      <c r="C290" s="146"/>
      <c r="D290" s="154"/>
      <c r="E290" s="15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53"/>
      <c r="B291" s="153"/>
      <c r="C291" s="146"/>
      <c r="D291" s="146"/>
      <c r="E291" s="146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53"/>
      <c r="B292" s="153"/>
      <c r="C292" s="146"/>
      <c r="D292" s="154"/>
      <c r="E292" s="15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53"/>
      <c r="B293" s="153"/>
      <c r="C293" s="146"/>
      <c r="D293" s="146"/>
      <c r="E293" s="146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53"/>
      <c r="B294" s="153"/>
      <c r="C294" s="146"/>
      <c r="D294" s="154"/>
      <c r="E294" s="15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53"/>
      <c r="B295" s="153"/>
      <c r="C295" s="146"/>
      <c r="D295" s="146"/>
      <c r="E295" s="146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53"/>
      <c r="B296" s="153"/>
      <c r="C296" s="146"/>
      <c r="D296" s="154"/>
      <c r="E296" s="15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53"/>
      <c r="B297" s="153"/>
      <c r="C297" s="146"/>
      <c r="D297" s="146"/>
      <c r="E297" s="146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53"/>
      <c r="B298" s="153"/>
      <c r="C298" s="146"/>
      <c r="D298" s="154"/>
      <c r="E298" s="15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53"/>
      <c r="B299" s="153"/>
      <c r="C299" s="146"/>
      <c r="D299" s="146"/>
      <c r="E299" s="146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53"/>
      <c r="B300" s="153"/>
      <c r="C300" s="146"/>
      <c r="D300" s="154"/>
      <c r="E300" s="15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53"/>
      <c r="B301" s="153"/>
      <c r="C301" s="146"/>
      <c r="D301" s="146"/>
      <c r="E301" s="146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53"/>
      <c r="B302" s="153"/>
      <c r="C302" s="146"/>
      <c r="D302" s="154"/>
      <c r="E302" s="15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53"/>
      <c r="B303" s="153"/>
      <c r="C303" s="146"/>
      <c r="D303" s="146"/>
      <c r="E303" s="146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53"/>
      <c r="B304" s="153"/>
      <c r="C304" s="146"/>
      <c r="D304" s="154"/>
      <c r="E304" s="15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53"/>
      <c r="B305" s="153"/>
      <c r="C305" s="146"/>
      <c r="D305" s="146"/>
      <c r="E305" s="146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53"/>
      <c r="B306" s="153"/>
      <c r="C306" s="146"/>
      <c r="D306" s="154"/>
      <c r="E306" s="15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53"/>
      <c r="B307" s="153"/>
      <c r="C307" s="146"/>
      <c r="D307" s="146"/>
      <c r="E307" s="146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53"/>
      <c r="B308" s="153"/>
      <c r="C308" s="146"/>
      <c r="D308" s="154"/>
      <c r="E308" s="15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53"/>
      <c r="B309" s="153"/>
      <c r="C309" s="146"/>
      <c r="D309" s="146"/>
      <c r="E309" s="146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53"/>
      <c r="B310" s="153"/>
      <c r="C310" s="146"/>
      <c r="D310" s="154"/>
      <c r="E310" s="15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53"/>
      <c r="B311" s="153"/>
      <c r="C311" s="146"/>
      <c r="D311" s="146"/>
      <c r="E311" s="146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53"/>
      <c r="B312" s="153"/>
      <c r="C312" s="146"/>
      <c r="D312" s="154"/>
      <c r="E312" s="15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53"/>
      <c r="B313" s="153"/>
      <c r="C313" s="146"/>
      <c r="D313" s="146"/>
      <c r="E313" s="146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53"/>
      <c r="B314" s="153"/>
      <c r="C314" s="146"/>
      <c r="D314" s="154"/>
      <c r="E314" s="15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53"/>
      <c r="B315" s="153"/>
      <c r="C315" s="146"/>
      <c r="D315" s="146"/>
      <c r="E315" s="146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53"/>
      <c r="B316" s="153"/>
      <c r="C316" s="146"/>
      <c r="D316" s="154"/>
      <c r="E316" s="15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53"/>
      <c r="B317" s="153"/>
      <c r="C317" s="146"/>
      <c r="D317" s="146"/>
      <c r="E317" s="146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53"/>
      <c r="B318" s="153"/>
      <c r="C318" s="146"/>
      <c r="D318" s="154"/>
      <c r="E318" s="15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53"/>
      <c r="B319" s="153"/>
      <c r="C319" s="146"/>
      <c r="D319" s="146"/>
      <c r="E319" s="146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53"/>
      <c r="B320" s="153"/>
      <c r="C320" s="146"/>
      <c r="D320" s="154"/>
      <c r="E320" s="15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53"/>
      <c r="B321" s="153"/>
      <c r="C321" s="146"/>
      <c r="D321" s="146"/>
      <c r="E321" s="146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53"/>
      <c r="B322" s="153"/>
      <c r="C322" s="146"/>
      <c r="D322" s="154"/>
      <c r="E322" s="15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53"/>
      <c r="B323" s="153"/>
      <c r="C323" s="146"/>
      <c r="D323" s="146"/>
      <c r="E323" s="146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53"/>
      <c r="B324" s="153"/>
      <c r="C324" s="146"/>
      <c r="D324" s="154"/>
      <c r="E324" s="15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53"/>
      <c r="B325" s="153"/>
      <c r="C325" s="146"/>
      <c r="D325" s="146"/>
      <c r="E325" s="146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53"/>
      <c r="B326" s="153"/>
      <c r="C326" s="146"/>
      <c r="D326" s="154"/>
      <c r="E326" s="15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53"/>
      <c r="B327" s="153"/>
      <c r="C327" s="146"/>
      <c r="D327" s="146"/>
      <c r="E327" s="146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53"/>
      <c r="B328" s="153"/>
      <c r="C328" s="146"/>
      <c r="D328" s="154"/>
      <c r="E328" s="15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53"/>
      <c r="B329" s="153"/>
      <c r="C329" s="146"/>
      <c r="D329" s="146"/>
      <c r="E329" s="146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53"/>
      <c r="B330" s="153"/>
      <c r="C330" s="146"/>
      <c r="D330" s="154"/>
      <c r="E330" s="15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53"/>
      <c r="B331" s="153"/>
      <c r="C331" s="146"/>
      <c r="D331" s="146"/>
      <c r="E331" s="146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53"/>
      <c r="B332" s="153"/>
      <c r="C332" s="146"/>
      <c r="D332" s="154"/>
      <c r="E332" s="15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53"/>
      <c r="B333" s="153"/>
      <c r="C333" s="146"/>
      <c r="D333" s="146"/>
      <c r="E333" s="146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53"/>
      <c r="B334" s="153"/>
      <c r="C334" s="146"/>
      <c r="D334" s="154"/>
      <c r="E334" s="15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53"/>
      <c r="B335" s="153"/>
      <c r="C335" s="146"/>
      <c r="D335" s="146"/>
      <c r="E335" s="146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53"/>
      <c r="B336" s="153"/>
      <c r="C336" s="146"/>
      <c r="D336" s="154"/>
      <c r="E336" s="15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53"/>
      <c r="B337" s="153"/>
      <c r="C337" s="146"/>
      <c r="D337" s="146"/>
      <c r="E337" s="146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53"/>
      <c r="B338" s="153"/>
      <c r="C338" s="146"/>
      <c r="D338" s="154"/>
      <c r="E338" s="15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53"/>
      <c r="B339" s="153"/>
      <c r="C339" s="146"/>
      <c r="D339" s="146"/>
      <c r="E339" s="146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53"/>
      <c r="B340" s="153"/>
      <c r="C340" s="146"/>
      <c r="D340" s="154"/>
      <c r="E340" s="15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53"/>
      <c r="B341" s="153"/>
      <c r="C341" s="146"/>
      <c r="D341" s="146"/>
      <c r="E341" s="146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53"/>
      <c r="B342" s="153"/>
      <c r="C342" s="146"/>
      <c r="D342" s="154"/>
      <c r="E342" s="15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53"/>
      <c r="B343" s="153"/>
      <c r="C343" s="146"/>
      <c r="D343" s="146"/>
      <c r="E343" s="146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53"/>
      <c r="B344" s="153"/>
      <c r="C344" s="146"/>
      <c r="D344" s="154"/>
      <c r="E344" s="15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53"/>
      <c r="B345" s="153"/>
      <c r="C345" s="146"/>
      <c r="D345" s="146"/>
      <c r="E345" s="146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53"/>
      <c r="B346" s="153"/>
      <c r="C346" s="146"/>
      <c r="D346" s="154"/>
      <c r="E346" s="15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53"/>
      <c r="B347" s="153"/>
      <c r="C347" s="146"/>
      <c r="D347" s="146"/>
      <c r="E347" s="146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53"/>
      <c r="B348" s="153"/>
      <c r="C348" s="146"/>
      <c r="D348" s="154"/>
      <c r="E348" s="15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53"/>
      <c r="B349" s="153"/>
      <c r="C349" s="146"/>
      <c r="D349" s="146"/>
      <c r="E349" s="146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53"/>
      <c r="B350" s="153"/>
      <c r="C350" s="146"/>
      <c r="D350" s="154"/>
      <c r="E350" s="15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53"/>
      <c r="B351" s="153"/>
      <c r="C351" s="146"/>
      <c r="D351" s="146"/>
      <c r="E351" s="146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53"/>
      <c r="B352" s="153"/>
      <c r="C352" s="146"/>
      <c r="D352" s="154"/>
      <c r="E352" s="15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53"/>
      <c r="B353" s="153"/>
      <c r="C353" s="146"/>
      <c r="D353" s="146"/>
      <c r="E353" s="146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53"/>
      <c r="B354" s="153"/>
      <c r="C354" s="146"/>
      <c r="D354" s="154"/>
      <c r="E354" s="15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53"/>
      <c r="B355" s="153"/>
      <c r="C355" s="146"/>
      <c r="D355" s="146"/>
      <c r="E355" s="146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53"/>
      <c r="B356" s="153"/>
      <c r="C356" s="146"/>
      <c r="D356" s="154"/>
      <c r="E356" s="15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53"/>
      <c r="B357" s="153"/>
      <c r="C357" s="146"/>
      <c r="D357" s="146"/>
      <c r="E357" s="146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53"/>
      <c r="B358" s="153"/>
      <c r="C358" s="146"/>
      <c r="D358" s="154"/>
      <c r="E358" s="15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53"/>
      <c r="B359" s="153"/>
      <c r="C359" s="146"/>
      <c r="D359" s="146"/>
      <c r="E359" s="146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53"/>
      <c r="B360" s="153"/>
      <c r="C360" s="146"/>
      <c r="D360" s="154"/>
      <c r="E360" s="15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53"/>
      <c r="B361" s="153"/>
      <c r="C361" s="146"/>
      <c r="D361" s="146"/>
      <c r="E361" s="146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53"/>
      <c r="B362" s="153"/>
      <c r="C362" s="146"/>
      <c r="D362" s="154"/>
      <c r="E362" s="15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53"/>
      <c r="B363" s="153"/>
      <c r="C363" s="146"/>
      <c r="D363" s="146"/>
      <c r="E363" s="146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53"/>
      <c r="B364" s="153"/>
      <c r="C364" s="146"/>
      <c r="D364" s="154"/>
      <c r="E364" s="15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53"/>
      <c r="B365" s="153"/>
      <c r="C365" s="146"/>
      <c r="D365" s="146"/>
      <c r="E365" s="146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53"/>
      <c r="B366" s="153"/>
      <c r="C366" s="146"/>
      <c r="D366" s="154"/>
      <c r="E366" s="15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53"/>
      <c r="B367" s="153"/>
      <c r="C367" s="146"/>
      <c r="D367" s="146"/>
      <c r="E367" s="146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53"/>
      <c r="B368" s="153"/>
      <c r="C368" s="146"/>
      <c r="D368" s="154"/>
      <c r="E368" s="15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53"/>
      <c r="B369" s="153"/>
      <c r="C369" s="146"/>
      <c r="D369" s="146"/>
      <c r="E369" s="146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53"/>
      <c r="B370" s="153"/>
      <c r="C370" s="146"/>
      <c r="D370" s="154"/>
      <c r="E370" s="15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53"/>
      <c r="B371" s="153"/>
      <c r="C371" s="146"/>
      <c r="D371" s="146"/>
      <c r="E371" s="146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53"/>
      <c r="B372" s="153"/>
      <c r="C372" s="146"/>
      <c r="D372" s="154"/>
      <c r="E372" s="15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53"/>
      <c r="B373" s="153"/>
      <c r="C373" s="146"/>
      <c r="D373" s="146"/>
      <c r="E373" s="146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53"/>
      <c r="B374" s="153"/>
      <c r="C374" s="146"/>
      <c r="D374" s="154"/>
      <c r="E374" s="15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53"/>
      <c r="B375" s="153"/>
      <c r="C375" s="146"/>
      <c r="D375" s="146"/>
      <c r="E375" s="146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53"/>
      <c r="B376" s="153"/>
      <c r="C376" s="146"/>
      <c r="D376" s="154"/>
      <c r="E376" s="15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53"/>
      <c r="B377" s="153"/>
      <c r="C377" s="146"/>
      <c r="D377" s="146"/>
      <c r="E377" s="146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53"/>
      <c r="B378" s="153"/>
      <c r="C378" s="146"/>
      <c r="D378" s="154"/>
      <c r="E378" s="15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53"/>
      <c r="B379" s="153"/>
      <c r="C379" s="146"/>
      <c r="D379" s="146"/>
      <c r="E379" s="146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53"/>
      <c r="B380" s="153"/>
      <c r="C380" s="146"/>
      <c r="D380" s="154"/>
      <c r="E380" s="15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53"/>
      <c r="B381" s="153"/>
      <c r="C381" s="146"/>
      <c r="D381" s="146"/>
      <c r="E381" s="146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53"/>
      <c r="B382" s="153"/>
      <c r="C382" s="146"/>
      <c r="D382" s="154"/>
      <c r="E382" s="15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53"/>
      <c r="B383" s="153"/>
      <c r="C383" s="146"/>
      <c r="D383" s="146"/>
      <c r="E383" s="146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53"/>
      <c r="B384" s="153"/>
      <c r="C384" s="146"/>
      <c r="D384" s="154"/>
      <c r="E384" s="15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53"/>
      <c r="B385" s="153"/>
      <c r="C385" s="146"/>
      <c r="D385" s="146"/>
      <c r="E385" s="146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53"/>
      <c r="B386" s="153"/>
      <c r="C386" s="146"/>
      <c r="D386" s="154"/>
      <c r="E386" s="15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53"/>
      <c r="B387" s="153"/>
      <c r="C387" s="146"/>
      <c r="D387" s="146"/>
      <c r="E387" s="146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53"/>
      <c r="B388" s="153"/>
      <c r="C388" s="146"/>
      <c r="D388" s="154"/>
      <c r="E388" s="15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53"/>
      <c r="B389" s="153"/>
      <c r="C389" s="146"/>
      <c r="D389" s="146"/>
      <c r="E389" s="146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53"/>
      <c r="B390" s="153"/>
      <c r="C390" s="146"/>
      <c r="D390" s="154"/>
      <c r="E390" s="15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53"/>
      <c r="B391" s="153"/>
      <c r="C391" s="146"/>
      <c r="D391" s="146"/>
      <c r="E391" s="146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53"/>
      <c r="B392" s="153"/>
      <c r="C392" s="146"/>
      <c r="D392" s="154"/>
      <c r="E392" s="15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53"/>
      <c r="B393" s="153"/>
      <c r="C393" s="146"/>
      <c r="D393" s="146"/>
      <c r="E393" s="146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53"/>
      <c r="B394" s="153"/>
      <c r="C394" s="146"/>
      <c r="D394" s="154"/>
      <c r="E394" s="15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53"/>
      <c r="B395" s="153"/>
      <c r="C395" s="146"/>
      <c r="D395" s="146"/>
      <c r="E395" s="146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53"/>
      <c r="B396" s="153"/>
      <c r="C396" s="146"/>
      <c r="D396" s="154"/>
      <c r="E396" s="15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53"/>
      <c r="B397" s="153"/>
      <c r="C397" s="146"/>
      <c r="D397" s="146"/>
      <c r="E397" s="146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53"/>
      <c r="B398" s="153"/>
      <c r="C398" s="146"/>
      <c r="D398" s="154"/>
      <c r="E398" s="15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53"/>
      <c r="B399" s="153"/>
      <c r="C399" s="146"/>
      <c r="D399" s="146"/>
      <c r="E399" s="146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53"/>
      <c r="B400" s="153"/>
      <c r="C400" s="146"/>
      <c r="D400" s="154"/>
      <c r="E400" s="15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53"/>
      <c r="B401" s="153"/>
      <c r="C401" s="146"/>
      <c r="D401" s="146"/>
      <c r="E401" s="146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53"/>
      <c r="B402" s="153"/>
      <c r="C402" s="146"/>
      <c r="D402" s="154"/>
      <c r="E402" s="15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53"/>
      <c r="B403" s="153"/>
      <c r="C403" s="146"/>
      <c r="D403" s="146"/>
      <c r="E403" s="146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53"/>
      <c r="B404" s="153"/>
      <c r="C404" s="146"/>
      <c r="D404" s="154"/>
      <c r="E404" s="15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53"/>
      <c r="B405" s="153"/>
      <c r="C405" s="146"/>
      <c r="D405" s="146"/>
      <c r="E405" s="146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53"/>
      <c r="B406" s="153"/>
      <c r="C406" s="146"/>
      <c r="D406" s="154"/>
      <c r="E406" s="15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53"/>
      <c r="B407" s="153"/>
      <c r="C407" s="146"/>
      <c r="D407" s="146"/>
      <c r="E407" s="146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53"/>
      <c r="B408" s="153"/>
      <c r="C408" s="146"/>
      <c r="D408" s="154"/>
      <c r="E408" s="15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53"/>
      <c r="B409" s="153"/>
      <c r="C409" s="146"/>
      <c r="D409" s="146"/>
      <c r="E409" s="146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53"/>
      <c r="B410" s="153"/>
      <c r="C410" s="146"/>
      <c r="D410" s="154"/>
      <c r="E410" s="15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53"/>
      <c r="B411" s="153"/>
      <c r="C411" s="146"/>
      <c r="D411" s="146"/>
      <c r="E411" s="146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53"/>
      <c r="B412" s="153"/>
      <c r="C412" s="146"/>
      <c r="D412" s="154"/>
      <c r="E412" s="15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53"/>
      <c r="B413" s="153"/>
      <c r="C413" s="146"/>
      <c r="D413" s="146"/>
      <c r="E413" s="146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53"/>
      <c r="B414" s="153"/>
      <c r="C414" s="146"/>
      <c r="D414" s="154"/>
      <c r="E414" s="15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53"/>
      <c r="B415" s="153"/>
      <c r="C415" s="146"/>
      <c r="D415" s="146"/>
      <c r="E415" s="146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53"/>
      <c r="B416" s="153"/>
      <c r="C416" s="146"/>
      <c r="D416" s="154"/>
      <c r="E416" s="15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53"/>
      <c r="B417" s="153"/>
      <c r="C417" s="146"/>
      <c r="D417" s="146"/>
      <c r="E417" s="146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53"/>
      <c r="B418" s="153"/>
      <c r="C418" s="146"/>
      <c r="D418" s="154"/>
      <c r="E418" s="15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53"/>
      <c r="B419" s="153"/>
      <c r="C419" s="146"/>
      <c r="D419" s="146"/>
      <c r="E419" s="146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53"/>
      <c r="B420" s="153"/>
      <c r="C420" s="146"/>
      <c r="D420" s="154"/>
      <c r="E420" s="15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53"/>
      <c r="B421" s="153"/>
      <c r="C421" s="146"/>
      <c r="D421" s="146"/>
      <c r="E421" s="146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53"/>
      <c r="B422" s="153"/>
      <c r="C422" s="146"/>
      <c r="D422" s="154"/>
      <c r="E422" s="15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53"/>
      <c r="B423" s="153"/>
      <c r="C423" s="146"/>
      <c r="D423" s="146"/>
      <c r="E423" s="146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53"/>
      <c r="B424" s="153"/>
      <c r="C424" s="146"/>
      <c r="D424" s="154"/>
      <c r="E424" s="15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53"/>
      <c r="B425" s="153"/>
      <c r="C425" s="146"/>
      <c r="D425" s="146"/>
      <c r="E425" s="146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53"/>
      <c r="B426" s="153"/>
      <c r="C426" s="146"/>
      <c r="D426" s="154"/>
      <c r="E426" s="15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53"/>
      <c r="B427" s="153"/>
      <c r="C427" s="146"/>
      <c r="D427" s="146"/>
      <c r="E427" s="146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53"/>
      <c r="B428" s="153"/>
      <c r="C428" s="146"/>
      <c r="D428" s="154"/>
      <c r="E428" s="15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53"/>
      <c r="B429" s="153"/>
      <c r="C429" s="146"/>
      <c r="D429" s="146"/>
      <c r="E429" s="146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53"/>
      <c r="B430" s="153"/>
      <c r="C430" s="146"/>
      <c r="D430" s="154"/>
      <c r="E430" s="15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53"/>
      <c r="B431" s="153"/>
      <c r="C431" s="146"/>
      <c r="D431" s="146"/>
      <c r="E431" s="146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53"/>
      <c r="B432" s="153"/>
      <c r="C432" s="146"/>
      <c r="D432" s="154"/>
      <c r="E432" s="15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53"/>
      <c r="B433" s="153"/>
      <c r="C433" s="146"/>
      <c r="D433" s="146"/>
      <c r="E433" s="146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53"/>
      <c r="B434" s="153"/>
      <c r="C434" s="146"/>
      <c r="D434" s="154"/>
      <c r="E434" s="15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53"/>
      <c r="B435" s="153"/>
      <c r="C435" s="146"/>
      <c r="D435" s="146"/>
      <c r="E435" s="146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53"/>
      <c r="B436" s="153"/>
      <c r="C436" s="146"/>
      <c r="D436" s="154"/>
      <c r="E436" s="15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53"/>
      <c r="B437" s="153"/>
      <c r="C437" s="146"/>
      <c r="D437" s="146"/>
      <c r="E437" s="146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53"/>
      <c r="B438" s="153"/>
      <c r="C438" s="146"/>
      <c r="D438" s="154"/>
      <c r="E438" s="15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53"/>
      <c r="B439" s="153"/>
      <c r="C439" s="146"/>
      <c r="D439" s="146"/>
      <c r="E439" s="146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53"/>
      <c r="B440" s="153"/>
      <c r="C440" s="146"/>
      <c r="D440" s="154"/>
      <c r="E440" s="15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53"/>
      <c r="B441" s="153"/>
      <c r="C441" s="146"/>
      <c r="D441" s="146"/>
      <c r="E441" s="146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53"/>
      <c r="B442" s="153"/>
      <c r="C442" s="146"/>
      <c r="D442" s="154"/>
      <c r="E442" s="15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53"/>
      <c r="B443" s="153"/>
      <c r="C443" s="146"/>
      <c r="D443" s="146"/>
      <c r="E443" s="146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53"/>
      <c r="B444" s="153"/>
      <c r="C444" s="146"/>
      <c r="D444" s="154"/>
      <c r="E444" s="15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53"/>
      <c r="B445" s="153"/>
      <c r="C445" s="146"/>
      <c r="D445" s="146"/>
      <c r="E445" s="146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53"/>
      <c r="B446" s="153"/>
      <c r="C446" s="146"/>
      <c r="D446" s="154"/>
      <c r="E446" s="15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53"/>
      <c r="B447" s="153"/>
      <c r="C447" s="146"/>
      <c r="D447" s="146"/>
      <c r="E447" s="146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53"/>
      <c r="B448" s="153"/>
      <c r="C448" s="146"/>
      <c r="D448" s="154"/>
      <c r="E448" s="15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53"/>
      <c r="B449" s="153"/>
      <c r="C449" s="146"/>
      <c r="D449" s="146"/>
      <c r="E449" s="146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53"/>
      <c r="B450" s="153"/>
      <c r="C450" s="146"/>
      <c r="D450" s="154"/>
      <c r="E450" s="15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53"/>
      <c r="B451" s="153"/>
      <c r="C451" s="146"/>
      <c r="D451" s="146"/>
      <c r="E451" s="146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53"/>
      <c r="B452" s="153"/>
      <c r="C452" s="146"/>
      <c r="D452" s="154"/>
      <c r="E452" s="15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53"/>
      <c r="B453" s="153"/>
      <c r="C453" s="146"/>
      <c r="D453" s="146"/>
      <c r="E453" s="146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53"/>
      <c r="B454" s="153"/>
      <c r="C454" s="146"/>
      <c r="D454" s="154"/>
      <c r="E454" s="15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53"/>
      <c r="B455" s="153"/>
      <c r="C455" s="146"/>
      <c r="D455" s="146"/>
      <c r="E455" s="146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53"/>
      <c r="B456" s="153"/>
      <c r="C456" s="146"/>
      <c r="D456" s="154"/>
      <c r="E456" s="15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53"/>
      <c r="B457" s="153"/>
      <c r="C457" s="146"/>
      <c r="D457" s="146"/>
      <c r="E457" s="146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53"/>
      <c r="B458" s="153"/>
      <c r="C458" s="146"/>
      <c r="D458" s="154"/>
      <c r="E458" s="15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53"/>
      <c r="B459" s="153"/>
      <c r="C459" s="146"/>
      <c r="D459" s="146"/>
      <c r="E459" s="146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53"/>
      <c r="B460" s="153"/>
      <c r="C460" s="146"/>
      <c r="D460" s="154"/>
      <c r="E460" s="15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53"/>
      <c r="B461" s="153"/>
      <c r="C461" s="146"/>
      <c r="D461" s="146"/>
      <c r="E461" s="146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53"/>
      <c r="B462" s="153"/>
      <c r="C462" s="146"/>
      <c r="D462" s="154"/>
      <c r="E462" s="15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53"/>
      <c r="B463" s="153"/>
      <c r="C463" s="146"/>
      <c r="D463" s="146"/>
      <c r="E463" s="146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53"/>
      <c r="B464" s="153"/>
      <c r="C464" s="146"/>
      <c r="D464" s="154"/>
      <c r="E464" s="15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53"/>
      <c r="B465" s="153"/>
      <c r="C465" s="146"/>
      <c r="D465" s="146"/>
      <c r="E465" s="146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53"/>
      <c r="B466" s="153"/>
      <c r="C466" s="146"/>
      <c r="D466" s="154"/>
      <c r="E466" s="15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53"/>
      <c r="B467" s="153"/>
      <c r="C467" s="146"/>
      <c r="D467" s="146"/>
      <c r="E467" s="146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53"/>
      <c r="B468" s="153"/>
      <c r="C468" s="146"/>
      <c r="D468" s="154"/>
      <c r="E468" s="15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53"/>
      <c r="B469" s="153"/>
      <c r="C469" s="146"/>
      <c r="D469" s="146"/>
      <c r="E469" s="146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53"/>
      <c r="B470" s="153"/>
      <c r="C470" s="146"/>
      <c r="D470" s="154"/>
      <c r="E470" s="15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53"/>
      <c r="B471" s="153"/>
      <c r="C471" s="146"/>
      <c r="D471" s="146"/>
      <c r="E471" s="146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53"/>
      <c r="B472" s="153"/>
      <c r="C472" s="146"/>
      <c r="D472" s="154"/>
      <c r="E472" s="15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53"/>
      <c r="B473" s="153"/>
      <c r="C473" s="146"/>
      <c r="D473" s="146"/>
      <c r="E473" s="146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53"/>
      <c r="B474" s="153"/>
      <c r="C474" s="146"/>
      <c r="D474" s="154"/>
      <c r="E474" s="15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53"/>
      <c r="B475" s="153"/>
      <c r="C475" s="146"/>
      <c r="D475" s="146"/>
      <c r="E475" s="146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53"/>
      <c r="B476" s="153"/>
      <c r="C476" s="146"/>
      <c r="D476" s="154"/>
      <c r="E476" s="15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53"/>
      <c r="B477" s="153"/>
      <c r="C477" s="146"/>
      <c r="D477" s="146"/>
      <c r="E477" s="146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53"/>
      <c r="B478" s="153"/>
      <c r="C478" s="146"/>
      <c r="D478" s="154"/>
      <c r="E478" s="15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53"/>
      <c r="B479" s="153"/>
      <c r="C479" s="146"/>
      <c r="D479" s="146"/>
      <c r="E479" s="146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53"/>
      <c r="B480" s="153"/>
      <c r="C480" s="146"/>
      <c r="D480" s="154"/>
      <c r="E480" s="15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53"/>
      <c r="B481" s="153"/>
      <c r="C481" s="146"/>
      <c r="D481" s="146"/>
      <c r="E481" s="146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53"/>
      <c r="B482" s="153"/>
      <c r="C482" s="146"/>
      <c r="D482" s="154"/>
      <c r="E482" s="15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53"/>
      <c r="B483" s="153"/>
      <c r="C483" s="146"/>
      <c r="D483" s="146"/>
      <c r="E483" s="146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53"/>
      <c r="B484" s="153"/>
      <c r="C484" s="146"/>
      <c r="D484" s="154"/>
      <c r="E484" s="15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53"/>
      <c r="B485" s="153"/>
      <c r="C485" s="146"/>
      <c r="D485" s="146"/>
      <c r="E485" s="146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53"/>
      <c r="B486" s="153"/>
      <c r="C486" s="146"/>
      <c r="D486" s="154"/>
      <c r="E486" s="15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53"/>
      <c r="B487" s="153"/>
      <c r="C487" s="146"/>
      <c r="D487" s="146"/>
      <c r="E487" s="146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53"/>
      <c r="B488" s="153"/>
      <c r="C488" s="146"/>
      <c r="D488" s="154"/>
      <c r="E488" s="15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53"/>
      <c r="B489" s="153"/>
      <c r="C489" s="146"/>
      <c r="D489" s="146"/>
      <c r="E489" s="146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53"/>
      <c r="B490" s="153"/>
      <c r="C490" s="146"/>
      <c r="D490" s="154"/>
      <c r="E490" s="15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53"/>
      <c r="B491" s="153"/>
      <c r="C491" s="146"/>
      <c r="D491" s="146"/>
      <c r="E491" s="146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53"/>
      <c r="B492" s="153"/>
      <c r="C492" s="146"/>
      <c r="D492" s="154"/>
      <c r="E492" s="15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53"/>
      <c r="B493" s="153"/>
      <c r="C493" s="146"/>
      <c r="D493" s="146"/>
      <c r="E493" s="146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53"/>
      <c r="B494" s="153"/>
      <c r="C494" s="146"/>
      <c r="D494" s="154"/>
      <c r="E494" s="15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53"/>
      <c r="B495" s="153"/>
      <c r="C495" s="146"/>
      <c r="D495" s="146"/>
      <c r="E495" s="146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53"/>
      <c r="B496" s="153"/>
      <c r="C496" s="146"/>
      <c r="D496" s="154"/>
      <c r="E496" s="15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53"/>
      <c r="B497" s="153"/>
      <c r="C497" s="146"/>
      <c r="D497" s="146"/>
      <c r="E497" s="146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53"/>
      <c r="B498" s="153"/>
      <c r="C498" s="146"/>
      <c r="D498" s="154"/>
      <c r="E498" s="15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53"/>
      <c r="B499" s="153"/>
      <c r="C499" s="146"/>
      <c r="D499" s="146"/>
      <c r="E499" s="146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53"/>
      <c r="B500" s="153"/>
      <c r="C500" s="146"/>
      <c r="D500" s="154"/>
      <c r="E500" s="15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53"/>
      <c r="B501" s="153"/>
      <c r="C501" s="146"/>
      <c r="D501" s="146"/>
      <c r="E501" s="146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53"/>
      <c r="B502" s="153"/>
      <c r="C502" s="146"/>
      <c r="D502" s="154"/>
      <c r="E502" s="15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53"/>
      <c r="B503" s="153"/>
      <c r="C503" s="146"/>
      <c r="D503" s="146"/>
      <c r="E503" s="146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53"/>
      <c r="B504" s="153"/>
      <c r="C504" s="146"/>
      <c r="D504" s="154"/>
      <c r="E504" s="15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53"/>
      <c r="B505" s="153"/>
      <c r="C505" s="146"/>
      <c r="D505" s="146"/>
      <c r="E505" s="146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53"/>
      <c r="B506" s="153"/>
      <c r="C506" s="146"/>
      <c r="D506" s="154"/>
      <c r="E506" s="15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53"/>
      <c r="B507" s="153"/>
      <c r="C507" s="146"/>
      <c r="D507" s="146"/>
      <c r="E507" s="146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53"/>
      <c r="B508" s="153"/>
      <c r="C508" s="146"/>
      <c r="D508" s="154"/>
      <c r="E508" s="15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53"/>
      <c r="B509" s="153"/>
      <c r="C509" s="146"/>
      <c r="D509" s="146"/>
      <c r="E509" s="146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53"/>
      <c r="B510" s="153"/>
      <c r="C510" s="146"/>
      <c r="D510" s="154"/>
      <c r="E510" s="15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53"/>
      <c r="B511" s="153"/>
      <c r="C511" s="146"/>
      <c r="D511" s="146"/>
      <c r="E511" s="146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53"/>
      <c r="B512" s="153"/>
      <c r="C512" s="146"/>
      <c r="D512" s="154"/>
      <c r="E512" s="15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53"/>
      <c r="B513" s="153"/>
      <c r="C513" s="146"/>
      <c r="D513" s="146"/>
      <c r="E513" s="146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53"/>
      <c r="B514" s="153"/>
      <c r="C514" s="146"/>
      <c r="D514" s="154"/>
      <c r="E514" s="15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53"/>
      <c r="B515" s="153"/>
      <c r="C515" s="146"/>
      <c r="D515" s="146"/>
      <c r="E515" s="146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53"/>
      <c r="B516" s="153"/>
      <c r="C516" s="146"/>
      <c r="D516" s="154"/>
      <c r="E516" s="15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53"/>
      <c r="B517" s="153"/>
      <c r="C517" s="146"/>
      <c r="D517" s="146"/>
      <c r="E517" s="146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53"/>
      <c r="B518" s="153"/>
      <c r="C518" s="146"/>
      <c r="D518" s="154"/>
      <c r="E518" s="15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53"/>
      <c r="B519" s="153"/>
      <c r="C519" s="146"/>
      <c r="D519" s="146"/>
      <c r="E519" s="146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53"/>
      <c r="B520" s="153"/>
      <c r="C520" s="146"/>
      <c r="D520" s="154"/>
      <c r="E520" s="15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53"/>
      <c r="B521" s="153"/>
      <c r="C521" s="146"/>
      <c r="D521" s="146"/>
      <c r="E521" s="146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53"/>
      <c r="B522" s="153"/>
      <c r="C522" s="146"/>
      <c r="D522" s="154"/>
      <c r="E522" s="15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53"/>
      <c r="B523" s="153"/>
      <c r="C523" s="146"/>
      <c r="D523" s="146"/>
      <c r="E523" s="146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53"/>
      <c r="B524" s="153"/>
      <c r="C524" s="146"/>
      <c r="D524" s="154"/>
      <c r="E524" s="15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53"/>
      <c r="B525" s="153"/>
      <c r="C525" s="146"/>
      <c r="D525" s="146"/>
      <c r="E525" s="146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53"/>
      <c r="B526" s="153"/>
      <c r="C526" s="146"/>
      <c r="D526" s="154"/>
      <c r="E526" s="15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53"/>
      <c r="B527" s="153"/>
      <c r="C527" s="146"/>
      <c r="D527" s="146"/>
      <c r="E527" s="146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53"/>
      <c r="B528" s="153"/>
      <c r="C528" s="146"/>
      <c r="D528" s="154"/>
      <c r="E528" s="15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53"/>
      <c r="B529" s="153"/>
      <c r="C529" s="146"/>
      <c r="D529" s="146"/>
      <c r="E529" s="146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53"/>
      <c r="B530" s="153"/>
      <c r="C530" s="146"/>
      <c r="D530" s="154"/>
      <c r="E530" s="15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53"/>
      <c r="B531" s="153"/>
      <c r="C531" s="146"/>
      <c r="D531" s="146"/>
      <c r="E531" s="146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53"/>
      <c r="B532" s="153"/>
      <c r="C532" s="146"/>
      <c r="D532" s="154"/>
      <c r="E532" s="15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53"/>
      <c r="B533" s="153"/>
      <c r="C533" s="146"/>
      <c r="D533" s="146"/>
      <c r="E533" s="146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53"/>
      <c r="B534" s="153"/>
      <c r="C534" s="146"/>
      <c r="D534" s="154"/>
      <c r="E534" s="15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53"/>
      <c r="B535" s="153"/>
      <c r="C535" s="146"/>
      <c r="D535" s="146"/>
      <c r="E535" s="146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53"/>
      <c r="B536" s="153"/>
      <c r="C536" s="146"/>
      <c r="D536" s="154"/>
      <c r="E536" s="15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53"/>
      <c r="B537" s="153"/>
      <c r="C537" s="146"/>
      <c r="D537" s="146"/>
      <c r="E537" s="146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53"/>
      <c r="B538" s="153"/>
      <c r="C538" s="146"/>
      <c r="D538" s="154"/>
      <c r="E538" s="15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53"/>
      <c r="B539" s="153"/>
      <c r="C539" s="146"/>
      <c r="D539" s="146"/>
      <c r="E539" s="146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53"/>
      <c r="B540" s="153"/>
      <c r="C540" s="146"/>
      <c r="D540" s="154"/>
      <c r="E540" s="15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53"/>
      <c r="B541" s="153"/>
      <c r="C541" s="146"/>
      <c r="D541" s="146"/>
      <c r="E541" s="146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53"/>
      <c r="B542" s="153"/>
      <c r="C542" s="146"/>
      <c r="D542" s="154"/>
      <c r="E542" s="15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53"/>
      <c r="B543" s="153"/>
      <c r="C543" s="146"/>
      <c r="D543" s="146"/>
      <c r="E543" s="146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53"/>
      <c r="B544" s="153"/>
      <c r="C544" s="146"/>
      <c r="D544" s="154"/>
      <c r="E544" s="15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53"/>
      <c r="B545" s="153"/>
      <c r="C545" s="146"/>
      <c r="D545" s="146"/>
      <c r="E545" s="146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53"/>
      <c r="B546" s="153"/>
      <c r="C546" s="146"/>
      <c r="D546" s="154"/>
      <c r="E546" s="15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53"/>
      <c r="B547" s="153"/>
      <c r="C547" s="146"/>
      <c r="D547" s="146"/>
      <c r="E547" s="146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53"/>
      <c r="B548" s="153"/>
      <c r="C548" s="146"/>
      <c r="D548" s="154"/>
      <c r="E548" s="15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53"/>
      <c r="B549" s="153"/>
      <c r="C549" s="146"/>
      <c r="D549" s="146"/>
      <c r="E549" s="146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53"/>
      <c r="B550" s="153"/>
      <c r="C550" s="146"/>
      <c r="D550" s="154"/>
      <c r="E550" s="15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53"/>
      <c r="B551" s="153"/>
      <c r="C551" s="146"/>
      <c r="D551" s="146"/>
      <c r="E551" s="146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53"/>
      <c r="B552" s="153"/>
      <c r="C552" s="146"/>
      <c r="D552" s="154"/>
      <c r="E552" s="15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53"/>
      <c r="B553" s="153"/>
      <c r="C553" s="146"/>
      <c r="D553" s="146"/>
      <c r="E553" s="146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53"/>
      <c r="B554" s="153"/>
      <c r="C554" s="146"/>
      <c r="D554" s="154"/>
      <c r="E554" s="15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53"/>
      <c r="B555" s="153"/>
      <c r="C555" s="146"/>
      <c r="D555" s="146"/>
      <c r="E555" s="146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53"/>
      <c r="B556" s="153"/>
      <c r="C556" s="146"/>
      <c r="D556" s="154"/>
      <c r="E556" s="15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53"/>
      <c r="B557" s="153"/>
      <c r="C557" s="146"/>
      <c r="D557" s="146"/>
      <c r="E557" s="146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53"/>
      <c r="B558" s="153"/>
      <c r="C558" s="146"/>
      <c r="D558" s="154"/>
      <c r="E558" s="15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53"/>
      <c r="B559" s="153"/>
      <c r="C559" s="146"/>
      <c r="D559" s="146"/>
      <c r="E559" s="146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53"/>
      <c r="B560" s="153"/>
      <c r="C560" s="146"/>
      <c r="D560" s="154"/>
      <c r="E560" s="15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53"/>
      <c r="B561" s="153"/>
      <c r="C561" s="146"/>
      <c r="D561" s="146"/>
      <c r="E561" s="146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53"/>
      <c r="B562" s="153"/>
      <c r="C562" s="146"/>
      <c r="D562" s="154"/>
      <c r="E562" s="15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53"/>
      <c r="B563" s="153"/>
      <c r="C563" s="146"/>
      <c r="D563" s="146"/>
      <c r="E563" s="146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53"/>
      <c r="B564" s="153"/>
      <c r="C564" s="146"/>
      <c r="D564" s="154"/>
      <c r="E564" s="15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53"/>
      <c r="B565" s="153"/>
      <c r="C565" s="146"/>
      <c r="D565" s="146"/>
      <c r="E565" s="146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53"/>
      <c r="B566" s="153"/>
      <c r="C566" s="146"/>
      <c r="D566" s="154"/>
      <c r="E566" s="15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53"/>
      <c r="B567" s="153"/>
      <c r="C567" s="146"/>
      <c r="D567" s="146"/>
      <c r="E567" s="146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53"/>
      <c r="B568" s="153"/>
      <c r="C568" s="146"/>
      <c r="D568" s="154"/>
      <c r="E568" s="15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53"/>
      <c r="B569" s="153"/>
      <c r="C569" s="146"/>
      <c r="D569" s="146"/>
      <c r="E569" s="146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53"/>
      <c r="B570" s="153"/>
      <c r="C570" s="146"/>
      <c r="D570" s="154"/>
      <c r="E570" s="15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53"/>
      <c r="B571" s="153"/>
      <c r="C571" s="146"/>
      <c r="D571" s="146"/>
      <c r="E571" s="146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53"/>
      <c r="B572" s="153"/>
      <c r="C572" s="146"/>
      <c r="D572" s="154"/>
      <c r="E572" s="15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53"/>
      <c r="B573" s="153"/>
      <c r="C573" s="146"/>
      <c r="D573" s="146"/>
      <c r="E573" s="146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53"/>
      <c r="B574" s="153"/>
      <c r="C574" s="146"/>
      <c r="D574" s="154"/>
      <c r="E574" s="15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53"/>
      <c r="B575" s="153"/>
      <c r="C575" s="146"/>
      <c r="D575" s="146"/>
      <c r="E575" s="146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53"/>
      <c r="B576" s="153"/>
      <c r="C576" s="146"/>
      <c r="D576" s="154"/>
      <c r="E576" s="15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53"/>
      <c r="B577" s="153"/>
      <c r="C577" s="146"/>
      <c r="D577" s="146"/>
      <c r="E577" s="146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53"/>
      <c r="B578" s="153"/>
      <c r="C578" s="146"/>
      <c r="D578" s="154"/>
      <c r="E578" s="15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53"/>
      <c r="B579" s="153"/>
      <c r="C579" s="146"/>
      <c r="D579" s="146"/>
      <c r="E579" s="146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53"/>
      <c r="B580" s="153"/>
      <c r="C580" s="146"/>
      <c r="D580" s="154"/>
      <c r="E580" s="15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53"/>
      <c r="B581" s="153"/>
      <c r="C581" s="146"/>
      <c r="D581" s="146"/>
      <c r="E581" s="146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53"/>
      <c r="B582" s="153"/>
      <c r="C582" s="146"/>
      <c r="D582" s="154"/>
      <c r="E582" s="15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53"/>
      <c r="B583" s="153"/>
      <c r="C583" s="146"/>
      <c r="D583" s="146"/>
      <c r="E583" s="146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53"/>
      <c r="B584" s="153"/>
      <c r="C584" s="146"/>
      <c r="D584" s="154"/>
      <c r="E584" s="15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53"/>
      <c r="B585" s="153"/>
      <c r="C585" s="146"/>
      <c r="D585" s="146"/>
      <c r="E585" s="146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53"/>
      <c r="B586" s="153"/>
      <c r="C586" s="146"/>
      <c r="D586" s="154"/>
      <c r="E586" s="15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53"/>
      <c r="B587" s="153"/>
      <c r="C587" s="146"/>
      <c r="D587" s="146"/>
      <c r="E587" s="146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53"/>
      <c r="B588" s="153"/>
      <c r="C588" s="146"/>
      <c r="D588" s="154"/>
      <c r="E588" s="15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53"/>
      <c r="B589" s="153"/>
      <c r="C589" s="146"/>
      <c r="D589" s="146"/>
      <c r="E589" s="146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53"/>
      <c r="B590" s="153"/>
      <c r="C590" s="146"/>
      <c r="D590" s="154"/>
      <c r="E590" s="15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53"/>
      <c r="B591" s="153"/>
      <c r="C591" s="146"/>
      <c r="D591" s="146"/>
      <c r="E591" s="146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53"/>
      <c r="B592" s="153"/>
      <c r="C592" s="146"/>
      <c r="D592" s="154"/>
      <c r="E592" s="15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53"/>
      <c r="B593" s="153"/>
      <c r="C593" s="146"/>
      <c r="D593" s="146"/>
      <c r="E593" s="146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53"/>
      <c r="B594" s="153"/>
      <c r="C594" s="146"/>
      <c r="D594" s="154"/>
      <c r="E594" s="15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53"/>
      <c r="B595" s="153"/>
      <c r="C595" s="146"/>
      <c r="D595" s="146"/>
      <c r="E595" s="146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53"/>
      <c r="B596" s="153"/>
      <c r="C596" s="146"/>
      <c r="D596" s="154"/>
      <c r="E596" s="15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53"/>
      <c r="B597" s="153"/>
      <c r="C597" s="146"/>
      <c r="D597" s="146"/>
      <c r="E597" s="146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53"/>
      <c r="B598" s="153"/>
      <c r="C598" s="146"/>
      <c r="D598" s="154"/>
      <c r="E598" s="15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53"/>
      <c r="B599" s="153"/>
      <c r="C599" s="146"/>
      <c r="D599" s="146"/>
      <c r="E599" s="146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53"/>
      <c r="B600" s="153"/>
      <c r="C600" s="146"/>
      <c r="D600" s="154"/>
      <c r="E600" s="15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53"/>
      <c r="B601" s="153"/>
      <c r="C601" s="146"/>
      <c r="D601" s="146"/>
      <c r="E601" s="146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53"/>
      <c r="B602" s="153"/>
      <c r="C602" s="146"/>
      <c r="D602" s="154"/>
      <c r="E602" s="15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53"/>
      <c r="B603" s="153"/>
      <c r="C603" s="146"/>
      <c r="D603" s="146"/>
      <c r="E603" s="146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53"/>
      <c r="B604" s="153"/>
      <c r="C604" s="146"/>
      <c r="D604" s="154"/>
      <c r="E604" s="15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53"/>
      <c r="B605" s="153"/>
      <c r="C605" s="146"/>
      <c r="D605" s="146"/>
      <c r="E605" s="146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53"/>
      <c r="B606" s="153"/>
      <c r="C606" s="146"/>
      <c r="D606" s="154"/>
      <c r="E606" s="15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53"/>
      <c r="B607" s="153"/>
      <c r="C607" s="146"/>
      <c r="D607" s="146"/>
      <c r="E607" s="146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53"/>
      <c r="B608" s="153"/>
      <c r="C608" s="146"/>
      <c r="D608" s="154"/>
      <c r="E608" s="15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53"/>
      <c r="B609" s="153"/>
      <c r="C609" s="146"/>
      <c r="D609" s="146"/>
      <c r="E609" s="146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53"/>
      <c r="B610" s="153"/>
      <c r="C610" s="146"/>
      <c r="D610" s="154"/>
      <c r="E610" s="15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53"/>
      <c r="B611" s="153"/>
      <c r="C611" s="146"/>
      <c r="D611" s="146"/>
      <c r="E611" s="146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53"/>
      <c r="B612" s="153"/>
      <c r="C612" s="146"/>
      <c r="D612" s="154"/>
      <c r="E612" s="15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53"/>
      <c r="B613" s="153"/>
      <c r="C613" s="146"/>
      <c r="D613" s="146"/>
      <c r="E613" s="146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53"/>
      <c r="B614" s="153"/>
      <c r="C614" s="146"/>
      <c r="D614" s="154"/>
      <c r="E614" s="15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53"/>
      <c r="B615" s="153"/>
      <c r="C615" s="146"/>
      <c r="D615" s="146"/>
      <c r="E615" s="146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53"/>
      <c r="B616" s="153"/>
      <c r="C616" s="146"/>
      <c r="D616" s="154"/>
      <c r="E616" s="15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53"/>
      <c r="B617" s="153"/>
      <c r="C617" s="146"/>
      <c r="D617" s="146"/>
      <c r="E617" s="146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53"/>
      <c r="B618" s="153"/>
      <c r="C618" s="146"/>
      <c r="D618" s="154"/>
      <c r="E618" s="15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53"/>
      <c r="B619" s="153"/>
      <c r="C619" s="146"/>
      <c r="D619" s="146"/>
      <c r="E619" s="146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53"/>
      <c r="B620" s="153"/>
      <c r="C620" s="146"/>
      <c r="D620" s="154"/>
      <c r="E620" s="15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53"/>
      <c r="B621" s="153"/>
      <c r="C621" s="146"/>
      <c r="D621" s="146"/>
      <c r="E621" s="146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53"/>
      <c r="B622" s="153"/>
      <c r="C622" s="146"/>
      <c r="D622" s="154"/>
      <c r="E622" s="15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53"/>
      <c r="B623" s="153"/>
      <c r="C623" s="146"/>
      <c r="D623" s="146"/>
      <c r="E623" s="146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53"/>
      <c r="B624" s="153"/>
      <c r="C624" s="146"/>
      <c r="D624" s="154"/>
      <c r="E624" s="15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53"/>
      <c r="B625" s="153"/>
      <c r="C625" s="146"/>
      <c r="D625" s="146"/>
      <c r="E625" s="146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53"/>
      <c r="B626" s="153"/>
      <c r="C626" s="146"/>
      <c r="D626" s="154"/>
      <c r="E626" s="15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53"/>
      <c r="B627" s="153"/>
      <c r="C627" s="146"/>
      <c r="D627" s="146"/>
      <c r="E627" s="146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53"/>
      <c r="B628" s="153"/>
      <c r="C628" s="146"/>
      <c r="D628" s="154"/>
      <c r="E628" s="15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53"/>
      <c r="B629" s="153"/>
      <c r="C629" s="146"/>
      <c r="D629" s="146"/>
      <c r="E629" s="146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53"/>
      <c r="B630" s="153"/>
      <c r="C630" s="146"/>
      <c r="D630" s="154"/>
      <c r="E630" s="15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53"/>
      <c r="B631" s="153"/>
      <c r="C631" s="146"/>
      <c r="D631" s="146"/>
      <c r="E631" s="146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53"/>
      <c r="B632" s="153"/>
      <c r="C632" s="146"/>
      <c r="D632" s="154"/>
      <c r="E632" s="15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53"/>
      <c r="B633" s="153"/>
      <c r="C633" s="146"/>
      <c r="D633" s="146"/>
      <c r="E633" s="146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53"/>
      <c r="B634" s="153"/>
      <c r="C634" s="146"/>
      <c r="D634" s="154"/>
      <c r="E634" s="15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53"/>
      <c r="B635" s="153"/>
      <c r="C635" s="146"/>
      <c r="D635" s="146"/>
      <c r="E635" s="146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53"/>
      <c r="B636" s="153"/>
      <c r="C636" s="146"/>
      <c r="D636" s="154"/>
      <c r="E636" s="15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53"/>
      <c r="B637" s="153"/>
      <c r="C637" s="146"/>
      <c r="D637" s="146"/>
      <c r="E637" s="146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53"/>
      <c r="B638" s="153"/>
      <c r="C638" s="146"/>
      <c r="D638" s="154"/>
      <c r="E638" s="15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53"/>
      <c r="B639" s="153"/>
      <c r="C639" s="146"/>
      <c r="D639" s="146"/>
      <c r="E639" s="146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53"/>
      <c r="B640" s="153"/>
      <c r="C640" s="146"/>
      <c r="D640" s="154"/>
      <c r="E640" s="15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53"/>
      <c r="B641" s="153"/>
      <c r="C641" s="146"/>
      <c r="D641" s="146"/>
      <c r="E641" s="146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53"/>
      <c r="B642" s="153"/>
      <c r="C642" s="146"/>
      <c r="D642" s="154"/>
      <c r="E642" s="15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53"/>
      <c r="B643" s="153"/>
      <c r="C643" s="146"/>
      <c r="D643" s="146"/>
      <c r="E643" s="146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53"/>
      <c r="B644" s="153"/>
      <c r="C644" s="146"/>
      <c r="D644" s="154"/>
      <c r="E644" s="15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53"/>
      <c r="B645" s="153"/>
      <c r="C645" s="146"/>
      <c r="D645" s="146"/>
      <c r="E645" s="146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53"/>
      <c r="B646" s="153"/>
      <c r="C646" s="146"/>
      <c r="D646" s="154"/>
      <c r="E646" s="15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53"/>
      <c r="B647" s="153"/>
      <c r="C647" s="146"/>
      <c r="D647" s="146"/>
      <c r="E647" s="146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53"/>
      <c r="B648" s="153"/>
      <c r="C648" s="146"/>
      <c r="D648" s="154"/>
      <c r="E648" s="15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53"/>
      <c r="B649" s="153"/>
      <c r="C649" s="146"/>
      <c r="D649" s="146"/>
      <c r="E649" s="146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53"/>
      <c r="B650" s="153"/>
      <c r="C650" s="146"/>
      <c r="D650" s="154"/>
      <c r="E650" s="15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53"/>
      <c r="B651" s="153"/>
      <c r="C651" s="146"/>
      <c r="D651" s="146"/>
      <c r="E651" s="146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53"/>
      <c r="B652" s="153"/>
      <c r="C652" s="146"/>
      <c r="D652" s="154"/>
      <c r="E652" s="15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53"/>
      <c r="B653" s="153"/>
      <c r="C653" s="146"/>
      <c r="D653" s="146"/>
      <c r="E653" s="146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53"/>
      <c r="B654" s="153"/>
      <c r="C654" s="146"/>
      <c r="D654" s="154"/>
      <c r="E654" s="15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53"/>
      <c r="B655" s="153"/>
      <c r="C655" s="146"/>
      <c r="D655" s="146"/>
      <c r="E655" s="146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53"/>
      <c r="B656" s="153"/>
      <c r="C656" s="146"/>
      <c r="D656" s="154"/>
      <c r="E656" s="15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53"/>
      <c r="B657" s="153"/>
      <c r="C657" s="146"/>
      <c r="D657" s="146"/>
      <c r="E657" s="146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53"/>
      <c r="B658" s="153"/>
      <c r="C658" s="146"/>
      <c r="D658" s="154"/>
      <c r="E658" s="15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53"/>
      <c r="B659" s="153"/>
      <c r="C659" s="146"/>
      <c r="D659" s="146"/>
      <c r="E659" s="146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53"/>
      <c r="B660" s="153"/>
      <c r="C660" s="146"/>
      <c r="D660" s="154"/>
      <c r="E660" s="15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53"/>
      <c r="B661" s="153"/>
      <c r="C661" s="146"/>
      <c r="D661" s="146"/>
      <c r="E661" s="146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53"/>
      <c r="B662" s="153"/>
      <c r="C662" s="146"/>
      <c r="D662" s="154"/>
      <c r="E662" s="15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53"/>
      <c r="B663" s="153"/>
      <c r="C663" s="146"/>
      <c r="D663" s="146"/>
      <c r="E663" s="146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53"/>
      <c r="B664" s="153"/>
      <c r="C664" s="146"/>
      <c r="D664" s="154"/>
      <c r="E664" s="15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53"/>
      <c r="B665" s="153"/>
      <c r="C665" s="146"/>
      <c r="D665" s="146"/>
      <c r="E665" s="146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53"/>
      <c r="B666" s="153"/>
      <c r="C666" s="146"/>
      <c r="D666" s="154"/>
      <c r="E666" s="15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53"/>
      <c r="B667" s="153"/>
      <c r="C667" s="146"/>
      <c r="D667" s="146"/>
      <c r="E667" s="146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53"/>
      <c r="B668" s="153"/>
      <c r="C668" s="146"/>
      <c r="D668" s="154"/>
      <c r="E668" s="15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53"/>
      <c r="B669" s="153"/>
      <c r="C669" s="146"/>
      <c r="D669" s="146"/>
      <c r="E669" s="146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53"/>
      <c r="B670" s="153"/>
      <c r="C670" s="146"/>
      <c r="D670" s="154"/>
      <c r="E670" s="15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53"/>
      <c r="B671" s="153"/>
      <c r="C671" s="146"/>
      <c r="D671" s="146"/>
      <c r="E671" s="146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53"/>
      <c r="B672" s="153"/>
      <c r="C672" s="146"/>
      <c r="D672" s="154"/>
      <c r="E672" s="15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53"/>
      <c r="B673" s="153"/>
      <c r="C673" s="146"/>
      <c r="D673" s="146"/>
      <c r="E673" s="146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53"/>
      <c r="B674" s="153"/>
      <c r="C674" s="146"/>
      <c r="D674" s="154"/>
      <c r="E674" s="15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53"/>
      <c r="B675" s="153"/>
      <c r="C675" s="146"/>
      <c r="D675" s="146"/>
      <c r="E675" s="146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53"/>
      <c r="B676" s="153"/>
      <c r="C676" s="146"/>
      <c r="D676" s="154"/>
      <c r="E676" s="15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53"/>
      <c r="B677" s="153"/>
      <c r="C677" s="146"/>
      <c r="D677" s="146"/>
      <c r="E677" s="146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53"/>
      <c r="B678" s="153"/>
      <c r="C678" s="146"/>
      <c r="D678" s="154"/>
      <c r="E678" s="15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53"/>
      <c r="B679" s="153"/>
      <c r="C679" s="146"/>
      <c r="D679" s="146"/>
      <c r="E679" s="146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53"/>
      <c r="B680" s="153"/>
      <c r="C680" s="146"/>
      <c r="D680" s="154"/>
      <c r="E680" s="15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53"/>
      <c r="B681" s="153"/>
      <c r="C681" s="146"/>
      <c r="D681" s="146"/>
      <c r="E681" s="146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53"/>
      <c r="B682" s="153"/>
      <c r="C682" s="146"/>
      <c r="D682" s="154"/>
      <c r="E682" s="15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53"/>
      <c r="B683" s="153"/>
      <c r="C683" s="146"/>
      <c r="D683" s="146"/>
      <c r="E683" s="146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53"/>
      <c r="B684" s="153"/>
      <c r="C684" s="146"/>
      <c r="D684" s="154"/>
      <c r="E684" s="15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53"/>
      <c r="B685" s="153"/>
      <c r="C685" s="146"/>
      <c r="D685" s="146"/>
      <c r="E685" s="146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53"/>
      <c r="B686" s="153"/>
      <c r="C686" s="146"/>
      <c r="D686" s="154"/>
      <c r="E686" s="15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53"/>
      <c r="B687" s="153"/>
      <c r="C687" s="146"/>
      <c r="D687" s="146"/>
      <c r="E687" s="146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53"/>
      <c r="B688" s="153"/>
      <c r="C688" s="146"/>
      <c r="D688" s="154"/>
      <c r="E688" s="15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53"/>
      <c r="B689" s="153"/>
      <c r="C689" s="146"/>
      <c r="D689" s="146"/>
      <c r="E689" s="146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53"/>
      <c r="B690" s="153"/>
      <c r="C690" s="146"/>
      <c r="D690" s="154"/>
      <c r="E690" s="15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53"/>
      <c r="B691" s="153"/>
      <c r="C691" s="146"/>
      <c r="D691" s="146"/>
      <c r="E691" s="146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53"/>
      <c r="B692" s="153"/>
      <c r="C692" s="146"/>
      <c r="D692" s="154"/>
      <c r="E692" s="15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53"/>
      <c r="B693" s="153"/>
      <c r="C693" s="146"/>
      <c r="D693" s="146"/>
      <c r="E693" s="146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53"/>
      <c r="B694" s="153"/>
      <c r="C694" s="146"/>
      <c r="D694" s="154"/>
      <c r="E694" s="15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53"/>
      <c r="B695" s="153"/>
      <c r="C695" s="146"/>
      <c r="D695" s="146"/>
      <c r="E695" s="146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53"/>
      <c r="B696" s="153"/>
      <c r="C696" s="146"/>
      <c r="D696" s="154"/>
      <c r="E696" s="15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53"/>
      <c r="B697" s="153"/>
      <c r="C697" s="146"/>
      <c r="D697" s="146"/>
      <c r="E697" s="146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53"/>
      <c r="B698" s="153"/>
      <c r="C698" s="146"/>
      <c r="D698" s="154"/>
      <c r="E698" s="15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53"/>
      <c r="B699" s="153"/>
      <c r="C699" s="146"/>
      <c r="D699" s="146"/>
      <c r="E699" s="146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53"/>
      <c r="B700" s="153"/>
      <c r="C700" s="146"/>
      <c r="D700" s="154"/>
      <c r="E700" s="15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53"/>
      <c r="B701" s="153"/>
      <c r="C701" s="146"/>
      <c r="D701" s="146"/>
      <c r="E701" s="146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53"/>
      <c r="B702" s="153"/>
      <c r="C702" s="146"/>
      <c r="D702" s="154"/>
      <c r="E702" s="15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53"/>
      <c r="B703" s="153"/>
      <c r="C703" s="146"/>
      <c r="D703" s="146"/>
      <c r="E703" s="146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53"/>
      <c r="B704" s="153"/>
      <c r="C704" s="146"/>
      <c r="D704" s="154"/>
      <c r="E704" s="15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53"/>
      <c r="B705" s="153"/>
      <c r="C705" s="146"/>
      <c r="D705" s="146"/>
      <c r="E705" s="146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53"/>
      <c r="B706" s="153"/>
      <c r="C706" s="146"/>
      <c r="D706" s="154"/>
      <c r="E706" s="15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53"/>
      <c r="B707" s="153"/>
      <c r="C707" s="146"/>
      <c r="D707" s="146"/>
      <c r="E707" s="146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53"/>
      <c r="B708" s="153"/>
      <c r="C708" s="146"/>
      <c r="D708" s="154"/>
      <c r="E708" s="15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53"/>
      <c r="B709" s="153"/>
      <c r="C709" s="146"/>
      <c r="D709" s="146"/>
      <c r="E709" s="146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53"/>
      <c r="B710" s="153"/>
      <c r="C710" s="146"/>
      <c r="D710" s="154"/>
      <c r="E710" s="15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53"/>
      <c r="B711" s="153"/>
      <c r="C711" s="146"/>
      <c r="D711" s="146"/>
      <c r="E711" s="146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53"/>
      <c r="B712" s="153"/>
      <c r="C712" s="146"/>
      <c r="D712" s="154"/>
      <c r="E712" s="15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53"/>
      <c r="B713" s="153"/>
      <c r="C713" s="146"/>
      <c r="D713" s="146"/>
      <c r="E713" s="146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53"/>
      <c r="B714" s="153"/>
      <c r="C714" s="146"/>
      <c r="D714" s="154"/>
      <c r="E714" s="15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53"/>
      <c r="B715" s="153"/>
      <c r="C715" s="146"/>
      <c r="D715" s="146"/>
      <c r="E715" s="146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53"/>
      <c r="B716" s="153"/>
      <c r="C716" s="146"/>
      <c r="D716" s="154"/>
      <c r="E716" s="15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53"/>
      <c r="B717" s="153"/>
      <c r="C717" s="146"/>
      <c r="D717" s="146"/>
      <c r="E717" s="146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53"/>
      <c r="B718" s="153"/>
      <c r="C718" s="146"/>
      <c r="D718" s="154"/>
      <c r="E718" s="15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53"/>
      <c r="B719" s="153"/>
      <c r="C719" s="146"/>
      <c r="D719" s="146"/>
      <c r="E719" s="146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53"/>
      <c r="B720" s="153"/>
      <c r="C720" s="146"/>
      <c r="D720" s="154"/>
      <c r="E720" s="15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53"/>
      <c r="B721" s="153"/>
      <c r="C721" s="146"/>
      <c r="D721" s="146"/>
      <c r="E721" s="146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53"/>
      <c r="B722" s="153"/>
      <c r="C722" s="146"/>
      <c r="D722" s="154"/>
      <c r="E722" s="15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53"/>
      <c r="B723" s="153"/>
      <c r="C723" s="146"/>
      <c r="D723" s="146"/>
      <c r="E723" s="146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53"/>
      <c r="B724" s="153"/>
      <c r="C724" s="146"/>
      <c r="D724" s="154"/>
      <c r="E724" s="15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53"/>
      <c r="B725" s="153"/>
      <c r="C725" s="146"/>
      <c r="D725" s="146"/>
      <c r="E725" s="146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53"/>
      <c r="B726" s="153"/>
      <c r="C726" s="146"/>
      <c r="D726" s="154"/>
      <c r="E726" s="15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53"/>
      <c r="B727" s="153"/>
      <c r="C727" s="146"/>
      <c r="D727" s="146"/>
      <c r="E727" s="146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53"/>
      <c r="B728" s="153"/>
      <c r="C728" s="146"/>
      <c r="D728" s="154"/>
      <c r="E728" s="15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53"/>
      <c r="B729" s="153"/>
      <c r="C729" s="146"/>
      <c r="D729" s="146"/>
      <c r="E729" s="146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53"/>
      <c r="B730" s="153"/>
      <c r="C730" s="146"/>
      <c r="D730" s="154"/>
      <c r="E730" s="15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53"/>
      <c r="B731" s="153"/>
      <c r="C731" s="146"/>
      <c r="D731" s="146"/>
      <c r="E731" s="146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53"/>
      <c r="B732" s="153"/>
      <c r="C732" s="146"/>
      <c r="D732" s="154"/>
      <c r="E732" s="15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53"/>
      <c r="B733" s="153"/>
      <c r="C733" s="146"/>
      <c r="D733" s="146"/>
      <c r="E733" s="146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53"/>
      <c r="B734" s="153"/>
      <c r="C734" s="146"/>
      <c r="D734" s="154"/>
      <c r="E734" s="15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53"/>
      <c r="B735" s="153"/>
      <c r="C735" s="146"/>
      <c r="D735" s="146"/>
      <c r="E735" s="146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53"/>
      <c r="B736" s="153"/>
      <c r="C736" s="146"/>
      <c r="D736" s="154"/>
      <c r="E736" s="15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53"/>
      <c r="B737" s="153"/>
      <c r="C737" s="146"/>
      <c r="D737" s="146"/>
      <c r="E737" s="146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53"/>
      <c r="B738" s="153"/>
      <c r="C738" s="146"/>
      <c r="D738" s="154"/>
      <c r="E738" s="15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53"/>
      <c r="B739" s="153"/>
      <c r="C739" s="146"/>
      <c r="D739" s="146"/>
      <c r="E739" s="146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53"/>
      <c r="B740" s="153"/>
      <c r="C740" s="146"/>
      <c r="D740" s="154"/>
      <c r="E740" s="15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53"/>
      <c r="B741" s="153"/>
      <c r="C741" s="146"/>
      <c r="D741" s="146"/>
      <c r="E741" s="146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53"/>
      <c r="B742" s="153"/>
      <c r="C742" s="146"/>
      <c r="D742" s="154"/>
      <c r="E742" s="15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53"/>
      <c r="B743" s="153"/>
      <c r="C743" s="146"/>
      <c r="D743" s="146"/>
      <c r="E743" s="146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53"/>
      <c r="B744" s="153"/>
      <c r="C744" s="146"/>
      <c r="D744" s="154"/>
      <c r="E744" s="15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53"/>
      <c r="B745" s="153"/>
      <c r="C745" s="146"/>
      <c r="D745" s="146"/>
      <c r="E745" s="146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53"/>
      <c r="B746" s="153"/>
      <c r="C746" s="146"/>
      <c r="D746" s="154"/>
      <c r="E746" s="15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53"/>
      <c r="B747" s="153"/>
      <c r="C747" s="146"/>
      <c r="D747" s="146"/>
      <c r="E747" s="146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53"/>
      <c r="B748" s="153"/>
      <c r="C748" s="146"/>
      <c r="D748" s="154"/>
      <c r="E748" s="15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53"/>
      <c r="B749" s="153"/>
      <c r="C749" s="146"/>
      <c r="D749" s="146"/>
      <c r="E749" s="146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53"/>
      <c r="B750" s="153"/>
      <c r="C750" s="146"/>
      <c r="D750" s="154"/>
      <c r="E750" s="15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53"/>
      <c r="B751" s="153"/>
      <c r="C751" s="146"/>
      <c r="D751" s="146"/>
      <c r="E751" s="146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53"/>
      <c r="B752" s="153"/>
      <c r="C752" s="146"/>
      <c r="D752" s="154"/>
      <c r="E752" s="15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53"/>
      <c r="B753" s="153"/>
      <c r="C753" s="146"/>
      <c r="D753" s="146"/>
      <c r="E753" s="146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53"/>
      <c r="B754" s="153"/>
      <c r="C754" s="146"/>
      <c r="D754" s="154"/>
      <c r="E754" s="15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53"/>
      <c r="B755" s="153"/>
      <c r="C755" s="146"/>
      <c r="D755" s="146"/>
      <c r="E755" s="146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53"/>
      <c r="B756" s="153"/>
      <c r="C756" s="146"/>
      <c r="D756" s="154"/>
      <c r="E756" s="15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53"/>
      <c r="B757" s="153"/>
      <c r="C757" s="146"/>
      <c r="D757" s="146"/>
      <c r="E757" s="146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53"/>
      <c r="B758" s="153"/>
      <c r="C758" s="146"/>
      <c r="D758" s="154"/>
      <c r="E758" s="15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53"/>
      <c r="B759" s="153"/>
      <c r="C759" s="146"/>
      <c r="D759" s="146"/>
      <c r="E759" s="146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53"/>
      <c r="B760" s="153"/>
      <c r="C760" s="146"/>
      <c r="D760" s="154"/>
      <c r="E760" s="15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53"/>
      <c r="B761" s="153"/>
      <c r="C761" s="146"/>
      <c r="D761" s="146"/>
      <c r="E761" s="146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53"/>
      <c r="B762" s="153"/>
      <c r="C762" s="146"/>
      <c r="D762" s="154"/>
      <c r="E762" s="15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53"/>
      <c r="B763" s="153"/>
      <c r="C763" s="146"/>
      <c r="D763" s="146"/>
      <c r="E763" s="146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53"/>
      <c r="B764" s="153"/>
      <c r="C764" s="146"/>
      <c r="D764" s="154"/>
      <c r="E764" s="15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53"/>
      <c r="B765" s="153"/>
      <c r="C765" s="146"/>
      <c r="D765" s="146"/>
      <c r="E765" s="146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53"/>
      <c r="B766" s="153"/>
      <c r="C766" s="146"/>
      <c r="D766" s="154"/>
      <c r="E766" s="15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53"/>
      <c r="B767" s="153"/>
      <c r="C767" s="146"/>
      <c r="D767" s="146"/>
      <c r="E767" s="146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53"/>
      <c r="B768" s="153"/>
      <c r="C768" s="146"/>
      <c r="D768" s="154"/>
      <c r="E768" s="15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53"/>
      <c r="B769" s="153"/>
      <c r="C769" s="146"/>
      <c r="D769" s="146"/>
      <c r="E769" s="146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53"/>
      <c r="B770" s="153"/>
      <c r="C770" s="146"/>
      <c r="D770" s="154"/>
      <c r="E770" s="15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53"/>
      <c r="B771" s="153"/>
      <c r="C771" s="146"/>
      <c r="D771" s="146"/>
      <c r="E771" s="146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53"/>
      <c r="B772" s="153"/>
      <c r="C772" s="146"/>
      <c r="D772" s="154"/>
      <c r="E772" s="15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53"/>
      <c r="B773" s="153"/>
      <c r="C773" s="146"/>
      <c r="D773" s="146"/>
      <c r="E773" s="146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53"/>
      <c r="B774" s="153"/>
      <c r="C774" s="146"/>
      <c r="D774" s="154"/>
      <c r="E774" s="15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53"/>
      <c r="B775" s="153"/>
      <c r="C775" s="146"/>
      <c r="D775" s="146"/>
      <c r="E775" s="146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53"/>
      <c r="B776" s="153"/>
      <c r="C776" s="146"/>
      <c r="D776" s="154"/>
      <c r="E776" s="15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53"/>
      <c r="B777" s="153"/>
      <c r="C777" s="146"/>
      <c r="D777" s="146"/>
      <c r="E777" s="146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53"/>
      <c r="B778" s="153"/>
      <c r="C778" s="146"/>
      <c r="D778" s="154"/>
      <c r="E778" s="15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53"/>
      <c r="B779" s="153"/>
      <c r="C779" s="146"/>
      <c r="D779" s="146"/>
      <c r="E779" s="146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53"/>
      <c r="B780" s="153"/>
      <c r="C780" s="146"/>
      <c r="D780" s="154"/>
      <c r="E780" s="15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53"/>
      <c r="B781" s="153"/>
      <c r="C781" s="146"/>
      <c r="D781" s="146"/>
      <c r="E781" s="146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53"/>
      <c r="B782" s="153"/>
      <c r="C782" s="146"/>
      <c r="D782" s="154"/>
      <c r="E782" s="15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53"/>
      <c r="B783" s="153"/>
      <c r="C783" s="146"/>
      <c r="D783" s="146"/>
      <c r="E783" s="146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53"/>
      <c r="B784" s="153"/>
      <c r="C784" s="146"/>
      <c r="D784" s="154"/>
      <c r="E784" s="15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53"/>
      <c r="B785" s="153"/>
      <c r="C785" s="146"/>
      <c r="D785" s="146"/>
      <c r="E785" s="146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53"/>
      <c r="B786" s="153"/>
      <c r="C786" s="146"/>
      <c r="D786" s="154"/>
      <c r="E786" s="15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53"/>
      <c r="B787" s="153"/>
      <c r="C787" s="146"/>
      <c r="D787" s="146"/>
      <c r="E787" s="146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53"/>
      <c r="B788" s="153"/>
      <c r="C788" s="146"/>
      <c r="D788" s="154"/>
      <c r="E788" s="15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53"/>
      <c r="B789" s="153"/>
      <c r="C789" s="146"/>
      <c r="D789" s="146"/>
      <c r="E789" s="146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53"/>
      <c r="B790" s="153"/>
      <c r="C790" s="146"/>
      <c r="D790" s="154"/>
      <c r="E790" s="15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53"/>
      <c r="B791" s="153"/>
      <c r="C791" s="146"/>
      <c r="D791" s="146"/>
      <c r="E791" s="146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53"/>
      <c r="B792" s="153"/>
      <c r="C792" s="146"/>
      <c r="D792" s="154"/>
      <c r="E792" s="15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53"/>
      <c r="B793" s="153"/>
      <c r="C793" s="146"/>
      <c r="D793" s="146"/>
      <c r="E793" s="146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53"/>
      <c r="B794" s="153"/>
      <c r="C794" s="146"/>
      <c r="D794" s="154"/>
      <c r="E794" s="15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53"/>
      <c r="B795" s="153"/>
      <c r="C795" s="146"/>
      <c r="D795" s="146"/>
      <c r="E795" s="146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53"/>
      <c r="B796" s="153"/>
      <c r="C796" s="146"/>
      <c r="D796" s="154"/>
      <c r="E796" s="15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53"/>
      <c r="B797" s="153"/>
      <c r="C797" s="146"/>
      <c r="D797" s="146"/>
      <c r="E797" s="146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53"/>
      <c r="B798" s="153"/>
      <c r="C798" s="146"/>
      <c r="D798" s="154"/>
      <c r="E798" s="15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53"/>
      <c r="B799" s="153"/>
      <c r="C799" s="146"/>
      <c r="D799" s="146"/>
      <c r="E799" s="146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53"/>
      <c r="B800" s="153"/>
      <c r="C800" s="146"/>
      <c r="D800" s="154"/>
      <c r="E800" s="15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53"/>
      <c r="B801" s="153"/>
      <c r="C801" s="146"/>
      <c r="D801" s="146"/>
      <c r="E801" s="146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53"/>
      <c r="B802" s="153"/>
      <c r="C802" s="146"/>
      <c r="D802" s="154"/>
      <c r="E802" s="15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53"/>
      <c r="B803" s="153"/>
      <c r="C803" s="146"/>
      <c r="D803" s="146"/>
      <c r="E803" s="146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53"/>
      <c r="B804" s="153"/>
      <c r="C804" s="146"/>
      <c r="D804" s="154"/>
      <c r="E804" s="15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53"/>
      <c r="B805" s="153"/>
      <c r="C805" s="146"/>
      <c r="D805" s="146"/>
      <c r="E805" s="146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53"/>
      <c r="B806" s="153"/>
      <c r="C806" s="146"/>
      <c r="D806" s="154"/>
      <c r="E806" s="15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53"/>
      <c r="B807" s="153"/>
      <c r="C807" s="146"/>
      <c r="D807" s="146"/>
      <c r="E807" s="146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53"/>
      <c r="B808" s="153"/>
      <c r="C808" s="146"/>
      <c r="D808" s="154"/>
      <c r="E808" s="15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53"/>
      <c r="B809" s="153"/>
      <c r="C809" s="146"/>
      <c r="D809" s="146"/>
      <c r="E809" s="146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53"/>
      <c r="B810" s="153"/>
      <c r="C810" s="146"/>
      <c r="D810" s="154"/>
      <c r="E810" s="15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53"/>
      <c r="B811" s="153"/>
      <c r="C811" s="146"/>
      <c r="D811" s="146"/>
      <c r="E811" s="146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53"/>
      <c r="B812" s="153"/>
      <c r="C812" s="146"/>
      <c r="D812" s="154"/>
      <c r="E812" s="15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53"/>
      <c r="B813" s="153"/>
      <c r="C813" s="146"/>
      <c r="D813" s="146"/>
      <c r="E813" s="146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53"/>
      <c r="B814" s="153"/>
      <c r="C814" s="146"/>
      <c r="D814" s="154"/>
      <c r="E814" s="15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53"/>
      <c r="B815" s="153"/>
      <c r="C815" s="146"/>
      <c r="D815" s="146"/>
      <c r="E815" s="146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53"/>
      <c r="B816" s="153"/>
      <c r="C816" s="146"/>
      <c r="D816" s="154"/>
      <c r="E816" s="15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53"/>
      <c r="B817" s="153"/>
      <c r="C817" s="146"/>
      <c r="D817" s="146"/>
      <c r="E817" s="146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53"/>
      <c r="B818" s="153"/>
      <c r="C818" s="146"/>
      <c r="D818" s="154"/>
      <c r="E818" s="15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53"/>
      <c r="B819" s="153"/>
      <c r="C819" s="146"/>
      <c r="D819" s="146"/>
      <c r="E819" s="146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53"/>
      <c r="B820" s="153"/>
      <c r="C820" s="146"/>
      <c r="D820" s="154"/>
      <c r="E820" s="15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53"/>
      <c r="B821" s="153"/>
      <c r="C821" s="146"/>
      <c r="D821" s="146"/>
      <c r="E821" s="146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53"/>
      <c r="B822" s="153"/>
      <c r="C822" s="146"/>
      <c r="D822" s="154"/>
      <c r="E822" s="15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53"/>
      <c r="B823" s="153"/>
      <c r="C823" s="146"/>
      <c r="D823" s="146"/>
      <c r="E823" s="146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53"/>
      <c r="B824" s="153"/>
      <c r="C824" s="146"/>
      <c r="D824" s="154"/>
      <c r="E824" s="15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53"/>
      <c r="B825" s="153"/>
      <c r="C825" s="146"/>
      <c r="D825" s="146"/>
      <c r="E825" s="146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53"/>
      <c r="B826" s="153"/>
      <c r="C826" s="146"/>
      <c r="D826" s="154"/>
      <c r="E826" s="15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53"/>
      <c r="B827" s="153"/>
      <c r="C827" s="146"/>
      <c r="D827" s="146"/>
      <c r="E827" s="146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53"/>
      <c r="B828" s="153"/>
      <c r="C828" s="146"/>
      <c r="D828" s="154"/>
      <c r="E828" s="15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53"/>
      <c r="B829" s="153"/>
      <c r="C829" s="146"/>
      <c r="D829" s="146"/>
      <c r="E829" s="146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53"/>
      <c r="B830" s="153"/>
      <c r="C830" s="146"/>
      <c r="D830" s="154"/>
      <c r="E830" s="15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53"/>
      <c r="B831" s="153"/>
      <c r="C831" s="146"/>
      <c r="D831" s="146"/>
      <c r="E831" s="146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53"/>
      <c r="B832" s="153"/>
      <c r="C832" s="146"/>
      <c r="D832" s="154"/>
      <c r="E832" s="15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53"/>
      <c r="B833" s="153"/>
      <c r="C833" s="146"/>
      <c r="D833" s="146"/>
      <c r="E833" s="146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53"/>
      <c r="B834" s="153"/>
      <c r="C834" s="146"/>
      <c r="D834" s="154"/>
      <c r="E834" s="15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53"/>
      <c r="B835" s="153"/>
      <c r="C835" s="146"/>
      <c r="D835" s="146"/>
      <c r="E835" s="146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53"/>
      <c r="B836" s="153"/>
      <c r="C836" s="146"/>
      <c r="D836" s="154"/>
      <c r="E836" s="15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53"/>
      <c r="B837" s="153"/>
      <c r="C837" s="146"/>
      <c r="D837" s="146"/>
      <c r="E837" s="146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53"/>
      <c r="B838" s="153"/>
      <c r="C838" s="146"/>
      <c r="D838" s="154"/>
      <c r="E838" s="15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53"/>
      <c r="B839" s="153"/>
      <c r="C839" s="146"/>
      <c r="D839" s="146"/>
      <c r="E839" s="146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53"/>
      <c r="B840" s="153"/>
      <c r="C840" s="146"/>
      <c r="D840" s="154"/>
      <c r="E840" s="15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53"/>
      <c r="B841" s="153"/>
      <c r="C841" s="146"/>
      <c r="D841" s="146"/>
      <c r="E841" s="146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53"/>
      <c r="B842" s="153"/>
      <c r="C842" s="146"/>
      <c r="D842" s="154"/>
      <c r="E842" s="15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53"/>
      <c r="B843" s="153"/>
      <c r="C843" s="146"/>
      <c r="D843" s="146"/>
      <c r="E843" s="146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53"/>
      <c r="B844" s="153"/>
      <c r="C844" s="146"/>
      <c r="D844" s="154"/>
      <c r="E844" s="15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53"/>
      <c r="B845" s="153"/>
      <c r="C845" s="146"/>
      <c r="D845" s="146"/>
      <c r="E845" s="146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53"/>
      <c r="B846" s="153"/>
      <c r="C846" s="146"/>
      <c r="D846" s="154"/>
      <c r="E846" s="15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53"/>
      <c r="B847" s="153"/>
      <c r="C847" s="146"/>
      <c r="D847" s="146"/>
      <c r="E847" s="146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53"/>
      <c r="B848" s="153"/>
      <c r="C848" s="146"/>
      <c r="D848" s="154"/>
      <c r="E848" s="15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53"/>
      <c r="B849" s="153"/>
      <c r="C849" s="146"/>
      <c r="D849" s="146"/>
      <c r="E849" s="146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53"/>
      <c r="B850" s="153"/>
      <c r="C850" s="146"/>
      <c r="D850" s="154"/>
      <c r="E850" s="15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53"/>
      <c r="B851" s="153"/>
      <c r="C851" s="146"/>
      <c r="D851" s="146"/>
      <c r="E851" s="146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53"/>
      <c r="B852" s="153"/>
      <c r="C852" s="146"/>
      <c r="D852" s="154"/>
      <c r="E852" s="15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53"/>
      <c r="B853" s="153"/>
      <c r="C853" s="146"/>
      <c r="D853" s="146"/>
      <c r="E853" s="146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53"/>
      <c r="B854" s="153"/>
      <c r="C854" s="146"/>
      <c r="D854" s="154"/>
      <c r="E854" s="15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53"/>
      <c r="B855" s="153"/>
      <c r="C855" s="146"/>
      <c r="D855" s="146"/>
      <c r="E855" s="146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53"/>
      <c r="B856" s="153"/>
      <c r="C856" s="146"/>
      <c r="D856" s="154"/>
      <c r="E856" s="15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53"/>
      <c r="B857" s="153"/>
      <c r="C857" s="146"/>
      <c r="D857" s="146"/>
      <c r="E857" s="146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53"/>
      <c r="B858" s="153"/>
      <c r="C858" s="146"/>
      <c r="D858" s="154"/>
      <c r="E858" s="15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53"/>
      <c r="B859" s="153"/>
      <c r="C859" s="146"/>
      <c r="D859" s="146"/>
      <c r="E859" s="146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53"/>
      <c r="B860" s="153"/>
      <c r="C860" s="146"/>
      <c r="D860" s="154"/>
      <c r="E860" s="15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53"/>
      <c r="B861" s="153"/>
      <c r="C861" s="146"/>
      <c r="D861" s="146"/>
      <c r="E861" s="146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53"/>
      <c r="B862" s="153"/>
      <c r="C862" s="146"/>
      <c r="D862" s="154"/>
      <c r="E862" s="15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53"/>
      <c r="B863" s="153"/>
      <c r="C863" s="146"/>
      <c r="D863" s="146"/>
      <c r="E863" s="146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53"/>
      <c r="B864" s="153"/>
      <c r="C864" s="146"/>
      <c r="D864" s="154"/>
      <c r="E864" s="15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53"/>
      <c r="B865" s="153"/>
      <c r="C865" s="146"/>
      <c r="D865" s="146"/>
      <c r="E865" s="146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53"/>
      <c r="B866" s="153"/>
      <c r="C866" s="146"/>
      <c r="D866" s="154"/>
      <c r="E866" s="15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53"/>
      <c r="B867" s="153"/>
      <c r="C867" s="146"/>
      <c r="D867" s="146"/>
      <c r="E867" s="146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53"/>
      <c r="B868" s="153"/>
      <c r="C868" s="146"/>
      <c r="D868" s="154"/>
      <c r="E868" s="15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53"/>
      <c r="B869" s="153"/>
      <c r="C869" s="146"/>
      <c r="D869" s="146"/>
      <c r="E869" s="146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53"/>
      <c r="B870" s="153"/>
      <c r="C870" s="146"/>
      <c r="D870" s="154"/>
      <c r="E870" s="15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53"/>
      <c r="B871" s="153"/>
      <c r="C871" s="146"/>
      <c r="D871" s="146"/>
      <c r="E871" s="146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53"/>
      <c r="B872" s="153"/>
      <c r="C872" s="146"/>
      <c r="D872" s="154"/>
      <c r="E872" s="15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53"/>
      <c r="B873" s="153"/>
      <c r="C873" s="146"/>
      <c r="D873" s="146"/>
      <c r="E873" s="146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53"/>
      <c r="B874" s="153"/>
      <c r="C874" s="146"/>
      <c r="D874" s="154"/>
      <c r="E874" s="15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53"/>
      <c r="B875" s="153"/>
      <c r="C875" s="146"/>
      <c r="D875" s="146"/>
      <c r="E875" s="146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53"/>
      <c r="B876" s="153"/>
      <c r="C876" s="146"/>
      <c r="D876" s="154"/>
      <c r="E876" s="15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53"/>
      <c r="B877" s="153"/>
      <c r="C877" s="146"/>
      <c r="D877" s="146"/>
      <c r="E877" s="146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53"/>
      <c r="B878" s="153"/>
      <c r="C878" s="146"/>
      <c r="D878" s="154"/>
      <c r="E878" s="15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53"/>
      <c r="B879" s="153"/>
      <c r="C879" s="146"/>
      <c r="D879" s="146"/>
      <c r="E879" s="146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53"/>
      <c r="B880" s="153"/>
      <c r="C880" s="146"/>
      <c r="D880" s="154"/>
      <c r="E880" s="15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53"/>
      <c r="B881" s="153"/>
      <c r="C881" s="146"/>
      <c r="D881" s="146"/>
      <c r="E881" s="146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53"/>
      <c r="B882" s="153"/>
      <c r="C882" s="146"/>
      <c r="D882" s="154"/>
      <c r="E882" s="15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53"/>
      <c r="B883" s="153"/>
      <c r="C883" s="146"/>
      <c r="D883" s="146"/>
      <c r="E883" s="146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53"/>
      <c r="B884" s="153"/>
      <c r="C884" s="146"/>
      <c r="D884" s="154"/>
      <c r="E884" s="15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53"/>
      <c r="B885" s="153"/>
      <c r="C885" s="146"/>
      <c r="D885" s="146"/>
      <c r="E885" s="146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53"/>
      <c r="B886" s="153"/>
      <c r="C886" s="146"/>
      <c r="D886" s="154"/>
      <c r="E886" s="15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53"/>
      <c r="B887" s="153"/>
      <c r="C887" s="146"/>
      <c r="D887" s="146"/>
      <c r="E887" s="146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53"/>
      <c r="B888" s="153"/>
      <c r="C888" s="146"/>
      <c r="D888" s="154"/>
      <c r="E888" s="15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53"/>
      <c r="B889" s="153"/>
      <c r="C889" s="146"/>
      <c r="D889" s="146"/>
      <c r="E889" s="146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53"/>
      <c r="B890" s="153"/>
      <c r="C890" s="146"/>
      <c r="D890" s="154"/>
      <c r="E890" s="15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53"/>
      <c r="B891" s="153"/>
      <c r="C891" s="146"/>
      <c r="D891" s="146"/>
      <c r="E891" s="146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53"/>
      <c r="B892" s="153"/>
      <c r="C892" s="146"/>
      <c r="D892" s="154"/>
      <c r="E892" s="15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53"/>
      <c r="B893" s="153"/>
      <c r="C893" s="146"/>
      <c r="D893" s="146"/>
      <c r="E893" s="146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53"/>
      <c r="B894" s="153"/>
      <c r="C894" s="146"/>
      <c r="D894" s="154"/>
      <c r="E894" s="15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53"/>
      <c r="B895" s="153"/>
      <c r="C895" s="146"/>
      <c r="D895" s="146"/>
      <c r="E895" s="146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53"/>
      <c r="B896" s="153"/>
      <c r="C896" s="146"/>
      <c r="D896" s="154"/>
      <c r="E896" s="15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53"/>
      <c r="B897" s="153"/>
      <c r="C897" s="146"/>
      <c r="D897" s="146"/>
      <c r="E897" s="146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53"/>
      <c r="B898" s="153"/>
      <c r="C898" s="146"/>
      <c r="D898" s="154"/>
      <c r="E898" s="15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53"/>
      <c r="B899" s="153"/>
      <c r="C899" s="146"/>
      <c r="D899" s="146"/>
      <c r="E899" s="146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53"/>
      <c r="B900" s="153"/>
      <c r="C900" s="146"/>
      <c r="D900" s="154"/>
      <c r="E900" s="15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53"/>
      <c r="B901" s="153"/>
      <c r="C901" s="146"/>
      <c r="D901" s="146"/>
      <c r="E901" s="146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53"/>
      <c r="B902" s="153"/>
      <c r="C902" s="146"/>
      <c r="D902" s="154"/>
      <c r="E902" s="15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53"/>
      <c r="B903" s="153"/>
      <c r="C903" s="146"/>
      <c r="D903" s="146"/>
      <c r="E903" s="146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53"/>
      <c r="B904" s="153"/>
      <c r="C904" s="146"/>
      <c r="D904" s="154"/>
      <c r="E904" s="15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53"/>
      <c r="B905" s="153"/>
      <c r="C905" s="146"/>
      <c r="D905" s="146"/>
      <c r="E905" s="146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53"/>
      <c r="B906" s="153"/>
      <c r="C906" s="146"/>
      <c r="D906" s="154"/>
      <c r="E906" s="15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53"/>
      <c r="B907" s="153"/>
      <c r="C907" s="146"/>
      <c r="D907" s="146"/>
      <c r="E907" s="146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53"/>
      <c r="B908" s="153"/>
      <c r="C908" s="146"/>
      <c r="D908" s="154"/>
      <c r="E908" s="15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53"/>
      <c r="B909" s="153"/>
      <c r="C909" s="146"/>
      <c r="D909" s="146"/>
      <c r="E909" s="146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53"/>
      <c r="B910" s="153"/>
      <c r="C910" s="146"/>
      <c r="D910" s="154"/>
      <c r="E910" s="15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53"/>
      <c r="B911" s="153"/>
      <c r="C911" s="146"/>
      <c r="D911" s="146"/>
      <c r="E911" s="146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53"/>
      <c r="B912" s="153"/>
      <c r="C912" s="146"/>
      <c r="D912" s="154"/>
      <c r="E912" s="15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53"/>
      <c r="B913" s="153"/>
      <c r="C913" s="146"/>
      <c r="D913" s="146"/>
      <c r="E913" s="146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53"/>
      <c r="B914" s="153"/>
      <c r="C914" s="146"/>
      <c r="D914" s="154"/>
      <c r="E914" s="15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53"/>
      <c r="B915" s="153"/>
      <c r="C915" s="146"/>
      <c r="D915" s="146"/>
      <c r="E915" s="146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53"/>
      <c r="B916" s="153"/>
      <c r="C916" s="146"/>
      <c r="D916" s="154"/>
      <c r="E916" s="15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53"/>
      <c r="B917" s="153"/>
      <c r="C917" s="146"/>
      <c r="D917" s="146"/>
      <c r="E917" s="146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53"/>
      <c r="B918" s="153"/>
      <c r="C918" s="146"/>
      <c r="D918" s="154"/>
      <c r="E918" s="15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53"/>
      <c r="B919" s="153"/>
      <c r="C919" s="146"/>
      <c r="D919" s="146"/>
      <c r="E919" s="146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53"/>
      <c r="B920" s="153"/>
      <c r="C920" s="146"/>
      <c r="D920" s="154"/>
      <c r="E920" s="15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53"/>
      <c r="B921" s="153"/>
      <c r="C921" s="146"/>
      <c r="D921" s="146"/>
      <c r="E921" s="146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53"/>
      <c r="B922" s="153"/>
      <c r="C922" s="146"/>
      <c r="D922" s="154"/>
      <c r="E922" s="15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53"/>
      <c r="B923" s="153"/>
      <c r="C923" s="146"/>
      <c r="D923" s="146"/>
      <c r="E923" s="146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53"/>
      <c r="B924" s="153"/>
      <c r="C924" s="146"/>
      <c r="D924" s="154"/>
      <c r="E924" s="15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53"/>
      <c r="B925" s="153"/>
      <c r="C925" s="146"/>
      <c r="D925" s="146"/>
      <c r="E925" s="146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53"/>
      <c r="B926" s="153"/>
      <c r="C926" s="146"/>
      <c r="D926" s="154"/>
      <c r="E926" s="15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53"/>
      <c r="B927" s="153"/>
      <c r="C927" s="146"/>
      <c r="D927" s="146"/>
      <c r="E927" s="146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53"/>
      <c r="B928" s="153"/>
      <c r="C928" s="146"/>
      <c r="D928" s="154"/>
      <c r="E928" s="15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53"/>
      <c r="B929" s="153"/>
      <c r="C929" s="146"/>
      <c r="D929" s="146"/>
      <c r="E929" s="146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53"/>
      <c r="B930" s="153"/>
      <c r="C930" s="146"/>
      <c r="D930" s="154"/>
      <c r="E930" s="15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53"/>
      <c r="B931" s="153"/>
      <c r="C931" s="146"/>
      <c r="D931" s="146"/>
      <c r="E931" s="146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53"/>
      <c r="B932" s="153"/>
      <c r="C932" s="146"/>
      <c r="D932" s="154"/>
      <c r="E932" s="15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53"/>
      <c r="B933" s="153"/>
      <c r="C933" s="146"/>
      <c r="D933" s="146"/>
      <c r="E933" s="146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53"/>
      <c r="B934" s="153"/>
      <c r="C934" s="146"/>
      <c r="D934" s="154"/>
      <c r="E934" s="15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53"/>
      <c r="B935" s="153"/>
      <c r="C935" s="146"/>
      <c r="D935" s="146"/>
      <c r="E935" s="146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53"/>
      <c r="B936" s="153"/>
      <c r="C936" s="146"/>
      <c r="D936" s="154"/>
      <c r="E936" s="15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53"/>
      <c r="B937" s="153"/>
      <c r="C937" s="146"/>
      <c r="D937" s="146"/>
      <c r="E937" s="146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53"/>
      <c r="B938" s="153"/>
      <c r="C938" s="146"/>
      <c r="D938" s="154"/>
      <c r="E938" s="15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53"/>
      <c r="B939" s="153"/>
      <c r="C939" s="146"/>
      <c r="D939" s="146"/>
      <c r="E939" s="146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53"/>
      <c r="B940" s="153"/>
      <c r="C940" s="146"/>
      <c r="D940" s="154"/>
      <c r="E940" s="15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53"/>
      <c r="B941" s="153"/>
      <c r="C941" s="146"/>
      <c r="D941" s="146"/>
      <c r="E941" s="146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53"/>
      <c r="B942" s="153"/>
      <c r="C942" s="146"/>
      <c r="D942" s="154"/>
      <c r="E942" s="15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53"/>
      <c r="B943" s="153"/>
      <c r="C943" s="146"/>
      <c r="D943" s="146"/>
      <c r="E943" s="146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53"/>
      <c r="B944" s="153"/>
      <c r="C944" s="146"/>
      <c r="D944" s="154"/>
      <c r="E944" s="15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53"/>
      <c r="B945" s="153"/>
      <c r="C945" s="146"/>
      <c r="D945" s="146"/>
      <c r="E945" s="146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53"/>
      <c r="B946" s="153"/>
      <c r="C946" s="146"/>
      <c r="D946" s="154"/>
      <c r="E946" s="15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53"/>
      <c r="B947" s="153"/>
      <c r="C947" s="146"/>
      <c r="D947" s="146"/>
      <c r="E947" s="146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53"/>
      <c r="B948" s="153"/>
      <c r="C948" s="146"/>
      <c r="D948" s="154"/>
      <c r="E948" s="15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53"/>
      <c r="B949" s="153"/>
      <c r="C949" s="146"/>
      <c r="D949" s="146"/>
      <c r="E949" s="146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53"/>
      <c r="B950" s="153"/>
      <c r="C950" s="146"/>
      <c r="D950" s="154"/>
      <c r="E950" s="15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53"/>
      <c r="B951" s="153"/>
      <c r="C951" s="146"/>
      <c r="D951" s="146"/>
      <c r="E951" s="146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53"/>
      <c r="B952" s="153"/>
      <c r="C952" s="146"/>
      <c r="D952" s="154"/>
      <c r="E952" s="15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53"/>
      <c r="B953" s="153"/>
      <c r="C953" s="146"/>
      <c r="D953" s="146"/>
      <c r="E953" s="146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53"/>
      <c r="B954" s="153"/>
      <c r="C954" s="146"/>
      <c r="D954" s="154"/>
      <c r="E954" s="15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53"/>
      <c r="B955" s="153"/>
      <c r="C955" s="146"/>
      <c r="D955" s="146"/>
      <c r="E955" s="146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53"/>
      <c r="B956" s="153"/>
      <c r="C956" s="146"/>
      <c r="D956" s="154"/>
      <c r="E956" s="15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53"/>
      <c r="B957" s="153"/>
      <c r="C957" s="146"/>
      <c r="D957" s="146"/>
      <c r="E957" s="146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53"/>
      <c r="B958" s="153"/>
      <c r="C958" s="146"/>
      <c r="D958" s="154"/>
      <c r="E958" s="15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53"/>
      <c r="B959" s="153"/>
      <c r="C959" s="146"/>
      <c r="D959" s="146"/>
      <c r="E959" s="146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53"/>
      <c r="B960" s="153"/>
      <c r="C960" s="146"/>
      <c r="D960" s="154"/>
      <c r="E960" s="15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53"/>
      <c r="B961" s="153"/>
      <c r="C961" s="146"/>
      <c r="D961" s="146"/>
      <c r="E961" s="146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53"/>
      <c r="B962" s="153"/>
      <c r="C962" s="146"/>
      <c r="D962" s="154"/>
      <c r="E962" s="15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53"/>
      <c r="B963" s="153"/>
      <c r="C963" s="146"/>
      <c r="D963" s="146"/>
      <c r="E963" s="146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53"/>
      <c r="B964" s="153"/>
      <c r="C964" s="146"/>
      <c r="D964" s="154"/>
      <c r="E964" s="15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53"/>
      <c r="B965" s="153"/>
      <c r="C965" s="146"/>
      <c r="D965" s="146"/>
      <c r="E965" s="146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53"/>
      <c r="B966" s="153"/>
      <c r="C966" s="146"/>
      <c r="D966" s="154"/>
      <c r="E966" s="15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53"/>
      <c r="B967" s="153"/>
      <c r="C967" s="146"/>
      <c r="D967" s="146"/>
      <c r="E967" s="146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53"/>
      <c r="B968" s="153"/>
      <c r="C968" s="146"/>
      <c r="D968" s="154"/>
      <c r="E968" s="15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53"/>
      <c r="B969" s="153"/>
      <c r="C969" s="146"/>
      <c r="D969" s="146"/>
      <c r="E969" s="146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53"/>
      <c r="B970" s="153"/>
      <c r="C970" s="146"/>
      <c r="D970" s="154"/>
      <c r="E970" s="15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53"/>
      <c r="B971" s="153"/>
      <c r="C971" s="146"/>
      <c r="D971" s="146"/>
      <c r="E971" s="146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53"/>
      <c r="B972" s="153"/>
      <c r="C972" s="146"/>
      <c r="D972" s="154"/>
      <c r="E972" s="15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53"/>
      <c r="B973" s="153"/>
      <c r="C973" s="146"/>
      <c r="D973" s="146"/>
      <c r="E973" s="146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53"/>
      <c r="B974" s="153"/>
      <c r="C974" s="146"/>
      <c r="D974" s="154"/>
      <c r="E974" s="15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53"/>
      <c r="B975" s="153"/>
      <c r="C975" s="146"/>
      <c r="D975" s="146"/>
      <c r="E975" s="146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53"/>
      <c r="B976" s="153"/>
      <c r="C976" s="146"/>
      <c r="D976" s="154"/>
      <c r="E976" s="15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53"/>
      <c r="B977" s="153"/>
      <c r="C977" s="146"/>
      <c r="D977" s="146"/>
      <c r="E977" s="146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53"/>
      <c r="B978" s="153"/>
      <c r="C978" s="146"/>
      <c r="D978" s="154"/>
      <c r="E978" s="15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53"/>
      <c r="B979" s="153"/>
      <c r="C979" s="146"/>
      <c r="D979" s="146"/>
      <c r="E979" s="146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53"/>
      <c r="B980" s="153"/>
      <c r="C980" s="146"/>
      <c r="D980" s="154"/>
      <c r="E980" s="15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53"/>
      <c r="B981" s="153"/>
      <c r="C981" s="146"/>
      <c r="D981" s="146"/>
      <c r="E981" s="146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53"/>
      <c r="B982" s="153"/>
      <c r="C982" s="146"/>
      <c r="D982" s="154"/>
      <c r="E982" s="15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53"/>
      <c r="B983" s="153"/>
      <c r="C983" s="146"/>
      <c r="D983" s="146"/>
      <c r="E983" s="146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53"/>
      <c r="B984" s="153"/>
      <c r="C984" s="146"/>
      <c r="D984" s="154"/>
      <c r="E984" s="15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53"/>
      <c r="B985" s="153"/>
      <c r="C985" s="146"/>
      <c r="D985" s="146"/>
      <c r="E985" s="146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53"/>
      <c r="B986" s="153"/>
      <c r="C986" s="146"/>
      <c r="D986" s="154"/>
      <c r="E986" s="15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53"/>
      <c r="B987" s="153"/>
      <c r="C987" s="146"/>
      <c r="D987" s="146"/>
      <c r="E987" s="146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53"/>
      <c r="B988" s="153"/>
      <c r="C988" s="146"/>
      <c r="D988" s="154"/>
      <c r="E988" s="15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53"/>
      <c r="B989" s="153"/>
      <c r="C989" s="146"/>
      <c r="D989" s="146"/>
      <c r="E989" s="146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53"/>
      <c r="B990" s="153"/>
      <c r="C990" s="146"/>
      <c r="D990" s="154"/>
      <c r="E990" s="15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53"/>
      <c r="B991" s="153"/>
      <c r="C991" s="146"/>
      <c r="D991" s="146"/>
      <c r="E991" s="146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53"/>
      <c r="B992" s="153"/>
      <c r="C992" s="146"/>
      <c r="D992" s="154"/>
      <c r="E992" s="15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53"/>
      <c r="B993" s="153"/>
      <c r="C993" s="146"/>
      <c r="D993" s="146"/>
      <c r="E993" s="146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53"/>
      <c r="B994" s="153"/>
      <c r="C994" s="146"/>
      <c r="D994" s="154"/>
      <c r="E994" s="15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53"/>
      <c r="B995" s="153"/>
      <c r="C995" s="146"/>
      <c r="D995" s="146"/>
      <c r="E995" s="146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53"/>
      <c r="B996" s="153"/>
      <c r="C996" s="146"/>
      <c r="D996" s="154"/>
      <c r="E996" s="15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53"/>
      <c r="B997" s="153"/>
      <c r="C997" s="146"/>
      <c r="D997" s="146"/>
      <c r="E997" s="146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53"/>
      <c r="B998" s="153"/>
      <c r="C998" s="146"/>
      <c r="D998" s="154"/>
      <c r="E998" s="15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53"/>
      <c r="B999" s="153"/>
      <c r="C999" s="146"/>
      <c r="D999" s="146"/>
      <c r="E999" s="146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53"/>
      <c r="B1000" s="153"/>
      <c r="C1000" s="146"/>
      <c r="D1000" s="154"/>
      <c r="E1000" s="15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53"/>
      <c r="B1001" s="153"/>
      <c r="C1001" s="146"/>
      <c r="D1001" s="146"/>
      <c r="E1001" s="146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53"/>
      <c r="B1002" s="153"/>
      <c r="C1002" s="146"/>
      <c r="D1002" s="154"/>
      <c r="E1002" s="154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</sheetData>
  <mergeCells count="5">
    <mergeCell ref="B3:B4"/>
    <mergeCell ref="C3:C4"/>
    <mergeCell ref="D3:D4"/>
    <mergeCell ref="C6:C7"/>
    <mergeCell ref="H6:H7"/>
  </mergeCells>
  <hyperlinks>
    <hyperlink display="podobné jako 164" location="Vzorce!A3" ref="B2"/>
  </hyperlinks>
  <drawing r:id="rId2"/>
  <legacyDrawing r:id="rId3"/>
</worksheet>
</file>