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drawings/drawing2.xml" ContentType="application/vnd.openxmlformats-officedocument.drawing+xml"/>
  <Override PartName="/xl/sharedStrings.xml" ContentType="application/vnd.openxmlformats-officedocument.spreadsheetml.sharedStrings+xml"/>
  <Override PartName="/xl/charts/chart3.xml" ContentType="application/vnd.openxmlformats-officedocument.drawingml.chart+xml"/>
  <Default Extension="jpeg" ContentType="image/jpe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Default Extension="rels" ContentType="application/vnd.openxmlformats-package.relationships+xml"/>
  <Override PartName="/xl/drawings/drawing1.xml" ContentType="application/vnd.openxmlformats-officedocument.drawing+xml"/>
  <Override PartName="/xl/charts/chart2.xml" ContentType="application/vnd.openxmlformats-officedocument.drawingml.chart+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700" yWindow="260" windowWidth="29600" windowHeight="18280" tabRatio="500"/>
  </bookViews>
  <sheets>
    <sheet name="Sheet1" sheetId="1" r:id="rId1"/>
    <sheet name="Sheet2" sheetId="2" r:id="rId2"/>
    <sheet name="Sheet3"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5" i="1"/>
  <c r="G45"/>
  <c r="F45"/>
  <c r="E45"/>
  <c r="H44"/>
  <c r="G44"/>
  <c r="F44"/>
  <c r="E44"/>
  <c r="H43"/>
  <c r="G43"/>
  <c r="F43"/>
  <c r="E43"/>
  <c r="H42"/>
  <c r="G42"/>
  <c r="F42"/>
  <c r="E42"/>
  <c r="C42"/>
  <c r="H95"/>
  <c r="G95"/>
  <c r="F95"/>
  <c r="E95"/>
  <c r="C95"/>
  <c r="H33"/>
  <c r="G33"/>
  <c r="F33"/>
  <c r="E33"/>
  <c r="H32"/>
  <c r="G32"/>
  <c r="H31"/>
  <c r="G31"/>
  <c r="F31"/>
  <c r="F32"/>
  <c r="C30"/>
  <c r="E30"/>
  <c r="E32"/>
  <c r="E31"/>
  <c r="F30"/>
  <c r="H30"/>
  <c r="G30"/>
  <c r="N20"/>
  <c r="N19"/>
  <c r="O22"/>
  <c r="E11"/>
  <c r="E278"/>
  <c r="E271"/>
  <c r="I273"/>
  <c r="I274"/>
  <c r="D275"/>
  <c r="D274"/>
  <c r="E293"/>
  <c r="E292"/>
  <c r="E295"/>
  <c r="N116"/>
  <c r="O116"/>
  <c r="T104"/>
  <c r="N104"/>
  <c r="O104"/>
  <c r="N109"/>
  <c r="O109"/>
  <c r="N111"/>
  <c r="O111"/>
  <c r="N115"/>
  <c r="O115"/>
  <c r="N114"/>
  <c r="O114"/>
  <c r="N112"/>
  <c r="O112"/>
  <c r="N113"/>
  <c r="O113"/>
  <c r="I271"/>
  <c r="I279"/>
  <c r="B277"/>
  <c r="B286"/>
  <c r="B297"/>
  <c r="I2" i="2"/>
  <c r="I17"/>
  <c r="I16"/>
  <c r="I15"/>
  <c r="I14"/>
  <c r="I13"/>
  <c r="I12"/>
  <c r="I11"/>
  <c r="I10"/>
  <c r="I9"/>
  <c r="I8"/>
  <c r="I7"/>
  <c r="I6"/>
  <c r="I5"/>
  <c r="I4"/>
  <c r="I3"/>
  <c r="G82" i="3"/>
  <c r="G70"/>
  <c r="G65"/>
  <c r="F82"/>
  <c r="F81"/>
  <c r="F80"/>
  <c r="F79"/>
  <c r="F78"/>
  <c r="F77"/>
  <c r="F75"/>
  <c r="F74"/>
  <c r="F70"/>
  <c r="F69"/>
  <c r="F68"/>
  <c r="F65"/>
  <c r="F64"/>
  <c r="F63"/>
  <c r="F62"/>
  <c r="F61"/>
  <c r="F60"/>
  <c r="F59"/>
  <c r="F58"/>
  <c r="F57"/>
  <c r="F56"/>
  <c r="F53"/>
  <c r="F49"/>
  <c r="F46"/>
  <c r="F40"/>
  <c r="F42"/>
  <c r="F43"/>
  <c r="F44"/>
  <c r="F45"/>
  <c r="F47"/>
  <c r="F48"/>
  <c r="G49"/>
  <c r="G28"/>
  <c r="F31"/>
  <c r="F32"/>
  <c r="F33"/>
  <c r="F35"/>
  <c r="F36"/>
  <c r="G36"/>
  <c r="A281"/>
  <c r="E279"/>
  <c r="E277"/>
  <c r="E276"/>
  <c r="A270"/>
  <c r="E262"/>
  <c r="A261"/>
  <c r="C259"/>
  <c r="C258"/>
  <c r="E255"/>
</calcChain>
</file>

<file path=xl/sharedStrings.xml><?xml version="1.0" encoding="utf-8"?>
<sst xmlns="http://schemas.openxmlformats.org/spreadsheetml/2006/main" count="1050" uniqueCount="295">
  <si>
    <t>gtr to hello hill - entire area not mapped, pine pool to Lost Fork is presented, bwh to big gravelly was mapped with three long tracks (161x2, 410x3, 282x3)</t>
  </si>
  <si>
    <t>27-31 August, mosquito pool to hello hill, bwh to top of big gravelly area, switchback above deep pool to top of wbr, wbr to top of pine pool area, distance noodled exceeds mapped area because of 100 m (estimate) noodled around big gravelly that apparently wasn't mapped, includes one big track (last fork to pt 50) estimated at 1 m wide and 543 m long</t>
  </si>
  <si>
    <t>gtr to mosquito pool (100 m added from bwh to mosquito pool), no waypoints taken (apparently), mention of a track of large pool - now in there at 16 m2 - best guess would be 25 m2</t>
  </si>
  <si>
    <t>blackwater hole to base of wbr (5 oct), complete map and noodle, includes 13 continuous runs that were poorly tracked and estimated at 1244 m2 (over half of the total)</t>
  </si>
  <si>
    <t>min</t>
  </si>
  <si>
    <t>median</t>
  </si>
  <si>
    <t>median</t>
    <phoneticPr fontId="9" type="noConversion"/>
  </si>
  <si>
    <t>max</t>
  </si>
  <si>
    <t>max</t>
    <phoneticPr fontId="9" type="noConversion"/>
  </si>
  <si>
    <t>mean</t>
  </si>
  <si>
    <t>mean</t>
    <phoneticPr fontId="9" type="noConversion"/>
  </si>
  <si>
    <t>min</t>
    <phoneticPr fontId="9" type="noConversion"/>
  </si>
  <si>
    <t>count</t>
  </si>
  <si>
    <t>count</t>
    <phoneticPr fontId="9" type="noConversion"/>
  </si>
  <si>
    <t>clanton draw - bw canyon to gst - no map found but field notes leaves a good picture of water levels</t>
  </si>
  <si>
    <t>gtr to bwh - 5 july (some pools present on 1 July were now dry) - map of field note words (no gps functioning)</t>
  </si>
  <si>
    <t>camp to mosquito pool - 16 july - estimates based on field notes - pretty rough (no gps functioning)</t>
  </si>
  <si>
    <t>2-6 August 2007 - water levels very high, continuous and flowing in places, no map made</t>
  </si>
  <si>
    <t>12 august - noodled would-be rapids, unclear why, no map</t>
  </si>
  <si>
    <t>clanton draw - "noodled pools along Geronimo Trail" bds (14 august). That's all we know, no map. Distance noodled is distance separating the two turtles that were captured. No way of knowing how much of Clanton Draw was noodled.</t>
  </si>
  <si>
    <t>19 august - noodled cool pool area, unclear why, no map, distance noodled is from the one turtle captured to gtr</t>
  </si>
  <si>
    <t>Turtle Canyon - (31 august) noodled 600 m up Turtle Canyon</t>
  </si>
  <si>
    <t>Turtle Canyon - 10 august - "noodled Turtle Canyon (1.5 km)" no waypoints of any kind, except the one turtle captured</t>
  </si>
  <si>
    <t>Turtle Canyon - (8 oct) - noodled 900 m up Turtle Canyon (1292 as canyon curves), very little water, no turtles, pools cold</t>
  </si>
  <si>
    <t>"water everywhere - continuous in many places, trickling flow in some places - no way we'll noodle everything" pas, noodled three stretches, left some waypoints of start and end pts but no mapped pools - 50 m below Last Fork to Hello Hill (519 m); 50 m above pt. 50 to 50 m below BG (267 m); big pool above wbr to base of wbr (407 m)</t>
  </si>
  <si>
    <t>m2/m</t>
  </si>
  <si>
    <t>avg  m2/m</t>
  </si>
  <si>
    <t>clanton draw - noodled around bw canyon/clanton intersection - down to fence, up to next switchback above interesection - surface area based on a track of continuous water</t>
  </si>
  <si>
    <t>Turtle Canyon - "noodled ca. 300 m" pas, "mapped our noodling track" but I don't have map yet, "nearly continuous pools" - found track - 429 m long x estimated 2 m wide</t>
  </si>
  <si>
    <t>clanton draw - tc to gst, clanton draw dam to bw canyon (3 new dams apparently not mapped or noodled), perhaps one L pool track can be found</t>
  </si>
  <si>
    <t>Clanton Draw middle section</t>
  </si>
  <si>
    <t>clanton draw - gst to bw canyon, mapped partially inferred from field notes - 2 med pools given waypoints (Clanton Draw Dam and a JKM INV sample) (19 may)</t>
  </si>
  <si>
    <t>clanton draw diamond A area - fence to Fink pool, does not include Fink Pool area, where most of the turtles were caught - hopefully tracked</t>
  </si>
  <si>
    <t>clanton draw - switchback above Clanton Draw Dam to BW canyon, map constructed from field notes - 2 small pools at Clanton Draw Dam and one medium pool elsewhere, gps point for med pool currently missing but may exist (18 jul)</t>
  </si>
  <si>
    <t>switchback above CDD to CDD</t>
  </si>
  <si>
    <t>Clanton Draw (BW canyon to switchback above CDD)</t>
  </si>
  <si>
    <t>clanton draw diamond A area - fence to Fink pool, needs track of Fink Pool, as of now it is in there as an L 16 m2</t>
  </si>
  <si>
    <t>clanton draw - inferred from the flood on the last day, ca. 2 m wide</t>
  </si>
  <si>
    <t>clanton draw - gst to bw canyon, mapped inferred from field notes (20 may)</t>
  </si>
  <si>
    <t>clanton draw diamond A area - fence to Fink pool, needs track of Fink Pool, which was ca. 16 m2. No other water in noodled area (20 may)</t>
  </si>
  <si>
    <t>noodled above (mostly) and below the forest boundary (17 aug), no effort made to map water - water levels were high - nearly continuous</t>
  </si>
  <si>
    <t>gtr to hello hill, complete water map (w/o BWH)</t>
  </si>
  <si>
    <t>clanton draw - 3 new dams to switchback below bw canyon (apparently not mapped) "fair amount of water in pools" pas</t>
  </si>
  <si>
    <t>clanton draw diamond A area - from camp (start point approximate) to national forest boundary - all dry</t>
  </si>
  <si>
    <t>length of mapped area</t>
  </si>
  <si>
    <t>clanton draw diamond A area - noodled two turtles for tadpole feeding experiments, on usfs property across from camp, no systematic noodling</t>
  </si>
  <si>
    <t>camp to bwh - no map found, field notes lead to this rough estimate (13 may) - real good idea of where the water was</t>
  </si>
  <si>
    <t>8 (wet)</t>
  </si>
  <si>
    <t>clanton draw - around 3 dams above clanton draw dam, plus a good stretch of draw below clanton draw dam, did not noodle clanton draw dam (put go cam hoop net in)</t>
  </si>
  <si>
    <t>clanton draw - blackwater canyon to 2nd switchback above gst (5 jun)</t>
  </si>
  <si>
    <t>Turtle Canyon - end point assigned where we found a dead turtle, apparently no stop waypoint taken (13 june)</t>
  </si>
  <si>
    <t>blackwater hole to gtr, based on field note description of labor day trip (30 aug), some eye fucking and maybe smithing but no real noodling</t>
  </si>
  <si>
    <t>BWH to ant camp, mapped water, too cold to do more than eye fuck turtles</t>
  </si>
  <si>
    <t>beehive - grotto down to mapped stop point (5 aug), apparently not mapped - "lots of water in Beehive" pas</t>
  </si>
  <si>
    <t>clanton draw continuous from "at least 200 above fence to half mile pool", unclear if noodled (only turtles captured in fink in nets)</t>
  </si>
  <si>
    <t>clanton draw - "Clanton Draw running pretty hard, nearly hard to cross in 4 Runner" pas (1 aug), assumed 2 m wide from switchback before turtle to bw canyon - not noodled</t>
  </si>
  <si>
    <t>top of half mile to forest boundary</t>
  </si>
  <si>
    <t>bottom of half mile to forest boundary</t>
  </si>
  <si>
    <t>beehive - complete map of noodled area, includes grotto and both branches at the fork above grotto</t>
  </si>
  <si>
    <t>clanton draw - Clanton draw dam to a pool 439 m below, includes Clanton Draw Dam track, unclear how much of Clanton Draw was walked and how much spot checked for INV pools, but it seems clear that this stretch was mapped</t>
  </si>
  <si>
    <t>turkey was - camp road to Clanton Tank - all dry (25 may)</t>
  </si>
  <si>
    <t>Beehive Canyon (New Canyon); includes grotto track</t>
  </si>
  <si>
    <t>BWH to ant camp (unclear where the raw data for this map are)</t>
  </si>
  <si>
    <t>beehive to grotto (2nd map the next day with more water) first time we sampled beehive canyon</t>
  </si>
  <si>
    <t>200 m west of diamond A boundary to bottom of half mile pool - there may be scattered tracks from 6 and 11 august that would provide better surface area estimates</t>
  </si>
  <si>
    <t>buckhorn canyon (3 aug) "noodled pools below buckhorn" mebs - no map, turtle waypoints extend to 25 m below dam; (4 aug) "walked canyon below buckhorn all the way to fork that turns to 3-way Dam and Hunt Tank, then wend part of the way down fork then stopped...walked back up to fork then to road to buckhorn. Several puddles throughout canyons and ...several turtles" mebs - no map though.</t>
  </si>
  <si>
    <t>three-way to base of hunt tank (12 aug) "small pool below 3-way dam - caught a few - no more water" pas</t>
  </si>
  <si>
    <t>swahili to road by buckhorn (4 aug) - a whole bunch of turtles but apparently neither field notes nor mapping - kjl led the expedition</t>
  </si>
  <si>
    <t>foster draw - road to buckhorn to "part of the way down fork" (toward 3-way) mebs (4 aug) no map, distance based on last turtle captured</t>
  </si>
  <si>
    <t>foster draw - buckhorn T to 3-way</t>
  </si>
  <si>
    <t>buckhorn dam to foster draw (19 mar)</t>
  </si>
  <si>
    <t>does not include 3-way dam (likely tracked or jkm)(19 mar)</t>
  </si>
  <si>
    <t>buckhorn tank to foster draw (no water except large pool above hunt tank and 3-way except in buckhorn canyon) (21 may)</t>
  </si>
  <si>
    <t>3-way to fence above hunt</t>
  </si>
  <si>
    <t>3-way to large pool above hunt (21 may - area not noodled, though 3-way is ??), 3-way was two pools, a small and a large - track data from 3-way is in the total</t>
  </si>
  <si>
    <t>pools above Hunt Tank, marked from the first turtle captured (most downstream) to a stop noodling waypoint (8 aug), apparently not mapped</t>
  </si>
  <si>
    <t>buckhorn dam to foster draw, then foster draw to road by buckhorn (25 jul)</t>
  </si>
  <si>
    <t>three-way dam to pool above hunt tank</t>
  </si>
  <si>
    <t>buckhorn tank (10 august) - mapped and noodle "1 Km above buckhorn" bds</t>
  </si>
  <si>
    <t>camp road to Clanton Tank - continuous, ca. 2 m wide, not noodled</t>
  </si>
  <si>
    <t>gtr to hello hill, 1st week of trip (what we used to call medium water levels)</t>
  </si>
  <si>
    <t>Hello Hill to last fork</t>
  </si>
  <si>
    <t>hello hill to last fork</t>
  </si>
  <si>
    <t>bwh to last fork</t>
  </si>
  <si>
    <t>parking lot to grotto</t>
  </si>
  <si>
    <t>beehive - complete map of noodled area, only water was Grotto</t>
  </si>
  <si>
    <t>hello hill to gtr</t>
  </si>
  <si>
    <t>gtr to hello hill, with a foray up last fork (5-6 aug)</t>
  </si>
  <si>
    <t>"Maverick Spring to 720 m north" bds, measures out good, all in between mapped and noodled (2 oct), but nearly all continuous runs that hopefully were tracked - jkm recovered track data</t>
  </si>
  <si>
    <t>buckhorn tank (19 may) - dam to foster draw - all dry</t>
  </si>
  <si>
    <t>road to overhang pool</t>
  </si>
  <si>
    <t>foster draw - overhang pool to 3-way, west of road "canyon was dry except for occasional puddles" mebs - based on this comment and a waypoint that was taken for overhang pool, I'm guessing overhang pool was a med pool and that was it for water</t>
  </si>
  <si>
    <t>three-way to base of hunt tank (19 may) - all dry</t>
  </si>
  <si>
    <t>swahili to foster draw (10 aug) - all dry</t>
  </si>
  <si>
    <t>three-way to base of hunt tank (11 aug)</t>
  </si>
  <si>
    <t>foster draw - buckhorn T to 3-way (11 aug)</t>
  </si>
  <si>
    <t>buckhorn tank (11 aug) - dam to foster draw</t>
  </si>
  <si>
    <t>swahili to foster draw (21 may), need swahili track</t>
  </si>
  <si>
    <t>three-way to base of hunt tank (21 may) - need 3-way track</t>
  </si>
  <si>
    <t>foster draw - buckhorn T to 3-way (21 may)</t>
  </si>
  <si>
    <t>buckhorn tank (20 and 21 may) - dam to foster draw</t>
  </si>
  <si>
    <t>buckhorn tank (16 aug) - "noodled for ca. 300 m down below Buckhorn - took stopping point" pas - "canyon pools are extensive - continuous for 75 m, several big pools after that" - turtles caught in at least 7 pools after cont run - conclusion (75 x 2m cont = 150 + 10 large pools = 160, or 310 m2 with 11 pools - almost certainly underestimates)</t>
  </si>
  <si>
    <t>swahili to early in Foster Draw - all continuous (866 m run)</t>
  </si>
  <si>
    <t>buckhorn canyon, dam to fence "water stopped at 380m below dam" pas (12 august)</t>
  </si>
  <si>
    <t>three-way to base of hunt tank (13 may) "drove to 3-way. Dry except for 1 med pool (2m x 2m)" bds</t>
  </si>
  <si>
    <t>buckhorn to foster draw (15 may) - all mapped pools in buckhorn canyon (assume foster draw was dry)</t>
  </si>
  <si>
    <t>foster draw - east</t>
  </si>
  <si>
    <t>swahili to road by buckhorn (15 may) "KJL and party noodled from swahili to the road at foster, caught 5-6, more water on that side" pas paraphrasing kjl - no map made</t>
  </si>
  <si>
    <t>swahili to buckhorn t</t>
  </si>
  <si>
    <t>three-way to base of hunt tank (10 august), map doesn't include two continuous runs around 3-way (hopefully tracked), no turtles caught</t>
  </si>
  <si>
    <t>three-way (big pool 60 m below) to base of hunt tank</t>
  </si>
  <si>
    <t>buckhorn tank (24 august) - "noodled 150 m above and below Buckhorn" bds</t>
  </si>
  <si>
    <t>foster draw - buckhorn T to road (24 august)</t>
  </si>
  <si>
    <t>three-way to base of hunt tank (needs track of one continuous run to be complete)</t>
  </si>
  <si>
    <t>buckhorn tank (21 sept) - "noodled about 150 m above and below buckhorn" bds - involves continous runs that might be tracked and apparently no map of water above buckhorn</t>
  </si>
  <si>
    <t>foster draw - swahil dam 60 m below (28 sept), 2/3 of mapped pools are continuous - need tracks</t>
  </si>
  <si>
    <t>three-way to base of hunt tank (14 may) - all dry</t>
  </si>
  <si>
    <t>foster draw - road by buckhorn to pool ca. 650 m above overhang pool (16 may) - complete map and noodle</t>
  </si>
  <si>
    <t>buckhorn tank (14 and 15 may) - 600 m above Buckhorn to foster draw - 3 small pools (above buckhorn), complete map and noodle</t>
  </si>
  <si>
    <t>foster draw - buckhorn T to 3-way (15 may) - all dry</t>
  </si>
  <si>
    <t>Black Mountain Tank</t>
  </si>
  <si>
    <t>pools below black mountain tank, assume they looked at least 50 m below dam</t>
  </si>
  <si>
    <t>dam to fence across buckhorn</t>
  </si>
  <si>
    <t>buckhorn tank (9 aug) - "noodled from dam to fence, mapped too" pas - despite the promise of a map in field notes, I find mapped turtles but no mapped pools for this date</t>
  </si>
  <si>
    <t>foster draw - foster draw below swahili canyon "approx. 800-900 m below swahili tank" bds (6 august) "noodled nearly 1.2 km of Foster Draw" bds (7 august) - measured out to 2840 m, curvy along canyon, apparently not mapped</t>
  </si>
  <si>
    <t>foster draw - seemingly random map of one pc with 7 medium pools and no turtles caught, near road to buckhorn</t>
  </si>
  <si>
    <t>buckhorn T to 3-way (18 may)</t>
  </si>
  <si>
    <t>buckhorn to foster draw (18 may)</t>
  </si>
  <si>
    <t>swahili to buckhorn T (18 may) - 3 small pools, all in foster draw</t>
  </si>
  <si>
    <t>three-way to base of hunt tank (18 may) - all dry</t>
  </si>
  <si>
    <t>Road to Swahili canyon</t>
  </si>
  <si>
    <t>Swahili canyon</t>
  </si>
  <si>
    <t>Three-way to Hunt</t>
  </si>
  <si>
    <t>Hunt to fence</t>
  </si>
  <si>
    <t>turtle canyon</t>
  </si>
  <si>
    <t>beehive canyon</t>
  </si>
  <si>
    <t>east border to end of half mile pool</t>
  </si>
  <si>
    <t>half-mile pool</t>
  </si>
  <si>
    <t>half mile begin to fink</t>
  </si>
  <si>
    <t>fink to forest boundary</t>
  </si>
  <si>
    <t>fork in road to fence above grotto</t>
  </si>
  <si>
    <t>but it depends on where you stop</t>
  </si>
  <si>
    <t>Turtle Canyon - "continuous except for brief occassional gravel beds that seeped flow into next run" pas - (4 august) - assumed 1 m wide</t>
  </si>
  <si>
    <t>20-21 September 2007</t>
  </si>
  <si>
    <t>11-13 July 2007</t>
  </si>
  <si>
    <t>22-24 August</t>
  </si>
  <si>
    <t>3-10 August 2007</t>
  </si>
  <si>
    <t># of turtles caught</t>
  </si>
  <si>
    <t>Straight Distance (m)</t>
  </si>
  <si>
    <t>curvy distance</t>
  </si>
  <si>
    <t>km</t>
  </si>
  <si>
    <t>turtles/km</t>
  </si>
  <si>
    <t>Total s</t>
  </si>
  <si>
    <t>Total m</t>
  </si>
  <si>
    <t>Total L</t>
  </si>
  <si>
    <t>continous</t>
  </si>
  <si>
    <t>water comments</t>
  </si>
  <si>
    <t>no water except in tank</t>
  </si>
  <si>
    <t>?</t>
  </si>
  <si>
    <t>no wateer data</t>
  </si>
  <si>
    <t>2 large pools below tank and 2 large pools above tank</t>
  </si>
  <si>
    <t>really high water</t>
  </si>
  <si>
    <t>buckhorn tank pools above and below (11 july), distance and water levels based on field notes and bds ciphering</t>
  </si>
  <si>
    <t>three-way to base of hunt tank (13 July), assume no map survives, water levels based on field notes of bds, only water at base of each dam, assumed large pool</t>
  </si>
  <si>
    <t>buckhorn tank (18 july) "noodled pools above = 1 turtle shell, noodled pools below = 1 turtles" bds, no map - water levels likely lower but hard to say, noodling distance based on bds ciphering</t>
  </si>
  <si>
    <t>buckhorn tank (3 august) "noodled pools above Buckhorn" bds</t>
  </si>
  <si>
    <t>buckhorn tank (3 august) - pool complex below Buckhorn - map but not noodled (no turtles and not mentioned in field notes)</t>
  </si>
  <si>
    <t>three-way to base of hunt tank (8 august), three-way too deep to noodle (tracked?), base of hunt pool deep enough for two nets, apparently not mapped</t>
  </si>
  <si>
    <t>buckhorn tank (8 and 9 august) - mapped and noodled, "500 m below Buckhorn" bds, two day totals</t>
  </si>
  <si>
    <t>buckhorn tank (8 and 9 august) - mapped and noodled, "650 m above buckhorn" bds, two day totals</t>
  </si>
  <si>
    <t>South Hole to Miller Y (14 may) - all dry</t>
  </si>
  <si>
    <t>Cloverdale Canyon, bottom of Sauron's to Miller Y (14 may) "one tiny pool (1 m2) in Cloverdale Canyon" pas</t>
  </si>
  <si>
    <t>Coverdale Canyon, "plenty of water but we didn't noodle" pas, almost certainly no map was made</t>
  </si>
  <si>
    <t>Maverick Spring - "trough full w/ several good pools above"</t>
  </si>
  <si>
    <t>Maverick Spring to Miller Y, "gps broken … 5 small, 2 medium, 1 large (ca. 20 m long and less than 1 m wide all within ca. 100 m of Maverick Spring), plus one small pool ca. 70 m below the Miller Y</t>
  </si>
  <si>
    <t>Maverick Spring (200 m below) to Miller Y</t>
  </si>
  <si>
    <t>Maverick Spring - notes vague "entire trip we saw no water, a little at Maverick Spring (not enough to noodle" pas 19 may, also unclear where noodling started and ended, values in this row are guesses based on similar trips in other years</t>
  </si>
  <si>
    <t>Maverick Spring, area not well defined (17 july - "Maverick Spring = 10 turtles (52 pools) bds", assumed to be a complete noodle Maverick Spring to Miller Y, surface area not provided, extrapolated based on similar pool numbers in other years</t>
  </si>
  <si>
    <t>Maverick Spring to Miller Y (1 august - not mapped but "nearly overflowing" bds - Maverick Spring to Miller Y), surface area and # pools extrapolated from similar years and also consistent with continuous flow 1 m wide, which seems reasonable given the field notes</t>
  </si>
  <si>
    <t>Maverick Spring - 525 m run that included below and above Maverick Spring, end points mapped but not water "nearly continuous water in the canyon" pas</t>
  </si>
  <si>
    <t>"Miller Y ca. 300 m up Miller Canyon, smithing, nearly continuous water" pas, actual mapped points suggest the noodling distance more like 550 meters</t>
  </si>
  <si>
    <t>Peloncillo Tank to Miller Y, excluding the big pools just below Peloncillo Tank (assumed 100 m run), all mapped and noodled</t>
  </si>
  <si>
    <t>Maverick Spring to Miller Y, "not smithing…not mapped. It was high but not unreally high, continuous in many places" pas (8 august)</t>
  </si>
  <si>
    <t>Buckhorn to Foster Draw</t>
  </si>
  <si>
    <t>Buckhorn T to Three-way</t>
  </si>
  <si>
    <t>Buckhorn T to road</t>
  </si>
  <si>
    <t>Maverick Spring (4 july - unclear where sampling ended, best guess is 200 m above spring, certainly before Lion Creek, water levels based on "not much water in Maverick Spring poolsw - maybe 8-10 pools none bigger than 5 m2" pas</t>
  </si>
  <si>
    <t>South Hole to Miller Y (21 august) complete map and noodle</t>
  </si>
  <si>
    <t>Maverick Spring to ca. 100 m below Miller Y (20 and 21 august - have map of turtles and pools, but the first day only one pool had turtle and pools were mapped in a small section of canyon, lots of turtles were captured in areas where pools weren't mapped, 2nd day was a map of the rest of the canyon. Where turtles were captured and no pool mapped (N = 12), we assumed it was a single medium pool)</t>
  </si>
  <si>
    <t>maverick to Miller Y</t>
  </si>
  <si>
    <t>Cloverdale Canyon, bottom of Sauron's to Miller Y (1 august - "Cloverdale Canyon was flowing and had several deep pools" bds, 31 july - mapped perhaps 1/3 of Cloverdale near Sauron's, and it was not flowing then) I'm saying the whole thing was flowing at 1 m wide</t>
  </si>
  <si>
    <t>south hole to Miller Y</t>
  </si>
  <si>
    <t>Cloverdale Canyon, (20 august - "noodled half of Cloverdale Canyon" bds, apparently the lower half, not mapped)</t>
  </si>
  <si>
    <t>Maverick Spring - 430 m run (ca. 100 m below to ca. 300 m above),  1 sept, there may be tracks that would make water estimates more accurate</t>
  </si>
  <si>
    <t>Big pool below Peloncillo Tank to ca. 250 m above Miller Y, 2 sept, complete map and noodle w/n that area, needs track data to resolve cont dilemmas</t>
  </si>
  <si>
    <t>Cloverdale Canyon, bottom of Sauron's to Miller Y (1 and 3 Sept.), complete map and noodle</t>
  </si>
  <si>
    <t>Cloverdale Canyon, bottom of Sauron's down "300-400 m" bds, actually measured out around 300 m based on waypoints (1 oct)</t>
  </si>
  <si>
    <t>Big pool below Peloncillo Tank to ca. 350 m below South Hole, complete map and noodle w/n that area, 4 oct, include 11 continuous runs estimated for now at 70 m2 each that hopefully were tracked</t>
  </si>
  <si>
    <t>peoloncillo tank to Miller Y</t>
  </si>
  <si>
    <t>peloncillo tank to South Hole</t>
  </si>
  <si>
    <t>Maverick Spring to a stop noodling point 750 m above Maverick Spring (8 aug)</t>
  </si>
  <si>
    <t>gtr to bwh (Clanton Draw flooded on the last day of the trip, everything mostly continuous before that)</t>
  </si>
  <si>
    <t>aquatic/canyon</t>
  </si>
  <si>
    <t>occasion</t>
  </si>
  <si>
    <t>pine pool to Lost Fork</t>
  </si>
  <si>
    <t>distance noodled</t>
  </si>
  <si>
    <t>South Hole to Miller Y (not mapped)</t>
  </si>
  <si>
    <t>Sauron's Canyon (started 170 m below dam and only noodled part way down)</t>
  </si>
  <si>
    <t>Sauron's Canyon (top of canyon to Penis Rock - not mapped - "25 turtles in almost no water" pas)</t>
  </si>
  <si>
    <t>Sauron's Canyon (4 july - not mapped, one pool mentioned in field notes, no other pools mentioned in pas memory)</t>
  </si>
  <si>
    <t>Cloverdale Canyon, bottom of Sauron's to Miller Y (4 July - not mapped but "that was the only water we saw b/t Mav. Springs &amp; there" bds)</t>
  </si>
  <si>
    <t>Sauron's Canyon (not mapped but not dry - "on the whole water was sparse" kjl; jkm sampled inverts from 5 pools - sa estimates are minimums based on these data)</t>
  </si>
  <si>
    <t>Cloverdale Canyon, bottom of Sauron's to Miller Y (not mapped - "some water but no complexes" jkm, 3 pools sampled for inverts.)</t>
  </si>
  <si>
    <t>Sauron's Canyon (17 july - not mapped but it says "noodled down Sauron's canyon &amp; caught 4 turtles (118 pools)" bds)</t>
  </si>
  <si>
    <t>Cloverdale Canyon, assumed bottom of Sauron's to Miller Y (17 july - not mapped but "noodled Cloverdale Creek &amp; caught 5 turtles (61 pools)" bds)</t>
  </si>
  <si>
    <t>Sauron's Canyon (31 july)</t>
  </si>
  <si>
    <t>Sauron's Canyon (1 october)</t>
  </si>
  <si>
    <t>Sauron's Canyon (3 september)</t>
  </si>
  <si>
    <t>Sauron's Canyon (6 august - apparently not mapped)</t>
  </si>
  <si>
    <t>BW distances</t>
  </si>
  <si>
    <t>camp to GTR</t>
  </si>
  <si>
    <t>Carla's camp to BWH</t>
  </si>
  <si>
    <t>Carla's camp to new camp</t>
  </si>
  <si>
    <t>GTR to BWH</t>
  </si>
  <si>
    <t>mosquito pool to hello hill</t>
  </si>
  <si>
    <t>Clanton Draw Dam to GST</t>
  </si>
  <si>
    <t>BW Canyon to Clanton Draw Dam</t>
  </si>
  <si>
    <t>Clanton Draw (BW canyon to GST)</t>
  </si>
  <si>
    <t>saurons</t>
  </si>
  <si>
    <t>cloverdale</t>
  </si>
  <si>
    <t>South Hole to Miller Y (29 july - not mapped, "fairly extensive pools" dbl, unclear if he stopped at the Miller Y or included that in what he called Miller Canyon</t>
  </si>
  <si>
    <t>maverick spring to some quit waypoint - continuous flowing creek ca. 5 m wide</t>
  </si>
  <si>
    <t>site</t>
  </si>
  <si>
    <t>swahili to road by buckhorn</t>
  </si>
  <si>
    <t>maverick spring to close to miller Y</t>
  </si>
  <si>
    <t>buckhorn canyon</t>
  </si>
  <si>
    <t>physical description</t>
  </si>
  <si>
    <t>Buckhorn tank to fence below Buckhorn</t>
  </si>
  <si>
    <t>length of canyon run</t>
  </si>
  <si>
    <t>aquatic surface area</t>
  </si>
  <si>
    <t>number of pools</t>
  </si>
  <si>
    <t>blackwater canyon</t>
  </si>
  <si>
    <t>BWH to last fork</t>
  </si>
  <si>
    <t>Sauron's Canyon</t>
  </si>
  <si>
    <t>BWH to ant camp</t>
  </si>
  <si>
    <t>month</t>
  </si>
  <si>
    <t>year</t>
  </si>
  <si>
    <t>diamond A boundary to bottom of half mile pool</t>
  </si>
  <si>
    <t>blair well area</t>
  </si>
  <si>
    <t>creek below Cloverdale Spring - gate to gate</t>
  </si>
  <si>
    <t>Cloverdale Spring</t>
  </si>
  <si>
    <t>salt and whitmire canyons east of gst trail (no water in whitmire)</t>
  </si>
  <si>
    <t>Salt/Whitmire</t>
  </si>
  <si>
    <t>turtle canyon - complete map of canyon</t>
  </si>
  <si>
    <t>blackwater hole to gtr</t>
  </si>
  <si>
    <t>Beehive Canyon</t>
  </si>
  <si>
    <t>Turtle Canyon</t>
  </si>
  <si>
    <t>Clanton Draw</t>
  </si>
  <si>
    <t>Maverick Spring to Miller Y</t>
  </si>
  <si>
    <t>blackwater hole to gtr (also have water data from above mosquito pool and up last fork)</t>
  </si>
  <si>
    <t>Peloncillo Tank to South Hole</t>
  </si>
  <si>
    <t>clanton draw near camp to last switchback before bw canyon intersection</t>
  </si>
  <si>
    <t>blackwater hole to gtr (also have bwh to hello hill)</t>
  </si>
  <si>
    <t>Sauron's Canyon (based on master trap hours file)</t>
  </si>
  <si>
    <t>gtr to hello hill</t>
  </si>
  <si>
    <t>foster draw</t>
  </si>
  <si>
    <t>drainage</t>
  </si>
  <si>
    <t>Clanton</t>
  </si>
  <si>
    <t>Foster</t>
  </si>
  <si>
    <t>Miller</t>
  </si>
  <si>
    <t>Miller Canyon</t>
  </si>
  <si>
    <t>Maverick</t>
  </si>
  <si>
    <t>gtr to bwh</t>
  </si>
  <si>
    <t>Peloncillo Tank to Miller Y</t>
  </si>
  <si>
    <t>Cloverdale Canyon</t>
  </si>
  <si>
    <t>Cloverdale Canyon, bottom of Sauron's to Miller Y</t>
  </si>
  <si>
    <t>Maverick Spring ca. 200 m around the spring</t>
  </si>
  <si>
    <t>forest boundary to next pools below half mile pool</t>
  </si>
  <si>
    <t>buckhorn tank to foster draw</t>
  </si>
  <si>
    <t>swahili to buckhorn canyon</t>
  </si>
  <si>
    <t>Hunt Canyon</t>
  </si>
  <si>
    <t>three-way dam to fence above hunt tank</t>
  </si>
  <si>
    <t>maverick spring to Miller Y</t>
  </si>
  <si>
    <t>Turkey Wash</t>
  </si>
  <si>
    <t>camp road to Clanton Tank</t>
  </si>
  <si>
    <t>Walnut Creek</t>
  </si>
  <si>
    <t>Big Lake</t>
  </si>
  <si>
    <t>Bow Tanks</t>
  </si>
  <si>
    <t>Skeleton</t>
  </si>
  <si>
    <t>Pine Canyon</t>
  </si>
  <si>
    <t>area right around dam</t>
  </si>
  <si>
    <t>dam to walnut creek</t>
  </si>
  <si>
    <t>dam to skeleton canyon</t>
  </si>
  <si>
    <t>gtr to hello hill, 2nd week of trip (flowing river ca. 1 m wide)</t>
  </si>
  <si>
    <t>beehive - pools above Grotto</t>
  </si>
</sst>
</file>

<file path=xl/styles.xml><?xml version="1.0" encoding="utf-8"?>
<styleSheet xmlns="http://schemas.openxmlformats.org/spreadsheetml/2006/main">
  <numFmts count="6">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10">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name val="Verdana"/>
    </font>
    <font>
      <sz val="10"/>
      <name val="Times New Roman"/>
      <family val="1"/>
    </font>
    <font>
      <sz val="10"/>
      <name val="Arial"/>
    </font>
    <font>
      <sz val="12"/>
      <name val="Times New Roman"/>
    </font>
    <font>
      <sz val="12"/>
      <name val="Calibri"/>
      <scheme val="minor"/>
    </font>
    <font>
      <sz val="8"/>
      <name val="Verdana"/>
    </font>
  </fonts>
  <fills count="2">
    <fill>
      <patternFill patternType="none"/>
    </fill>
    <fill>
      <patternFill patternType="gray125"/>
    </fill>
  </fills>
  <borders count="1">
    <border>
      <left/>
      <right/>
      <top/>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cellStyleXfs>
  <cellXfs count="36">
    <xf numFmtId="0" fontId="0" fillId="0" borderId="0" xfId="0"/>
    <xf numFmtId="0" fontId="0" fillId="0" borderId="0" xfId="0" applyFont="1"/>
    <xf numFmtId="0" fontId="3" fillId="0" borderId="0" xfId="0" applyFont="1"/>
    <xf numFmtId="16" fontId="0" fillId="0" borderId="0" xfId="0" applyNumberFormat="1"/>
    <xf numFmtId="0" fontId="0" fillId="0" borderId="0" xfId="0" applyAlignment="1">
      <alignment horizontal="left"/>
    </xf>
    <xf numFmtId="0" fontId="0" fillId="0" borderId="0" xfId="0" applyFill="1" applyAlignment="1">
      <alignment horizontal="left"/>
    </xf>
    <xf numFmtId="15" fontId="0" fillId="0" borderId="0" xfId="0" applyNumberFormat="1" applyAlignment="1">
      <alignment horizontal="left"/>
    </xf>
    <xf numFmtId="0" fontId="6" fillId="0" borderId="0" xfId="0" applyFont="1" applyFill="1" applyAlignment="1">
      <alignment horizontal="left"/>
    </xf>
    <xf numFmtId="164" fontId="0" fillId="0" borderId="0" xfId="0" applyNumberFormat="1" applyAlignment="1">
      <alignment horizontal="left"/>
    </xf>
    <xf numFmtId="164" fontId="0" fillId="0" borderId="0" xfId="0" applyNumberFormat="1" applyFill="1" applyBorder="1" applyAlignment="1">
      <alignment horizontal="left"/>
    </xf>
    <xf numFmtId="0" fontId="6" fillId="0" borderId="0" xfId="0" applyFont="1" applyFill="1"/>
    <xf numFmtId="0" fontId="0" fillId="0" borderId="0" xfId="0" applyAlignment="1">
      <alignment horizontal="center"/>
    </xf>
    <xf numFmtId="0" fontId="3" fillId="0" borderId="0" xfId="0" applyFont="1" applyAlignment="1">
      <alignment horizontal="center"/>
    </xf>
    <xf numFmtId="49" fontId="5" fillId="0" borderId="0" xfId="0" applyNumberFormat="1" applyFont="1" applyAlignment="1">
      <alignment horizontal="center"/>
    </xf>
    <xf numFmtId="0" fontId="5" fillId="0" borderId="0" xfId="0" applyNumberFormat="1" applyFont="1" applyAlignment="1">
      <alignment horizontal="center"/>
    </xf>
    <xf numFmtId="0" fontId="5" fillId="0" borderId="0" xfId="3" applyFont="1" applyFill="1" applyAlignment="1">
      <alignment horizontal="center"/>
    </xf>
    <xf numFmtId="0" fontId="5" fillId="0" borderId="0" xfId="3" applyFont="1" applyAlignment="1">
      <alignment horizontal="center"/>
    </xf>
    <xf numFmtId="164" fontId="0" fillId="0" borderId="0" xfId="0" applyNumberFormat="1" applyFill="1" applyAlignment="1">
      <alignment horizontal="left"/>
    </xf>
    <xf numFmtId="0" fontId="0" fillId="0" borderId="0" xfId="0" applyFont="1" applyAlignment="1">
      <alignment horizontal="center"/>
    </xf>
    <xf numFmtId="0" fontId="0" fillId="0" borderId="0" xfId="0" applyFill="1"/>
    <xf numFmtId="0" fontId="0" fillId="0" borderId="0" xfId="0" applyNumberFormat="1" applyAlignment="1">
      <alignment horizontal="right"/>
    </xf>
    <xf numFmtId="0" fontId="0" fillId="0" borderId="0" xfId="0" applyNumberFormat="1" applyFill="1" applyAlignment="1">
      <alignment horizontal="right"/>
    </xf>
    <xf numFmtId="0" fontId="4" fillId="0" borderId="0" xfId="3" applyNumberFormat="1" applyFont="1" applyFill="1" applyAlignment="1">
      <alignment horizontal="right"/>
    </xf>
    <xf numFmtId="0" fontId="0" fillId="0" borderId="0" xfId="0" applyNumberFormat="1" applyFont="1" applyAlignment="1">
      <alignment horizontal="right"/>
    </xf>
    <xf numFmtId="0" fontId="4" fillId="0" borderId="0" xfId="3" applyNumberFormat="1" applyFill="1" applyAlignment="1">
      <alignment horizontal="right"/>
    </xf>
    <xf numFmtId="0" fontId="4" fillId="0" borderId="0" xfId="3" applyNumberFormat="1" applyAlignment="1">
      <alignment horizontal="right"/>
    </xf>
    <xf numFmtId="0" fontId="3" fillId="0" borderId="0" xfId="0" applyNumberFormat="1" applyFont="1" applyAlignment="1">
      <alignment horizontal="right"/>
    </xf>
    <xf numFmtId="1" fontId="0" fillId="0" borderId="0" xfId="0" applyNumberFormat="1" applyAlignment="1">
      <alignment horizontal="right"/>
    </xf>
    <xf numFmtId="1" fontId="0" fillId="0" borderId="0" xfId="0" applyNumberFormat="1" applyFill="1" applyAlignment="1">
      <alignment horizontal="right"/>
    </xf>
    <xf numFmtId="1" fontId="3" fillId="0" borderId="0" xfId="0" applyNumberFormat="1" applyFont="1" applyAlignment="1">
      <alignment horizontal="right"/>
    </xf>
    <xf numFmtId="1" fontId="0" fillId="0" borderId="0" xfId="0" applyNumberFormat="1" applyFont="1" applyAlignment="1">
      <alignment horizontal="right"/>
    </xf>
    <xf numFmtId="0" fontId="7" fillId="0" borderId="0" xfId="0" applyNumberFormat="1" applyFont="1" applyAlignment="1">
      <alignment horizontal="center"/>
    </xf>
    <xf numFmtId="0" fontId="8" fillId="0" borderId="0" xfId="0" applyNumberFormat="1" applyFont="1" applyFill="1" applyAlignment="1">
      <alignment horizontal="center"/>
    </xf>
    <xf numFmtId="0" fontId="8" fillId="0" borderId="0" xfId="3" applyFont="1" applyFill="1" applyAlignment="1">
      <alignment horizontal="center"/>
    </xf>
    <xf numFmtId="49" fontId="8" fillId="0" borderId="0" xfId="0" applyNumberFormat="1" applyFont="1" applyAlignment="1">
      <alignment horizontal="center"/>
    </xf>
    <xf numFmtId="0" fontId="8" fillId="0" borderId="0" xfId="0" applyNumberFormat="1" applyFont="1" applyAlignment="1">
      <alignment horizontal="center"/>
    </xf>
  </cellXfs>
  <cellStyles count="4">
    <cellStyle name="Followed Hyperlink" xfId="2" builtinId="9" hidden="1"/>
    <cellStyle name="Hyperlink" xfId="1" builtinId="8" hidden="1"/>
    <cellStyle name="Normal" xfId="0" builtinId="0"/>
    <cellStyle name="Normal_master trap hours-1" xfId="3"/>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plotArea>
      <c:layout/>
      <c:scatterChart>
        <c:scatterStyle val="lineMarker"/>
        <c:ser>
          <c:idx val="0"/>
          <c:order val="0"/>
          <c:spPr>
            <a:ln w="47625">
              <a:noFill/>
            </a:ln>
          </c:spPr>
          <c:xVal>
            <c:numRef>
              <c:f>Sheet1!$E$201:$E$224</c:f>
              <c:numCache>
                <c:formatCode>General</c:formatCode>
                <c:ptCount val="24"/>
                <c:pt idx="0">
                  <c:v>0.0</c:v>
                </c:pt>
                <c:pt idx="2">
                  <c:v>0.0</c:v>
                </c:pt>
                <c:pt idx="3">
                  <c:v>1.0</c:v>
                </c:pt>
                <c:pt idx="5">
                  <c:v>210.0</c:v>
                </c:pt>
                <c:pt idx="7">
                  <c:v>75.0</c:v>
                </c:pt>
                <c:pt idx="8">
                  <c:v>138.0</c:v>
                </c:pt>
                <c:pt idx="9">
                  <c:v>0.0</c:v>
                </c:pt>
                <c:pt idx="10">
                  <c:v>157.0</c:v>
                </c:pt>
                <c:pt idx="11">
                  <c:v>119.0</c:v>
                </c:pt>
                <c:pt idx="12">
                  <c:v>24.0</c:v>
                </c:pt>
                <c:pt idx="13">
                  <c:v>67.0</c:v>
                </c:pt>
                <c:pt idx="14">
                  <c:v>479.0</c:v>
                </c:pt>
                <c:pt idx="15">
                  <c:v>0.0</c:v>
                </c:pt>
                <c:pt idx="16">
                  <c:v>270.0</c:v>
                </c:pt>
                <c:pt idx="17">
                  <c:v>0.0</c:v>
                </c:pt>
                <c:pt idx="18">
                  <c:v>14.0</c:v>
                </c:pt>
                <c:pt idx="19">
                  <c:v>171.0</c:v>
                </c:pt>
                <c:pt idx="20">
                  <c:v>0.0</c:v>
                </c:pt>
                <c:pt idx="21">
                  <c:v>285.0</c:v>
                </c:pt>
                <c:pt idx="22">
                  <c:v>0.0</c:v>
                </c:pt>
                <c:pt idx="23">
                  <c:v>460.0</c:v>
                </c:pt>
              </c:numCache>
            </c:numRef>
          </c:xVal>
          <c:yVal>
            <c:numRef>
              <c:f>Sheet1!$F$201:$F$224</c:f>
              <c:numCache>
                <c:formatCode>General</c:formatCode>
                <c:ptCount val="24"/>
                <c:pt idx="0">
                  <c:v>0.0</c:v>
                </c:pt>
                <c:pt idx="2">
                  <c:v>0.0</c:v>
                </c:pt>
                <c:pt idx="3">
                  <c:v>1.0</c:v>
                </c:pt>
                <c:pt idx="4">
                  <c:v>118.0</c:v>
                </c:pt>
                <c:pt idx="5">
                  <c:v>59.0</c:v>
                </c:pt>
                <c:pt idx="7">
                  <c:v>32.0</c:v>
                </c:pt>
                <c:pt idx="8">
                  <c:v>81.0</c:v>
                </c:pt>
                <c:pt idx="9">
                  <c:v>0.0</c:v>
                </c:pt>
                <c:pt idx="10">
                  <c:v>31.0</c:v>
                </c:pt>
                <c:pt idx="11">
                  <c:v>35.0</c:v>
                </c:pt>
                <c:pt idx="12">
                  <c:v>24.0</c:v>
                </c:pt>
                <c:pt idx="13">
                  <c:v>25.0</c:v>
                </c:pt>
                <c:pt idx="14">
                  <c:v>207.0</c:v>
                </c:pt>
                <c:pt idx="15">
                  <c:v>0.0</c:v>
                </c:pt>
                <c:pt idx="16">
                  <c:v>89.0</c:v>
                </c:pt>
                <c:pt idx="17">
                  <c:v>0.0</c:v>
                </c:pt>
                <c:pt idx="18">
                  <c:v>5.0</c:v>
                </c:pt>
                <c:pt idx="19">
                  <c:v>47.0</c:v>
                </c:pt>
                <c:pt idx="20">
                  <c:v>0.0</c:v>
                </c:pt>
                <c:pt idx="21">
                  <c:v>64.0</c:v>
                </c:pt>
                <c:pt idx="22">
                  <c:v>0.0</c:v>
                </c:pt>
                <c:pt idx="23">
                  <c:v>1.0</c:v>
                </c:pt>
              </c:numCache>
            </c:numRef>
          </c:yVal>
        </c:ser>
        <c:dLbls/>
        <c:axId val="294381048"/>
        <c:axId val="294367592"/>
      </c:scatterChart>
      <c:valAx>
        <c:axId val="294381048"/>
        <c:scaling>
          <c:orientation val="minMax"/>
        </c:scaling>
        <c:axPos val="b"/>
        <c:numFmt formatCode="General" sourceLinked="1"/>
        <c:tickLblPos val="nextTo"/>
        <c:crossAx val="294367592"/>
        <c:crosses val="autoZero"/>
        <c:crossBetween val="midCat"/>
      </c:valAx>
      <c:valAx>
        <c:axId val="294367592"/>
        <c:scaling>
          <c:orientation val="minMax"/>
        </c:scaling>
        <c:axPos val="l"/>
        <c:majorGridlines/>
        <c:numFmt formatCode="General" sourceLinked="1"/>
        <c:tickLblPos val="nextTo"/>
        <c:crossAx val="294381048"/>
        <c:crosses val="autoZero"/>
        <c:crossBetween val="midCat"/>
      </c:valAx>
    </c:plotArea>
    <c:legend>
      <c:legendPos val="r"/>
    </c:legend>
    <c:plotVisOnly val="1"/>
    <c:dispBlanksAs val="gap"/>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8"/>
  <c:chart>
    <c:title/>
    <c:plotArea>
      <c:layout/>
      <c:scatterChart>
        <c:scatterStyle val="lineMarker"/>
        <c:ser>
          <c:idx val="0"/>
          <c:order val="0"/>
          <c:tx>
            <c:strRef>
              <c:f>Sheet2!$F$1</c:f>
              <c:strCache>
                <c:ptCount val="1"/>
                <c:pt idx="0">
                  <c:v>aquatic surface area</c:v>
                </c:pt>
              </c:strCache>
            </c:strRef>
          </c:tx>
          <c:spPr>
            <a:ln w="47625">
              <a:noFill/>
            </a:ln>
          </c:spPr>
          <c:xVal>
            <c:numRef>
              <c:f>Sheet2!$E$2:$E$16</c:f>
              <c:numCache>
                <c:formatCode>General</c:formatCode>
                <c:ptCount val="1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numCache>
            </c:numRef>
          </c:xVal>
          <c:yVal>
            <c:numRef>
              <c:f>Sheet2!$F$3:$F$17</c:f>
              <c:numCache>
                <c:formatCode>General</c:formatCode>
                <c:ptCount val="15"/>
                <c:pt idx="0">
                  <c:v>936.0</c:v>
                </c:pt>
                <c:pt idx="1">
                  <c:v>97.0</c:v>
                </c:pt>
                <c:pt idx="2">
                  <c:v>132.0</c:v>
                </c:pt>
                <c:pt idx="3">
                  <c:v>3750.0</c:v>
                </c:pt>
                <c:pt idx="4">
                  <c:v>17.0</c:v>
                </c:pt>
                <c:pt idx="5">
                  <c:v>921.0</c:v>
                </c:pt>
                <c:pt idx="6">
                  <c:v>95.0</c:v>
                </c:pt>
                <c:pt idx="7">
                  <c:v>2218.0</c:v>
                </c:pt>
                <c:pt idx="8">
                  <c:v>24.0</c:v>
                </c:pt>
                <c:pt idx="9">
                  <c:v>506.0</c:v>
                </c:pt>
                <c:pt idx="10">
                  <c:v>833.0</c:v>
                </c:pt>
                <c:pt idx="11">
                  <c:v>2.0</c:v>
                </c:pt>
                <c:pt idx="12">
                  <c:v>635.0</c:v>
                </c:pt>
                <c:pt idx="13">
                  <c:v>3920.0</c:v>
                </c:pt>
                <c:pt idx="14">
                  <c:v>3750.0</c:v>
                </c:pt>
              </c:numCache>
            </c:numRef>
          </c:yVal>
        </c:ser>
        <c:dLbls/>
        <c:axId val="294068408"/>
        <c:axId val="294101128"/>
      </c:scatterChart>
      <c:valAx>
        <c:axId val="294068408"/>
        <c:scaling>
          <c:orientation val="minMax"/>
        </c:scaling>
        <c:axPos val="b"/>
        <c:numFmt formatCode="General" sourceLinked="1"/>
        <c:tickLblPos val="nextTo"/>
        <c:crossAx val="294101128"/>
        <c:crosses val="autoZero"/>
        <c:crossBetween val="midCat"/>
      </c:valAx>
      <c:valAx>
        <c:axId val="294101128"/>
        <c:scaling>
          <c:orientation val="minMax"/>
        </c:scaling>
        <c:axPos val="l"/>
        <c:majorGridlines/>
        <c:numFmt formatCode="General" sourceLinked="1"/>
        <c:tickLblPos val="nextTo"/>
        <c:crossAx val="294068408"/>
        <c:crosses val="autoZero"/>
        <c:crossBetween val="midCat"/>
      </c:valAx>
    </c:plotArea>
    <c:legend>
      <c:legendPos val="r"/>
    </c:legend>
    <c:plotVisOnly val="1"/>
    <c:dispBlanksAs val="gap"/>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18"/>
  <c:chart>
    <c:autoTitleDeleted val="1"/>
    <c:plotArea>
      <c:layout/>
      <c:scatterChart>
        <c:scatterStyle val="lineMarker"/>
        <c:ser>
          <c:idx val="0"/>
          <c:order val="0"/>
          <c:tx>
            <c:strRef>
              <c:f>Sheet3!$E$1</c:f>
              <c:strCache>
                <c:ptCount val="1"/>
                <c:pt idx="0">
                  <c:v>aquatic surface area</c:v>
                </c:pt>
              </c:strCache>
            </c:strRef>
          </c:tx>
          <c:spPr>
            <a:ln w="47625">
              <a:noFill/>
            </a:ln>
          </c:spPr>
          <c:xVal>
            <c:numRef>
              <c:f>Sheet3!$D$2:$D$28</c:f>
              <c:numCache>
                <c:formatCode>General</c:formatCode>
                <c:ptCount val="27"/>
                <c:pt idx="1">
                  <c:v>3730.0</c:v>
                </c:pt>
                <c:pt idx="2">
                  <c:v>3450.0</c:v>
                </c:pt>
                <c:pt idx="6">
                  <c:v>2146.0</c:v>
                </c:pt>
                <c:pt idx="7" formatCode="0">
                  <c:v>2227.0</c:v>
                </c:pt>
                <c:pt idx="8">
                  <c:v>3450.0</c:v>
                </c:pt>
                <c:pt idx="9">
                  <c:v>949.0</c:v>
                </c:pt>
                <c:pt idx="10">
                  <c:v>3920.0</c:v>
                </c:pt>
                <c:pt idx="11">
                  <c:v>3920.0</c:v>
                </c:pt>
                <c:pt idx="12">
                  <c:v>3920.0</c:v>
                </c:pt>
                <c:pt idx="14">
                  <c:v>3830.0</c:v>
                </c:pt>
                <c:pt idx="15">
                  <c:v>3750.0</c:v>
                </c:pt>
                <c:pt idx="16">
                  <c:v>3920.0</c:v>
                </c:pt>
                <c:pt idx="17">
                  <c:v>4376.0</c:v>
                </c:pt>
                <c:pt idx="18">
                  <c:v>3450.0</c:v>
                </c:pt>
                <c:pt idx="19">
                  <c:v>3750.0</c:v>
                </c:pt>
                <c:pt idx="20">
                  <c:v>3750.0</c:v>
                </c:pt>
                <c:pt idx="21">
                  <c:v>428.0</c:v>
                </c:pt>
                <c:pt idx="22">
                  <c:v>3450.0</c:v>
                </c:pt>
                <c:pt idx="23">
                  <c:v>3750.0</c:v>
                </c:pt>
                <c:pt idx="24">
                  <c:v>3920.0</c:v>
                </c:pt>
                <c:pt idx="25">
                  <c:v>3920.0</c:v>
                </c:pt>
                <c:pt idx="26">
                  <c:v>3750.0</c:v>
                </c:pt>
              </c:numCache>
            </c:numRef>
          </c:xVal>
          <c:yVal>
            <c:numRef>
              <c:f>Sheet3!$E$2:$E$28</c:f>
              <c:numCache>
                <c:formatCode>General</c:formatCode>
                <c:ptCount val="27"/>
                <c:pt idx="1">
                  <c:v>45.0</c:v>
                </c:pt>
                <c:pt idx="2">
                  <c:v>136.0</c:v>
                </c:pt>
                <c:pt idx="6">
                  <c:v>1173.0</c:v>
                </c:pt>
                <c:pt idx="7">
                  <c:v>1357.0</c:v>
                </c:pt>
                <c:pt idx="8">
                  <c:v>77.0</c:v>
                </c:pt>
                <c:pt idx="9">
                  <c:v>263.0</c:v>
                </c:pt>
                <c:pt idx="10">
                  <c:v>936.0</c:v>
                </c:pt>
                <c:pt idx="11">
                  <c:v>97.0</c:v>
                </c:pt>
                <c:pt idx="12">
                  <c:v>132.0</c:v>
                </c:pt>
                <c:pt idx="14">
                  <c:v>33.0</c:v>
                </c:pt>
                <c:pt idx="15">
                  <c:v>3750.0</c:v>
                </c:pt>
                <c:pt idx="16">
                  <c:v>17.0</c:v>
                </c:pt>
                <c:pt idx="17">
                  <c:v>921.0</c:v>
                </c:pt>
                <c:pt idx="18">
                  <c:v>95.0</c:v>
                </c:pt>
                <c:pt idx="19">
                  <c:v>2218.0</c:v>
                </c:pt>
                <c:pt idx="20">
                  <c:v>24.0</c:v>
                </c:pt>
                <c:pt idx="21">
                  <c:v>956.0</c:v>
                </c:pt>
                <c:pt idx="22">
                  <c:v>833.0</c:v>
                </c:pt>
                <c:pt idx="23">
                  <c:v>2.0</c:v>
                </c:pt>
                <c:pt idx="24">
                  <c:v>3920.0</c:v>
                </c:pt>
                <c:pt idx="25">
                  <c:v>635.0</c:v>
                </c:pt>
                <c:pt idx="26">
                  <c:v>3750.0</c:v>
                </c:pt>
              </c:numCache>
            </c:numRef>
          </c:yVal>
        </c:ser>
        <c:dLbls/>
        <c:axId val="217100664"/>
        <c:axId val="217999592"/>
      </c:scatterChart>
      <c:valAx>
        <c:axId val="217100664"/>
        <c:scaling>
          <c:orientation val="minMax"/>
        </c:scaling>
        <c:axPos val="b"/>
        <c:title>
          <c:tx>
            <c:rich>
              <a:bodyPr/>
              <a:lstStyle/>
              <a:p>
                <a:pPr>
                  <a:defRPr/>
                </a:pPr>
                <a:r>
                  <a:rPr lang="en-US"/>
                  <a:t>Length</a:t>
                </a:r>
                <a:r>
                  <a:rPr lang="en-US" baseline="0"/>
                  <a:t> of Mapped Area (m)</a:t>
                </a:r>
                <a:endParaRPr lang="en-US"/>
              </a:p>
            </c:rich>
          </c:tx>
        </c:title>
        <c:numFmt formatCode="General" sourceLinked="1"/>
        <c:tickLblPos val="nextTo"/>
        <c:crossAx val="217999592"/>
        <c:crosses val="autoZero"/>
        <c:crossBetween val="midCat"/>
      </c:valAx>
      <c:valAx>
        <c:axId val="217999592"/>
        <c:scaling>
          <c:orientation val="minMax"/>
        </c:scaling>
        <c:axPos val="l"/>
        <c:majorGridlines/>
        <c:title>
          <c:tx>
            <c:rich>
              <a:bodyPr rot="-5400000" vert="horz"/>
              <a:lstStyle/>
              <a:p>
                <a:pPr>
                  <a:defRPr/>
                </a:pPr>
                <a:r>
                  <a:rPr lang="en-US"/>
                  <a:t>aquatic surface area (m2)</a:t>
                </a:r>
              </a:p>
            </c:rich>
          </c:tx>
        </c:title>
        <c:numFmt formatCode="General" sourceLinked="1"/>
        <c:tickLblPos val="nextTo"/>
        <c:crossAx val="217100664"/>
        <c:crosses val="autoZero"/>
        <c:crossBetween val="midCat"/>
      </c:valAx>
    </c:plotArea>
    <c:plotVisOnly val="1"/>
    <c:dispBlanksAs val="gap"/>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368300</xdr:colOff>
      <xdr:row>203</xdr:row>
      <xdr:rowOff>133350</xdr:rowOff>
    </xdr:from>
    <xdr:to>
      <xdr:col>11</xdr:col>
      <xdr:colOff>711200</xdr:colOff>
      <xdr:row>218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603250</xdr:colOff>
      <xdr:row>24</xdr:row>
      <xdr:rowOff>152400</xdr:rowOff>
    </xdr:from>
    <xdr:to>
      <xdr:col>11</xdr:col>
      <xdr:colOff>546100</xdr:colOff>
      <xdr:row>51</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685800</xdr:colOff>
      <xdr:row>0</xdr:row>
      <xdr:rowOff>171450</xdr:rowOff>
    </xdr:from>
    <xdr:to>
      <xdr:col>26</xdr:col>
      <xdr:colOff>0</xdr:colOff>
      <xdr:row>28</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T297"/>
  <sheetViews>
    <sheetView tabSelected="1" workbookViewId="0">
      <pane ySplit="1" topLeftCell="A15" activePane="bottomLeft" state="frozenSplit"/>
      <selection pane="bottomLeft" sqref="A1:XFD1"/>
    </sheetView>
  </sheetViews>
  <sheetFormatPr baseColWidth="10" defaultRowHeight="15"/>
  <cols>
    <col min="1" max="1" width="29" bestFit="1" customWidth="1"/>
    <col min="2" max="2" width="24.6640625" bestFit="1" customWidth="1"/>
    <col min="3" max="3" width="15.1640625" style="20" customWidth="1"/>
    <col min="4" max="4" width="15.1640625" style="11" customWidth="1"/>
    <col min="5" max="5" width="17.6640625" bestFit="1" customWidth="1"/>
    <col min="6" max="6" width="14.6640625" bestFit="1" customWidth="1"/>
    <col min="7" max="7" width="18.1640625" bestFit="1" customWidth="1"/>
    <col min="8" max="8" width="18.1640625" style="27" customWidth="1"/>
    <col min="9" max="9" width="35" customWidth="1"/>
  </cols>
  <sheetData>
    <row r="1" spans="1:20">
      <c r="A1" t="s">
        <v>266</v>
      </c>
      <c r="B1" t="s">
        <v>232</v>
      </c>
      <c r="C1" s="20" t="s">
        <v>245</v>
      </c>
      <c r="D1" s="11" t="s">
        <v>246</v>
      </c>
      <c r="E1" t="s">
        <v>239</v>
      </c>
      <c r="F1" t="s">
        <v>240</v>
      </c>
      <c r="G1" t="s">
        <v>44</v>
      </c>
      <c r="H1" s="27" t="s">
        <v>205</v>
      </c>
      <c r="I1" t="s">
        <v>236</v>
      </c>
    </row>
    <row r="2" spans="1:20" s="19" customFormat="1">
      <c r="A2" s="1" t="s">
        <v>267</v>
      </c>
      <c r="B2" s="1" t="s">
        <v>241</v>
      </c>
      <c r="C2" s="21">
        <v>5</v>
      </c>
      <c r="D2" s="32">
        <v>2007</v>
      </c>
      <c r="E2"/>
      <c r="G2"/>
      <c r="H2" s="28">
        <v>3559.33</v>
      </c>
      <c r="I2"/>
    </row>
    <row r="3" spans="1:20" s="19" customFormat="1">
      <c r="A3" s="1" t="s">
        <v>267</v>
      </c>
      <c r="B3" s="1" t="s">
        <v>241</v>
      </c>
      <c r="C3" s="22">
        <v>7</v>
      </c>
      <c r="D3" s="33">
        <v>2007</v>
      </c>
      <c r="E3">
        <v>45</v>
      </c>
      <c r="F3" s="19">
        <v>17</v>
      </c>
      <c r="G3" s="2">
        <v>3730</v>
      </c>
      <c r="H3" s="29">
        <v>3730</v>
      </c>
      <c r="I3" s="5" t="s">
        <v>15</v>
      </c>
    </row>
    <row r="4" spans="1:20">
      <c r="A4" s="1" t="s">
        <v>267</v>
      </c>
      <c r="B4" s="1" t="s">
        <v>241</v>
      </c>
      <c r="C4" s="20">
        <v>7</v>
      </c>
      <c r="D4" s="34">
        <v>2007</v>
      </c>
      <c r="E4">
        <v>136</v>
      </c>
      <c r="F4">
        <v>31</v>
      </c>
      <c r="G4">
        <v>3450</v>
      </c>
      <c r="H4" s="27">
        <v>3450</v>
      </c>
      <c r="I4" s="6" t="s">
        <v>16</v>
      </c>
    </row>
    <row r="5" spans="1:20">
      <c r="A5" s="1" t="s">
        <v>267</v>
      </c>
      <c r="B5" s="1" t="s">
        <v>241</v>
      </c>
      <c r="C5" s="20">
        <v>8</v>
      </c>
      <c r="D5" s="34">
        <v>2007</v>
      </c>
      <c r="H5" s="27">
        <v>4394</v>
      </c>
      <c r="I5" s="4" t="s">
        <v>17</v>
      </c>
    </row>
    <row r="6" spans="1:20">
      <c r="A6" s="1" t="s">
        <v>267</v>
      </c>
      <c r="B6" s="1" t="s">
        <v>241</v>
      </c>
      <c r="C6" s="20">
        <v>8</v>
      </c>
      <c r="D6" s="35">
        <v>2007</v>
      </c>
      <c r="H6" s="27">
        <v>210</v>
      </c>
      <c r="I6" s="6" t="s">
        <v>18</v>
      </c>
    </row>
    <row r="7" spans="1:20">
      <c r="A7" s="1" t="s">
        <v>267</v>
      </c>
      <c r="B7" s="1" t="s">
        <v>241</v>
      </c>
      <c r="C7" s="20">
        <v>8</v>
      </c>
      <c r="D7" s="35">
        <v>2007</v>
      </c>
      <c r="H7" s="27">
        <v>233</v>
      </c>
      <c r="I7" s="6" t="s">
        <v>20</v>
      </c>
    </row>
    <row r="8" spans="1:20">
      <c r="A8" s="1" t="s">
        <v>267</v>
      </c>
      <c r="B8" s="1" t="s">
        <v>241</v>
      </c>
      <c r="C8" s="20">
        <v>8</v>
      </c>
      <c r="D8" s="34">
        <v>2007</v>
      </c>
      <c r="E8">
        <v>1716</v>
      </c>
      <c r="F8">
        <v>252</v>
      </c>
      <c r="G8">
        <v>2146</v>
      </c>
      <c r="H8" s="27">
        <v>2246</v>
      </c>
      <c r="I8" s="4" t="s">
        <v>1</v>
      </c>
    </row>
    <row r="9" spans="1:20">
      <c r="A9" s="1" t="s">
        <v>267</v>
      </c>
      <c r="B9" s="1" t="s">
        <v>241</v>
      </c>
      <c r="C9" s="20">
        <v>10</v>
      </c>
      <c r="D9" s="34">
        <v>2007</v>
      </c>
      <c r="E9">
        <v>2393</v>
      </c>
      <c r="F9">
        <v>363</v>
      </c>
      <c r="G9" s="27">
        <v>2227</v>
      </c>
      <c r="H9" s="27">
        <v>2227</v>
      </c>
      <c r="I9" s="6" t="s">
        <v>3</v>
      </c>
    </row>
    <row r="10" spans="1:20" s="1" customFormat="1">
      <c r="A10" s="1" t="s">
        <v>267</v>
      </c>
      <c r="B10" s="1" t="s">
        <v>241</v>
      </c>
      <c r="C10" s="20">
        <v>5</v>
      </c>
      <c r="D10" s="11">
        <v>2008</v>
      </c>
      <c r="E10">
        <v>77</v>
      </c>
      <c r="F10">
        <v>10</v>
      </c>
      <c r="G10" s="2">
        <v>3450</v>
      </c>
      <c r="H10" s="29">
        <v>3450</v>
      </c>
      <c r="I10" t="s">
        <v>46</v>
      </c>
      <c r="J10"/>
      <c r="K10"/>
      <c r="L10"/>
      <c r="M10"/>
      <c r="N10"/>
      <c r="O10"/>
      <c r="P10"/>
      <c r="Q10"/>
      <c r="R10"/>
      <c r="S10"/>
      <c r="T10"/>
    </row>
    <row r="11" spans="1:20">
      <c r="A11" s="1" t="s">
        <v>267</v>
      </c>
      <c r="B11" s="1" t="s">
        <v>241</v>
      </c>
      <c r="C11" s="23">
        <v>8</v>
      </c>
      <c r="D11" s="18">
        <v>2008</v>
      </c>
      <c r="E11" s="1">
        <f>E6+F6</f>
        <v>0</v>
      </c>
      <c r="F11" s="1">
        <v>43</v>
      </c>
      <c r="G11" s="1">
        <v>1769</v>
      </c>
      <c r="H11" s="30">
        <v>3920</v>
      </c>
      <c r="I11" s="1" t="s">
        <v>0</v>
      </c>
      <c r="J11" s="1"/>
      <c r="K11" s="1"/>
      <c r="L11" s="1"/>
      <c r="M11" s="1"/>
      <c r="N11" s="1"/>
      <c r="O11" s="1"/>
      <c r="P11" s="1"/>
      <c r="Q11" s="1"/>
      <c r="R11" s="1"/>
      <c r="S11" s="1"/>
      <c r="T11" s="1"/>
    </row>
    <row r="12" spans="1:20">
      <c r="A12" t="s">
        <v>267</v>
      </c>
      <c r="B12" t="s">
        <v>241</v>
      </c>
      <c r="C12" s="20">
        <v>5</v>
      </c>
      <c r="D12" s="11">
        <v>2009</v>
      </c>
      <c r="E12">
        <v>936</v>
      </c>
      <c r="F12">
        <v>216</v>
      </c>
      <c r="G12">
        <v>3920</v>
      </c>
      <c r="H12" s="27">
        <v>3920</v>
      </c>
      <c r="I12" t="s">
        <v>264</v>
      </c>
    </row>
    <row r="13" spans="1:20">
      <c r="A13" t="s">
        <v>267</v>
      </c>
      <c r="B13" t="s">
        <v>241</v>
      </c>
      <c r="C13" s="20">
        <v>8</v>
      </c>
      <c r="D13" s="11">
        <v>2009</v>
      </c>
      <c r="E13">
        <v>97</v>
      </c>
      <c r="F13">
        <v>27</v>
      </c>
      <c r="G13">
        <v>3920</v>
      </c>
      <c r="H13" s="27">
        <v>3920</v>
      </c>
      <c r="I13" t="s">
        <v>264</v>
      </c>
    </row>
    <row r="14" spans="1:20">
      <c r="A14" t="s">
        <v>267</v>
      </c>
      <c r="B14" t="s">
        <v>241</v>
      </c>
      <c r="C14" s="20">
        <v>5</v>
      </c>
      <c r="D14" s="11">
        <v>2010</v>
      </c>
      <c r="E14">
        <v>132</v>
      </c>
      <c r="F14">
        <v>19</v>
      </c>
      <c r="G14">
        <v>3920</v>
      </c>
      <c r="H14" s="27">
        <v>3920</v>
      </c>
      <c r="I14" t="s">
        <v>41</v>
      </c>
    </row>
    <row r="15" spans="1:20">
      <c r="A15" t="s">
        <v>267</v>
      </c>
      <c r="B15" t="s">
        <v>241</v>
      </c>
      <c r="C15" s="20">
        <v>8</v>
      </c>
      <c r="D15" s="11">
        <v>2010</v>
      </c>
      <c r="H15" s="27">
        <v>1193</v>
      </c>
      <c r="I15" t="s">
        <v>24</v>
      </c>
    </row>
    <row r="16" spans="1:20" s="1" customFormat="1">
      <c r="A16" t="s">
        <v>267</v>
      </c>
      <c r="B16" t="s">
        <v>241</v>
      </c>
      <c r="C16" s="20">
        <v>5</v>
      </c>
      <c r="D16" s="11">
        <v>2011</v>
      </c>
      <c r="E16">
        <v>42</v>
      </c>
      <c r="F16">
        <v>3</v>
      </c>
      <c r="G16" s="2">
        <v>3830</v>
      </c>
      <c r="H16" s="29">
        <v>3830</v>
      </c>
      <c r="I16" t="s">
        <v>2</v>
      </c>
      <c r="J16"/>
      <c r="K16"/>
      <c r="L16"/>
      <c r="M16"/>
      <c r="N16"/>
      <c r="O16"/>
      <c r="P16"/>
      <c r="Q16"/>
      <c r="R16"/>
      <c r="S16"/>
      <c r="T16"/>
    </row>
    <row r="17" spans="1:20">
      <c r="A17" t="s">
        <v>267</v>
      </c>
      <c r="B17" t="s">
        <v>241</v>
      </c>
      <c r="C17" s="20">
        <v>8</v>
      </c>
      <c r="D17" s="11">
        <v>2011</v>
      </c>
      <c r="E17">
        <v>3750</v>
      </c>
      <c r="F17">
        <v>1</v>
      </c>
      <c r="G17">
        <v>3750</v>
      </c>
      <c r="H17" s="27">
        <v>3750</v>
      </c>
      <c r="I17" t="s">
        <v>201</v>
      </c>
    </row>
    <row r="18" spans="1:20">
      <c r="A18" s="1" t="s">
        <v>267</v>
      </c>
      <c r="B18" s="1" t="s">
        <v>241</v>
      </c>
      <c r="C18" s="23">
        <v>5</v>
      </c>
      <c r="D18" s="18">
        <v>2012</v>
      </c>
      <c r="E18" s="1">
        <v>17</v>
      </c>
      <c r="F18" s="1">
        <v>4</v>
      </c>
      <c r="G18" s="1">
        <v>3920</v>
      </c>
      <c r="H18" s="30">
        <v>3920</v>
      </c>
      <c r="I18" s="1" t="s">
        <v>264</v>
      </c>
      <c r="J18" s="1"/>
      <c r="K18" s="1"/>
      <c r="L18" s="1"/>
      <c r="M18" s="1"/>
      <c r="N18" s="1"/>
      <c r="O18" s="1"/>
      <c r="P18" s="1"/>
      <c r="Q18" s="1"/>
      <c r="R18" s="1"/>
      <c r="S18" s="1"/>
      <c r="T18" s="1"/>
    </row>
    <row r="19" spans="1:20">
      <c r="A19" s="1" t="s">
        <v>267</v>
      </c>
      <c r="B19" s="1" t="s">
        <v>241</v>
      </c>
      <c r="C19" s="23">
        <v>8</v>
      </c>
      <c r="D19" s="18">
        <v>2012</v>
      </c>
      <c r="E19" s="1">
        <v>921</v>
      </c>
      <c r="F19" s="1">
        <v>172</v>
      </c>
      <c r="G19" s="1">
        <v>4376</v>
      </c>
      <c r="H19" s="30">
        <v>4376</v>
      </c>
      <c r="I19" s="1" t="s">
        <v>87</v>
      </c>
      <c r="J19" s="1"/>
      <c r="K19" s="1"/>
      <c r="L19" s="1"/>
      <c r="M19" s="1"/>
      <c r="N19" s="1">
        <f>E9-N20</f>
        <v>2185</v>
      </c>
      <c r="O19">
        <v>1244</v>
      </c>
      <c r="P19" s="1"/>
      <c r="Q19" s="1"/>
      <c r="R19" s="1"/>
      <c r="S19" s="1"/>
      <c r="T19" s="1"/>
    </row>
    <row r="20" spans="1:20">
      <c r="A20" t="s">
        <v>267</v>
      </c>
      <c r="B20" t="s">
        <v>241</v>
      </c>
      <c r="C20" s="20">
        <v>10</v>
      </c>
      <c r="D20" s="11">
        <v>2012</v>
      </c>
      <c r="E20">
        <v>95</v>
      </c>
      <c r="F20">
        <v>17</v>
      </c>
      <c r="G20">
        <v>3450</v>
      </c>
      <c r="I20" t="s">
        <v>62</v>
      </c>
      <c r="N20">
        <f>13*16</f>
        <v>208</v>
      </c>
    </row>
    <row r="21" spans="1:20">
      <c r="A21" t="s">
        <v>267</v>
      </c>
      <c r="B21" t="s">
        <v>241</v>
      </c>
      <c r="C21" s="20">
        <v>3</v>
      </c>
      <c r="D21" s="11">
        <v>2013</v>
      </c>
      <c r="E21">
        <v>2218</v>
      </c>
      <c r="F21">
        <v>197</v>
      </c>
      <c r="G21">
        <v>3750</v>
      </c>
      <c r="I21" t="s">
        <v>254</v>
      </c>
    </row>
    <row r="22" spans="1:20">
      <c r="A22" t="s">
        <v>267</v>
      </c>
      <c r="B22" t="s">
        <v>241</v>
      </c>
      <c r="C22" s="20">
        <v>5</v>
      </c>
      <c r="D22" s="11">
        <v>2013</v>
      </c>
      <c r="E22">
        <v>24</v>
      </c>
      <c r="F22">
        <v>4</v>
      </c>
      <c r="G22">
        <v>3750</v>
      </c>
      <c r="H22" s="27">
        <v>3750</v>
      </c>
      <c r="I22" t="s">
        <v>254</v>
      </c>
      <c r="O22">
        <f>O19+N19</f>
        <v>3429</v>
      </c>
    </row>
    <row r="23" spans="1:20">
      <c r="A23" t="s">
        <v>267</v>
      </c>
      <c r="B23" t="s">
        <v>241</v>
      </c>
      <c r="C23" s="20">
        <v>8</v>
      </c>
      <c r="D23" s="11">
        <v>2013</v>
      </c>
      <c r="E23">
        <v>956</v>
      </c>
      <c r="F23">
        <v>1</v>
      </c>
      <c r="G23">
        <v>428</v>
      </c>
      <c r="H23" s="27">
        <v>428</v>
      </c>
      <c r="I23" t="s">
        <v>81</v>
      </c>
    </row>
    <row r="24" spans="1:20">
      <c r="A24" t="s">
        <v>267</v>
      </c>
      <c r="B24" t="s">
        <v>241</v>
      </c>
      <c r="C24" s="20">
        <v>11</v>
      </c>
      <c r="D24" s="11">
        <v>2013</v>
      </c>
      <c r="E24">
        <v>833</v>
      </c>
      <c r="F24">
        <v>240</v>
      </c>
      <c r="G24">
        <v>3450</v>
      </c>
      <c r="I24" t="s">
        <v>52</v>
      </c>
    </row>
    <row r="25" spans="1:20">
      <c r="A25" t="s">
        <v>267</v>
      </c>
      <c r="B25" t="s">
        <v>241</v>
      </c>
      <c r="C25" s="20">
        <v>6</v>
      </c>
      <c r="D25" s="11">
        <v>2014</v>
      </c>
      <c r="E25">
        <v>2</v>
      </c>
      <c r="F25">
        <v>2</v>
      </c>
      <c r="G25">
        <v>3750</v>
      </c>
      <c r="H25" s="27">
        <v>3750</v>
      </c>
      <c r="I25" t="s">
        <v>254</v>
      </c>
    </row>
    <row r="26" spans="1:20">
      <c r="A26" t="s">
        <v>267</v>
      </c>
      <c r="B26" t="s">
        <v>241</v>
      </c>
      <c r="C26" s="20" t="s">
        <v>47</v>
      </c>
      <c r="D26" s="11">
        <v>2014</v>
      </c>
      <c r="E26">
        <v>3920</v>
      </c>
      <c r="F26">
        <v>1</v>
      </c>
      <c r="G26">
        <v>3920</v>
      </c>
      <c r="I26" t="s">
        <v>293</v>
      </c>
    </row>
    <row r="27" spans="1:20">
      <c r="A27" t="s">
        <v>267</v>
      </c>
      <c r="B27" t="s">
        <v>241</v>
      </c>
      <c r="C27" s="20">
        <v>8</v>
      </c>
      <c r="D27" s="11">
        <v>2014</v>
      </c>
      <c r="E27">
        <v>635</v>
      </c>
      <c r="F27">
        <v>118</v>
      </c>
      <c r="G27">
        <v>3920</v>
      </c>
      <c r="H27" s="27">
        <v>3920</v>
      </c>
      <c r="I27" t="s">
        <v>80</v>
      </c>
    </row>
    <row r="28" spans="1:20">
      <c r="A28" t="s">
        <v>267</v>
      </c>
      <c r="B28" t="s">
        <v>241</v>
      </c>
      <c r="C28" s="20">
        <v>9</v>
      </c>
      <c r="D28" s="11">
        <v>2014</v>
      </c>
      <c r="E28">
        <v>3750</v>
      </c>
      <c r="F28">
        <v>1</v>
      </c>
      <c r="G28">
        <v>3750</v>
      </c>
      <c r="I28" t="s">
        <v>51</v>
      </c>
    </row>
    <row r="30" spans="1:20">
      <c r="B30" t="s">
        <v>13</v>
      </c>
      <c r="C30" s="20">
        <f>COUNT(E2:E28)</f>
        <v>22</v>
      </c>
      <c r="D30" s="11" t="s">
        <v>10</v>
      </c>
      <c r="E30">
        <f>AVERAGE(E2:E28)</f>
        <v>1031.590909090909</v>
      </c>
      <c r="F30">
        <f>AVERAGE(F2:F28)</f>
        <v>79.045454545454547</v>
      </c>
      <c r="G30">
        <f>AVERAGE(G2:G28)</f>
        <v>3389.818181818182</v>
      </c>
      <c r="H30">
        <f>AVERAGE(H2:H28)</f>
        <v>3095.2877272727274</v>
      </c>
    </row>
    <row r="31" spans="1:20">
      <c r="D31" s="11" t="s">
        <v>8</v>
      </c>
      <c r="E31">
        <f>MAX(E2:E28)</f>
        <v>3920</v>
      </c>
      <c r="F31">
        <f>MAX(F2:F28)</f>
        <v>363</v>
      </c>
      <c r="G31">
        <f>MAX(G2:G28)</f>
        <v>4376</v>
      </c>
      <c r="H31">
        <f>MAX(H2:H28)</f>
        <v>4394</v>
      </c>
    </row>
    <row r="32" spans="1:20">
      <c r="D32" s="11" t="s">
        <v>6</v>
      </c>
      <c r="E32">
        <f>MEDIAN(E2:E28)</f>
        <v>385.5</v>
      </c>
      <c r="F32">
        <f>MEDIAN(F2:F28)</f>
        <v>18</v>
      </c>
      <c r="G32">
        <f>MEDIAN(G2:G28)</f>
        <v>3750</v>
      </c>
      <c r="H32">
        <f>MEDIAN(H2:H28)</f>
        <v>3750</v>
      </c>
    </row>
    <row r="33" spans="1:20">
      <c r="D33" s="11" t="s">
        <v>11</v>
      </c>
      <c r="E33">
        <f>MIN(E2:E28)</f>
        <v>0</v>
      </c>
      <c r="F33">
        <f>MIN(F2:F28)</f>
        <v>1</v>
      </c>
      <c r="G33">
        <f>MIN(G2:G28)</f>
        <v>428</v>
      </c>
      <c r="H33">
        <f>MIN(H2:H28)</f>
        <v>210</v>
      </c>
    </row>
    <row r="35" spans="1:20">
      <c r="A35" t="s">
        <v>267</v>
      </c>
      <c r="B35" t="s">
        <v>255</v>
      </c>
      <c r="C35" s="20">
        <v>8</v>
      </c>
      <c r="D35" s="11">
        <v>2012</v>
      </c>
      <c r="E35">
        <v>90</v>
      </c>
      <c r="F35">
        <v>12</v>
      </c>
      <c r="G35">
        <v>2000</v>
      </c>
      <c r="H35" s="27">
        <v>2000</v>
      </c>
      <c r="I35" t="s">
        <v>63</v>
      </c>
    </row>
    <row r="36" spans="1:20">
      <c r="A36" t="s">
        <v>267</v>
      </c>
      <c r="B36" t="s">
        <v>255</v>
      </c>
      <c r="C36" s="20">
        <v>3</v>
      </c>
      <c r="D36" s="11">
        <v>2013</v>
      </c>
      <c r="E36">
        <v>1207</v>
      </c>
      <c r="F36">
        <v>85</v>
      </c>
      <c r="G36">
        <v>2114</v>
      </c>
      <c r="I36" t="s">
        <v>61</v>
      </c>
    </row>
    <row r="37" spans="1:20">
      <c r="A37" t="s">
        <v>267</v>
      </c>
      <c r="B37" t="s">
        <v>255</v>
      </c>
      <c r="C37" s="20">
        <v>5</v>
      </c>
      <c r="D37" s="11">
        <v>2013</v>
      </c>
      <c r="E37">
        <v>41</v>
      </c>
      <c r="F37">
        <v>5</v>
      </c>
      <c r="G37">
        <v>937</v>
      </c>
      <c r="H37" s="27">
        <v>937</v>
      </c>
      <c r="I37" t="s">
        <v>58</v>
      </c>
    </row>
    <row r="38" spans="1:20" s="1" customFormat="1">
      <c r="A38" t="s">
        <v>267</v>
      </c>
      <c r="B38" t="s">
        <v>255</v>
      </c>
      <c r="C38" s="20">
        <v>8</v>
      </c>
      <c r="D38" s="11">
        <v>2013</v>
      </c>
      <c r="E38"/>
      <c r="F38"/>
      <c r="G38"/>
      <c r="H38" s="27">
        <v>201</v>
      </c>
      <c r="I38" t="s">
        <v>53</v>
      </c>
      <c r="J38"/>
      <c r="K38"/>
      <c r="L38"/>
      <c r="M38"/>
      <c r="N38"/>
      <c r="O38"/>
      <c r="P38"/>
      <c r="Q38"/>
      <c r="R38"/>
      <c r="S38"/>
      <c r="T38"/>
    </row>
    <row r="39" spans="1:20" s="1" customFormat="1">
      <c r="A39" t="s">
        <v>267</v>
      </c>
      <c r="B39" t="s">
        <v>255</v>
      </c>
      <c r="C39" s="20">
        <v>6</v>
      </c>
      <c r="D39" s="11">
        <v>2014</v>
      </c>
      <c r="E39">
        <v>50</v>
      </c>
      <c r="F39">
        <v>1</v>
      </c>
      <c r="G39" s="2">
        <v>1460</v>
      </c>
      <c r="H39" s="29">
        <v>1460</v>
      </c>
      <c r="I39" t="s">
        <v>85</v>
      </c>
      <c r="J39"/>
      <c r="K39"/>
      <c r="L39"/>
      <c r="M39"/>
      <c r="N39"/>
      <c r="O39"/>
      <c r="P39"/>
      <c r="Q39"/>
      <c r="R39"/>
      <c r="S39"/>
      <c r="T39"/>
    </row>
    <row r="40" spans="1:20" s="1" customFormat="1">
      <c r="A40" t="s">
        <v>267</v>
      </c>
      <c r="B40" t="s">
        <v>255</v>
      </c>
      <c r="C40" s="20">
        <v>8</v>
      </c>
      <c r="D40" s="11">
        <v>2014</v>
      </c>
      <c r="E40">
        <v>26</v>
      </c>
      <c r="F40">
        <v>5</v>
      </c>
      <c r="G40">
        <v>420</v>
      </c>
      <c r="H40" s="27">
        <v>420</v>
      </c>
      <c r="I40" t="s">
        <v>294</v>
      </c>
      <c r="J40"/>
      <c r="K40"/>
      <c r="L40"/>
      <c r="M40"/>
      <c r="N40"/>
      <c r="O40"/>
      <c r="P40"/>
      <c r="Q40"/>
      <c r="R40"/>
      <c r="S40"/>
      <c r="T40"/>
    </row>
    <row r="41" spans="1:20" s="1" customFormat="1">
      <c r="A41"/>
      <c r="B41"/>
      <c r="C41" s="20"/>
      <c r="D41" s="11"/>
      <c r="E41"/>
      <c r="F41"/>
      <c r="G41"/>
      <c r="H41" s="27"/>
      <c r="I41"/>
      <c r="J41"/>
      <c r="K41"/>
      <c r="L41"/>
      <c r="M41"/>
      <c r="N41"/>
      <c r="O41"/>
      <c r="P41"/>
      <c r="Q41"/>
      <c r="R41"/>
      <c r="S41"/>
      <c r="T41"/>
    </row>
    <row r="42" spans="1:20">
      <c r="B42" t="s">
        <v>13</v>
      </c>
      <c r="C42" s="20">
        <f>COUNT(C35:C40)</f>
        <v>6</v>
      </c>
      <c r="D42" s="11" t="s">
        <v>10</v>
      </c>
      <c r="E42">
        <f>AVERAGE(E35:E40)</f>
        <v>282.8</v>
      </c>
      <c r="F42">
        <f t="shared" ref="F42:H42" si="0">AVERAGE(F35:F40)</f>
        <v>21.6</v>
      </c>
      <c r="G42">
        <f t="shared" si="0"/>
        <v>1386.2</v>
      </c>
      <c r="H42">
        <f t="shared" si="0"/>
        <v>1003.6</v>
      </c>
    </row>
    <row r="43" spans="1:20">
      <c r="D43" s="11" t="s">
        <v>8</v>
      </c>
      <c r="E43">
        <f>MAX(E35:E40)</f>
        <v>1207</v>
      </c>
      <c r="F43">
        <f t="shared" ref="F43:H43" si="1">MAX(F35:F40)</f>
        <v>85</v>
      </c>
      <c r="G43">
        <f t="shared" si="1"/>
        <v>2114</v>
      </c>
      <c r="H43">
        <f t="shared" si="1"/>
        <v>2000</v>
      </c>
    </row>
    <row r="44" spans="1:20">
      <c r="D44" s="11" t="s">
        <v>6</v>
      </c>
      <c r="E44">
        <f>MEDIAN(E35:E40)</f>
        <v>50</v>
      </c>
      <c r="F44">
        <f t="shared" ref="F44:H44" si="2">MEDIAN(F35:F40)</f>
        <v>5</v>
      </c>
      <c r="G44">
        <f t="shared" si="2"/>
        <v>1460</v>
      </c>
      <c r="H44">
        <f t="shared" si="2"/>
        <v>937</v>
      </c>
    </row>
    <row r="45" spans="1:20">
      <c r="D45" s="11" t="s">
        <v>11</v>
      </c>
      <c r="E45">
        <f>MIN(E35:E40)</f>
        <v>26</v>
      </c>
      <c r="F45">
        <f t="shared" ref="F45:H45" si="3">MIN(F35:F40)</f>
        <v>1</v>
      </c>
      <c r="G45">
        <f t="shared" si="3"/>
        <v>420</v>
      </c>
      <c r="H45">
        <f t="shared" si="3"/>
        <v>201</v>
      </c>
    </row>
    <row r="46" spans="1:20" s="1" customFormat="1">
      <c r="A46"/>
      <c r="B46"/>
      <c r="C46" s="20"/>
      <c r="D46" s="11"/>
      <c r="E46"/>
      <c r="F46"/>
      <c r="G46"/>
      <c r="H46" s="27"/>
      <c r="I46"/>
      <c r="J46"/>
      <c r="K46"/>
      <c r="L46"/>
      <c r="M46"/>
      <c r="N46"/>
      <c r="O46"/>
      <c r="P46"/>
      <c r="Q46"/>
      <c r="R46"/>
      <c r="S46"/>
      <c r="T46"/>
    </row>
    <row r="47" spans="1:20" s="1" customFormat="1">
      <c r="A47"/>
      <c r="B47"/>
      <c r="C47" s="20"/>
      <c r="D47" s="11"/>
      <c r="E47"/>
      <c r="F47"/>
      <c r="G47"/>
      <c r="H47" s="27"/>
      <c r="I47"/>
      <c r="J47"/>
      <c r="K47"/>
      <c r="L47"/>
      <c r="M47"/>
      <c r="N47"/>
      <c r="O47"/>
      <c r="P47"/>
      <c r="Q47"/>
      <c r="R47"/>
      <c r="S47"/>
      <c r="T47"/>
    </row>
    <row r="48" spans="1:20" s="1" customFormat="1">
      <c r="A48"/>
      <c r="B48"/>
      <c r="C48" s="20"/>
      <c r="D48" s="11"/>
      <c r="E48"/>
      <c r="F48"/>
      <c r="G48"/>
      <c r="H48" s="27"/>
      <c r="I48"/>
      <c r="J48"/>
      <c r="K48"/>
      <c r="L48"/>
      <c r="M48"/>
      <c r="N48"/>
      <c r="O48"/>
      <c r="P48"/>
      <c r="Q48"/>
      <c r="R48"/>
      <c r="S48"/>
      <c r="T48"/>
    </row>
    <row r="49" spans="1:20" s="1" customFormat="1">
      <c r="A49"/>
      <c r="B49"/>
      <c r="C49" s="20"/>
      <c r="D49" s="11"/>
      <c r="E49"/>
      <c r="F49"/>
      <c r="G49"/>
      <c r="H49" s="27"/>
      <c r="I49"/>
      <c r="J49"/>
      <c r="K49"/>
      <c r="L49"/>
      <c r="M49"/>
      <c r="N49"/>
      <c r="O49"/>
      <c r="P49"/>
      <c r="Q49"/>
      <c r="R49"/>
      <c r="S49"/>
      <c r="T49"/>
    </row>
    <row r="52" spans="1:20">
      <c r="A52" t="s">
        <v>267</v>
      </c>
      <c r="B52" t="s">
        <v>248</v>
      </c>
      <c r="C52" s="23">
        <v>8</v>
      </c>
      <c r="D52" s="18">
        <v>2008</v>
      </c>
      <c r="E52" s="1"/>
      <c r="F52" s="1"/>
      <c r="G52" s="1"/>
      <c r="H52" s="30"/>
      <c r="I52" s="1" t="s">
        <v>45</v>
      </c>
      <c r="J52" s="1"/>
      <c r="K52" s="1"/>
      <c r="L52" s="1"/>
      <c r="M52" s="1"/>
      <c r="N52" s="1"/>
      <c r="O52" s="1"/>
      <c r="P52" s="1"/>
      <c r="Q52" s="1"/>
      <c r="R52" s="1"/>
      <c r="S52" s="1"/>
      <c r="T52" s="1"/>
    </row>
    <row r="53" spans="1:20">
      <c r="A53" t="s">
        <v>267</v>
      </c>
      <c r="B53" t="s">
        <v>248</v>
      </c>
      <c r="C53" s="20">
        <v>5</v>
      </c>
      <c r="D53" s="11">
        <v>2009</v>
      </c>
      <c r="E53">
        <v>0</v>
      </c>
      <c r="F53">
        <v>0</v>
      </c>
      <c r="G53">
        <v>298</v>
      </c>
      <c r="H53" s="27">
        <v>298</v>
      </c>
      <c r="I53" t="s">
        <v>43</v>
      </c>
    </row>
    <row r="54" spans="1:20" s="1" customFormat="1">
      <c r="A54" t="s">
        <v>267</v>
      </c>
      <c r="B54" t="s">
        <v>248</v>
      </c>
      <c r="C54" s="20">
        <v>8</v>
      </c>
      <c r="D54" s="11">
        <v>2010</v>
      </c>
      <c r="E54"/>
      <c r="F54"/>
      <c r="G54">
        <v>354</v>
      </c>
      <c r="H54" s="27">
        <v>354</v>
      </c>
      <c r="I54" t="s">
        <v>40</v>
      </c>
      <c r="J54"/>
      <c r="K54"/>
      <c r="L54"/>
      <c r="M54"/>
      <c r="N54"/>
      <c r="O54"/>
      <c r="P54"/>
      <c r="Q54"/>
      <c r="R54"/>
      <c r="S54"/>
      <c r="T54"/>
    </row>
    <row r="55" spans="1:20">
      <c r="A55" t="s">
        <v>267</v>
      </c>
      <c r="B55" t="s">
        <v>248</v>
      </c>
      <c r="C55" s="20">
        <v>5</v>
      </c>
      <c r="D55" s="11">
        <v>2011</v>
      </c>
      <c r="E55">
        <v>16</v>
      </c>
      <c r="F55">
        <v>1</v>
      </c>
      <c r="G55">
        <v>358</v>
      </c>
      <c r="H55" s="27">
        <v>358</v>
      </c>
      <c r="I55" t="s">
        <v>39</v>
      </c>
    </row>
    <row r="56" spans="1:20">
      <c r="A56" t="s">
        <v>267</v>
      </c>
      <c r="B56" t="s">
        <v>248</v>
      </c>
      <c r="C56" s="20">
        <v>8</v>
      </c>
      <c r="D56" s="11">
        <v>2011</v>
      </c>
      <c r="E56">
        <v>41</v>
      </c>
      <c r="F56">
        <v>5</v>
      </c>
      <c r="G56">
        <v>358</v>
      </c>
      <c r="H56" s="27">
        <v>358</v>
      </c>
      <c r="I56" t="s">
        <v>36</v>
      </c>
    </row>
    <row r="57" spans="1:20">
      <c r="A57" t="s">
        <v>267</v>
      </c>
      <c r="B57" t="s">
        <v>248</v>
      </c>
      <c r="C57" s="20">
        <v>5</v>
      </c>
      <c r="D57" s="11">
        <v>2012</v>
      </c>
      <c r="E57">
        <v>26</v>
      </c>
      <c r="F57">
        <v>5</v>
      </c>
      <c r="G57">
        <v>358</v>
      </c>
      <c r="H57" s="27">
        <v>358</v>
      </c>
      <c r="I57" t="s">
        <v>32</v>
      </c>
    </row>
    <row r="58" spans="1:20">
      <c r="A58" t="s">
        <v>267</v>
      </c>
      <c r="B58" t="s">
        <v>248</v>
      </c>
      <c r="C58" s="20">
        <v>8</v>
      </c>
      <c r="D58" s="11">
        <v>2012</v>
      </c>
      <c r="E58">
        <v>1385</v>
      </c>
      <c r="F58">
        <v>37</v>
      </c>
      <c r="G58">
        <v>1066</v>
      </c>
      <c r="H58" s="27">
        <v>1066</v>
      </c>
      <c r="I58" t="s">
        <v>64</v>
      </c>
    </row>
    <row r="59" spans="1:20">
      <c r="A59" t="s">
        <v>267</v>
      </c>
      <c r="B59" t="s">
        <v>248</v>
      </c>
      <c r="C59" s="20">
        <v>5</v>
      </c>
      <c r="D59" s="11">
        <v>2013</v>
      </c>
      <c r="E59">
        <v>252</v>
      </c>
      <c r="F59">
        <v>27</v>
      </c>
      <c r="G59">
        <v>866</v>
      </c>
      <c r="H59" s="27">
        <v>866</v>
      </c>
      <c r="I59" t="s">
        <v>247</v>
      </c>
    </row>
    <row r="60" spans="1:20">
      <c r="A60" t="s">
        <v>267</v>
      </c>
      <c r="B60" t="s">
        <v>248</v>
      </c>
      <c r="C60" s="20">
        <v>8</v>
      </c>
      <c r="D60" s="11">
        <v>2013</v>
      </c>
      <c r="E60">
        <v>1588</v>
      </c>
      <c r="F60">
        <v>1</v>
      </c>
      <c r="G60">
        <v>794</v>
      </c>
      <c r="H60" s="27">
        <v>0</v>
      </c>
      <c r="I60" t="s">
        <v>54</v>
      </c>
    </row>
    <row r="61" spans="1:20" s="1" customFormat="1">
      <c r="A61" t="s">
        <v>267</v>
      </c>
      <c r="B61" t="s">
        <v>248</v>
      </c>
      <c r="C61" s="20">
        <v>6</v>
      </c>
      <c r="D61" s="11">
        <v>2014</v>
      </c>
      <c r="E61">
        <v>1</v>
      </c>
      <c r="F61">
        <v>1</v>
      </c>
      <c r="G61">
        <v>1390</v>
      </c>
      <c r="H61" s="27">
        <v>1390</v>
      </c>
      <c r="I61" t="s">
        <v>277</v>
      </c>
      <c r="J61"/>
      <c r="K61"/>
      <c r="L61"/>
      <c r="M61"/>
      <c r="N61"/>
      <c r="O61"/>
      <c r="P61"/>
      <c r="Q61"/>
      <c r="R61"/>
      <c r="S61"/>
      <c r="T61"/>
    </row>
    <row r="62" spans="1:20">
      <c r="A62" t="s">
        <v>267</v>
      </c>
      <c r="B62" t="s">
        <v>248</v>
      </c>
      <c r="C62" s="20">
        <v>8</v>
      </c>
      <c r="D62" s="11">
        <v>2014</v>
      </c>
      <c r="E62">
        <v>222</v>
      </c>
      <c r="F62">
        <v>25</v>
      </c>
      <c r="G62">
        <v>1390</v>
      </c>
      <c r="H62" s="27">
        <v>1390</v>
      </c>
      <c r="I62" t="s">
        <v>277</v>
      </c>
    </row>
    <row r="64" spans="1:20">
      <c r="A64" s="1" t="s">
        <v>267</v>
      </c>
      <c r="B64" s="1" t="s">
        <v>257</v>
      </c>
      <c r="C64" s="20">
        <v>8</v>
      </c>
      <c r="D64" s="11">
        <v>2007</v>
      </c>
      <c r="G64">
        <v>127</v>
      </c>
      <c r="H64" s="27">
        <v>127</v>
      </c>
      <c r="I64" t="s">
        <v>19</v>
      </c>
    </row>
    <row r="65" spans="1:20">
      <c r="A65" s="1" t="s">
        <v>267</v>
      </c>
      <c r="B65" s="1" t="s">
        <v>257</v>
      </c>
      <c r="C65" s="20">
        <v>5</v>
      </c>
      <c r="D65" s="11">
        <v>2008</v>
      </c>
      <c r="E65">
        <v>20</v>
      </c>
      <c r="F65">
        <v>4</v>
      </c>
      <c r="G65" s="2">
        <v>1926</v>
      </c>
      <c r="H65" s="29">
        <v>1926</v>
      </c>
      <c r="I65" t="s">
        <v>14</v>
      </c>
    </row>
    <row r="66" spans="1:20">
      <c r="A66" s="1" t="s">
        <v>267</v>
      </c>
      <c r="B66" s="1" t="s">
        <v>257</v>
      </c>
      <c r="C66" s="23">
        <v>8</v>
      </c>
      <c r="D66" s="18">
        <v>2008</v>
      </c>
      <c r="E66" s="1">
        <v>1553</v>
      </c>
      <c r="F66" s="1">
        <v>1</v>
      </c>
      <c r="G66" s="1">
        <v>766</v>
      </c>
      <c r="H66" s="30">
        <v>766</v>
      </c>
      <c r="I66" s="1" t="s">
        <v>27</v>
      </c>
      <c r="J66" s="1"/>
      <c r="K66" s="1"/>
      <c r="L66" s="1"/>
      <c r="M66" s="1"/>
      <c r="N66" s="1"/>
      <c r="O66" s="1"/>
      <c r="P66" s="1"/>
      <c r="Q66" s="1"/>
      <c r="R66" s="1"/>
      <c r="S66" s="1"/>
      <c r="T66" s="1"/>
    </row>
    <row r="67" spans="1:20">
      <c r="A67" s="1" t="s">
        <v>267</v>
      </c>
      <c r="B67" s="1" t="s">
        <v>257</v>
      </c>
      <c r="C67" s="23">
        <v>8</v>
      </c>
      <c r="D67" s="18">
        <v>2009</v>
      </c>
      <c r="E67" s="1"/>
      <c r="F67" s="1"/>
      <c r="G67">
        <v>2302</v>
      </c>
      <c r="H67" s="29">
        <v>2302</v>
      </c>
      <c r="I67" s="1" t="s">
        <v>42</v>
      </c>
      <c r="J67" s="1"/>
      <c r="K67" s="1"/>
      <c r="L67" s="1"/>
      <c r="M67" s="1"/>
      <c r="N67" s="1"/>
      <c r="O67" s="1"/>
      <c r="P67" s="1"/>
      <c r="Q67" s="1"/>
      <c r="R67" s="1"/>
      <c r="S67" s="1"/>
      <c r="T67" s="1"/>
    </row>
    <row r="68" spans="1:20">
      <c r="A68" t="s">
        <v>267</v>
      </c>
      <c r="B68" t="s">
        <v>257</v>
      </c>
      <c r="C68" s="20">
        <v>5</v>
      </c>
      <c r="D68" s="11">
        <v>2011</v>
      </c>
      <c r="E68">
        <v>16</v>
      </c>
      <c r="F68">
        <v>1</v>
      </c>
      <c r="G68">
        <v>1926</v>
      </c>
      <c r="H68" s="27">
        <v>1926</v>
      </c>
      <c r="I68" t="s">
        <v>38</v>
      </c>
    </row>
    <row r="69" spans="1:20">
      <c r="A69" t="s">
        <v>267</v>
      </c>
      <c r="B69" t="s">
        <v>257</v>
      </c>
      <c r="C69" s="20">
        <v>8</v>
      </c>
      <c r="D69" s="11">
        <v>2011</v>
      </c>
      <c r="E69">
        <v>3520</v>
      </c>
      <c r="F69">
        <v>1</v>
      </c>
      <c r="G69">
        <v>1760</v>
      </c>
      <c r="H69" s="27">
        <v>1760</v>
      </c>
      <c r="I69" t="s">
        <v>37</v>
      </c>
    </row>
    <row r="70" spans="1:20">
      <c r="A70" t="s">
        <v>267</v>
      </c>
      <c r="B70" t="s">
        <v>257</v>
      </c>
      <c r="C70" s="20">
        <v>5</v>
      </c>
      <c r="D70" s="11">
        <v>2012</v>
      </c>
      <c r="E70">
        <v>16</v>
      </c>
      <c r="F70">
        <v>4</v>
      </c>
      <c r="G70">
        <v>1926</v>
      </c>
      <c r="H70" s="27">
        <v>1926</v>
      </c>
      <c r="I70" t="s">
        <v>31</v>
      </c>
    </row>
    <row r="71" spans="1:20">
      <c r="A71" t="s">
        <v>267</v>
      </c>
      <c r="B71" t="s">
        <v>257</v>
      </c>
      <c r="C71" s="20">
        <v>7</v>
      </c>
      <c r="D71" s="11">
        <v>2012</v>
      </c>
      <c r="E71">
        <v>10</v>
      </c>
      <c r="F71">
        <v>3</v>
      </c>
      <c r="G71">
        <v>1760</v>
      </c>
      <c r="H71" s="27">
        <v>1760</v>
      </c>
      <c r="I71" t="s">
        <v>33</v>
      </c>
    </row>
    <row r="72" spans="1:20">
      <c r="A72" t="s">
        <v>267</v>
      </c>
      <c r="B72" t="s">
        <v>257</v>
      </c>
      <c r="C72" s="20">
        <v>8</v>
      </c>
      <c r="D72" s="11">
        <v>2012</v>
      </c>
      <c r="E72">
        <v>209</v>
      </c>
      <c r="F72">
        <v>54</v>
      </c>
      <c r="G72">
        <v>2070</v>
      </c>
      <c r="H72" s="27">
        <v>2070</v>
      </c>
      <c r="I72" t="s">
        <v>29</v>
      </c>
    </row>
    <row r="73" spans="1:20">
      <c r="A73" t="s">
        <v>267</v>
      </c>
      <c r="B73" t="s">
        <v>257</v>
      </c>
      <c r="C73" s="20">
        <v>5</v>
      </c>
      <c r="D73" s="11">
        <v>2013</v>
      </c>
      <c r="E73">
        <v>57</v>
      </c>
      <c r="F73">
        <v>2</v>
      </c>
      <c r="G73">
        <v>439</v>
      </c>
      <c r="H73" s="27">
        <v>439</v>
      </c>
      <c r="I73" t="s">
        <v>59</v>
      </c>
    </row>
    <row r="74" spans="1:20">
      <c r="A74" t="s">
        <v>267</v>
      </c>
      <c r="B74" t="s">
        <v>257</v>
      </c>
      <c r="C74" s="20">
        <v>8</v>
      </c>
      <c r="D74" s="11">
        <v>2013</v>
      </c>
      <c r="E74">
        <v>5200</v>
      </c>
      <c r="F74">
        <v>1</v>
      </c>
      <c r="G74">
        <v>2600</v>
      </c>
      <c r="H74" s="27">
        <v>0</v>
      </c>
      <c r="I74" t="s">
        <v>55</v>
      </c>
    </row>
    <row r="75" spans="1:20">
      <c r="A75" t="s">
        <v>267</v>
      </c>
      <c r="B75" t="s">
        <v>257</v>
      </c>
      <c r="C75" s="20">
        <v>6</v>
      </c>
      <c r="D75" s="11">
        <v>2014</v>
      </c>
      <c r="E75">
        <v>16</v>
      </c>
      <c r="F75">
        <v>2</v>
      </c>
      <c r="G75">
        <v>2600</v>
      </c>
      <c r="H75" s="27">
        <v>2600</v>
      </c>
      <c r="I75" t="s">
        <v>49</v>
      </c>
    </row>
    <row r="76" spans="1:20">
      <c r="A76" t="s">
        <v>267</v>
      </c>
      <c r="B76" t="s">
        <v>257</v>
      </c>
      <c r="C76" s="20" t="s">
        <v>47</v>
      </c>
      <c r="D76" s="11">
        <v>2014</v>
      </c>
      <c r="E76">
        <v>3832</v>
      </c>
      <c r="F76">
        <v>1</v>
      </c>
      <c r="G76">
        <v>1916</v>
      </c>
      <c r="H76" s="27">
        <v>1916</v>
      </c>
      <c r="I76" t="s">
        <v>48</v>
      </c>
    </row>
    <row r="77" spans="1:20">
      <c r="A77" t="s">
        <v>267</v>
      </c>
      <c r="B77" t="s">
        <v>30</v>
      </c>
      <c r="C77" s="20">
        <v>8</v>
      </c>
      <c r="D77" s="11">
        <v>2012</v>
      </c>
      <c r="E77">
        <v>56</v>
      </c>
      <c r="F77">
        <v>8</v>
      </c>
      <c r="G77">
        <v>2345</v>
      </c>
      <c r="H77" s="27">
        <v>2345</v>
      </c>
      <c r="I77" t="s">
        <v>261</v>
      </c>
    </row>
    <row r="79" spans="1:20">
      <c r="A79" t="s">
        <v>267</v>
      </c>
      <c r="B79" t="s">
        <v>283</v>
      </c>
      <c r="C79" s="20">
        <v>5</v>
      </c>
      <c r="D79" s="11">
        <v>2013</v>
      </c>
      <c r="E79">
        <v>0</v>
      </c>
      <c r="F79">
        <v>0</v>
      </c>
      <c r="G79">
        <v>1400</v>
      </c>
      <c r="H79" s="27">
        <v>1400</v>
      </c>
      <c r="I79" t="s">
        <v>60</v>
      </c>
    </row>
    <row r="80" spans="1:20">
      <c r="A80" t="s">
        <v>267</v>
      </c>
      <c r="B80" t="s">
        <v>283</v>
      </c>
      <c r="C80" s="20">
        <v>6</v>
      </c>
      <c r="D80" s="11">
        <v>2014</v>
      </c>
      <c r="E80">
        <v>1</v>
      </c>
      <c r="F80">
        <v>1</v>
      </c>
      <c r="G80">
        <v>1400</v>
      </c>
      <c r="H80" s="27">
        <v>1400</v>
      </c>
      <c r="I80" t="s">
        <v>284</v>
      </c>
    </row>
    <row r="81" spans="1:20">
      <c r="A81" t="s">
        <v>267</v>
      </c>
      <c r="B81" t="s">
        <v>283</v>
      </c>
      <c r="C81" s="20" t="s">
        <v>47</v>
      </c>
      <c r="D81" s="11">
        <v>2014</v>
      </c>
      <c r="E81">
        <v>2800</v>
      </c>
      <c r="F81">
        <v>1</v>
      </c>
      <c r="G81">
        <v>1400</v>
      </c>
      <c r="H81" s="27">
        <v>0</v>
      </c>
      <c r="I81" t="s">
        <v>79</v>
      </c>
    </row>
    <row r="84" spans="1:20">
      <c r="A84" t="s">
        <v>267</v>
      </c>
      <c r="B84" t="s">
        <v>256</v>
      </c>
      <c r="C84" s="20">
        <v>8</v>
      </c>
      <c r="D84" s="31">
        <v>2007</v>
      </c>
      <c r="G84">
        <v>1500</v>
      </c>
      <c r="H84" s="27">
        <v>1500</v>
      </c>
      <c r="I84" s="6" t="s">
        <v>22</v>
      </c>
    </row>
    <row r="85" spans="1:20">
      <c r="A85" t="s">
        <v>267</v>
      </c>
      <c r="B85" t="s">
        <v>256</v>
      </c>
      <c r="C85" s="20">
        <v>8</v>
      </c>
      <c r="D85" s="11">
        <v>2007</v>
      </c>
      <c r="E85">
        <v>983</v>
      </c>
      <c r="F85">
        <v>258</v>
      </c>
      <c r="G85">
        <v>600</v>
      </c>
      <c r="H85" s="27">
        <v>600</v>
      </c>
      <c r="I85" t="s">
        <v>21</v>
      </c>
    </row>
    <row r="86" spans="1:20">
      <c r="A86" t="s">
        <v>267</v>
      </c>
      <c r="B86" t="s">
        <v>256</v>
      </c>
      <c r="C86" s="20">
        <v>10</v>
      </c>
      <c r="D86" s="11">
        <v>2007</v>
      </c>
      <c r="E86">
        <v>149</v>
      </c>
      <c r="F86">
        <v>85</v>
      </c>
      <c r="G86">
        <v>1292</v>
      </c>
      <c r="H86" s="27">
        <v>1292</v>
      </c>
      <c r="I86" t="s">
        <v>23</v>
      </c>
    </row>
    <row r="87" spans="1:20">
      <c r="A87" t="s">
        <v>267</v>
      </c>
      <c r="B87" t="s">
        <v>256</v>
      </c>
      <c r="C87" s="23">
        <v>8</v>
      </c>
      <c r="D87" s="18">
        <v>2008</v>
      </c>
      <c r="E87" s="1">
        <v>958</v>
      </c>
      <c r="F87" s="1">
        <v>1</v>
      </c>
      <c r="G87" s="1">
        <v>429</v>
      </c>
      <c r="H87" s="30">
        <v>429</v>
      </c>
      <c r="I87" s="1" t="s">
        <v>28</v>
      </c>
      <c r="J87" s="1"/>
      <c r="K87" s="1"/>
      <c r="L87" s="1"/>
      <c r="M87" s="1"/>
      <c r="N87" s="1"/>
      <c r="O87" s="1"/>
      <c r="P87" s="1"/>
      <c r="Q87" s="1"/>
      <c r="R87" s="1"/>
      <c r="S87" s="1"/>
      <c r="T87" s="1"/>
    </row>
    <row r="88" spans="1:20">
      <c r="A88" t="s">
        <v>267</v>
      </c>
      <c r="B88" t="s">
        <v>256</v>
      </c>
      <c r="C88" s="20">
        <v>8</v>
      </c>
      <c r="D88" s="11">
        <v>2012</v>
      </c>
      <c r="E88">
        <v>48</v>
      </c>
      <c r="F88">
        <v>22</v>
      </c>
      <c r="G88">
        <v>1568</v>
      </c>
      <c r="H88" s="27">
        <v>1568</v>
      </c>
      <c r="I88" t="s">
        <v>256</v>
      </c>
    </row>
    <row r="89" spans="1:20">
      <c r="A89" t="s">
        <v>267</v>
      </c>
      <c r="B89" t="s">
        <v>256</v>
      </c>
      <c r="C89" s="20">
        <v>3</v>
      </c>
      <c r="D89" s="11">
        <v>2013</v>
      </c>
      <c r="E89">
        <v>332</v>
      </c>
      <c r="F89">
        <v>103</v>
      </c>
      <c r="G89">
        <v>1603</v>
      </c>
      <c r="H89" s="27">
        <v>0</v>
      </c>
      <c r="I89" t="s">
        <v>256</v>
      </c>
    </row>
    <row r="90" spans="1:20">
      <c r="A90" t="s">
        <v>267</v>
      </c>
      <c r="B90" t="s">
        <v>256</v>
      </c>
      <c r="C90" s="20">
        <v>5</v>
      </c>
      <c r="D90" s="11">
        <v>2013</v>
      </c>
      <c r="E90">
        <v>1</v>
      </c>
      <c r="F90">
        <v>1</v>
      </c>
      <c r="G90">
        <v>943</v>
      </c>
      <c r="H90" s="27">
        <v>943</v>
      </c>
      <c r="I90" t="s">
        <v>253</v>
      </c>
    </row>
    <row r="91" spans="1:20">
      <c r="A91" t="s">
        <v>267</v>
      </c>
      <c r="B91" t="s">
        <v>256</v>
      </c>
      <c r="C91" s="20">
        <v>8</v>
      </c>
      <c r="D91" s="11">
        <v>2013</v>
      </c>
      <c r="E91">
        <v>872</v>
      </c>
      <c r="F91">
        <v>1</v>
      </c>
      <c r="G91">
        <v>872</v>
      </c>
      <c r="H91" s="27">
        <v>872</v>
      </c>
      <c r="I91" t="s">
        <v>142</v>
      </c>
    </row>
    <row r="92" spans="1:20">
      <c r="A92" t="s">
        <v>267</v>
      </c>
      <c r="B92" t="s">
        <v>256</v>
      </c>
      <c r="C92" s="20">
        <v>6</v>
      </c>
      <c r="D92" s="11">
        <v>2014</v>
      </c>
      <c r="E92">
        <v>0</v>
      </c>
      <c r="F92">
        <v>0</v>
      </c>
      <c r="G92">
        <v>445</v>
      </c>
      <c r="H92" s="27">
        <v>445</v>
      </c>
      <c r="I92" t="s">
        <v>50</v>
      </c>
    </row>
    <row r="93" spans="1:20">
      <c r="A93" t="s">
        <v>267</v>
      </c>
      <c r="B93" t="s">
        <v>256</v>
      </c>
      <c r="C93" s="20" t="s">
        <v>47</v>
      </c>
      <c r="D93" s="11">
        <v>2014</v>
      </c>
      <c r="E93">
        <v>417</v>
      </c>
      <c r="F93">
        <v>1</v>
      </c>
      <c r="G93">
        <v>417</v>
      </c>
      <c r="H93" s="27">
        <v>417</v>
      </c>
      <c r="I93" t="s">
        <v>256</v>
      </c>
    </row>
    <row r="95" spans="1:20">
      <c r="B95" t="s">
        <v>12</v>
      </c>
      <c r="C95" s="20">
        <f>COUNT(E84:E93)</f>
        <v>9</v>
      </c>
      <c r="D95" s="11" t="s">
        <v>9</v>
      </c>
      <c r="E95">
        <f>AVERAGE(E84:E93)</f>
        <v>417.77777777777777</v>
      </c>
      <c r="F95">
        <f t="shared" ref="F95:H95" si="4">AVERAGE(F84:F93)</f>
        <v>52.444444444444443</v>
      </c>
      <c r="G95">
        <f t="shared" si="4"/>
        <v>966.9</v>
      </c>
      <c r="H95">
        <f t="shared" si="4"/>
        <v>806.6</v>
      </c>
    </row>
    <row r="96" spans="1:20">
      <c r="D96" s="11" t="s">
        <v>7</v>
      </c>
      <c r="E96">
        <v>983</v>
      </c>
      <c r="F96">
        <v>258</v>
      </c>
      <c r="G96">
        <v>1603</v>
      </c>
      <c r="H96">
        <v>1568</v>
      </c>
    </row>
    <row r="97" spans="1:20">
      <c r="D97" s="11" t="s">
        <v>5</v>
      </c>
      <c r="E97">
        <v>332</v>
      </c>
      <c r="F97">
        <v>1</v>
      </c>
      <c r="G97">
        <v>907.5</v>
      </c>
      <c r="H97">
        <v>736</v>
      </c>
    </row>
    <row r="98" spans="1:20">
      <c r="D98" s="11" t="s">
        <v>4</v>
      </c>
      <c r="E98">
        <v>0</v>
      </c>
      <c r="F98">
        <v>0</v>
      </c>
      <c r="G98">
        <v>417</v>
      </c>
      <c r="H98">
        <v>0</v>
      </c>
    </row>
    <row r="101" spans="1:20">
      <c r="K101" s="4" t="s">
        <v>147</v>
      </c>
      <c r="L101" s="4" t="s">
        <v>148</v>
      </c>
      <c r="M101" s="4" t="s">
        <v>149</v>
      </c>
      <c r="N101" s="4" t="s">
        <v>150</v>
      </c>
      <c r="O101" s="4" t="s">
        <v>151</v>
      </c>
      <c r="P101" s="4" t="s">
        <v>152</v>
      </c>
      <c r="Q101" s="4" t="s">
        <v>153</v>
      </c>
      <c r="R101" s="4" t="s">
        <v>154</v>
      </c>
      <c r="S101" s="4" t="s">
        <v>155</v>
      </c>
      <c r="T101" s="4" t="s">
        <v>156</v>
      </c>
    </row>
    <row r="102" spans="1:20">
      <c r="A102" t="s">
        <v>268</v>
      </c>
      <c r="B102" t="s">
        <v>235</v>
      </c>
      <c r="C102" s="20">
        <v>7</v>
      </c>
      <c r="D102" s="13">
        <v>2007</v>
      </c>
      <c r="E102">
        <v>64</v>
      </c>
      <c r="F102">
        <v>6</v>
      </c>
      <c r="G102">
        <v>258</v>
      </c>
      <c r="H102" s="27">
        <v>258</v>
      </c>
      <c r="I102" t="s">
        <v>162</v>
      </c>
      <c r="J102" s="6" t="s">
        <v>144</v>
      </c>
      <c r="K102" s="4">
        <v>8</v>
      </c>
      <c r="L102" s="8">
        <v>258</v>
      </c>
      <c r="M102" s="8">
        <v>258</v>
      </c>
      <c r="N102" s="8">
        <v>0.25800000000000001</v>
      </c>
      <c r="O102" s="8">
        <v>31.007751937984494</v>
      </c>
      <c r="P102" s="8">
        <v>0</v>
      </c>
      <c r="Q102" s="8">
        <v>4</v>
      </c>
      <c r="R102" s="8">
        <v>2</v>
      </c>
      <c r="S102" s="8">
        <v>0</v>
      </c>
      <c r="T102" s="4" t="s">
        <v>160</v>
      </c>
    </row>
    <row r="103" spans="1:20">
      <c r="A103" t="s">
        <v>268</v>
      </c>
      <c r="B103" t="s">
        <v>235</v>
      </c>
      <c r="C103" s="20">
        <v>7</v>
      </c>
      <c r="D103" s="13">
        <v>2007</v>
      </c>
      <c r="G103">
        <v>227</v>
      </c>
      <c r="H103" s="27">
        <v>227</v>
      </c>
      <c r="I103" t="s">
        <v>164</v>
      </c>
      <c r="J103" s="6">
        <v>39281</v>
      </c>
      <c r="K103" s="4">
        <v>1</v>
      </c>
      <c r="L103" s="8">
        <v>227</v>
      </c>
      <c r="M103" s="8">
        <v>227</v>
      </c>
      <c r="N103" s="8">
        <v>0.22700000000000001</v>
      </c>
      <c r="O103" s="8">
        <v>4.4052863436123344</v>
      </c>
      <c r="P103" s="9" t="s">
        <v>158</v>
      </c>
      <c r="Q103" s="9" t="s">
        <v>158</v>
      </c>
      <c r="R103" s="9" t="s">
        <v>158</v>
      </c>
      <c r="S103" s="9" t="s">
        <v>158</v>
      </c>
      <c r="T103" s="4" t="s">
        <v>159</v>
      </c>
    </row>
    <row r="104" spans="1:20">
      <c r="A104" t="s">
        <v>268</v>
      </c>
      <c r="B104" t="s">
        <v>235</v>
      </c>
      <c r="C104" s="20">
        <v>8</v>
      </c>
      <c r="D104" s="13">
        <v>2007</v>
      </c>
      <c r="E104">
        <v>217</v>
      </c>
      <c r="F104">
        <v>56</v>
      </c>
      <c r="G104">
        <v>300</v>
      </c>
      <c r="H104" s="27">
        <v>300</v>
      </c>
      <c r="I104" t="s">
        <v>165</v>
      </c>
      <c r="J104" s="6" t="s">
        <v>146</v>
      </c>
      <c r="K104" s="4">
        <v>34</v>
      </c>
      <c r="L104" s="8">
        <v>1667.9</v>
      </c>
      <c r="M104" s="8">
        <v>2507.6999999999998</v>
      </c>
      <c r="N104" s="8">
        <f>(M104/1000)</f>
        <v>2.5076999999999998</v>
      </c>
      <c r="O104" s="8">
        <f>(K104/N104)</f>
        <v>13.558240618893809</v>
      </c>
      <c r="P104" s="4">
        <v>244</v>
      </c>
      <c r="Q104" s="4">
        <v>70</v>
      </c>
      <c r="R104" s="4">
        <v>44</v>
      </c>
      <c r="S104">
        <v>0</v>
      </c>
      <c r="T104" s="4">
        <f>(R104+Q104+P104)</f>
        <v>358</v>
      </c>
    </row>
    <row r="105" spans="1:20">
      <c r="A105" t="s">
        <v>268</v>
      </c>
      <c r="B105" t="s">
        <v>235</v>
      </c>
      <c r="C105" s="20">
        <v>8</v>
      </c>
      <c r="D105" s="13">
        <v>2007</v>
      </c>
      <c r="E105">
        <v>164</v>
      </c>
      <c r="F105">
        <v>106</v>
      </c>
      <c r="G105">
        <v>50</v>
      </c>
      <c r="I105" t="s">
        <v>166</v>
      </c>
    </row>
    <row r="106" spans="1:20">
      <c r="A106" t="s">
        <v>268</v>
      </c>
      <c r="B106" t="s">
        <v>235</v>
      </c>
      <c r="C106" s="20">
        <v>8</v>
      </c>
      <c r="D106" s="13">
        <v>2007</v>
      </c>
      <c r="E106">
        <v>617</v>
      </c>
      <c r="F106">
        <v>186</v>
      </c>
      <c r="G106">
        <v>500</v>
      </c>
      <c r="H106" s="27">
        <v>500</v>
      </c>
      <c r="I106" t="s">
        <v>168</v>
      </c>
    </row>
    <row r="107" spans="1:20">
      <c r="A107" t="s">
        <v>268</v>
      </c>
      <c r="B107" t="s">
        <v>235</v>
      </c>
      <c r="C107" s="20">
        <v>8</v>
      </c>
      <c r="D107" s="14">
        <v>2007</v>
      </c>
      <c r="E107">
        <v>106</v>
      </c>
      <c r="F107">
        <v>18</v>
      </c>
      <c r="G107">
        <v>650</v>
      </c>
      <c r="H107" s="27">
        <v>650</v>
      </c>
      <c r="I107" t="s">
        <v>169</v>
      </c>
    </row>
    <row r="108" spans="1:20">
      <c r="A108" t="s">
        <v>268</v>
      </c>
      <c r="B108" t="s">
        <v>235</v>
      </c>
      <c r="C108" s="20">
        <v>8</v>
      </c>
      <c r="D108" s="14">
        <v>2007</v>
      </c>
      <c r="E108">
        <v>330</v>
      </c>
      <c r="F108">
        <v>47</v>
      </c>
      <c r="G108">
        <v>1000</v>
      </c>
      <c r="H108" s="27">
        <v>1000</v>
      </c>
      <c r="I108" t="s">
        <v>78</v>
      </c>
    </row>
    <row r="109" spans="1:20">
      <c r="A109" t="s">
        <v>268</v>
      </c>
      <c r="B109" t="s">
        <v>235</v>
      </c>
      <c r="C109" s="20">
        <v>8</v>
      </c>
      <c r="D109" s="14">
        <v>2007</v>
      </c>
      <c r="G109">
        <v>300</v>
      </c>
      <c r="H109" s="27">
        <v>300</v>
      </c>
      <c r="I109" t="s">
        <v>111</v>
      </c>
      <c r="J109" s="6" t="s">
        <v>145</v>
      </c>
      <c r="K109" s="4">
        <v>15</v>
      </c>
      <c r="L109" s="17"/>
      <c r="M109" s="8">
        <v>1185.4000000000001</v>
      </c>
      <c r="N109" s="8">
        <f>(M109/1000)</f>
        <v>1.1854</v>
      </c>
      <c r="O109" s="8">
        <f>(K109/N109)</f>
        <v>12.653956470389742</v>
      </c>
      <c r="P109" s="8">
        <v>36</v>
      </c>
      <c r="Q109" s="8">
        <v>15</v>
      </c>
      <c r="R109" s="8">
        <v>18</v>
      </c>
      <c r="S109" s="8">
        <v>0</v>
      </c>
    </row>
    <row r="110" spans="1:20">
      <c r="A110" t="s">
        <v>268</v>
      </c>
      <c r="B110" t="s">
        <v>235</v>
      </c>
      <c r="C110" s="20">
        <v>9</v>
      </c>
      <c r="D110" s="14">
        <v>2007</v>
      </c>
      <c r="G110">
        <v>300</v>
      </c>
      <c r="H110" s="27">
        <v>300</v>
      </c>
      <c r="I110" t="s">
        <v>114</v>
      </c>
      <c r="J110" s="6" t="s">
        <v>143</v>
      </c>
      <c r="K110" s="4">
        <v>8</v>
      </c>
      <c r="L110" s="17"/>
      <c r="M110" s="8">
        <v>783.2</v>
      </c>
      <c r="N110" s="8">
        <v>0.78314999999999979</v>
      </c>
      <c r="O110" s="8">
        <v>10.215156738811213</v>
      </c>
      <c r="P110" s="8">
        <v>103</v>
      </c>
      <c r="Q110" s="8">
        <v>28</v>
      </c>
      <c r="R110" s="8">
        <v>8</v>
      </c>
      <c r="S110" s="8">
        <v>0</v>
      </c>
    </row>
    <row r="111" spans="1:20">
      <c r="A111" t="s">
        <v>268</v>
      </c>
      <c r="B111" t="s">
        <v>235</v>
      </c>
      <c r="C111" s="20">
        <v>5</v>
      </c>
      <c r="D111" s="14">
        <v>2008</v>
      </c>
      <c r="E111">
        <v>3</v>
      </c>
      <c r="F111">
        <v>3</v>
      </c>
      <c r="G111">
        <v>1362</v>
      </c>
      <c r="H111" s="27">
        <v>1362</v>
      </c>
      <c r="I111" t="s">
        <v>118</v>
      </c>
      <c r="J111" s="4"/>
      <c r="K111" s="4">
        <v>4</v>
      </c>
      <c r="L111" s="5"/>
      <c r="M111" s="7">
        <v>3313.3</v>
      </c>
      <c r="N111" s="4">
        <f t="shared" ref="N111:N113" si="5">(M111/1000)</f>
        <v>3.3133000000000004</v>
      </c>
      <c r="O111" s="4">
        <f t="shared" ref="O111:O113" si="6">(K111/N111)</f>
        <v>1.2072556061932211</v>
      </c>
      <c r="P111" s="8">
        <v>3</v>
      </c>
      <c r="Q111" s="8">
        <v>2</v>
      </c>
      <c r="R111" s="4">
        <v>0</v>
      </c>
      <c r="S111" s="4">
        <v>0</v>
      </c>
      <c r="T111" s="4"/>
    </row>
    <row r="112" spans="1:20">
      <c r="A112" t="s">
        <v>268</v>
      </c>
      <c r="B112" t="s">
        <v>235</v>
      </c>
      <c r="C112" s="24">
        <v>8</v>
      </c>
      <c r="D112" s="15">
        <v>2008</v>
      </c>
      <c r="G112">
        <v>520</v>
      </c>
      <c r="H112" s="27">
        <v>520</v>
      </c>
      <c r="I112" t="s">
        <v>123</v>
      </c>
      <c r="J112" s="5"/>
      <c r="K112" s="5">
        <v>16</v>
      </c>
      <c r="L112" s="5">
        <v>525</v>
      </c>
      <c r="M112" s="5">
        <v>556</v>
      </c>
      <c r="N112" s="5">
        <f t="shared" si="5"/>
        <v>0.55600000000000005</v>
      </c>
      <c r="O112" s="5">
        <f t="shared" si="6"/>
        <v>28.776978417266186</v>
      </c>
      <c r="P112" s="5" t="s">
        <v>158</v>
      </c>
      <c r="Q112" s="5" t="s">
        <v>158</v>
      </c>
      <c r="R112" s="5" t="s">
        <v>158</v>
      </c>
      <c r="S112" s="5" t="s">
        <v>158</v>
      </c>
      <c r="T112" s="5"/>
    </row>
    <row r="113" spans="1:20">
      <c r="A113" t="s">
        <v>268</v>
      </c>
      <c r="B113" t="s">
        <v>235</v>
      </c>
      <c r="C113" s="25">
        <v>5</v>
      </c>
      <c r="D113" s="16">
        <v>2009</v>
      </c>
      <c r="E113">
        <v>0</v>
      </c>
      <c r="F113">
        <v>0</v>
      </c>
      <c r="G113">
        <v>762</v>
      </c>
      <c r="H113" s="27">
        <v>762</v>
      </c>
      <c r="I113" t="s">
        <v>89</v>
      </c>
      <c r="J113" s="4"/>
      <c r="K113" s="4">
        <v>0</v>
      </c>
      <c r="L113" s="7">
        <v>2123.9</v>
      </c>
      <c r="M113" s="7">
        <v>2228.5</v>
      </c>
      <c r="N113" s="4">
        <f t="shared" si="5"/>
        <v>2.2284999999999999</v>
      </c>
      <c r="O113" s="4">
        <f t="shared" si="6"/>
        <v>0</v>
      </c>
      <c r="P113" s="4">
        <v>0</v>
      </c>
      <c r="Q113" s="4">
        <v>0</v>
      </c>
      <c r="R113" s="4">
        <v>0</v>
      </c>
      <c r="S113" s="4">
        <v>0</v>
      </c>
      <c r="T113" s="4" t="s">
        <v>157</v>
      </c>
    </row>
    <row r="114" spans="1:20">
      <c r="A114" t="s">
        <v>268</v>
      </c>
      <c r="B114" t="s">
        <v>235</v>
      </c>
      <c r="C114" s="20">
        <v>8</v>
      </c>
      <c r="D114" s="11">
        <v>2009</v>
      </c>
      <c r="E114">
        <v>222</v>
      </c>
      <c r="F114">
        <v>127</v>
      </c>
      <c r="G114">
        <v>762</v>
      </c>
      <c r="H114" s="27">
        <v>762</v>
      </c>
      <c r="I114" t="s">
        <v>96</v>
      </c>
      <c r="K114" s="5">
        <v>10</v>
      </c>
      <c r="L114" s="5">
        <v>1520.5</v>
      </c>
      <c r="M114" s="5">
        <v>1617.3</v>
      </c>
      <c r="N114" s="5">
        <f>(M114/1000)</f>
        <v>1.6173</v>
      </c>
      <c r="O114" s="5">
        <f>(K114/N114)</f>
        <v>6.1831447474185373</v>
      </c>
      <c r="P114" s="7">
        <v>125</v>
      </c>
      <c r="Q114" s="7">
        <v>5</v>
      </c>
      <c r="R114" s="7">
        <v>4</v>
      </c>
      <c r="S114" s="5">
        <v>0</v>
      </c>
      <c r="T114" s="5"/>
    </row>
    <row r="115" spans="1:20">
      <c r="A115" t="s">
        <v>268</v>
      </c>
      <c r="B115" t="s">
        <v>235</v>
      </c>
      <c r="C115" s="20">
        <v>5</v>
      </c>
      <c r="D115" s="11">
        <v>2010</v>
      </c>
      <c r="E115">
        <v>67</v>
      </c>
      <c r="F115">
        <v>24</v>
      </c>
      <c r="G115">
        <v>762</v>
      </c>
      <c r="H115" s="27">
        <v>762</v>
      </c>
      <c r="I115" t="s">
        <v>100</v>
      </c>
      <c r="K115" s="5">
        <v>9</v>
      </c>
      <c r="L115" s="7">
        <v>1746.5</v>
      </c>
      <c r="M115" s="7">
        <v>1861.3</v>
      </c>
      <c r="N115" s="5">
        <f>(M115/1000)</f>
        <v>1.8613</v>
      </c>
      <c r="O115" s="5">
        <f>(K115/N115)</f>
        <v>4.8353301455971636</v>
      </c>
      <c r="P115" s="7">
        <v>21</v>
      </c>
      <c r="Q115" s="7">
        <v>6</v>
      </c>
      <c r="R115" s="7">
        <v>1</v>
      </c>
      <c r="S115" s="10">
        <v>0</v>
      </c>
      <c r="T115" s="5"/>
    </row>
    <row r="116" spans="1:20">
      <c r="A116" t="s">
        <v>268</v>
      </c>
      <c r="B116" t="s">
        <v>235</v>
      </c>
      <c r="C116" s="20">
        <v>8</v>
      </c>
      <c r="D116" s="11">
        <v>2010</v>
      </c>
      <c r="E116">
        <v>310</v>
      </c>
      <c r="F116">
        <v>11</v>
      </c>
      <c r="G116">
        <v>372</v>
      </c>
      <c r="H116" s="27">
        <v>372</v>
      </c>
      <c r="I116" t="s">
        <v>101</v>
      </c>
      <c r="K116" s="5">
        <v>13</v>
      </c>
      <c r="L116" s="5">
        <v>380</v>
      </c>
      <c r="M116" s="5">
        <v>388.6</v>
      </c>
      <c r="N116" s="5">
        <f>(M116/1000)</f>
        <v>0.3886</v>
      </c>
      <c r="O116" s="5">
        <f>(K116/N116)</f>
        <v>33.45342254246011</v>
      </c>
      <c r="P116" s="5" t="s">
        <v>158</v>
      </c>
      <c r="Q116" s="5" t="s">
        <v>158</v>
      </c>
      <c r="R116" s="5" t="s">
        <v>158</v>
      </c>
      <c r="S116" s="5" t="s">
        <v>158</v>
      </c>
      <c r="T116" s="5" t="s">
        <v>161</v>
      </c>
    </row>
    <row r="117" spans="1:20">
      <c r="A117" t="s">
        <v>268</v>
      </c>
      <c r="B117" t="s">
        <v>235</v>
      </c>
      <c r="C117" s="20">
        <v>5</v>
      </c>
      <c r="D117" s="11">
        <v>2011</v>
      </c>
      <c r="E117">
        <v>0</v>
      </c>
      <c r="F117">
        <v>0</v>
      </c>
      <c r="G117" s="2">
        <v>762</v>
      </c>
      <c r="H117" s="29">
        <v>762</v>
      </c>
      <c r="I117" t="s">
        <v>127</v>
      </c>
      <c r="K117" s="5"/>
      <c r="L117" s="5"/>
      <c r="M117" s="5"/>
      <c r="N117" s="5"/>
      <c r="O117" s="5"/>
      <c r="P117" s="5"/>
      <c r="Q117" s="5"/>
      <c r="R117" s="5"/>
      <c r="S117" s="5"/>
      <c r="T117" s="5"/>
    </row>
    <row r="118" spans="1:20">
      <c r="A118" t="s">
        <v>268</v>
      </c>
      <c r="B118" t="s">
        <v>235</v>
      </c>
      <c r="C118" s="20">
        <v>8</v>
      </c>
      <c r="D118" s="11">
        <v>2011</v>
      </c>
      <c r="E118">
        <v>80</v>
      </c>
      <c r="F118">
        <v>11</v>
      </c>
      <c r="G118">
        <v>520</v>
      </c>
      <c r="H118" s="27">
        <v>520</v>
      </c>
      <c r="I118" t="s">
        <v>103</v>
      </c>
    </row>
    <row r="119" spans="1:20">
      <c r="A119" t="s">
        <v>268</v>
      </c>
      <c r="B119" t="s">
        <v>235</v>
      </c>
      <c r="C119" s="20">
        <v>5</v>
      </c>
      <c r="D119" s="11">
        <v>2012</v>
      </c>
      <c r="E119">
        <v>64</v>
      </c>
      <c r="F119">
        <v>7</v>
      </c>
      <c r="G119" s="2">
        <v>762</v>
      </c>
      <c r="H119" s="29">
        <v>762</v>
      </c>
      <c r="I119" t="s">
        <v>105</v>
      </c>
    </row>
    <row r="120" spans="1:20">
      <c r="A120" t="s">
        <v>268</v>
      </c>
      <c r="B120" t="s">
        <v>235</v>
      </c>
      <c r="C120" s="20">
        <v>8</v>
      </c>
      <c r="D120" s="11">
        <v>2012</v>
      </c>
      <c r="G120" s="2">
        <v>762</v>
      </c>
      <c r="H120" s="29">
        <v>762</v>
      </c>
      <c r="I120" s="1" t="s">
        <v>65</v>
      </c>
    </row>
    <row r="121" spans="1:20">
      <c r="A121" t="s">
        <v>268</v>
      </c>
      <c r="B121" t="s">
        <v>235</v>
      </c>
      <c r="C121" s="20">
        <v>3</v>
      </c>
      <c r="D121" s="11">
        <v>2013</v>
      </c>
      <c r="E121">
        <v>950</v>
      </c>
      <c r="F121">
        <v>28</v>
      </c>
      <c r="G121" s="2">
        <v>762</v>
      </c>
      <c r="H121" s="29"/>
      <c r="I121" t="s">
        <v>70</v>
      </c>
    </row>
    <row r="122" spans="1:20">
      <c r="A122" t="s">
        <v>268</v>
      </c>
      <c r="B122" t="s">
        <v>235</v>
      </c>
      <c r="C122" s="20">
        <v>5</v>
      </c>
      <c r="D122" s="11">
        <v>2013</v>
      </c>
      <c r="E122">
        <v>131</v>
      </c>
      <c r="F122">
        <v>10</v>
      </c>
      <c r="G122" s="2">
        <v>762</v>
      </c>
      <c r="H122" s="29">
        <v>762</v>
      </c>
      <c r="I122" t="s">
        <v>72</v>
      </c>
    </row>
    <row r="123" spans="1:20">
      <c r="A123" t="s">
        <v>268</v>
      </c>
      <c r="B123" t="s">
        <v>235</v>
      </c>
      <c r="C123" s="20">
        <v>8</v>
      </c>
      <c r="D123" s="11">
        <v>2013</v>
      </c>
      <c r="E123">
        <v>637</v>
      </c>
      <c r="F123">
        <v>24</v>
      </c>
      <c r="G123">
        <v>520</v>
      </c>
      <c r="H123" s="27">
        <v>520</v>
      </c>
      <c r="I123" t="s">
        <v>237</v>
      </c>
    </row>
    <row r="124" spans="1:20">
      <c r="A124" t="s">
        <v>268</v>
      </c>
      <c r="B124" t="s">
        <v>235</v>
      </c>
      <c r="C124" s="20">
        <v>6</v>
      </c>
      <c r="D124" s="11">
        <v>2014</v>
      </c>
      <c r="E124">
        <v>0</v>
      </c>
      <c r="F124">
        <v>0</v>
      </c>
      <c r="G124" s="2">
        <v>762</v>
      </c>
      <c r="H124" s="29">
        <v>762</v>
      </c>
      <c r="I124" t="s">
        <v>278</v>
      </c>
    </row>
    <row r="125" spans="1:20">
      <c r="A125" t="s">
        <v>268</v>
      </c>
      <c r="B125" t="s">
        <v>235</v>
      </c>
      <c r="C125" s="20">
        <v>8</v>
      </c>
      <c r="D125" s="11">
        <v>2014</v>
      </c>
      <c r="E125">
        <v>210</v>
      </c>
      <c r="F125">
        <v>19</v>
      </c>
      <c r="G125">
        <v>825</v>
      </c>
      <c r="H125" s="29">
        <v>825</v>
      </c>
      <c r="I125" t="s">
        <v>76</v>
      </c>
    </row>
    <row r="129" spans="1:9">
      <c r="A129" t="s">
        <v>268</v>
      </c>
      <c r="B129" t="s">
        <v>265</v>
      </c>
      <c r="C129" s="20">
        <v>9</v>
      </c>
      <c r="D129" s="11">
        <v>2007</v>
      </c>
      <c r="G129">
        <v>60</v>
      </c>
      <c r="H129" s="27">
        <v>60</v>
      </c>
      <c r="I129" t="s">
        <v>115</v>
      </c>
    </row>
    <row r="130" spans="1:9">
      <c r="A130" t="s">
        <v>268</v>
      </c>
      <c r="B130" t="s">
        <v>265</v>
      </c>
      <c r="C130" s="20">
        <v>8</v>
      </c>
      <c r="D130" s="11">
        <v>2008</v>
      </c>
      <c r="G130">
        <v>2480</v>
      </c>
      <c r="H130" s="27">
        <v>2480</v>
      </c>
      <c r="I130" t="s">
        <v>124</v>
      </c>
    </row>
    <row r="131" spans="1:9">
      <c r="A131" t="s">
        <v>268</v>
      </c>
      <c r="B131" t="s">
        <v>265</v>
      </c>
      <c r="C131" s="20">
        <v>8</v>
      </c>
      <c r="D131" s="11">
        <v>2009</v>
      </c>
      <c r="E131">
        <v>0</v>
      </c>
      <c r="F131">
        <v>0</v>
      </c>
      <c r="G131">
        <v>274</v>
      </c>
      <c r="H131" s="27">
        <v>274</v>
      </c>
      <c r="I131" t="s">
        <v>93</v>
      </c>
    </row>
    <row r="132" spans="1:9">
      <c r="A132" t="s">
        <v>268</v>
      </c>
      <c r="B132" t="s">
        <v>265</v>
      </c>
      <c r="C132" s="20">
        <v>5</v>
      </c>
      <c r="D132" s="11">
        <v>2010</v>
      </c>
      <c r="E132">
        <v>208</v>
      </c>
      <c r="F132">
        <v>66</v>
      </c>
      <c r="G132">
        <v>274</v>
      </c>
      <c r="H132" s="27">
        <v>274</v>
      </c>
      <c r="I132" t="s">
        <v>97</v>
      </c>
    </row>
    <row r="133" spans="1:9">
      <c r="A133" t="s">
        <v>268</v>
      </c>
      <c r="B133" t="s">
        <v>265</v>
      </c>
      <c r="C133" s="20">
        <v>5</v>
      </c>
      <c r="D133" s="11">
        <v>2011</v>
      </c>
      <c r="E133">
        <v>3</v>
      </c>
      <c r="F133">
        <v>3</v>
      </c>
      <c r="G133">
        <v>4660</v>
      </c>
      <c r="H133" s="27">
        <v>4660</v>
      </c>
      <c r="I133" t="s">
        <v>128</v>
      </c>
    </row>
    <row r="134" spans="1:9">
      <c r="A134" t="s">
        <v>268</v>
      </c>
      <c r="B134" t="s">
        <v>265</v>
      </c>
      <c r="C134" s="20">
        <v>5</v>
      </c>
      <c r="D134" s="11">
        <v>2012</v>
      </c>
      <c r="G134">
        <v>4597</v>
      </c>
      <c r="H134" s="27">
        <v>4597</v>
      </c>
      <c r="I134" t="s">
        <v>107</v>
      </c>
    </row>
    <row r="135" spans="1:9">
      <c r="A135" t="s">
        <v>268</v>
      </c>
      <c r="B135" t="s">
        <v>265</v>
      </c>
      <c r="C135" s="20">
        <v>8</v>
      </c>
      <c r="D135" s="11">
        <v>2012</v>
      </c>
      <c r="G135">
        <v>4597</v>
      </c>
      <c r="H135" s="27">
        <v>4597</v>
      </c>
      <c r="I135" t="s">
        <v>67</v>
      </c>
    </row>
    <row r="136" spans="1:9">
      <c r="A136" t="s">
        <v>268</v>
      </c>
      <c r="B136" t="s">
        <v>265</v>
      </c>
      <c r="C136" s="20">
        <v>3</v>
      </c>
      <c r="D136" s="11">
        <v>2013</v>
      </c>
      <c r="E136">
        <v>8814</v>
      </c>
      <c r="F136">
        <v>84</v>
      </c>
      <c r="G136">
        <v>4597</v>
      </c>
      <c r="I136" t="s">
        <v>233</v>
      </c>
    </row>
    <row r="137" spans="1:9">
      <c r="A137" t="s">
        <v>268</v>
      </c>
      <c r="B137" t="s">
        <v>265</v>
      </c>
      <c r="C137" s="20">
        <v>5</v>
      </c>
      <c r="D137" s="11">
        <v>2013</v>
      </c>
      <c r="E137">
        <v>43</v>
      </c>
      <c r="F137">
        <v>7</v>
      </c>
      <c r="G137">
        <v>4597</v>
      </c>
      <c r="H137" s="27">
        <v>4597</v>
      </c>
      <c r="I137" t="s">
        <v>233</v>
      </c>
    </row>
    <row r="138" spans="1:9">
      <c r="A138" t="s">
        <v>268</v>
      </c>
      <c r="B138" t="s">
        <v>265</v>
      </c>
      <c r="C138" s="20">
        <v>8</v>
      </c>
      <c r="D138" s="11">
        <v>2013</v>
      </c>
      <c r="E138">
        <v>2081</v>
      </c>
      <c r="F138">
        <v>163</v>
      </c>
      <c r="G138">
        <v>4597</v>
      </c>
      <c r="H138" s="27">
        <v>4597</v>
      </c>
      <c r="I138" t="s">
        <v>233</v>
      </c>
    </row>
    <row r="139" spans="1:9">
      <c r="A139" t="s">
        <v>268</v>
      </c>
      <c r="B139" t="s">
        <v>265</v>
      </c>
      <c r="C139" s="20">
        <v>6</v>
      </c>
      <c r="D139" s="11">
        <v>2014</v>
      </c>
      <c r="E139">
        <v>8</v>
      </c>
      <c r="F139">
        <v>3</v>
      </c>
      <c r="G139">
        <v>4660</v>
      </c>
      <c r="H139" s="27">
        <v>4660</v>
      </c>
      <c r="I139" t="s">
        <v>279</v>
      </c>
    </row>
    <row r="140" spans="1:9">
      <c r="A140" t="s">
        <v>268</v>
      </c>
      <c r="B140" t="s">
        <v>265</v>
      </c>
      <c r="C140" s="20">
        <v>8</v>
      </c>
      <c r="D140" s="11">
        <v>2014</v>
      </c>
      <c r="E140">
        <v>1732</v>
      </c>
      <c r="F140">
        <v>1</v>
      </c>
      <c r="G140">
        <v>866</v>
      </c>
      <c r="H140" s="27">
        <v>866</v>
      </c>
      <c r="I140" t="s">
        <v>102</v>
      </c>
    </row>
    <row r="143" spans="1:9">
      <c r="A143" t="s">
        <v>268</v>
      </c>
      <c r="B143" t="s">
        <v>106</v>
      </c>
      <c r="C143" s="20">
        <v>8</v>
      </c>
      <c r="D143" s="11">
        <v>2007</v>
      </c>
      <c r="E143">
        <v>80</v>
      </c>
      <c r="F143">
        <v>7</v>
      </c>
      <c r="G143">
        <v>63</v>
      </c>
      <c r="H143" s="27">
        <v>63</v>
      </c>
      <c r="I143" t="s">
        <v>112</v>
      </c>
    </row>
    <row r="144" spans="1:9">
      <c r="A144" t="s">
        <v>268</v>
      </c>
      <c r="B144" t="s">
        <v>106</v>
      </c>
      <c r="C144" s="20">
        <v>9</v>
      </c>
      <c r="D144" s="11">
        <v>2007</v>
      </c>
      <c r="I144" t="s">
        <v>125</v>
      </c>
    </row>
    <row r="145" spans="1:9">
      <c r="A145" t="s">
        <v>268</v>
      </c>
      <c r="B145" t="s">
        <v>106</v>
      </c>
      <c r="C145" s="20">
        <v>5</v>
      </c>
      <c r="D145" s="11">
        <v>2008</v>
      </c>
      <c r="E145">
        <v>16</v>
      </c>
      <c r="F145">
        <v>2</v>
      </c>
      <c r="G145">
        <v>983</v>
      </c>
      <c r="H145" s="27">
        <v>983</v>
      </c>
      <c r="I145" t="s">
        <v>117</v>
      </c>
    </row>
    <row r="146" spans="1:9">
      <c r="A146" t="s">
        <v>268</v>
      </c>
      <c r="B146" t="s">
        <v>106</v>
      </c>
      <c r="C146" s="20">
        <v>5</v>
      </c>
      <c r="D146" s="11">
        <v>2008</v>
      </c>
      <c r="E146">
        <v>0</v>
      </c>
      <c r="F146">
        <v>0</v>
      </c>
      <c r="G146">
        <v>887</v>
      </c>
      <c r="H146" s="27">
        <v>887</v>
      </c>
      <c r="I146" t="s">
        <v>119</v>
      </c>
    </row>
    <row r="147" spans="1:9">
      <c r="A147" t="s">
        <v>268</v>
      </c>
      <c r="B147" t="s">
        <v>106</v>
      </c>
      <c r="C147" s="20">
        <v>5</v>
      </c>
      <c r="D147" s="11">
        <v>2009</v>
      </c>
      <c r="E147">
        <v>8</v>
      </c>
      <c r="F147">
        <v>1</v>
      </c>
      <c r="G147">
        <v>1261</v>
      </c>
      <c r="H147" s="27">
        <v>1261</v>
      </c>
      <c r="I147" t="s">
        <v>91</v>
      </c>
    </row>
    <row r="148" spans="1:9">
      <c r="A148" t="s">
        <v>268</v>
      </c>
      <c r="B148" t="s">
        <v>106</v>
      </c>
      <c r="C148" s="20">
        <v>8</v>
      </c>
      <c r="D148" s="11">
        <v>2009</v>
      </c>
      <c r="E148">
        <v>12</v>
      </c>
      <c r="F148">
        <v>12</v>
      </c>
      <c r="G148">
        <v>887</v>
      </c>
      <c r="H148" s="27">
        <v>887</v>
      </c>
      <c r="I148" t="s">
        <v>95</v>
      </c>
    </row>
    <row r="149" spans="1:9">
      <c r="A149" t="s">
        <v>268</v>
      </c>
      <c r="B149" t="s">
        <v>106</v>
      </c>
      <c r="C149" s="20">
        <v>5</v>
      </c>
      <c r="D149" s="11">
        <v>2010</v>
      </c>
      <c r="E149">
        <v>2</v>
      </c>
      <c r="F149">
        <v>2</v>
      </c>
      <c r="G149">
        <v>887</v>
      </c>
      <c r="H149" s="27">
        <v>887</v>
      </c>
      <c r="I149" t="s">
        <v>99</v>
      </c>
    </row>
    <row r="150" spans="1:9">
      <c r="A150" t="s">
        <v>268</v>
      </c>
      <c r="B150" t="s">
        <v>106</v>
      </c>
      <c r="C150" s="20">
        <v>5</v>
      </c>
      <c r="D150" s="11">
        <v>2011</v>
      </c>
      <c r="E150">
        <v>0</v>
      </c>
      <c r="F150">
        <v>0</v>
      </c>
      <c r="G150">
        <v>887</v>
      </c>
      <c r="H150" s="27">
        <v>887</v>
      </c>
      <c r="I150" t="s">
        <v>126</v>
      </c>
    </row>
    <row r="151" spans="1:9">
      <c r="A151" t="s">
        <v>268</v>
      </c>
      <c r="B151" t="s">
        <v>106</v>
      </c>
      <c r="C151" s="20">
        <v>5</v>
      </c>
      <c r="D151" s="11">
        <v>2012</v>
      </c>
      <c r="E151">
        <v>0</v>
      </c>
      <c r="F151">
        <v>0</v>
      </c>
      <c r="G151">
        <v>887</v>
      </c>
      <c r="H151" s="27">
        <v>887</v>
      </c>
      <c r="I151" t="s">
        <v>119</v>
      </c>
    </row>
    <row r="152" spans="1:9">
      <c r="A152" t="s">
        <v>268</v>
      </c>
      <c r="B152" t="s">
        <v>106</v>
      </c>
      <c r="C152" s="20">
        <v>8</v>
      </c>
      <c r="D152" s="11">
        <v>2012</v>
      </c>
      <c r="G152">
        <v>231</v>
      </c>
      <c r="H152" s="27">
        <v>231</v>
      </c>
      <c r="I152" t="s">
        <v>68</v>
      </c>
    </row>
    <row r="153" spans="1:9">
      <c r="A153" t="s">
        <v>268</v>
      </c>
      <c r="B153" t="s">
        <v>106</v>
      </c>
      <c r="C153" s="20">
        <v>3</v>
      </c>
      <c r="D153" s="11">
        <v>2013</v>
      </c>
      <c r="E153">
        <v>1169</v>
      </c>
      <c r="F153">
        <v>15</v>
      </c>
      <c r="G153">
        <v>887</v>
      </c>
      <c r="I153" t="s">
        <v>69</v>
      </c>
    </row>
    <row r="154" spans="1:9">
      <c r="A154" t="s">
        <v>268</v>
      </c>
      <c r="B154" t="s">
        <v>106</v>
      </c>
      <c r="C154" s="20">
        <v>5</v>
      </c>
      <c r="D154" s="11">
        <v>2013</v>
      </c>
      <c r="E154">
        <v>0</v>
      </c>
      <c r="F154">
        <v>0</v>
      </c>
      <c r="G154">
        <v>887</v>
      </c>
      <c r="H154" s="27">
        <v>887</v>
      </c>
      <c r="I154" t="s">
        <v>69</v>
      </c>
    </row>
    <row r="155" spans="1:9">
      <c r="A155" t="s">
        <v>268</v>
      </c>
      <c r="B155" t="s">
        <v>106</v>
      </c>
      <c r="C155" s="20">
        <v>8</v>
      </c>
      <c r="D155" s="11">
        <v>2014</v>
      </c>
      <c r="E155">
        <v>435</v>
      </c>
      <c r="F155">
        <v>50</v>
      </c>
      <c r="G155">
        <v>887</v>
      </c>
      <c r="H155" s="27">
        <v>887</v>
      </c>
      <c r="I155" t="s">
        <v>69</v>
      </c>
    </row>
    <row r="158" spans="1:9">
      <c r="A158" t="s">
        <v>268</v>
      </c>
      <c r="B158" t="s">
        <v>280</v>
      </c>
      <c r="C158" s="20">
        <v>7</v>
      </c>
      <c r="D158" s="11">
        <v>2007</v>
      </c>
      <c r="E158">
        <v>32</v>
      </c>
      <c r="F158">
        <v>2</v>
      </c>
      <c r="G158">
        <v>225</v>
      </c>
      <c r="H158" s="27">
        <v>225</v>
      </c>
      <c r="I158" t="s">
        <v>163</v>
      </c>
    </row>
    <row r="159" spans="1:9">
      <c r="A159" t="s">
        <v>268</v>
      </c>
      <c r="B159" t="s">
        <v>280</v>
      </c>
      <c r="C159" s="20">
        <v>8</v>
      </c>
      <c r="D159" s="11">
        <v>2007</v>
      </c>
      <c r="G159">
        <v>225</v>
      </c>
      <c r="H159" s="27">
        <v>225</v>
      </c>
      <c r="I159" t="s">
        <v>167</v>
      </c>
    </row>
    <row r="160" spans="1:9">
      <c r="A160" t="s">
        <v>268</v>
      </c>
      <c r="B160" t="s">
        <v>280</v>
      </c>
      <c r="C160" s="20">
        <v>8</v>
      </c>
      <c r="D160" s="11">
        <v>2007</v>
      </c>
      <c r="E160">
        <v>100</v>
      </c>
      <c r="F160">
        <v>13</v>
      </c>
      <c r="G160">
        <v>225</v>
      </c>
      <c r="H160" s="27">
        <v>225</v>
      </c>
      <c r="I160" t="s">
        <v>109</v>
      </c>
    </row>
    <row r="161" spans="1:9">
      <c r="A161" t="s">
        <v>268</v>
      </c>
      <c r="B161" t="s">
        <v>280</v>
      </c>
      <c r="C161" s="20">
        <v>8</v>
      </c>
      <c r="D161" s="11">
        <v>2007</v>
      </c>
      <c r="E161">
        <v>153</v>
      </c>
      <c r="F161">
        <v>13</v>
      </c>
      <c r="G161">
        <v>285</v>
      </c>
      <c r="H161" s="27">
        <v>285</v>
      </c>
      <c r="I161" t="s">
        <v>110</v>
      </c>
    </row>
    <row r="162" spans="1:9">
      <c r="A162" t="s">
        <v>268</v>
      </c>
      <c r="B162" t="s">
        <v>280</v>
      </c>
      <c r="C162" s="20">
        <v>9</v>
      </c>
      <c r="D162" s="11">
        <v>2007</v>
      </c>
      <c r="G162">
        <v>225</v>
      </c>
      <c r="H162" s="27">
        <v>225</v>
      </c>
      <c r="I162" t="s">
        <v>113</v>
      </c>
    </row>
    <row r="163" spans="1:9">
      <c r="A163" t="s">
        <v>268</v>
      </c>
      <c r="B163" t="s">
        <v>280</v>
      </c>
      <c r="C163" s="20">
        <v>5</v>
      </c>
      <c r="D163" s="11">
        <v>2008</v>
      </c>
      <c r="E163">
        <v>0</v>
      </c>
      <c r="F163">
        <v>0</v>
      </c>
      <c r="G163">
        <v>225</v>
      </c>
      <c r="H163" s="27">
        <v>225</v>
      </c>
      <c r="I163" t="s">
        <v>116</v>
      </c>
    </row>
    <row r="164" spans="1:9">
      <c r="A164" s="2" t="s">
        <v>268</v>
      </c>
      <c r="B164" s="2" t="s">
        <v>280</v>
      </c>
      <c r="C164" s="20">
        <v>5</v>
      </c>
      <c r="D164" s="11">
        <v>2009</v>
      </c>
      <c r="E164">
        <v>0</v>
      </c>
      <c r="F164">
        <v>0</v>
      </c>
      <c r="G164">
        <v>225</v>
      </c>
      <c r="H164" s="27">
        <v>225</v>
      </c>
      <c r="I164" t="s">
        <v>92</v>
      </c>
    </row>
    <row r="165" spans="1:9">
      <c r="A165" s="2" t="s">
        <v>268</v>
      </c>
      <c r="B165" s="2" t="s">
        <v>280</v>
      </c>
      <c r="C165" s="20">
        <v>8</v>
      </c>
      <c r="D165" s="11">
        <v>2009</v>
      </c>
      <c r="E165">
        <v>16</v>
      </c>
      <c r="F165">
        <v>1</v>
      </c>
      <c r="G165">
        <v>225</v>
      </c>
      <c r="H165" s="27">
        <v>225</v>
      </c>
      <c r="I165" t="s">
        <v>94</v>
      </c>
    </row>
    <row r="166" spans="1:9">
      <c r="A166" s="2" t="s">
        <v>268</v>
      </c>
      <c r="B166" s="2" t="s">
        <v>280</v>
      </c>
      <c r="C166" s="20">
        <v>5</v>
      </c>
      <c r="D166" s="11">
        <v>2010</v>
      </c>
      <c r="E166">
        <v>18</v>
      </c>
      <c r="F166">
        <v>4</v>
      </c>
      <c r="G166">
        <v>225</v>
      </c>
      <c r="H166" s="27">
        <v>225</v>
      </c>
      <c r="I166" t="s">
        <v>98</v>
      </c>
    </row>
    <row r="167" spans="1:9">
      <c r="A167" t="s">
        <v>268</v>
      </c>
      <c r="B167" t="s">
        <v>280</v>
      </c>
      <c r="C167" s="20">
        <v>5</v>
      </c>
      <c r="D167" s="11">
        <v>2011</v>
      </c>
      <c r="E167">
        <v>0</v>
      </c>
      <c r="F167">
        <v>0</v>
      </c>
      <c r="G167">
        <v>225</v>
      </c>
      <c r="H167" s="27">
        <v>225</v>
      </c>
      <c r="I167" t="s">
        <v>129</v>
      </c>
    </row>
    <row r="168" spans="1:9">
      <c r="A168" t="s">
        <v>268</v>
      </c>
      <c r="B168" t="s">
        <v>280</v>
      </c>
      <c r="C168" s="20">
        <v>5</v>
      </c>
      <c r="D168" s="11">
        <v>2012</v>
      </c>
      <c r="E168">
        <v>4</v>
      </c>
      <c r="F168">
        <v>1</v>
      </c>
      <c r="G168">
        <v>225</v>
      </c>
      <c r="H168" s="27">
        <v>225</v>
      </c>
      <c r="I168" t="s">
        <v>104</v>
      </c>
    </row>
    <row r="169" spans="1:9">
      <c r="A169" s="2" t="s">
        <v>268</v>
      </c>
      <c r="B169" s="2" t="s">
        <v>280</v>
      </c>
      <c r="C169" s="20">
        <v>8</v>
      </c>
      <c r="D169" s="11">
        <v>2012</v>
      </c>
      <c r="E169">
        <v>4</v>
      </c>
      <c r="F169">
        <v>1</v>
      </c>
      <c r="G169">
        <v>225</v>
      </c>
      <c r="H169" s="27">
        <v>225</v>
      </c>
      <c r="I169" t="s">
        <v>66</v>
      </c>
    </row>
    <row r="170" spans="1:9">
      <c r="A170" s="2" t="s">
        <v>268</v>
      </c>
      <c r="B170" s="2" t="s">
        <v>280</v>
      </c>
      <c r="C170" s="20">
        <v>3</v>
      </c>
      <c r="D170" s="11">
        <v>2013</v>
      </c>
      <c r="E170">
        <v>128</v>
      </c>
      <c r="F170">
        <v>9</v>
      </c>
      <c r="G170">
        <v>225</v>
      </c>
      <c r="I170" t="s">
        <v>71</v>
      </c>
    </row>
    <row r="171" spans="1:9">
      <c r="A171" s="2" t="s">
        <v>268</v>
      </c>
      <c r="B171" s="2" t="s">
        <v>280</v>
      </c>
      <c r="C171" s="20">
        <v>5</v>
      </c>
      <c r="D171" s="11">
        <v>2013</v>
      </c>
      <c r="E171">
        <v>69</v>
      </c>
      <c r="F171">
        <v>3</v>
      </c>
      <c r="G171">
        <v>632</v>
      </c>
      <c r="I171" t="s">
        <v>74</v>
      </c>
    </row>
    <row r="172" spans="1:9">
      <c r="A172" s="2" t="s">
        <v>268</v>
      </c>
      <c r="B172" s="2" t="s">
        <v>280</v>
      </c>
      <c r="C172" s="20">
        <v>8</v>
      </c>
      <c r="D172" s="11">
        <v>2013</v>
      </c>
      <c r="G172">
        <v>221</v>
      </c>
      <c r="H172" s="27">
        <v>221</v>
      </c>
      <c r="I172" t="s">
        <v>75</v>
      </c>
    </row>
    <row r="173" spans="1:9">
      <c r="A173" s="2" t="s">
        <v>268</v>
      </c>
      <c r="B173" s="2" t="s">
        <v>280</v>
      </c>
      <c r="C173" s="20">
        <v>6</v>
      </c>
      <c r="D173" s="11">
        <v>2014</v>
      </c>
      <c r="E173">
        <v>10</v>
      </c>
      <c r="F173">
        <v>1</v>
      </c>
      <c r="G173">
        <v>632</v>
      </c>
      <c r="H173" s="27">
        <v>632</v>
      </c>
      <c r="I173" t="s">
        <v>281</v>
      </c>
    </row>
    <row r="174" spans="1:9">
      <c r="A174" t="s">
        <v>268</v>
      </c>
      <c r="B174" t="s">
        <v>280</v>
      </c>
      <c r="C174" s="20">
        <v>8</v>
      </c>
      <c r="D174" s="11">
        <v>2014</v>
      </c>
      <c r="E174">
        <v>294</v>
      </c>
      <c r="F174">
        <v>19</v>
      </c>
      <c r="G174">
        <v>225</v>
      </c>
      <c r="H174" s="27">
        <v>632</v>
      </c>
      <c r="I174" t="s">
        <v>77</v>
      </c>
    </row>
    <row r="178" spans="1:9">
      <c r="A178" t="s">
        <v>269</v>
      </c>
      <c r="B178" t="s">
        <v>271</v>
      </c>
      <c r="C178" s="20">
        <v>5</v>
      </c>
      <c r="D178" s="11">
        <v>2006</v>
      </c>
      <c r="E178">
        <v>5</v>
      </c>
      <c r="F178">
        <v>3</v>
      </c>
      <c r="G178">
        <v>200</v>
      </c>
      <c r="H178" s="27">
        <v>200</v>
      </c>
      <c r="I178" t="s">
        <v>176</v>
      </c>
    </row>
    <row r="179" spans="1:9">
      <c r="A179" t="s">
        <v>269</v>
      </c>
      <c r="B179" t="s">
        <v>271</v>
      </c>
      <c r="C179" s="20">
        <v>7</v>
      </c>
      <c r="D179" s="11">
        <v>2007</v>
      </c>
      <c r="E179">
        <v>25</v>
      </c>
      <c r="F179">
        <v>10</v>
      </c>
      <c r="G179">
        <v>200</v>
      </c>
      <c r="H179" s="27">
        <v>200</v>
      </c>
      <c r="I179" t="s">
        <v>186</v>
      </c>
    </row>
    <row r="180" spans="1:9">
      <c r="A180" t="s">
        <v>269</v>
      </c>
      <c r="B180" t="s">
        <v>271</v>
      </c>
      <c r="C180" s="26">
        <v>7</v>
      </c>
      <c r="D180" s="12">
        <v>2007</v>
      </c>
      <c r="E180">
        <v>750</v>
      </c>
      <c r="F180">
        <v>52</v>
      </c>
      <c r="G180" s="2">
        <v>1200</v>
      </c>
      <c r="H180" s="29">
        <v>1200</v>
      </c>
      <c r="I180" t="s">
        <v>177</v>
      </c>
    </row>
    <row r="181" spans="1:9">
      <c r="A181" t="s">
        <v>269</v>
      </c>
      <c r="B181" t="s">
        <v>271</v>
      </c>
      <c r="C181" s="26">
        <v>8</v>
      </c>
      <c r="D181" s="12">
        <v>2007</v>
      </c>
      <c r="E181">
        <v>1200</v>
      </c>
      <c r="F181">
        <v>40</v>
      </c>
      <c r="G181" s="2">
        <v>1200</v>
      </c>
      <c r="H181" s="29">
        <v>1200</v>
      </c>
      <c r="I181" t="s">
        <v>178</v>
      </c>
    </row>
    <row r="182" spans="1:9">
      <c r="A182" t="s">
        <v>269</v>
      </c>
      <c r="B182" t="s">
        <v>271</v>
      </c>
      <c r="C182" s="26">
        <v>8</v>
      </c>
      <c r="D182" s="12">
        <v>2007</v>
      </c>
      <c r="E182">
        <v>834</v>
      </c>
      <c r="F182">
        <v>99</v>
      </c>
      <c r="G182">
        <v>1100</v>
      </c>
      <c r="H182" s="27">
        <v>1100</v>
      </c>
      <c r="I182" t="s">
        <v>188</v>
      </c>
    </row>
    <row r="183" spans="1:9">
      <c r="A183" t="s">
        <v>269</v>
      </c>
      <c r="B183" t="s">
        <v>271</v>
      </c>
      <c r="C183" s="26">
        <v>9</v>
      </c>
      <c r="D183" s="12">
        <v>2007</v>
      </c>
      <c r="E183">
        <v>618</v>
      </c>
      <c r="F183">
        <v>109</v>
      </c>
      <c r="G183">
        <v>430</v>
      </c>
      <c r="H183" s="27">
        <v>430</v>
      </c>
      <c r="I183" s="3" t="s">
        <v>193</v>
      </c>
    </row>
    <row r="184" spans="1:9">
      <c r="A184" t="s">
        <v>269</v>
      </c>
      <c r="B184" t="s">
        <v>271</v>
      </c>
      <c r="C184" s="26">
        <v>10</v>
      </c>
      <c r="D184" s="12">
        <v>2007</v>
      </c>
      <c r="E184">
        <v>1622</v>
      </c>
      <c r="F184">
        <v>10</v>
      </c>
      <c r="G184">
        <v>720</v>
      </c>
      <c r="H184" s="27">
        <v>720</v>
      </c>
      <c r="I184" t="s">
        <v>88</v>
      </c>
    </row>
    <row r="185" spans="1:9">
      <c r="A185" t="s">
        <v>269</v>
      </c>
      <c r="B185" t="s">
        <v>271</v>
      </c>
      <c r="C185" s="26">
        <v>5</v>
      </c>
      <c r="D185" s="12">
        <v>2008</v>
      </c>
      <c r="G185">
        <v>175</v>
      </c>
      <c r="H185" s="27">
        <v>175</v>
      </c>
      <c r="I185" t="s">
        <v>173</v>
      </c>
    </row>
    <row r="186" spans="1:9">
      <c r="A186" t="s">
        <v>269</v>
      </c>
      <c r="B186" t="s">
        <v>271</v>
      </c>
      <c r="C186" s="26">
        <v>8</v>
      </c>
      <c r="D186" s="12">
        <v>2008</v>
      </c>
      <c r="G186">
        <v>750</v>
      </c>
      <c r="H186" s="27">
        <v>750</v>
      </c>
      <c r="I186" t="s">
        <v>200</v>
      </c>
    </row>
    <row r="187" spans="1:9">
      <c r="A187" t="s">
        <v>269</v>
      </c>
      <c r="B187" t="s">
        <v>271</v>
      </c>
      <c r="C187" s="20">
        <v>5</v>
      </c>
      <c r="D187" s="11">
        <v>2009</v>
      </c>
      <c r="E187">
        <v>153</v>
      </c>
      <c r="F187">
        <v>33</v>
      </c>
      <c r="G187">
        <v>200</v>
      </c>
      <c r="H187" s="27">
        <v>200</v>
      </c>
      <c r="I187" t="s">
        <v>276</v>
      </c>
    </row>
    <row r="188" spans="1:9">
      <c r="A188" t="s">
        <v>269</v>
      </c>
      <c r="B188" t="s">
        <v>271</v>
      </c>
      <c r="C188" s="20">
        <v>8</v>
      </c>
      <c r="D188" s="11">
        <v>2009</v>
      </c>
      <c r="E188">
        <v>460</v>
      </c>
      <c r="F188">
        <v>376</v>
      </c>
      <c r="G188" s="2">
        <v>1200</v>
      </c>
      <c r="H188" s="29">
        <v>1200</v>
      </c>
      <c r="I188" t="s">
        <v>258</v>
      </c>
    </row>
    <row r="189" spans="1:9">
      <c r="A189" t="s">
        <v>269</v>
      </c>
      <c r="B189" t="s">
        <v>271</v>
      </c>
      <c r="C189" s="26">
        <v>5</v>
      </c>
      <c r="D189" s="12">
        <v>2010</v>
      </c>
      <c r="E189">
        <v>219</v>
      </c>
      <c r="F189">
        <v>79</v>
      </c>
      <c r="G189" s="2">
        <v>1400</v>
      </c>
      <c r="H189" s="29">
        <v>1400</v>
      </c>
      <c r="I189" t="s">
        <v>175</v>
      </c>
    </row>
    <row r="190" spans="1:9">
      <c r="A190" t="s">
        <v>269</v>
      </c>
      <c r="B190" t="s">
        <v>271</v>
      </c>
      <c r="C190" s="26">
        <v>8</v>
      </c>
      <c r="D190" s="12">
        <v>2010</v>
      </c>
      <c r="G190" s="2">
        <v>525</v>
      </c>
      <c r="H190" s="29">
        <v>525</v>
      </c>
      <c r="I190" t="s">
        <v>179</v>
      </c>
    </row>
    <row r="191" spans="1:9">
      <c r="A191" t="s">
        <v>269</v>
      </c>
      <c r="B191" t="s">
        <v>271</v>
      </c>
      <c r="C191" s="26">
        <v>5</v>
      </c>
      <c r="D191" s="12">
        <v>2011</v>
      </c>
      <c r="E191">
        <v>38</v>
      </c>
      <c r="F191">
        <v>9</v>
      </c>
      <c r="G191" s="2">
        <v>1200</v>
      </c>
      <c r="H191" s="29">
        <v>1200</v>
      </c>
      <c r="I191" t="s">
        <v>174</v>
      </c>
    </row>
    <row r="192" spans="1:9">
      <c r="A192" t="s">
        <v>269</v>
      </c>
      <c r="B192" t="s">
        <v>271</v>
      </c>
      <c r="C192" s="26">
        <v>8</v>
      </c>
      <c r="D192" s="12">
        <v>2011</v>
      </c>
      <c r="G192" s="2">
        <v>1200</v>
      </c>
      <c r="H192" s="29">
        <v>1200</v>
      </c>
      <c r="I192" t="s">
        <v>182</v>
      </c>
    </row>
    <row r="193" spans="1:9">
      <c r="A193" t="s">
        <v>269</v>
      </c>
      <c r="B193" t="s">
        <v>271</v>
      </c>
      <c r="C193" s="20">
        <v>5</v>
      </c>
      <c r="D193" s="11">
        <v>2012</v>
      </c>
      <c r="E193">
        <v>49</v>
      </c>
      <c r="F193">
        <v>14</v>
      </c>
      <c r="G193" s="2">
        <v>1200</v>
      </c>
      <c r="H193" s="29">
        <v>1200</v>
      </c>
      <c r="I193" t="s">
        <v>258</v>
      </c>
    </row>
    <row r="194" spans="1:9">
      <c r="A194" t="s">
        <v>269</v>
      </c>
      <c r="B194" t="s">
        <v>271</v>
      </c>
      <c r="C194" s="20">
        <v>8</v>
      </c>
      <c r="D194" s="11">
        <v>2012</v>
      </c>
      <c r="E194">
        <v>175</v>
      </c>
      <c r="F194">
        <v>90</v>
      </c>
      <c r="G194" s="2">
        <v>1200</v>
      </c>
      <c r="H194" s="29">
        <v>1200</v>
      </c>
      <c r="I194" t="s">
        <v>258</v>
      </c>
    </row>
    <row r="195" spans="1:9">
      <c r="A195" t="s">
        <v>269</v>
      </c>
      <c r="B195" t="s">
        <v>271</v>
      </c>
      <c r="C195" s="20">
        <v>3</v>
      </c>
      <c r="D195" s="11">
        <v>2013</v>
      </c>
      <c r="E195">
        <v>754</v>
      </c>
      <c r="F195">
        <v>50</v>
      </c>
      <c r="G195" s="2">
        <v>1200</v>
      </c>
      <c r="H195" s="29"/>
      <c r="I195" t="s">
        <v>258</v>
      </c>
    </row>
    <row r="196" spans="1:9">
      <c r="A196" t="s">
        <v>269</v>
      </c>
      <c r="B196" t="s">
        <v>271</v>
      </c>
      <c r="C196" s="20">
        <v>5</v>
      </c>
      <c r="D196" s="11">
        <v>2013</v>
      </c>
      <c r="E196">
        <v>145</v>
      </c>
      <c r="F196">
        <v>19</v>
      </c>
      <c r="G196" s="2">
        <v>1200</v>
      </c>
      <c r="H196" s="29">
        <v>1200</v>
      </c>
      <c r="I196" t="s">
        <v>258</v>
      </c>
    </row>
    <row r="197" spans="1:9">
      <c r="A197" t="s">
        <v>269</v>
      </c>
      <c r="B197" t="s">
        <v>271</v>
      </c>
      <c r="C197" s="20">
        <v>8</v>
      </c>
      <c r="D197" s="11">
        <v>2013</v>
      </c>
      <c r="E197">
        <v>1226</v>
      </c>
      <c r="F197">
        <v>39</v>
      </c>
      <c r="G197" s="2">
        <v>1080</v>
      </c>
      <c r="H197" s="29">
        <v>1080</v>
      </c>
      <c r="I197" t="s">
        <v>234</v>
      </c>
    </row>
    <row r="198" spans="1:9">
      <c r="A198" t="s">
        <v>269</v>
      </c>
      <c r="B198" t="s">
        <v>271</v>
      </c>
      <c r="C198" s="20">
        <v>6</v>
      </c>
      <c r="D198" s="11">
        <v>2014</v>
      </c>
      <c r="E198">
        <v>5</v>
      </c>
      <c r="F198">
        <v>3</v>
      </c>
      <c r="G198" s="2">
        <v>1200</v>
      </c>
      <c r="H198" s="29">
        <v>1200</v>
      </c>
      <c r="I198" t="s">
        <v>282</v>
      </c>
    </row>
    <row r="199" spans="1:9">
      <c r="A199" t="s">
        <v>269</v>
      </c>
      <c r="B199" t="s">
        <v>271</v>
      </c>
      <c r="C199" s="20">
        <v>8</v>
      </c>
      <c r="D199" s="11">
        <v>2014</v>
      </c>
      <c r="E199">
        <v>3600</v>
      </c>
      <c r="F199">
        <v>1</v>
      </c>
      <c r="G199" s="2">
        <v>720</v>
      </c>
      <c r="H199" s="29">
        <v>720</v>
      </c>
      <c r="I199" t="s">
        <v>231</v>
      </c>
    </row>
    <row r="201" spans="1:9">
      <c r="A201" t="s">
        <v>269</v>
      </c>
      <c r="B201" t="s">
        <v>243</v>
      </c>
      <c r="C201" s="20">
        <v>5</v>
      </c>
      <c r="D201" s="11">
        <v>2006</v>
      </c>
      <c r="E201">
        <v>0</v>
      </c>
      <c r="F201">
        <v>0</v>
      </c>
      <c r="G201">
        <v>630</v>
      </c>
      <c r="H201" s="27">
        <v>630</v>
      </c>
      <c r="I201" t="s">
        <v>243</v>
      </c>
    </row>
    <row r="202" spans="1:9">
      <c r="A202" t="s">
        <v>269</v>
      </c>
      <c r="B202" t="s">
        <v>243</v>
      </c>
      <c r="C202" s="20">
        <v>8</v>
      </c>
      <c r="D202" s="11">
        <v>2006</v>
      </c>
      <c r="G202">
        <v>460</v>
      </c>
      <c r="H202" s="27">
        <v>460</v>
      </c>
      <c r="I202" t="s">
        <v>208</v>
      </c>
    </row>
    <row r="203" spans="1:9">
      <c r="A203" t="s">
        <v>269</v>
      </c>
      <c r="B203" t="s">
        <v>243</v>
      </c>
      <c r="C203" s="20">
        <v>5</v>
      </c>
      <c r="D203" s="11">
        <v>2007</v>
      </c>
      <c r="E203">
        <v>0</v>
      </c>
      <c r="F203">
        <v>0</v>
      </c>
      <c r="G203">
        <v>630</v>
      </c>
      <c r="H203" s="27">
        <v>630</v>
      </c>
      <c r="I203" t="s">
        <v>243</v>
      </c>
    </row>
    <row r="204" spans="1:9">
      <c r="A204" t="s">
        <v>269</v>
      </c>
      <c r="B204" t="s">
        <v>243</v>
      </c>
      <c r="C204" s="20">
        <v>7</v>
      </c>
      <c r="D204" s="11">
        <v>2007</v>
      </c>
      <c r="E204">
        <v>1</v>
      </c>
      <c r="F204">
        <v>1</v>
      </c>
      <c r="G204">
        <v>630</v>
      </c>
      <c r="H204" s="27">
        <v>630</v>
      </c>
      <c r="I204" t="s">
        <v>209</v>
      </c>
    </row>
    <row r="205" spans="1:9">
      <c r="A205" t="s">
        <v>269</v>
      </c>
      <c r="B205" t="s">
        <v>243</v>
      </c>
      <c r="C205" s="20">
        <v>7</v>
      </c>
      <c r="D205" s="11">
        <v>2007</v>
      </c>
      <c r="F205">
        <v>118</v>
      </c>
      <c r="G205">
        <v>630</v>
      </c>
      <c r="H205" s="27">
        <v>630</v>
      </c>
      <c r="I205" t="s">
        <v>213</v>
      </c>
    </row>
    <row r="206" spans="1:9">
      <c r="A206" t="s">
        <v>269</v>
      </c>
      <c r="B206" t="s">
        <v>243</v>
      </c>
      <c r="C206" s="20">
        <v>7</v>
      </c>
      <c r="D206" s="11">
        <v>2007</v>
      </c>
      <c r="E206">
        <v>210</v>
      </c>
      <c r="F206">
        <v>59</v>
      </c>
      <c r="G206">
        <v>630</v>
      </c>
      <c r="H206" s="27">
        <v>630</v>
      </c>
      <c r="I206" t="s">
        <v>215</v>
      </c>
    </row>
    <row r="207" spans="1:9">
      <c r="A207" t="s">
        <v>269</v>
      </c>
      <c r="B207" t="s">
        <v>243</v>
      </c>
      <c r="C207" s="20">
        <v>8</v>
      </c>
      <c r="D207" s="11">
        <v>2007</v>
      </c>
      <c r="G207">
        <v>630</v>
      </c>
      <c r="H207" s="27">
        <v>630</v>
      </c>
      <c r="I207" t="s">
        <v>218</v>
      </c>
    </row>
    <row r="208" spans="1:9">
      <c r="A208" t="s">
        <v>269</v>
      </c>
      <c r="B208" t="s">
        <v>243</v>
      </c>
      <c r="C208" s="20">
        <v>9</v>
      </c>
      <c r="D208" s="11">
        <v>2007</v>
      </c>
      <c r="E208">
        <v>75</v>
      </c>
      <c r="F208">
        <v>32</v>
      </c>
      <c r="G208">
        <v>630</v>
      </c>
      <c r="H208" s="27">
        <v>630</v>
      </c>
      <c r="I208" t="s">
        <v>217</v>
      </c>
    </row>
    <row r="209" spans="1:9">
      <c r="A209" t="s">
        <v>269</v>
      </c>
      <c r="B209" t="s">
        <v>243</v>
      </c>
      <c r="C209" s="20">
        <v>10</v>
      </c>
      <c r="D209" s="11">
        <v>2007</v>
      </c>
      <c r="E209">
        <v>138</v>
      </c>
      <c r="F209">
        <v>81</v>
      </c>
      <c r="G209">
        <v>630</v>
      </c>
      <c r="H209" s="27">
        <v>630</v>
      </c>
      <c r="I209" t="s">
        <v>216</v>
      </c>
    </row>
    <row r="210" spans="1:9">
      <c r="A210" t="s">
        <v>269</v>
      </c>
      <c r="B210" t="s">
        <v>243</v>
      </c>
      <c r="C210" s="20">
        <v>5</v>
      </c>
      <c r="D210" s="11">
        <v>2008</v>
      </c>
      <c r="E210">
        <v>0</v>
      </c>
      <c r="F210">
        <v>0</v>
      </c>
      <c r="G210">
        <v>630</v>
      </c>
      <c r="H210" s="27">
        <v>630</v>
      </c>
      <c r="I210" t="s">
        <v>243</v>
      </c>
    </row>
    <row r="211" spans="1:9">
      <c r="A211" t="s">
        <v>269</v>
      </c>
      <c r="B211" t="s">
        <v>243</v>
      </c>
      <c r="C211" s="20">
        <v>8</v>
      </c>
      <c r="D211" s="11">
        <v>2008</v>
      </c>
      <c r="E211">
        <v>157</v>
      </c>
      <c r="F211">
        <v>31</v>
      </c>
      <c r="G211">
        <v>630</v>
      </c>
      <c r="H211" s="27">
        <v>630</v>
      </c>
      <c r="I211" t="s">
        <v>243</v>
      </c>
    </row>
    <row r="212" spans="1:9">
      <c r="A212" t="s">
        <v>269</v>
      </c>
      <c r="B212" t="s">
        <v>243</v>
      </c>
      <c r="C212" s="20">
        <v>5</v>
      </c>
      <c r="D212" s="11">
        <v>2009</v>
      </c>
      <c r="E212">
        <v>119</v>
      </c>
      <c r="F212">
        <v>35</v>
      </c>
      <c r="G212">
        <v>630</v>
      </c>
      <c r="H212" s="27">
        <v>630</v>
      </c>
      <c r="I212" t="s">
        <v>243</v>
      </c>
    </row>
    <row r="213" spans="1:9">
      <c r="A213" t="s">
        <v>269</v>
      </c>
      <c r="B213" t="s">
        <v>243</v>
      </c>
      <c r="C213" s="20">
        <v>8</v>
      </c>
      <c r="D213" s="11">
        <v>2009</v>
      </c>
      <c r="E213">
        <v>24</v>
      </c>
      <c r="F213">
        <v>24</v>
      </c>
      <c r="G213">
        <v>630</v>
      </c>
      <c r="H213" s="27">
        <v>630</v>
      </c>
      <c r="I213" t="s">
        <v>243</v>
      </c>
    </row>
    <row r="214" spans="1:9">
      <c r="A214" t="s">
        <v>269</v>
      </c>
      <c r="B214" t="s">
        <v>243</v>
      </c>
      <c r="C214" s="20">
        <v>5</v>
      </c>
      <c r="D214" s="11">
        <v>2010</v>
      </c>
      <c r="E214">
        <v>67</v>
      </c>
      <c r="F214">
        <v>25</v>
      </c>
      <c r="G214">
        <v>630</v>
      </c>
      <c r="H214" s="27">
        <v>630</v>
      </c>
      <c r="I214" t="s">
        <v>243</v>
      </c>
    </row>
    <row r="215" spans="1:9">
      <c r="A215" t="s">
        <v>269</v>
      </c>
      <c r="B215" t="s">
        <v>243</v>
      </c>
      <c r="C215" s="20">
        <v>8</v>
      </c>
      <c r="D215" s="11">
        <v>2010</v>
      </c>
      <c r="E215">
        <v>479</v>
      </c>
      <c r="F215">
        <v>207</v>
      </c>
      <c r="G215">
        <v>630</v>
      </c>
      <c r="H215" s="27">
        <v>630</v>
      </c>
      <c r="I215" t="s">
        <v>243</v>
      </c>
    </row>
    <row r="216" spans="1:9">
      <c r="A216" t="s">
        <v>269</v>
      </c>
      <c r="B216" t="s">
        <v>243</v>
      </c>
      <c r="C216" s="20">
        <v>5</v>
      </c>
      <c r="D216" s="11">
        <v>2011</v>
      </c>
      <c r="E216">
        <v>0</v>
      </c>
      <c r="F216">
        <v>0</v>
      </c>
      <c r="G216">
        <v>630</v>
      </c>
      <c r="H216" s="27">
        <v>630</v>
      </c>
      <c r="I216" t="s">
        <v>243</v>
      </c>
    </row>
    <row r="217" spans="1:9">
      <c r="A217" t="s">
        <v>269</v>
      </c>
      <c r="B217" t="s">
        <v>243</v>
      </c>
      <c r="C217" s="20">
        <v>8</v>
      </c>
      <c r="D217" s="11">
        <v>2011</v>
      </c>
      <c r="E217">
        <v>270</v>
      </c>
      <c r="F217">
        <v>89</v>
      </c>
      <c r="G217">
        <v>630</v>
      </c>
      <c r="H217" s="27">
        <v>630</v>
      </c>
      <c r="I217" t="s">
        <v>243</v>
      </c>
    </row>
    <row r="218" spans="1:9">
      <c r="A218" t="s">
        <v>269</v>
      </c>
      <c r="B218" t="s">
        <v>243</v>
      </c>
      <c r="C218" s="20">
        <v>5</v>
      </c>
      <c r="D218" s="11">
        <v>2012</v>
      </c>
      <c r="E218">
        <v>0</v>
      </c>
      <c r="F218">
        <v>0</v>
      </c>
      <c r="G218">
        <v>630</v>
      </c>
      <c r="H218" s="27">
        <v>630</v>
      </c>
      <c r="I218" t="s">
        <v>263</v>
      </c>
    </row>
    <row r="219" spans="1:9">
      <c r="A219" t="s">
        <v>269</v>
      </c>
      <c r="B219" t="s">
        <v>243</v>
      </c>
      <c r="C219" s="20">
        <v>8</v>
      </c>
      <c r="D219" s="11">
        <v>2012</v>
      </c>
      <c r="E219">
        <v>14</v>
      </c>
      <c r="F219">
        <v>5</v>
      </c>
      <c r="G219">
        <v>630</v>
      </c>
      <c r="H219" s="27">
        <v>630</v>
      </c>
      <c r="I219" t="s">
        <v>211</v>
      </c>
    </row>
    <row r="220" spans="1:9">
      <c r="A220" t="s">
        <v>269</v>
      </c>
      <c r="B220" t="s">
        <v>243</v>
      </c>
      <c r="C220" s="20">
        <v>3</v>
      </c>
      <c r="D220" s="11">
        <v>2013</v>
      </c>
      <c r="E220">
        <v>171</v>
      </c>
      <c r="F220">
        <v>47</v>
      </c>
      <c r="G220">
        <v>630</v>
      </c>
      <c r="H220" s="27">
        <v>0</v>
      </c>
      <c r="I220" t="s">
        <v>243</v>
      </c>
    </row>
    <row r="221" spans="1:9">
      <c r="A221" t="s">
        <v>269</v>
      </c>
      <c r="B221" t="s">
        <v>243</v>
      </c>
      <c r="C221" s="20">
        <v>5</v>
      </c>
      <c r="D221" s="11">
        <v>2013</v>
      </c>
      <c r="E221">
        <v>0</v>
      </c>
      <c r="F221">
        <v>0</v>
      </c>
      <c r="G221">
        <v>630</v>
      </c>
      <c r="H221" s="27">
        <v>630</v>
      </c>
      <c r="I221" t="s">
        <v>243</v>
      </c>
    </row>
    <row r="222" spans="1:9">
      <c r="A222" t="s">
        <v>269</v>
      </c>
      <c r="B222" t="s">
        <v>243</v>
      </c>
      <c r="C222" s="20">
        <v>8</v>
      </c>
      <c r="D222" s="11">
        <v>2013</v>
      </c>
      <c r="E222">
        <v>285</v>
      </c>
      <c r="F222">
        <v>64</v>
      </c>
      <c r="G222">
        <v>630</v>
      </c>
      <c r="H222" s="27">
        <v>630</v>
      </c>
      <c r="I222" t="s">
        <v>243</v>
      </c>
    </row>
    <row r="223" spans="1:9">
      <c r="A223" t="s">
        <v>269</v>
      </c>
      <c r="B223" t="s">
        <v>243</v>
      </c>
      <c r="C223" s="20">
        <v>6</v>
      </c>
      <c r="D223" s="11">
        <v>2014</v>
      </c>
      <c r="E223">
        <v>0</v>
      </c>
      <c r="F223">
        <v>0</v>
      </c>
      <c r="G223">
        <v>630</v>
      </c>
      <c r="H223" s="27">
        <v>630</v>
      </c>
      <c r="I223" t="s">
        <v>243</v>
      </c>
    </row>
    <row r="224" spans="1:9">
      <c r="A224" t="s">
        <v>269</v>
      </c>
      <c r="B224" t="s">
        <v>243</v>
      </c>
      <c r="C224" s="20">
        <v>8</v>
      </c>
      <c r="D224" s="11">
        <v>2014</v>
      </c>
      <c r="E224">
        <v>460</v>
      </c>
      <c r="F224">
        <v>1</v>
      </c>
      <c r="G224">
        <v>460</v>
      </c>
      <c r="H224" s="27">
        <v>290</v>
      </c>
      <c r="I224" t="s">
        <v>207</v>
      </c>
    </row>
    <row r="226" spans="1:9">
      <c r="A226" t="s">
        <v>269</v>
      </c>
      <c r="B226" t="s">
        <v>270</v>
      </c>
      <c r="C226" s="20">
        <v>7</v>
      </c>
      <c r="D226" s="11">
        <v>2000</v>
      </c>
      <c r="G226" s="2">
        <v>730</v>
      </c>
      <c r="H226" s="29">
        <v>730</v>
      </c>
      <c r="I226" t="s">
        <v>230</v>
      </c>
    </row>
    <row r="227" spans="1:9">
      <c r="A227" t="s">
        <v>269</v>
      </c>
      <c r="B227" t="s">
        <v>270</v>
      </c>
      <c r="C227" s="20">
        <v>8</v>
      </c>
      <c r="D227" s="11">
        <v>2007</v>
      </c>
      <c r="E227">
        <v>228</v>
      </c>
      <c r="F227">
        <v>22</v>
      </c>
      <c r="G227" s="2">
        <v>730</v>
      </c>
      <c r="H227" s="29">
        <v>730</v>
      </c>
      <c r="I227" t="s">
        <v>187</v>
      </c>
    </row>
    <row r="228" spans="1:9">
      <c r="A228" t="s">
        <v>269</v>
      </c>
      <c r="B228" t="s">
        <v>270</v>
      </c>
      <c r="C228" s="20">
        <v>9</v>
      </c>
      <c r="D228" s="11">
        <v>2007</v>
      </c>
      <c r="E228">
        <v>641</v>
      </c>
      <c r="F228">
        <v>146</v>
      </c>
      <c r="G228" s="2">
        <v>1800</v>
      </c>
      <c r="H228" s="29">
        <v>1800</v>
      </c>
      <c r="I228" s="3" t="s">
        <v>194</v>
      </c>
    </row>
    <row r="229" spans="1:9">
      <c r="A229" t="s">
        <v>269</v>
      </c>
      <c r="B229" t="s">
        <v>270</v>
      </c>
      <c r="C229" s="20">
        <v>10</v>
      </c>
      <c r="D229" s="11">
        <v>2007</v>
      </c>
      <c r="E229">
        <v>1274</v>
      </c>
      <c r="F229">
        <v>157</v>
      </c>
      <c r="G229">
        <v>1600</v>
      </c>
      <c r="H229" s="27">
        <v>1600</v>
      </c>
      <c r="I229" s="3" t="s">
        <v>197</v>
      </c>
    </row>
    <row r="230" spans="1:9">
      <c r="A230" t="s">
        <v>269</v>
      </c>
      <c r="B230" t="s">
        <v>270</v>
      </c>
      <c r="C230" s="20">
        <v>5</v>
      </c>
      <c r="D230" s="11">
        <v>2008</v>
      </c>
      <c r="E230">
        <v>0</v>
      </c>
      <c r="F230">
        <v>0</v>
      </c>
      <c r="G230" s="2">
        <v>730</v>
      </c>
      <c r="H230" s="29">
        <v>730</v>
      </c>
      <c r="I230" s="3" t="s">
        <v>170</v>
      </c>
    </row>
    <row r="231" spans="1:9">
      <c r="A231" t="s">
        <v>269</v>
      </c>
      <c r="B231" t="s">
        <v>270</v>
      </c>
      <c r="C231" s="20">
        <v>8</v>
      </c>
      <c r="D231" s="11">
        <v>2009</v>
      </c>
      <c r="E231">
        <v>250</v>
      </c>
      <c r="F231">
        <v>228</v>
      </c>
      <c r="G231">
        <v>2100</v>
      </c>
      <c r="H231" s="27">
        <v>2100</v>
      </c>
      <c r="I231" t="s">
        <v>273</v>
      </c>
    </row>
    <row r="232" spans="1:9">
      <c r="A232" t="s">
        <v>269</v>
      </c>
      <c r="B232" t="s">
        <v>270</v>
      </c>
      <c r="C232" s="20">
        <v>5</v>
      </c>
      <c r="D232" s="11">
        <v>2010</v>
      </c>
      <c r="E232">
        <v>56</v>
      </c>
      <c r="F232">
        <v>9</v>
      </c>
      <c r="G232" s="2">
        <v>2000</v>
      </c>
      <c r="H232" s="29">
        <v>2000</v>
      </c>
      <c r="I232" s="3" t="s">
        <v>181</v>
      </c>
    </row>
    <row r="233" spans="1:9">
      <c r="A233" t="s">
        <v>269</v>
      </c>
      <c r="B233" t="s">
        <v>270</v>
      </c>
      <c r="C233" s="20">
        <v>8</v>
      </c>
      <c r="D233" s="11">
        <v>2010</v>
      </c>
      <c r="G233" s="2">
        <v>550</v>
      </c>
      <c r="H233" s="29">
        <v>550</v>
      </c>
      <c r="I233" s="3" t="s">
        <v>180</v>
      </c>
    </row>
    <row r="234" spans="1:9">
      <c r="A234" t="s">
        <v>269</v>
      </c>
      <c r="B234" t="s">
        <v>270</v>
      </c>
      <c r="C234" s="20">
        <v>5</v>
      </c>
      <c r="D234" s="11">
        <v>2011</v>
      </c>
      <c r="E234">
        <v>0</v>
      </c>
      <c r="F234">
        <v>0</v>
      </c>
      <c r="G234">
        <v>2100</v>
      </c>
      <c r="H234" s="27">
        <v>2100</v>
      </c>
      <c r="I234" t="s">
        <v>273</v>
      </c>
    </row>
    <row r="235" spans="1:9">
      <c r="A235" t="s">
        <v>269</v>
      </c>
      <c r="B235" t="s">
        <v>270</v>
      </c>
      <c r="C235" s="20">
        <v>8</v>
      </c>
      <c r="D235" s="11">
        <v>2012</v>
      </c>
      <c r="E235">
        <v>77</v>
      </c>
      <c r="F235">
        <v>20</v>
      </c>
      <c r="G235" s="2">
        <v>1400</v>
      </c>
      <c r="H235" s="29">
        <v>1400</v>
      </c>
      <c r="I235" t="s">
        <v>260</v>
      </c>
    </row>
    <row r="236" spans="1:9">
      <c r="A236" t="s">
        <v>269</v>
      </c>
      <c r="B236" t="s">
        <v>270</v>
      </c>
      <c r="C236" s="20">
        <v>8</v>
      </c>
      <c r="D236" s="11">
        <v>2012</v>
      </c>
      <c r="G236" s="2">
        <v>730</v>
      </c>
      <c r="H236" s="29">
        <v>730</v>
      </c>
      <c r="I236" t="s">
        <v>206</v>
      </c>
    </row>
    <row r="238" spans="1:9">
      <c r="A238" t="s">
        <v>269</v>
      </c>
      <c r="B238" t="s">
        <v>274</v>
      </c>
      <c r="C238" s="20">
        <v>7</v>
      </c>
      <c r="D238" s="11">
        <v>2007</v>
      </c>
      <c r="E238">
        <v>1</v>
      </c>
      <c r="F238">
        <v>1</v>
      </c>
      <c r="G238" s="2">
        <v>680</v>
      </c>
      <c r="H238" s="29">
        <v>680</v>
      </c>
      <c r="I238" t="s">
        <v>210</v>
      </c>
    </row>
    <row r="239" spans="1:9">
      <c r="A239" s="2" t="s">
        <v>269</v>
      </c>
      <c r="B239" s="2" t="s">
        <v>274</v>
      </c>
      <c r="C239" s="26">
        <v>7</v>
      </c>
      <c r="D239" s="12">
        <v>2007</v>
      </c>
      <c r="F239">
        <v>61</v>
      </c>
      <c r="G239" s="2">
        <v>680</v>
      </c>
      <c r="H239" s="29">
        <v>680</v>
      </c>
      <c r="I239" t="s">
        <v>214</v>
      </c>
    </row>
    <row r="240" spans="1:9">
      <c r="A240" s="2" t="s">
        <v>269</v>
      </c>
      <c r="B240" s="2" t="s">
        <v>274</v>
      </c>
      <c r="C240" s="26">
        <v>8</v>
      </c>
      <c r="D240" s="12">
        <v>2007</v>
      </c>
      <c r="E240">
        <v>680</v>
      </c>
      <c r="F240">
        <v>1</v>
      </c>
      <c r="G240" s="2">
        <v>680</v>
      </c>
      <c r="H240" s="29">
        <v>680</v>
      </c>
      <c r="I240" t="s">
        <v>190</v>
      </c>
    </row>
    <row r="241" spans="1:9">
      <c r="A241" s="2" t="s">
        <v>269</v>
      </c>
      <c r="B241" s="2" t="s">
        <v>274</v>
      </c>
      <c r="C241" s="26">
        <v>8</v>
      </c>
      <c r="D241" s="12">
        <v>2007</v>
      </c>
      <c r="G241" s="2">
        <v>340</v>
      </c>
      <c r="H241" s="29">
        <v>340</v>
      </c>
      <c r="I241" s="3" t="s">
        <v>192</v>
      </c>
    </row>
    <row r="242" spans="1:9">
      <c r="A242" s="2" t="s">
        <v>269</v>
      </c>
      <c r="B242" s="2" t="s">
        <v>274</v>
      </c>
      <c r="C242" s="26">
        <v>9</v>
      </c>
      <c r="D242" s="12">
        <v>2007</v>
      </c>
      <c r="E242">
        <v>641</v>
      </c>
      <c r="F242">
        <v>179</v>
      </c>
      <c r="G242" s="2">
        <v>680</v>
      </c>
      <c r="H242" s="29">
        <v>680</v>
      </c>
      <c r="I242" s="3" t="s">
        <v>195</v>
      </c>
    </row>
    <row r="243" spans="1:9">
      <c r="A243" s="2" t="s">
        <v>269</v>
      </c>
      <c r="B243" s="2" t="s">
        <v>274</v>
      </c>
      <c r="C243" s="26">
        <v>10</v>
      </c>
      <c r="D243" s="12">
        <v>2007</v>
      </c>
      <c r="E243">
        <v>434</v>
      </c>
      <c r="F243" s="2">
        <v>101</v>
      </c>
      <c r="G243" s="2">
        <v>300</v>
      </c>
      <c r="H243" s="29">
        <v>300</v>
      </c>
      <c r="I243" s="3" t="s">
        <v>196</v>
      </c>
    </row>
    <row r="244" spans="1:9">
      <c r="A244" s="2" t="s">
        <v>269</v>
      </c>
      <c r="B244" s="2" t="s">
        <v>274</v>
      </c>
      <c r="C244" s="26">
        <v>5</v>
      </c>
      <c r="D244" s="12">
        <v>2008</v>
      </c>
      <c r="E244">
        <v>1</v>
      </c>
      <c r="F244" s="2">
        <v>1</v>
      </c>
      <c r="G244" s="2">
        <v>680</v>
      </c>
      <c r="H244" s="29">
        <v>680</v>
      </c>
      <c r="I244" s="3" t="s">
        <v>171</v>
      </c>
    </row>
    <row r="245" spans="1:9">
      <c r="A245" s="2" t="s">
        <v>269</v>
      </c>
      <c r="B245" s="2" t="s">
        <v>274</v>
      </c>
      <c r="C245" s="26">
        <v>8</v>
      </c>
      <c r="D245" s="12">
        <v>2008</v>
      </c>
      <c r="F245" s="2"/>
      <c r="G245" s="2"/>
      <c r="H245" s="29"/>
      <c r="I245" s="3" t="s">
        <v>172</v>
      </c>
    </row>
    <row r="246" spans="1:9">
      <c r="A246" t="s">
        <v>269</v>
      </c>
      <c r="B246" t="s">
        <v>274</v>
      </c>
      <c r="C246" s="20">
        <v>8</v>
      </c>
      <c r="D246" s="11">
        <v>2009</v>
      </c>
      <c r="E246">
        <v>67</v>
      </c>
      <c r="F246">
        <v>60</v>
      </c>
      <c r="G246" s="2">
        <v>680</v>
      </c>
      <c r="H246" s="29">
        <v>680</v>
      </c>
      <c r="I246" t="s">
        <v>275</v>
      </c>
    </row>
    <row r="247" spans="1:9">
      <c r="A247" t="s">
        <v>269</v>
      </c>
      <c r="B247" t="s">
        <v>274</v>
      </c>
      <c r="C247" s="26">
        <v>5</v>
      </c>
      <c r="D247" s="12">
        <v>2010</v>
      </c>
      <c r="E247">
        <v>11</v>
      </c>
      <c r="F247" s="2">
        <v>4</v>
      </c>
      <c r="G247" s="2">
        <v>680</v>
      </c>
      <c r="H247" s="29">
        <v>680</v>
      </c>
      <c r="I247" t="s">
        <v>275</v>
      </c>
    </row>
    <row r="248" spans="1:9">
      <c r="A248" t="s">
        <v>269</v>
      </c>
      <c r="B248" t="s">
        <v>274</v>
      </c>
      <c r="C248" s="26">
        <v>5</v>
      </c>
      <c r="D248" s="12">
        <v>2011</v>
      </c>
      <c r="E248">
        <v>0</v>
      </c>
      <c r="F248" s="2">
        <v>0</v>
      </c>
      <c r="G248" s="2">
        <v>680</v>
      </c>
      <c r="H248" s="29">
        <v>680</v>
      </c>
      <c r="I248" s="3" t="s">
        <v>275</v>
      </c>
    </row>
    <row r="249" spans="1:9">
      <c r="A249" t="s">
        <v>269</v>
      </c>
      <c r="B249" t="s">
        <v>274</v>
      </c>
      <c r="C249" s="20">
        <v>8</v>
      </c>
      <c r="D249" s="11">
        <v>2012</v>
      </c>
      <c r="G249" s="2">
        <v>680</v>
      </c>
      <c r="H249" s="29">
        <v>680</v>
      </c>
      <c r="I249" t="s">
        <v>212</v>
      </c>
    </row>
    <row r="250" spans="1:9">
      <c r="A250" t="s">
        <v>269</v>
      </c>
      <c r="B250" t="s">
        <v>274</v>
      </c>
      <c r="C250" s="26">
        <v>5</v>
      </c>
      <c r="D250" s="12">
        <v>2013</v>
      </c>
      <c r="E250">
        <v>8</v>
      </c>
      <c r="F250" s="2">
        <v>1</v>
      </c>
      <c r="G250" s="2">
        <v>680</v>
      </c>
      <c r="H250" s="29">
        <v>680</v>
      </c>
      <c r="I250" s="3" t="s">
        <v>275</v>
      </c>
    </row>
    <row r="251" spans="1:9">
      <c r="A251" t="s">
        <v>269</v>
      </c>
      <c r="B251" t="s">
        <v>274</v>
      </c>
      <c r="C251" s="20">
        <v>6</v>
      </c>
      <c r="D251" s="11">
        <v>2014</v>
      </c>
      <c r="E251">
        <v>0</v>
      </c>
      <c r="F251">
        <v>0</v>
      </c>
      <c r="G251" s="2">
        <v>680</v>
      </c>
      <c r="H251" s="29">
        <v>680</v>
      </c>
      <c r="I251" t="s">
        <v>275</v>
      </c>
    </row>
    <row r="253" spans="1:9">
      <c r="A253" t="s">
        <v>285</v>
      </c>
      <c r="B253" t="s">
        <v>286</v>
      </c>
      <c r="C253" s="20">
        <v>6</v>
      </c>
      <c r="D253" s="11">
        <v>2014</v>
      </c>
      <c r="E253">
        <v>12</v>
      </c>
      <c r="F253">
        <v>1</v>
      </c>
      <c r="I253" t="s">
        <v>290</v>
      </c>
    </row>
    <row r="254" spans="1:9">
      <c r="A254" t="s">
        <v>285</v>
      </c>
      <c r="B254" t="s">
        <v>287</v>
      </c>
      <c r="C254" s="20">
        <v>6</v>
      </c>
      <c r="D254" s="11">
        <v>2014</v>
      </c>
      <c r="E254">
        <v>11</v>
      </c>
      <c r="F254">
        <v>2</v>
      </c>
      <c r="I254" t="s">
        <v>291</v>
      </c>
    </row>
    <row r="255" spans="1:9">
      <c r="A255" t="s">
        <v>285</v>
      </c>
      <c r="B255" t="s">
        <v>287</v>
      </c>
      <c r="C255" s="20">
        <v>8</v>
      </c>
      <c r="D255" s="11">
        <v>2014</v>
      </c>
      <c r="E255">
        <v>36</v>
      </c>
      <c r="F255">
        <v>8</v>
      </c>
      <c r="I255" t="s">
        <v>291</v>
      </c>
    </row>
    <row r="256" spans="1:9">
      <c r="A256" t="s">
        <v>288</v>
      </c>
      <c r="B256" t="s">
        <v>289</v>
      </c>
      <c r="C256" s="20">
        <v>6</v>
      </c>
      <c r="D256" s="11">
        <v>2014</v>
      </c>
      <c r="E256">
        <v>4</v>
      </c>
      <c r="F256">
        <v>1</v>
      </c>
      <c r="I256" t="s">
        <v>290</v>
      </c>
    </row>
    <row r="257" spans="1:9">
      <c r="A257" t="s">
        <v>288</v>
      </c>
      <c r="B257" t="s">
        <v>289</v>
      </c>
      <c r="C257" s="20">
        <v>8</v>
      </c>
      <c r="D257" s="11">
        <v>2014</v>
      </c>
      <c r="E257">
        <v>520</v>
      </c>
      <c r="F257">
        <v>1</v>
      </c>
      <c r="I257" t="s">
        <v>292</v>
      </c>
    </row>
    <row r="258" spans="1:9">
      <c r="B258" t="s">
        <v>250</v>
      </c>
      <c r="C258" s="20">
        <v>5</v>
      </c>
      <c r="D258" s="11">
        <v>2013</v>
      </c>
      <c r="E258">
        <v>1</v>
      </c>
      <c r="F258">
        <v>1</v>
      </c>
      <c r="I258" t="s">
        <v>249</v>
      </c>
    </row>
    <row r="259" spans="1:9">
      <c r="A259" t="s">
        <v>268</v>
      </c>
      <c r="B259" t="s">
        <v>120</v>
      </c>
      <c r="C259" s="20">
        <v>5</v>
      </c>
      <c r="D259" s="11">
        <v>2008</v>
      </c>
      <c r="E259">
        <v>8</v>
      </c>
      <c r="F259">
        <v>1</v>
      </c>
      <c r="G259">
        <v>50</v>
      </c>
      <c r="H259" s="27">
        <v>50</v>
      </c>
      <c r="I259" t="s">
        <v>121</v>
      </c>
    </row>
    <row r="260" spans="1:9">
      <c r="B260" t="s">
        <v>252</v>
      </c>
      <c r="C260" s="20">
        <v>5</v>
      </c>
      <c r="D260" s="11">
        <v>2013</v>
      </c>
      <c r="E260">
        <v>28</v>
      </c>
      <c r="F260">
        <v>7</v>
      </c>
      <c r="I260" t="s">
        <v>251</v>
      </c>
    </row>
    <row r="265" spans="1:9">
      <c r="A265" s="2" t="s">
        <v>219</v>
      </c>
      <c r="B265" s="2"/>
      <c r="C265" s="26"/>
    </row>
    <row r="266" spans="1:9">
      <c r="A266" s="2" t="s">
        <v>223</v>
      </c>
      <c r="B266" s="2">
        <v>3730</v>
      </c>
      <c r="D266" s="12" t="s">
        <v>220</v>
      </c>
      <c r="E266" s="2">
        <v>280</v>
      </c>
      <c r="F266" s="2">
        <v>3450</v>
      </c>
      <c r="H266" s="27" t="s">
        <v>136</v>
      </c>
      <c r="I266">
        <v>500</v>
      </c>
    </row>
    <row r="267" spans="1:9">
      <c r="A267" s="2" t="s">
        <v>224</v>
      </c>
      <c r="B267" s="2">
        <v>190</v>
      </c>
      <c r="D267" s="12" t="s">
        <v>221</v>
      </c>
      <c r="E267" s="2">
        <v>3300</v>
      </c>
      <c r="F267" s="2"/>
      <c r="H267" s="27" t="s">
        <v>137</v>
      </c>
      <c r="I267">
        <v>272</v>
      </c>
    </row>
    <row r="268" spans="1:9">
      <c r="A268" s="2" t="s">
        <v>83</v>
      </c>
      <c r="B268">
        <v>238</v>
      </c>
      <c r="D268" s="12" t="s">
        <v>222</v>
      </c>
      <c r="E268" s="2">
        <v>150</v>
      </c>
      <c r="F268" s="2"/>
      <c r="H268" s="27" t="s">
        <v>138</v>
      </c>
      <c r="I268">
        <v>236</v>
      </c>
    </row>
    <row r="269" spans="1:9">
      <c r="A269" s="2" t="s">
        <v>225</v>
      </c>
      <c r="B269" s="2">
        <v>680</v>
      </c>
      <c r="C269" s="26"/>
      <c r="D269" s="11" t="s">
        <v>34</v>
      </c>
      <c r="E269" s="2">
        <v>514</v>
      </c>
      <c r="H269" s="27" t="s">
        <v>139</v>
      </c>
      <c r="I269">
        <v>358</v>
      </c>
    </row>
    <row r="270" spans="1:9">
      <c r="A270" s="2" t="s">
        <v>226</v>
      </c>
      <c r="B270" s="2">
        <v>1246</v>
      </c>
      <c r="C270" s="26"/>
      <c r="D270" s="12" t="s">
        <v>227</v>
      </c>
      <c r="E270" s="2">
        <v>1926</v>
      </c>
    </row>
    <row r="271" spans="1:9">
      <c r="A271" s="2" t="s">
        <v>134</v>
      </c>
      <c r="B271" s="2">
        <v>1568</v>
      </c>
      <c r="C271" s="26" t="s">
        <v>141</v>
      </c>
      <c r="D271" s="12" t="s">
        <v>35</v>
      </c>
      <c r="E271">
        <f>E269+B270</f>
        <v>1760</v>
      </c>
      <c r="I271">
        <f>SUM(I266:I269)</f>
        <v>1366</v>
      </c>
    </row>
    <row r="272" spans="1:9">
      <c r="A272" s="2" t="s">
        <v>135</v>
      </c>
      <c r="B272" s="2">
        <v>2000</v>
      </c>
      <c r="C272" s="26" t="s">
        <v>140</v>
      </c>
    </row>
    <row r="273" spans="1:9">
      <c r="A273" s="2" t="s">
        <v>135</v>
      </c>
      <c r="B273" s="2">
        <v>1460</v>
      </c>
      <c r="C273" s="26" t="s">
        <v>84</v>
      </c>
      <c r="H273" s="27" t="s">
        <v>56</v>
      </c>
      <c r="I273">
        <f>I269+I268</f>
        <v>594</v>
      </c>
    </row>
    <row r="274" spans="1:9">
      <c r="A274" s="2" t="s">
        <v>248</v>
      </c>
      <c r="B274">
        <v>1366</v>
      </c>
      <c r="C274" s="26" t="s">
        <v>82</v>
      </c>
      <c r="D274" s="11">
        <f>B267+B268</f>
        <v>428</v>
      </c>
      <c r="H274" s="27" t="s">
        <v>57</v>
      </c>
      <c r="I274">
        <f>I273+I267</f>
        <v>866</v>
      </c>
    </row>
    <row r="275" spans="1:9">
      <c r="C275" s="26" t="s">
        <v>86</v>
      </c>
      <c r="D275" s="11">
        <f>B266+B267</f>
        <v>3920</v>
      </c>
    </row>
    <row r="276" spans="1:9">
      <c r="C276" s="26"/>
    </row>
    <row r="277" spans="1:9">
      <c r="A277" s="2"/>
      <c r="B277" s="2">
        <f>SUM(B266:B274)</f>
        <v>12478</v>
      </c>
      <c r="C277" s="26"/>
      <c r="E277">
        <v>1503</v>
      </c>
    </row>
    <row r="278" spans="1:9">
      <c r="C278" s="26"/>
      <c r="E278">
        <f>B266-E277</f>
        <v>2227</v>
      </c>
    </row>
    <row r="279" spans="1:9">
      <c r="A279" s="2"/>
      <c r="B279" s="2"/>
      <c r="C279" s="26"/>
      <c r="I279">
        <f>1366-1008</f>
        <v>358</v>
      </c>
    </row>
    <row r="280" spans="1:9">
      <c r="A280" s="2" t="s">
        <v>228</v>
      </c>
      <c r="B280" s="2">
        <v>630</v>
      </c>
      <c r="C280" s="26"/>
    </row>
    <row r="281" spans="1:9">
      <c r="A281" s="2" t="s">
        <v>229</v>
      </c>
      <c r="B281" s="2">
        <v>680</v>
      </c>
      <c r="C281" s="26"/>
      <c r="G281">
        <v>1246</v>
      </c>
    </row>
    <row r="282" spans="1:9">
      <c r="A282" s="2" t="s">
        <v>189</v>
      </c>
      <c r="B282" s="2">
        <v>1200</v>
      </c>
      <c r="C282" s="26"/>
      <c r="G282">
        <v>514</v>
      </c>
    </row>
    <row r="283" spans="1:9">
      <c r="A283" s="2" t="s">
        <v>191</v>
      </c>
      <c r="B283" s="2">
        <v>730</v>
      </c>
      <c r="C283" s="26"/>
      <c r="D283" s="12" t="s">
        <v>198</v>
      </c>
      <c r="E283" s="2">
        <v>2100</v>
      </c>
      <c r="G283">
        <v>542</v>
      </c>
    </row>
    <row r="284" spans="1:9">
      <c r="A284" s="2" t="s">
        <v>199</v>
      </c>
      <c r="B284" s="2">
        <v>1400</v>
      </c>
    </row>
    <row r="286" spans="1:9">
      <c r="B286">
        <f>SUM(B280:B284)</f>
        <v>4640</v>
      </c>
    </row>
    <row r="289" spans="1:5">
      <c r="A289" s="2" t="s">
        <v>183</v>
      </c>
      <c r="B289" s="2">
        <v>762</v>
      </c>
      <c r="D289" s="11" t="s">
        <v>122</v>
      </c>
      <c r="E289">
        <v>520</v>
      </c>
    </row>
    <row r="290" spans="1:5">
      <c r="A290" s="2" t="s">
        <v>184</v>
      </c>
      <c r="B290">
        <v>887</v>
      </c>
      <c r="D290" s="11" t="s">
        <v>90</v>
      </c>
      <c r="E290">
        <v>311</v>
      </c>
    </row>
    <row r="291" spans="1:5">
      <c r="A291" s="2" t="s">
        <v>185</v>
      </c>
      <c r="B291">
        <v>63</v>
      </c>
    </row>
    <row r="292" spans="1:5">
      <c r="A292" s="2" t="s">
        <v>130</v>
      </c>
      <c r="B292">
        <v>4323</v>
      </c>
      <c r="D292" s="11" t="s">
        <v>108</v>
      </c>
      <c r="E292">
        <f>B292+B291+B293</f>
        <v>4660</v>
      </c>
    </row>
    <row r="293" spans="1:5">
      <c r="A293" s="2" t="s">
        <v>131</v>
      </c>
      <c r="B293">
        <v>274</v>
      </c>
      <c r="D293" s="11" t="s">
        <v>233</v>
      </c>
      <c r="E293">
        <f>B292+B293</f>
        <v>4597</v>
      </c>
    </row>
    <row r="294" spans="1:5">
      <c r="A294" s="2" t="s">
        <v>132</v>
      </c>
      <c r="B294">
        <v>225</v>
      </c>
    </row>
    <row r="295" spans="1:5">
      <c r="A295" s="2" t="s">
        <v>133</v>
      </c>
      <c r="B295">
        <v>407</v>
      </c>
      <c r="E295">
        <f>E290+B290+B291</f>
        <v>1261</v>
      </c>
    </row>
    <row r="297" spans="1:5">
      <c r="B297">
        <f>SUM(B289:B295)</f>
        <v>6941</v>
      </c>
      <c r="D297" s="11">
        <v>632</v>
      </c>
      <c r="E297" t="s">
        <v>73</v>
      </c>
    </row>
  </sheetData>
  <sheetCalcPr fullCalcOnLoad="1"/>
  <sortState ref="A10:T86">
    <sortCondition ref="B10:B86"/>
    <sortCondition ref="D10:D86"/>
  </sortState>
  <phoneticPr fontId="9" type="noConversion"/>
  <pageMargins left="0.75" right="0.75" top="1" bottom="1" header="0.5" footer="0.5"/>
  <pageSetup orientation="portrait" horizontalDpi="4294967292" verticalDpi="4294967292"/>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7"/>
  <sheetViews>
    <sheetView workbookViewId="0">
      <selection activeCell="I20" sqref="I20"/>
    </sheetView>
  </sheetViews>
  <sheetFormatPr baseColWidth="10" defaultRowHeight="15"/>
  <cols>
    <col min="9" max="9" width="13.83203125" bestFit="1" customWidth="1"/>
  </cols>
  <sheetData>
    <row r="1" spans="1:10">
      <c r="A1" t="s">
        <v>266</v>
      </c>
      <c r="B1" t="s">
        <v>232</v>
      </c>
      <c r="C1" t="s">
        <v>245</v>
      </c>
      <c r="D1" t="s">
        <v>246</v>
      </c>
      <c r="E1" t="s">
        <v>203</v>
      </c>
      <c r="F1" t="s">
        <v>239</v>
      </c>
      <c r="G1" t="s">
        <v>240</v>
      </c>
      <c r="H1" t="s">
        <v>238</v>
      </c>
      <c r="I1" t="s">
        <v>202</v>
      </c>
      <c r="J1" t="s">
        <v>236</v>
      </c>
    </row>
    <row r="2" spans="1:10">
      <c r="A2" t="s">
        <v>267</v>
      </c>
      <c r="B2" t="s">
        <v>241</v>
      </c>
      <c r="C2">
        <v>8</v>
      </c>
      <c r="D2">
        <v>2008</v>
      </c>
      <c r="E2">
        <v>1</v>
      </c>
      <c r="F2">
        <v>263</v>
      </c>
      <c r="G2">
        <v>40</v>
      </c>
      <c r="H2">
        <v>949</v>
      </c>
      <c r="I2">
        <f>F2/H2</f>
        <v>0.27713382507903056</v>
      </c>
      <c r="J2" t="s">
        <v>204</v>
      </c>
    </row>
    <row r="3" spans="1:10">
      <c r="A3" t="s">
        <v>267</v>
      </c>
      <c r="B3" t="s">
        <v>241</v>
      </c>
      <c r="C3">
        <v>5</v>
      </c>
      <c r="D3">
        <v>2009</v>
      </c>
      <c r="E3">
        <v>2</v>
      </c>
      <c r="F3">
        <v>936</v>
      </c>
      <c r="G3">
        <v>216</v>
      </c>
      <c r="H3">
        <v>3920</v>
      </c>
      <c r="I3">
        <f>F3/H3</f>
        <v>0.23877551020408164</v>
      </c>
      <c r="J3" t="s">
        <v>264</v>
      </c>
    </row>
    <row r="4" spans="1:10">
      <c r="A4" t="s">
        <v>267</v>
      </c>
      <c r="B4" t="s">
        <v>241</v>
      </c>
      <c r="C4">
        <v>8</v>
      </c>
      <c r="D4">
        <v>2009</v>
      </c>
      <c r="E4">
        <v>3</v>
      </c>
      <c r="F4">
        <v>97</v>
      </c>
      <c r="G4">
        <v>27</v>
      </c>
      <c r="H4">
        <v>3750</v>
      </c>
      <c r="I4">
        <f t="shared" ref="I4:I17" si="0">F4/H4</f>
        <v>2.5866666666666666E-2</v>
      </c>
      <c r="J4" t="s">
        <v>272</v>
      </c>
    </row>
    <row r="5" spans="1:10">
      <c r="A5" t="s">
        <v>267</v>
      </c>
      <c r="B5" t="s">
        <v>241</v>
      </c>
      <c r="C5">
        <v>5</v>
      </c>
      <c r="D5">
        <v>2010</v>
      </c>
      <c r="E5">
        <v>4</v>
      </c>
      <c r="F5">
        <v>132</v>
      </c>
      <c r="G5">
        <v>19</v>
      </c>
      <c r="H5">
        <v>3920</v>
      </c>
      <c r="I5">
        <f t="shared" si="0"/>
        <v>3.3673469387755103E-2</v>
      </c>
      <c r="J5" t="s">
        <v>264</v>
      </c>
    </row>
    <row r="6" spans="1:10">
      <c r="A6" t="s">
        <v>267</v>
      </c>
      <c r="B6" t="s">
        <v>241</v>
      </c>
      <c r="C6">
        <v>8</v>
      </c>
      <c r="D6">
        <v>2011</v>
      </c>
      <c r="E6">
        <v>5</v>
      </c>
      <c r="F6">
        <v>3750</v>
      </c>
      <c r="G6">
        <v>1</v>
      </c>
      <c r="H6">
        <v>3750</v>
      </c>
      <c r="I6">
        <f t="shared" si="0"/>
        <v>1</v>
      </c>
      <c r="J6" t="s">
        <v>201</v>
      </c>
    </row>
    <row r="7" spans="1:10">
      <c r="A7" t="s">
        <v>267</v>
      </c>
      <c r="B7" t="s">
        <v>241</v>
      </c>
      <c r="C7">
        <v>5</v>
      </c>
      <c r="D7">
        <v>2012</v>
      </c>
      <c r="E7">
        <v>6</v>
      </c>
      <c r="F7">
        <v>17</v>
      </c>
      <c r="G7">
        <v>4</v>
      </c>
      <c r="H7">
        <v>3750</v>
      </c>
      <c r="I7">
        <f t="shared" si="0"/>
        <v>4.5333333333333337E-3</v>
      </c>
      <c r="J7" t="s">
        <v>262</v>
      </c>
    </row>
    <row r="8" spans="1:10">
      <c r="A8" t="s">
        <v>267</v>
      </c>
      <c r="B8" t="s">
        <v>241</v>
      </c>
      <c r="C8">
        <v>8</v>
      </c>
      <c r="D8">
        <v>2012</v>
      </c>
      <c r="E8">
        <v>7</v>
      </c>
      <c r="F8">
        <v>921</v>
      </c>
      <c r="G8">
        <v>172</v>
      </c>
      <c r="H8" s="1">
        <v>4376</v>
      </c>
      <c r="I8">
        <f t="shared" si="0"/>
        <v>0.21046617915904936</v>
      </c>
      <c r="J8" t="s">
        <v>259</v>
      </c>
    </row>
    <row r="9" spans="1:10">
      <c r="A9" t="s">
        <v>267</v>
      </c>
      <c r="B9" t="s">
        <v>241</v>
      </c>
      <c r="C9">
        <v>10</v>
      </c>
      <c r="D9">
        <v>2012</v>
      </c>
      <c r="E9">
        <v>8</v>
      </c>
      <c r="F9">
        <v>95</v>
      </c>
      <c r="G9">
        <v>17</v>
      </c>
      <c r="H9">
        <v>3450</v>
      </c>
      <c r="I9">
        <f t="shared" si="0"/>
        <v>2.753623188405797E-2</v>
      </c>
      <c r="J9" t="s">
        <v>244</v>
      </c>
    </row>
    <row r="10" spans="1:10">
      <c r="A10" t="s">
        <v>267</v>
      </c>
      <c r="B10" t="s">
        <v>241</v>
      </c>
      <c r="C10">
        <v>3</v>
      </c>
      <c r="D10">
        <v>2013</v>
      </c>
      <c r="E10">
        <v>9</v>
      </c>
      <c r="F10">
        <v>2218</v>
      </c>
      <c r="G10">
        <v>197</v>
      </c>
      <c r="H10">
        <v>3750</v>
      </c>
      <c r="I10">
        <f t="shared" si="0"/>
        <v>0.5914666666666667</v>
      </c>
      <c r="J10" t="s">
        <v>254</v>
      </c>
    </row>
    <row r="11" spans="1:10">
      <c r="A11" t="s">
        <v>267</v>
      </c>
      <c r="B11" t="s">
        <v>241</v>
      </c>
      <c r="C11">
        <v>5</v>
      </c>
      <c r="D11">
        <v>2013</v>
      </c>
      <c r="E11">
        <v>10</v>
      </c>
      <c r="F11">
        <v>24</v>
      </c>
      <c r="G11">
        <v>4</v>
      </c>
      <c r="H11">
        <v>3750</v>
      </c>
      <c r="I11">
        <f t="shared" si="0"/>
        <v>6.4000000000000003E-3</v>
      </c>
      <c r="J11" t="s">
        <v>254</v>
      </c>
    </row>
    <row r="12" spans="1:10">
      <c r="A12" t="s">
        <v>267</v>
      </c>
      <c r="B12" t="s">
        <v>241</v>
      </c>
      <c r="C12">
        <v>8</v>
      </c>
      <c r="D12">
        <v>2013</v>
      </c>
      <c r="E12">
        <v>11</v>
      </c>
      <c r="F12">
        <v>506</v>
      </c>
      <c r="G12">
        <v>1</v>
      </c>
      <c r="H12">
        <v>253</v>
      </c>
      <c r="I12">
        <f t="shared" si="0"/>
        <v>2</v>
      </c>
      <c r="J12" t="s">
        <v>242</v>
      </c>
    </row>
    <row r="13" spans="1:10">
      <c r="A13" t="s">
        <v>267</v>
      </c>
      <c r="B13" t="s">
        <v>241</v>
      </c>
      <c r="C13">
        <v>11</v>
      </c>
      <c r="D13">
        <v>2013</v>
      </c>
      <c r="E13">
        <v>12</v>
      </c>
      <c r="F13">
        <v>833</v>
      </c>
      <c r="G13">
        <v>240</v>
      </c>
      <c r="H13">
        <v>3450</v>
      </c>
      <c r="I13">
        <f t="shared" si="0"/>
        <v>0.24144927536231883</v>
      </c>
      <c r="J13" t="s">
        <v>244</v>
      </c>
    </row>
    <row r="14" spans="1:10">
      <c r="A14" t="s">
        <v>267</v>
      </c>
      <c r="B14" t="s">
        <v>241</v>
      </c>
      <c r="C14">
        <v>6</v>
      </c>
      <c r="D14">
        <v>2014</v>
      </c>
      <c r="E14">
        <v>13</v>
      </c>
      <c r="F14">
        <v>2</v>
      </c>
      <c r="G14">
        <v>2</v>
      </c>
      <c r="H14">
        <v>3750</v>
      </c>
      <c r="I14">
        <f t="shared" si="0"/>
        <v>5.3333333333333336E-4</v>
      </c>
      <c r="J14" t="s">
        <v>254</v>
      </c>
    </row>
    <row r="15" spans="1:10">
      <c r="A15" t="s">
        <v>267</v>
      </c>
      <c r="B15" t="s">
        <v>241</v>
      </c>
      <c r="C15">
        <v>8</v>
      </c>
      <c r="D15">
        <v>2014</v>
      </c>
      <c r="E15">
        <v>14</v>
      </c>
      <c r="F15">
        <v>635</v>
      </c>
      <c r="G15">
        <v>118</v>
      </c>
      <c r="H15">
        <v>3920</v>
      </c>
      <c r="I15">
        <f t="shared" si="0"/>
        <v>0.16198979591836735</v>
      </c>
      <c r="J15" t="s">
        <v>264</v>
      </c>
    </row>
    <row r="16" spans="1:10">
      <c r="A16" t="s">
        <v>267</v>
      </c>
      <c r="B16" t="s">
        <v>241</v>
      </c>
      <c r="C16">
        <v>8</v>
      </c>
      <c r="D16">
        <v>2014</v>
      </c>
      <c r="E16">
        <v>15</v>
      </c>
      <c r="F16">
        <v>3920</v>
      </c>
      <c r="G16">
        <v>1</v>
      </c>
      <c r="H16">
        <v>3920</v>
      </c>
      <c r="I16">
        <f t="shared" si="0"/>
        <v>1</v>
      </c>
      <c r="J16" t="s">
        <v>293</v>
      </c>
    </row>
    <row r="17" spans="1:10">
      <c r="A17" t="s">
        <v>267</v>
      </c>
      <c r="B17" t="s">
        <v>241</v>
      </c>
      <c r="C17">
        <v>8</v>
      </c>
      <c r="D17">
        <v>2014</v>
      </c>
      <c r="E17">
        <v>16</v>
      </c>
      <c r="F17">
        <v>3750</v>
      </c>
      <c r="G17">
        <v>1</v>
      </c>
      <c r="H17">
        <v>3750</v>
      </c>
      <c r="I17">
        <f t="shared" si="0"/>
        <v>1</v>
      </c>
      <c r="J17" t="s">
        <v>272</v>
      </c>
    </row>
  </sheetData>
  <pageMargins left="0.75" right="0.75" top="1" bottom="1" header="0.5" footer="0.5"/>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81"/>
  <sheetViews>
    <sheetView topLeftCell="A27" workbookViewId="0">
      <selection activeCell="G83" sqref="G83"/>
    </sheetView>
  </sheetViews>
  <sheetFormatPr baseColWidth="10" defaultRowHeight="15"/>
  <cols>
    <col min="1" max="1" width="24.6640625" bestFit="1" customWidth="1"/>
    <col min="2" max="2" width="15.1640625" style="20" customWidth="1"/>
    <col min="3" max="3" width="15.1640625" style="11" customWidth="1"/>
    <col min="4" max="4" width="18.1640625" bestFit="1" customWidth="1"/>
    <col min="5" max="5" width="17.6640625" bestFit="1" customWidth="1"/>
  </cols>
  <sheetData>
    <row r="1" spans="1:7">
      <c r="A1" t="s">
        <v>232</v>
      </c>
      <c r="B1" s="20" t="s">
        <v>245</v>
      </c>
      <c r="C1" s="11" t="s">
        <v>246</v>
      </c>
      <c r="D1" t="s">
        <v>44</v>
      </c>
      <c r="E1" t="s">
        <v>239</v>
      </c>
      <c r="F1" t="s">
        <v>25</v>
      </c>
      <c r="G1" t="s">
        <v>26</v>
      </c>
    </row>
    <row r="2" spans="1:7">
      <c r="A2" s="1" t="s">
        <v>241</v>
      </c>
      <c r="B2" s="21">
        <v>5</v>
      </c>
      <c r="C2" s="32">
        <v>2007</v>
      </c>
    </row>
    <row r="3" spans="1:7">
      <c r="A3" s="1" t="s">
        <v>241</v>
      </c>
      <c r="B3" s="22">
        <v>7</v>
      </c>
      <c r="C3" s="33">
        <v>2007</v>
      </c>
      <c r="D3" s="2">
        <v>3730</v>
      </c>
      <c r="E3">
        <v>45</v>
      </c>
      <c r="F3">
        <v>1.2064343163538873E-2</v>
      </c>
    </row>
    <row r="4" spans="1:7">
      <c r="A4" s="1" t="s">
        <v>241</v>
      </c>
      <c r="B4" s="20">
        <v>7</v>
      </c>
      <c r="C4" s="34">
        <v>2007</v>
      </c>
      <c r="D4">
        <v>3450</v>
      </c>
      <c r="E4">
        <v>136</v>
      </c>
      <c r="F4">
        <v>3.9420289855072461E-2</v>
      </c>
    </row>
    <row r="5" spans="1:7">
      <c r="A5" s="1" t="s">
        <v>241</v>
      </c>
      <c r="B5" s="20">
        <v>8</v>
      </c>
      <c r="C5" s="34">
        <v>2007</v>
      </c>
    </row>
    <row r="6" spans="1:7">
      <c r="A6" s="1" t="s">
        <v>241</v>
      </c>
      <c r="B6" s="20">
        <v>8</v>
      </c>
      <c r="C6" s="35">
        <v>2007</v>
      </c>
    </row>
    <row r="7" spans="1:7">
      <c r="A7" s="1" t="s">
        <v>241</v>
      </c>
      <c r="B7" s="20">
        <v>8</v>
      </c>
      <c r="C7" s="35">
        <v>2007</v>
      </c>
    </row>
    <row r="8" spans="1:7">
      <c r="A8" s="1" t="s">
        <v>241</v>
      </c>
      <c r="B8" s="20">
        <v>8</v>
      </c>
      <c r="C8" s="34">
        <v>2007</v>
      </c>
      <c r="D8">
        <v>2146</v>
      </c>
      <c r="E8">
        <v>1173</v>
      </c>
      <c r="F8">
        <v>0.54659832246039142</v>
      </c>
    </row>
    <row r="9" spans="1:7">
      <c r="A9" s="1" t="s">
        <v>241</v>
      </c>
      <c r="B9" s="20">
        <v>10</v>
      </c>
      <c r="C9" s="34">
        <v>2007</v>
      </c>
      <c r="D9" s="27">
        <v>2227</v>
      </c>
      <c r="E9">
        <v>1357</v>
      </c>
      <c r="F9">
        <v>0.60933991917377639</v>
      </c>
    </row>
    <row r="10" spans="1:7">
      <c r="A10" s="1" t="s">
        <v>241</v>
      </c>
      <c r="B10" s="20">
        <v>5</v>
      </c>
      <c r="C10" s="11">
        <v>2008</v>
      </c>
      <c r="D10" s="2">
        <v>3450</v>
      </c>
      <c r="E10">
        <v>77</v>
      </c>
      <c r="F10">
        <v>2.2318840579710144E-2</v>
      </c>
    </row>
    <row r="11" spans="1:7">
      <c r="A11" s="1" t="s">
        <v>241</v>
      </c>
      <c r="B11" s="23">
        <v>8</v>
      </c>
      <c r="C11" s="18">
        <v>2008</v>
      </c>
      <c r="D11" s="1">
        <v>949</v>
      </c>
      <c r="E11" s="1">
        <v>263</v>
      </c>
      <c r="F11">
        <v>0.27713382507903056</v>
      </c>
    </row>
    <row r="12" spans="1:7">
      <c r="A12" t="s">
        <v>241</v>
      </c>
      <c r="B12" s="20">
        <v>5</v>
      </c>
      <c r="C12" s="11">
        <v>2009</v>
      </c>
      <c r="D12">
        <v>3920</v>
      </c>
      <c r="E12">
        <v>936</v>
      </c>
      <c r="F12">
        <v>0.23877551020408164</v>
      </c>
    </row>
    <row r="13" spans="1:7">
      <c r="A13" t="s">
        <v>241</v>
      </c>
      <c r="B13" s="20">
        <v>8</v>
      </c>
      <c r="C13" s="11">
        <v>2009</v>
      </c>
      <c r="D13">
        <v>3920</v>
      </c>
      <c r="E13">
        <v>97</v>
      </c>
      <c r="F13">
        <v>2.4744897959183672E-2</v>
      </c>
    </row>
    <row r="14" spans="1:7">
      <c r="A14" t="s">
        <v>241</v>
      </c>
      <c r="B14" s="20">
        <v>5</v>
      </c>
      <c r="C14" s="11">
        <v>2010</v>
      </c>
      <c r="D14">
        <v>3920</v>
      </c>
      <c r="E14">
        <v>132</v>
      </c>
      <c r="F14">
        <v>3.3673469387755103E-2</v>
      </c>
    </row>
    <row r="15" spans="1:7">
      <c r="A15" t="s">
        <v>241</v>
      </c>
      <c r="B15" s="20">
        <v>8</v>
      </c>
      <c r="C15" s="11">
        <v>2010</v>
      </c>
    </row>
    <row r="16" spans="1:7">
      <c r="A16" t="s">
        <v>241</v>
      </c>
      <c r="B16" s="20">
        <v>5</v>
      </c>
      <c r="C16" s="11">
        <v>2011</v>
      </c>
      <c r="D16" s="2">
        <v>3830</v>
      </c>
      <c r="E16">
        <v>33</v>
      </c>
      <c r="F16">
        <v>8.6161879895561358E-3</v>
      </c>
    </row>
    <row r="17" spans="1:7">
      <c r="A17" t="s">
        <v>241</v>
      </c>
      <c r="B17" s="20">
        <v>8</v>
      </c>
      <c r="C17" s="11">
        <v>2011</v>
      </c>
      <c r="D17">
        <v>3750</v>
      </c>
      <c r="E17">
        <v>3750</v>
      </c>
      <c r="F17">
        <v>1</v>
      </c>
    </row>
    <row r="18" spans="1:7">
      <c r="A18" s="1" t="s">
        <v>241</v>
      </c>
      <c r="B18" s="23">
        <v>5</v>
      </c>
      <c r="C18" s="18">
        <v>2012</v>
      </c>
      <c r="D18" s="1">
        <v>3920</v>
      </c>
      <c r="E18" s="1">
        <v>17</v>
      </c>
      <c r="F18">
        <v>4.336734693877551E-3</v>
      </c>
    </row>
    <row r="19" spans="1:7">
      <c r="A19" s="1" t="s">
        <v>241</v>
      </c>
      <c r="B19" s="23">
        <v>8</v>
      </c>
      <c r="C19" s="18">
        <v>2012</v>
      </c>
      <c r="D19" s="1">
        <v>4376</v>
      </c>
      <c r="E19" s="1">
        <v>921</v>
      </c>
      <c r="F19">
        <v>0.21046617915904936</v>
      </c>
    </row>
    <row r="20" spans="1:7">
      <c r="A20" t="s">
        <v>241</v>
      </c>
      <c r="B20" s="20">
        <v>10</v>
      </c>
      <c r="C20" s="11">
        <v>2012</v>
      </c>
      <c r="D20">
        <v>3450</v>
      </c>
      <c r="E20">
        <v>95</v>
      </c>
      <c r="F20">
        <v>2.753623188405797E-2</v>
      </c>
    </row>
    <row r="21" spans="1:7">
      <c r="A21" t="s">
        <v>241</v>
      </c>
      <c r="B21" s="20">
        <v>3</v>
      </c>
      <c r="C21" s="11">
        <v>2013</v>
      </c>
      <c r="D21">
        <v>3750</v>
      </c>
      <c r="E21">
        <v>2218</v>
      </c>
      <c r="F21">
        <v>0.5914666666666667</v>
      </c>
    </row>
    <row r="22" spans="1:7">
      <c r="A22" t="s">
        <v>241</v>
      </c>
      <c r="B22" s="20">
        <v>5</v>
      </c>
      <c r="C22" s="11">
        <v>2013</v>
      </c>
      <c r="D22">
        <v>3750</v>
      </c>
      <c r="E22">
        <v>24</v>
      </c>
      <c r="F22">
        <v>6.4000000000000003E-3</v>
      </c>
    </row>
    <row r="23" spans="1:7">
      <c r="A23" t="s">
        <v>241</v>
      </c>
      <c r="B23" s="20">
        <v>8</v>
      </c>
      <c r="C23" s="11">
        <v>2013</v>
      </c>
      <c r="D23">
        <v>428</v>
      </c>
      <c r="E23">
        <v>956</v>
      </c>
      <c r="F23">
        <v>2.2336448598130842</v>
      </c>
    </row>
    <row r="24" spans="1:7">
      <c r="A24" t="s">
        <v>241</v>
      </c>
      <c r="B24" s="20">
        <v>11</v>
      </c>
      <c r="C24" s="11">
        <v>2013</v>
      </c>
      <c r="D24">
        <v>3450</v>
      </c>
      <c r="E24">
        <v>833</v>
      </c>
      <c r="F24">
        <v>0.24144927536231883</v>
      </c>
    </row>
    <row r="25" spans="1:7">
      <c r="A25" t="s">
        <v>241</v>
      </c>
      <c r="B25" s="20">
        <v>6</v>
      </c>
      <c r="C25" s="11">
        <v>2014</v>
      </c>
      <c r="D25">
        <v>3750</v>
      </c>
      <c r="E25">
        <v>2</v>
      </c>
      <c r="F25">
        <v>5.3333333333333336E-4</v>
      </c>
    </row>
    <row r="26" spans="1:7">
      <c r="A26" t="s">
        <v>241</v>
      </c>
      <c r="B26" s="20" t="s">
        <v>47</v>
      </c>
      <c r="C26" s="11">
        <v>2014</v>
      </c>
      <c r="D26">
        <v>3920</v>
      </c>
      <c r="E26">
        <v>3920</v>
      </c>
      <c r="F26">
        <v>1</v>
      </c>
    </row>
    <row r="27" spans="1:7">
      <c r="A27" t="s">
        <v>241</v>
      </c>
      <c r="B27" s="20">
        <v>8</v>
      </c>
      <c r="C27" s="11">
        <v>2014</v>
      </c>
      <c r="D27">
        <v>3920</v>
      </c>
      <c r="E27">
        <v>635</v>
      </c>
      <c r="F27">
        <v>0.16198979591836735</v>
      </c>
    </row>
    <row r="28" spans="1:7">
      <c r="A28" t="s">
        <v>241</v>
      </c>
      <c r="B28" s="20">
        <v>9</v>
      </c>
      <c r="C28" s="11">
        <v>2014</v>
      </c>
      <c r="D28">
        <v>3750</v>
      </c>
      <c r="E28">
        <v>3750</v>
      </c>
      <c r="F28">
        <v>1</v>
      </c>
      <c r="G28">
        <f>AVERAGE(F3:F28)</f>
        <v>0.37684130375831143</v>
      </c>
    </row>
    <row r="31" spans="1:7">
      <c r="A31" t="s">
        <v>255</v>
      </c>
      <c r="B31" s="20">
        <v>8</v>
      </c>
      <c r="C31" s="11">
        <v>2012</v>
      </c>
      <c r="D31">
        <v>2000</v>
      </c>
      <c r="E31">
        <v>90</v>
      </c>
      <c r="F31">
        <f>E31/D31</f>
        <v>4.4999999999999998E-2</v>
      </c>
    </row>
    <row r="32" spans="1:7">
      <c r="A32" t="s">
        <v>255</v>
      </c>
      <c r="B32" s="20">
        <v>3</v>
      </c>
      <c r="C32" s="11">
        <v>2013</v>
      </c>
      <c r="D32">
        <v>2114</v>
      </c>
      <c r="E32">
        <v>1207</v>
      </c>
      <c r="F32">
        <f t="shared" ref="F32:F36" si="0">E32/D32</f>
        <v>0.57095553453169345</v>
      </c>
    </row>
    <row r="33" spans="1:7">
      <c r="A33" t="s">
        <v>255</v>
      </c>
      <c r="B33" s="20">
        <v>5</v>
      </c>
      <c r="C33" s="11">
        <v>2013</v>
      </c>
      <c r="D33">
        <v>937</v>
      </c>
      <c r="E33">
        <v>41</v>
      </c>
      <c r="F33">
        <f t="shared" si="0"/>
        <v>4.3756670224119533E-2</v>
      </c>
    </row>
    <row r="34" spans="1:7">
      <c r="A34" t="s">
        <v>255</v>
      </c>
      <c r="B34" s="20">
        <v>8</v>
      </c>
      <c r="C34" s="11">
        <v>2013</v>
      </c>
    </row>
    <row r="35" spans="1:7">
      <c r="A35" t="s">
        <v>255</v>
      </c>
      <c r="B35" s="20">
        <v>6</v>
      </c>
      <c r="C35" s="11">
        <v>2014</v>
      </c>
      <c r="D35" s="2">
        <v>1460</v>
      </c>
      <c r="E35">
        <v>50</v>
      </c>
      <c r="F35">
        <f t="shared" si="0"/>
        <v>3.4246575342465752E-2</v>
      </c>
    </row>
    <row r="36" spans="1:7">
      <c r="A36" t="s">
        <v>255</v>
      </c>
      <c r="B36" s="20">
        <v>8</v>
      </c>
      <c r="C36" s="11">
        <v>2014</v>
      </c>
      <c r="D36">
        <v>420</v>
      </c>
      <c r="E36">
        <v>26</v>
      </c>
      <c r="F36">
        <f t="shared" si="0"/>
        <v>6.1904761904761907E-2</v>
      </c>
      <c r="G36">
        <f>AVERAGE(F31:F36)</f>
        <v>0.15117270840060815</v>
      </c>
    </row>
    <row r="39" spans="1:7">
      <c r="A39" t="s">
        <v>248</v>
      </c>
      <c r="B39" s="23">
        <v>8</v>
      </c>
      <c r="C39" s="18">
        <v>2008</v>
      </c>
      <c r="D39" s="1"/>
      <c r="E39" s="1"/>
    </row>
    <row r="40" spans="1:7">
      <c r="A40" t="s">
        <v>248</v>
      </c>
      <c r="B40" s="20">
        <v>5</v>
      </c>
      <c r="C40" s="11">
        <v>2009</v>
      </c>
      <c r="D40">
        <v>298</v>
      </c>
      <c r="E40">
        <v>0</v>
      </c>
      <c r="F40">
        <f>E40/D40</f>
        <v>0</v>
      </c>
    </row>
    <row r="41" spans="1:7">
      <c r="A41" t="s">
        <v>248</v>
      </c>
      <c r="B41" s="20">
        <v>8</v>
      </c>
      <c r="C41" s="11">
        <v>2010</v>
      </c>
    </row>
    <row r="42" spans="1:7">
      <c r="A42" t="s">
        <v>248</v>
      </c>
      <c r="B42" s="20">
        <v>5</v>
      </c>
      <c r="C42" s="11">
        <v>2011</v>
      </c>
      <c r="D42">
        <v>358</v>
      </c>
      <c r="E42">
        <v>16</v>
      </c>
      <c r="F42">
        <f t="shared" ref="F42:F49" si="1">E42/D42</f>
        <v>4.4692737430167599E-2</v>
      </c>
    </row>
    <row r="43" spans="1:7">
      <c r="A43" t="s">
        <v>248</v>
      </c>
      <c r="B43" s="20">
        <v>8</v>
      </c>
      <c r="C43" s="11">
        <v>2011</v>
      </c>
      <c r="D43">
        <v>358</v>
      </c>
      <c r="E43">
        <v>41</v>
      </c>
      <c r="F43">
        <f t="shared" si="1"/>
        <v>0.11452513966480447</v>
      </c>
    </row>
    <row r="44" spans="1:7">
      <c r="A44" t="s">
        <v>248</v>
      </c>
      <c r="B44" s="20">
        <v>5</v>
      </c>
      <c r="C44" s="11">
        <v>2012</v>
      </c>
      <c r="D44">
        <v>358</v>
      </c>
      <c r="E44">
        <v>26</v>
      </c>
      <c r="F44">
        <f t="shared" si="1"/>
        <v>7.2625698324022353E-2</v>
      </c>
    </row>
    <row r="45" spans="1:7">
      <c r="A45" t="s">
        <v>248</v>
      </c>
      <c r="B45" s="20">
        <v>8</v>
      </c>
      <c r="C45" s="11">
        <v>2012</v>
      </c>
      <c r="D45">
        <v>1066</v>
      </c>
      <c r="E45">
        <v>1385</v>
      </c>
      <c r="F45">
        <f t="shared" si="1"/>
        <v>1.2992495309568479</v>
      </c>
    </row>
    <row r="46" spans="1:7">
      <c r="A46" t="s">
        <v>248</v>
      </c>
      <c r="B46" s="20">
        <v>5</v>
      </c>
      <c r="C46" s="11">
        <v>2013</v>
      </c>
      <c r="D46">
        <v>866</v>
      </c>
      <c r="E46">
        <v>252</v>
      </c>
      <c r="F46">
        <f t="shared" si="1"/>
        <v>0.29099307159353349</v>
      </c>
    </row>
    <row r="47" spans="1:7">
      <c r="A47" t="s">
        <v>248</v>
      </c>
      <c r="B47" s="20">
        <v>8</v>
      </c>
      <c r="C47" s="11">
        <v>2013</v>
      </c>
      <c r="D47">
        <v>794</v>
      </c>
      <c r="E47">
        <v>1588</v>
      </c>
      <c r="F47">
        <f t="shared" si="1"/>
        <v>2</v>
      </c>
    </row>
    <row r="48" spans="1:7">
      <c r="A48" t="s">
        <v>248</v>
      </c>
      <c r="B48" s="20">
        <v>6</v>
      </c>
      <c r="C48" s="11">
        <v>2014</v>
      </c>
      <c r="D48">
        <v>1390</v>
      </c>
      <c r="E48">
        <v>1</v>
      </c>
      <c r="F48">
        <f t="shared" si="1"/>
        <v>7.1942446043165469E-4</v>
      </c>
    </row>
    <row r="49" spans="1:7">
      <c r="A49" t="s">
        <v>248</v>
      </c>
      <c r="B49" s="20">
        <v>8</v>
      </c>
      <c r="C49" s="11">
        <v>2014</v>
      </c>
      <c r="D49">
        <v>1390</v>
      </c>
      <c r="E49">
        <v>222</v>
      </c>
      <c r="F49">
        <f t="shared" si="1"/>
        <v>0.15971223021582734</v>
      </c>
      <c r="G49">
        <f>AVERAGE(F40:F49)</f>
        <v>0.44250198140507052</v>
      </c>
    </row>
    <row r="52" spans="1:7">
      <c r="A52" s="1" t="s">
        <v>257</v>
      </c>
      <c r="B52" s="20">
        <v>8</v>
      </c>
      <c r="C52" s="11">
        <v>2007</v>
      </c>
    </row>
    <row r="53" spans="1:7">
      <c r="A53" s="1" t="s">
        <v>257</v>
      </c>
      <c r="B53" s="20">
        <v>5</v>
      </c>
      <c r="C53" s="11">
        <v>2008</v>
      </c>
      <c r="D53" s="2">
        <v>1926</v>
      </c>
      <c r="E53">
        <v>20</v>
      </c>
      <c r="F53">
        <f t="shared" ref="F53" si="2">E53/D53</f>
        <v>1.0384215991692628E-2</v>
      </c>
    </row>
    <row r="54" spans="1:7">
      <c r="A54" s="1" t="s">
        <v>257</v>
      </c>
      <c r="B54" s="23">
        <v>8</v>
      </c>
      <c r="C54" s="18">
        <v>2008</v>
      </c>
      <c r="D54" s="1"/>
      <c r="E54" s="1"/>
    </row>
    <row r="55" spans="1:7">
      <c r="A55" s="1" t="s">
        <v>257</v>
      </c>
      <c r="B55" s="23">
        <v>8</v>
      </c>
      <c r="C55" s="18">
        <v>2009</v>
      </c>
      <c r="E55" s="1"/>
    </row>
    <row r="56" spans="1:7">
      <c r="A56" t="s">
        <v>257</v>
      </c>
      <c r="B56" s="20">
        <v>5</v>
      </c>
      <c r="C56" s="11">
        <v>2011</v>
      </c>
      <c r="D56">
        <v>1926</v>
      </c>
      <c r="E56">
        <v>16</v>
      </c>
      <c r="F56">
        <f t="shared" ref="F56:F65" si="3">E56/D56</f>
        <v>8.3073727933541015E-3</v>
      </c>
    </row>
    <row r="57" spans="1:7">
      <c r="A57" t="s">
        <v>257</v>
      </c>
      <c r="B57" s="20">
        <v>8</v>
      </c>
      <c r="C57" s="11">
        <v>2011</v>
      </c>
      <c r="D57">
        <v>1760</v>
      </c>
      <c r="E57">
        <v>3520</v>
      </c>
      <c r="F57">
        <f t="shared" si="3"/>
        <v>2</v>
      </c>
    </row>
    <row r="58" spans="1:7">
      <c r="A58" t="s">
        <v>257</v>
      </c>
      <c r="B58" s="20">
        <v>5</v>
      </c>
      <c r="C58" s="11">
        <v>2012</v>
      </c>
      <c r="D58">
        <v>1926</v>
      </c>
      <c r="E58">
        <v>16</v>
      </c>
      <c r="F58">
        <f t="shared" si="3"/>
        <v>8.3073727933541015E-3</v>
      </c>
    </row>
    <row r="59" spans="1:7">
      <c r="A59" t="s">
        <v>257</v>
      </c>
      <c r="B59" s="20">
        <v>7</v>
      </c>
      <c r="C59" s="11">
        <v>2012</v>
      </c>
      <c r="D59">
        <v>1760</v>
      </c>
      <c r="E59">
        <v>10</v>
      </c>
      <c r="F59">
        <f t="shared" si="3"/>
        <v>5.681818181818182E-3</v>
      </c>
    </row>
    <row r="60" spans="1:7">
      <c r="A60" t="s">
        <v>257</v>
      </c>
      <c r="B60" s="20">
        <v>8</v>
      </c>
      <c r="C60" s="11">
        <v>2012</v>
      </c>
      <c r="D60">
        <v>2070</v>
      </c>
      <c r="E60">
        <v>209</v>
      </c>
      <c r="F60">
        <f t="shared" si="3"/>
        <v>0.10096618357487923</v>
      </c>
    </row>
    <row r="61" spans="1:7">
      <c r="A61" t="s">
        <v>257</v>
      </c>
      <c r="B61" s="20">
        <v>5</v>
      </c>
      <c r="C61" s="11">
        <v>2013</v>
      </c>
      <c r="D61">
        <v>439</v>
      </c>
      <c r="E61">
        <v>57</v>
      </c>
      <c r="F61">
        <f t="shared" si="3"/>
        <v>0.12984054669703873</v>
      </c>
    </row>
    <row r="62" spans="1:7">
      <c r="A62" t="s">
        <v>257</v>
      </c>
      <c r="B62" s="20">
        <v>8</v>
      </c>
      <c r="C62" s="11">
        <v>2013</v>
      </c>
      <c r="D62">
        <v>2600</v>
      </c>
      <c r="E62">
        <v>5200</v>
      </c>
      <c r="F62">
        <f t="shared" si="3"/>
        <v>2</v>
      </c>
    </row>
    <row r="63" spans="1:7">
      <c r="A63" t="s">
        <v>257</v>
      </c>
      <c r="B63" s="20">
        <v>6</v>
      </c>
      <c r="C63" s="11">
        <v>2014</v>
      </c>
      <c r="D63">
        <v>2600</v>
      </c>
      <c r="E63">
        <v>16</v>
      </c>
      <c r="F63">
        <f t="shared" si="3"/>
        <v>6.1538461538461538E-3</v>
      </c>
    </row>
    <row r="64" spans="1:7">
      <c r="A64" t="s">
        <v>257</v>
      </c>
      <c r="B64" s="20" t="s">
        <v>47</v>
      </c>
      <c r="C64" s="11">
        <v>2014</v>
      </c>
      <c r="D64">
        <v>1916</v>
      </c>
      <c r="E64">
        <v>3832</v>
      </c>
      <c r="F64">
        <f t="shared" si="3"/>
        <v>2</v>
      </c>
    </row>
    <row r="65" spans="1:7">
      <c r="A65" t="s">
        <v>30</v>
      </c>
      <c r="B65" s="20">
        <v>8</v>
      </c>
      <c r="C65" s="11">
        <v>2012</v>
      </c>
      <c r="D65">
        <v>2345</v>
      </c>
      <c r="E65">
        <v>56</v>
      </c>
      <c r="F65">
        <f t="shared" si="3"/>
        <v>2.3880597014925373E-2</v>
      </c>
      <c r="G65">
        <f>AVERAGE(F53:F65)</f>
        <v>0.57213835938190083</v>
      </c>
    </row>
    <row r="68" spans="1:7">
      <c r="A68" t="s">
        <v>283</v>
      </c>
      <c r="B68" s="20">
        <v>5</v>
      </c>
      <c r="C68" s="11">
        <v>2013</v>
      </c>
      <c r="D68">
        <v>1400</v>
      </c>
      <c r="E68">
        <v>0</v>
      </c>
      <c r="F68">
        <f t="shared" ref="F68:F70" si="4">E68/D68</f>
        <v>0</v>
      </c>
    </row>
    <row r="69" spans="1:7">
      <c r="A69" t="s">
        <v>283</v>
      </c>
      <c r="B69" s="20">
        <v>6</v>
      </c>
      <c r="C69" s="11">
        <v>2014</v>
      </c>
      <c r="D69">
        <v>1400</v>
      </c>
      <c r="E69">
        <v>1</v>
      </c>
      <c r="F69">
        <f t="shared" si="4"/>
        <v>7.1428571428571429E-4</v>
      </c>
    </row>
    <row r="70" spans="1:7">
      <c r="A70" t="s">
        <v>283</v>
      </c>
      <c r="B70" s="20" t="s">
        <v>47</v>
      </c>
      <c r="C70" s="11">
        <v>2014</v>
      </c>
      <c r="D70">
        <v>1400</v>
      </c>
      <c r="E70">
        <v>2800</v>
      </c>
      <c r="F70">
        <f t="shared" si="4"/>
        <v>2</v>
      </c>
      <c r="G70">
        <f>AVERAGE(F68:F70)</f>
        <v>0.666904761904762</v>
      </c>
    </row>
    <row r="73" spans="1:7">
      <c r="A73" t="s">
        <v>256</v>
      </c>
      <c r="B73" s="20">
        <v>8</v>
      </c>
      <c r="C73" s="31">
        <v>2007</v>
      </c>
      <c r="D73">
        <v>1500</v>
      </c>
    </row>
    <row r="74" spans="1:7">
      <c r="A74" t="s">
        <v>256</v>
      </c>
      <c r="B74" s="20">
        <v>8</v>
      </c>
      <c r="C74" s="11">
        <v>2007</v>
      </c>
      <c r="D74">
        <v>600</v>
      </c>
      <c r="E74">
        <v>983</v>
      </c>
      <c r="F74">
        <f t="shared" ref="F74:F75" si="5">E74/D74</f>
        <v>1.6383333333333334</v>
      </c>
    </row>
    <row r="75" spans="1:7">
      <c r="A75" t="s">
        <v>256</v>
      </c>
      <c r="B75" s="20">
        <v>10</v>
      </c>
      <c r="C75" s="11">
        <v>2007</v>
      </c>
      <c r="D75">
        <v>1292</v>
      </c>
      <c r="E75">
        <v>149</v>
      </c>
      <c r="F75">
        <f t="shared" si="5"/>
        <v>0.1153250773993808</v>
      </c>
    </row>
    <row r="76" spans="1:7">
      <c r="A76" t="s">
        <v>256</v>
      </c>
      <c r="B76" s="23">
        <v>8</v>
      </c>
      <c r="C76" s="18">
        <v>2008</v>
      </c>
      <c r="D76" s="1"/>
      <c r="E76" s="1"/>
    </row>
    <row r="77" spans="1:7">
      <c r="A77" t="s">
        <v>256</v>
      </c>
      <c r="B77" s="20">
        <v>8</v>
      </c>
      <c r="C77" s="11">
        <v>2012</v>
      </c>
      <c r="D77">
        <v>1568</v>
      </c>
      <c r="E77">
        <v>48</v>
      </c>
      <c r="F77">
        <f t="shared" ref="F77:F82" si="6">E77/D77</f>
        <v>3.0612244897959183E-2</v>
      </c>
    </row>
    <row r="78" spans="1:7">
      <c r="A78" t="s">
        <v>256</v>
      </c>
      <c r="B78" s="20">
        <v>3</v>
      </c>
      <c r="C78" s="11">
        <v>2013</v>
      </c>
      <c r="D78">
        <v>1603</v>
      </c>
      <c r="E78">
        <v>332</v>
      </c>
      <c r="F78">
        <f t="shared" si="6"/>
        <v>0.20711166562694946</v>
      </c>
    </row>
    <row r="79" spans="1:7">
      <c r="A79" t="s">
        <v>256</v>
      </c>
      <c r="B79" s="20">
        <v>5</v>
      </c>
      <c r="C79" s="11">
        <v>2013</v>
      </c>
      <c r="D79">
        <v>943</v>
      </c>
      <c r="E79">
        <v>1</v>
      </c>
      <c r="F79">
        <f t="shared" si="6"/>
        <v>1.0604453870625664E-3</v>
      </c>
    </row>
    <row r="80" spans="1:7">
      <c r="A80" t="s">
        <v>256</v>
      </c>
      <c r="B80" s="20">
        <v>8</v>
      </c>
      <c r="C80" s="11">
        <v>2013</v>
      </c>
      <c r="D80">
        <v>872</v>
      </c>
      <c r="E80">
        <v>872</v>
      </c>
      <c r="F80">
        <f t="shared" si="6"/>
        <v>1</v>
      </c>
    </row>
    <row r="81" spans="1:7">
      <c r="A81" t="s">
        <v>256</v>
      </c>
      <c r="B81" s="20">
        <v>6</v>
      </c>
      <c r="C81" s="11">
        <v>2014</v>
      </c>
      <c r="D81">
        <v>445</v>
      </c>
      <c r="E81">
        <v>0</v>
      </c>
      <c r="F81">
        <f t="shared" si="6"/>
        <v>0</v>
      </c>
    </row>
    <row r="82" spans="1:7">
      <c r="A82" t="s">
        <v>256</v>
      </c>
      <c r="B82" s="20" t="s">
        <v>47</v>
      </c>
      <c r="C82" s="11">
        <v>2014</v>
      </c>
      <c r="D82">
        <v>417</v>
      </c>
      <c r="E82">
        <v>417</v>
      </c>
      <c r="F82">
        <f t="shared" si="6"/>
        <v>1</v>
      </c>
      <c r="G82">
        <f>AVERAGE(F74:F82)</f>
        <v>0.49905534583058564</v>
      </c>
    </row>
    <row r="86" spans="1:7">
      <c r="A86" t="s">
        <v>235</v>
      </c>
      <c r="B86" s="20">
        <v>7</v>
      </c>
      <c r="C86" s="13">
        <v>2007</v>
      </c>
      <c r="D86">
        <v>258</v>
      </c>
      <c r="E86">
        <v>64</v>
      </c>
    </row>
    <row r="87" spans="1:7">
      <c r="A87" t="s">
        <v>235</v>
      </c>
      <c r="B87" s="20">
        <v>7</v>
      </c>
      <c r="C87" s="13">
        <v>2007</v>
      </c>
      <c r="D87">
        <v>227</v>
      </c>
    </row>
    <row r="88" spans="1:7">
      <c r="A88" t="s">
        <v>235</v>
      </c>
      <c r="B88" s="20">
        <v>8</v>
      </c>
      <c r="C88" s="13">
        <v>2007</v>
      </c>
      <c r="D88">
        <v>300</v>
      </c>
      <c r="E88">
        <v>217</v>
      </c>
    </row>
    <row r="89" spans="1:7">
      <c r="A89" t="s">
        <v>235</v>
      </c>
      <c r="B89" s="20">
        <v>8</v>
      </c>
      <c r="C89" s="13">
        <v>2007</v>
      </c>
      <c r="D89">
        <v>50</v>
      </c>
      <c r="E89">
        <v>164</v>
      </c>
    </row>
    <row r="90" spans="1:7">
      <c r="A90" t="s">
        <v>235</v>
      </c>
      <c r="B90" s="20">
        <v>8</v>
      </c>
      <c r="C90" s="13">
        <v>2007</v>
      </c>
      <c r="D90">
        <v>500</v>
      </c>
      <c r="E90">
        <v>617</v>
      </c>
    </row>
    <row r="91" spans="1:7">
      <c r="A91" t="s">
        <v>235</v>
      </c>
      <c r="B91" s="20">
        <v>8</v>
      </c>
      <c r="C91" s="14">
        <v>2007</v>
      </c>
      <c r="D91">
        <v>650</v>
      </c>
      <c r="E91">
        <v>106</v>
      </c>
    </row>
    <row r="92" spans="1:7">
      <c r="A92" t="s">
        <v>235</v>
      </c>
      <c r="B92" s="20">
        <v>8</v>
      </c>
      <c r="C92" s="14">
        <v>2007</v>
      </c>
      <c r="D92">
        <v>1000</v>
      </c>
      <c r="E92">
        <v>330</v>
      </c>
    </row>
    <row r="93" spans="1:7">
      <c r="A93" t="s">
        <v>235</v>
      </c>
      <c r="B93" s="20">
        <v>8</v>
      </c>
      <c r="C93" s="14">
        <v>2007</v>
      </c>
      <c r="D93">
        <v>300</v>
      </c>
    </row>
    <row r="94" spans="1:7">
      <c r="A94" t="s">
        <v>235</v>
      </c>
      <c r="B94" s="20">
        <v>9</v>
      </c>
      <c r="C94" s="14">
        <v>2007</v>
      </c>
      <c r="D94">
        <v>300</v>
      </c>
    </row>
    <row r="95" spans="1:7">
      <c r="A95" t="s">
        <v>235</v>
      </c>
      <c r="B95" s="20">
        <v>5</v>
      </c>
      <c r="C95" s="14">
        <v>2008</v>
      </c>
      <c r="D95">
        <v>1362</v>
      </c>
      <c r="E95">
        <v>3</v>
      </c>
    </row>
    <row r="96" spans="1:7">
      <c r="A96" t="s">
        <v>235</v>
      </c>
      <c r="B96" s="24">
        <v>8</v>
      </c>
      <c r="C96" s="15">
        <v>2008</v>
      </c>
      <c r="D96">
        <v>520</v>
      </c>
    </row>
    <row r="97" spans="1:5">
      <c r="A97" t="s">
        <v>235</v>
      </c>
      <c r="B97" s="25">
        <v>5</v>
      </c>
      <c r="C97" s="16">
        <v>2009</v>
      </c>
      <c r="D97">
        <v>762</v>
      </c>
      <c r="E97">
        <v>0</v>
      </c>
    </row>
    <row r="98" spans="1:5">
      <c r="A98" t="s">
        <v>235</v>
      </c>
      <c r="B98" s="20">
        <v>8</v>
      </c>
      <c r="C98" s="11">
        <v>2009</v>
      </c>
      <c r="D98">
        <v>762</v>
      </c>
      <c r="E98">
        <v>222</v>
      </c>
    </row>
    <row r="99" spans="1:5">
      <c r="A99" t="s">
        <v>235</v>
      </c>
      <c r="B99" s="20">
        <v>5</v>
      </c>
      <c r="C99" s="11">
        <v>2010</v>
      </c>
      <c r="D99">
        <v>762</v>
      </c>
      <c r="E99">
        <v>67</v>
      </c>
    </row>
    <row r="100" spans="1:5">
      <c r="A100" t="s">
        <v>235</v>
      </c>
      <c r="B100" s="20">
        <v>8</v>
      </c>
      <c r="C100" s="11">
        <v>2010</v>
      </c>
      <c r="D100">
        <v>372</v>
      </c>
      <c r="E100">
        <v>310</v>
      </c>
    </row>
    <row r="101" spans="1:5">
      <c r="A101" t="s">
        <v>235</v>
      </c>
      <c r="B101" s="20">
        <v>5</v>
      </c>
      <c r="C101" s="11">
        <v>2011</v>
      </c>
      <c r="D101" s="2">
        <v>762</v>
      </c>
      <c r="E101">
        <v>0</v>
      </c>
    </row>
    <row r="102" spans="1:5">
      <c r="A102" t="s">
        <v>235</v>
      </c>
      <c r="B102" s="20">
        <v>8</v>
      </c>
      <c r="C102" s="11">
        <v>2011</v>
      </c>
      <c r="D102">
        <v>520</v>
      </c>
      <c r="E102">
        <v>80</v>
      </c>
    </row>
    <row r="103" spans="1:5">
      <c r="A103" t="s">
        <v>235</v>
      </c>
      <c r="B103" s="20">
        <v>5</v>
      </c>
      <c r="C103" s="11">
        <v>2012</v>
      </c>
      <c r="D103" s="2">
        <v>762</v>
      </c>
      <c r="E103">
        <v>64</v>
      </c>
    </row>
    <row r="104" spans="1:5">
      <c r="A104" t="s">
        <v>235</v>
      </c>
      <c r="B104" s="20">
        <v>8</v>
      </c>
      <c r="C104" s="11">
        <v>2012</v>
      </c>
      <c r="D104" s="2">
        <v>762</v>
      </c>
    </row>
    <row r="105" spans="1:5">
      <c r="A105" t="s">
        <v>235</v>
      </c>
      <c r="B105" s="20">
        <v>3</v>
      </c>
      <c r="C105" s="11">
        <v>2013</v>
      </c>
      <c r="D105" s="2">
        <v>762</v>
      </c>
      <c r="E105">
        <v>950</v>
      </c>
    </row>
    <row r="106" spans="1:5">
      <c r="A106" t="s">
        <v>235</v>
      </c>
      <c r="B106" s="20">
        <v>5</v>
      </c>
      <c r="C106" s="11">
        <v>2013</v>
      </c>
      <c r="D106" s="2">
        <v>762</v>
      </c>
      <c r="E106">
        <v>131</v>
      </c>
    </row>
    <row r="107" spans="1:5">
      <c r="A107" t="s">
        <v>235</v>
      </c>
      <c r="B107" s="20">
        <v>8</v>
      </c>
      <c r="C107" s="11">
        <v>2013</v>
      </c>
      <c r="D107">
        <v>520</v>
      </c>
      <c r="E107">
        <v>637</v>
      </c>
    </row>
    <row r="108" spans="1:5">
      <c r="A108" t="s">
        <v>235</v>
      </c>
      <c r="B108" s="20">
        <v>6</v>
      </c>
      <c r="C108" s="11">
        <v>2014</v>
      </c>
      <c r="D108" s="2">
        <v>762</v>
      </c>
      <c r="E108">
        <v>0</v>
      </c>
    </row>
    <row r="109" spans="1:5">
      <c r="A109" t="s">
        <v>235</v>
      </c>
      <c r="B109" s="20">
        <v>8</v>
      </c>
      <c r="C109" s="11">
        <v>2014</v>
      </c>
      <c r="D109">
        <v>825</v>
      </c>
      <c r="E109">
        <v>210</v>
      </c>
    </row>
    <row r="113" spans="1:5">
      <c r="A113" t="s">
        <v>265</v>
      </c>
      <c r="B113" s="20">
        <v>9</v>
      </c>
      <c r="C113" s="11">
        <v>2007</v>
      </c>
      <c r="D113">
        <v>60</v>
      </c>
    </row>
    <row r="114" spans="1:5">
      <c r="A114" t="s">
        <v>265</v>
      </c>
      <c r="B114" s="20">
        <v>8</v>
      </c>
      <c r="C114" s="11">
        <v>2008</v>
      </c>
      <c r="D114">
        <v>2480</v>
      </c>
    </row>
    <row r="115" spans="1:5">
      <c r="A115" t="s">
        <v>265</v>
      </c>
      <c r="B115" s="20">
        <v>8</v>
      </c>
      <c r="C115" s="11">
        <v>2009</v>
      </c>
      <c r="D115">
        <v>274</v>
      </c>
      <c r="E115">
        <v>0</v>
      </c>
    </row>
    <row r="116" spans="1:5">
      <c r="A116" t="s">
        <v>265</v>
      </c>
      <c r="B116" s="20">
        <v>5</v>
      </c>
      <c r="C116" s="11">
        <v>2010</v>
      </c>
      <c r="D116">
        <v>274</v>
      </c>
      <c r="E116">
        <v>208</v>
      </c>
    </row>
    <row r="117" spans="1:5">
      <c r="A117" t="s">
        <v>265</v>
      </c>
      <c r="B117" s="20">
        <v>5</v>
      </c>
      <c r="C117" s="11">
        <v>2011</v>
      </c>
      <c r="D117">
        <v>4660</v>
      </c>
      <c r="E117">
        <v>3</v>
      </c>
    </row>
    <row r="118" spans="1:5">
      <c r="A118" t="s">
        <v>265</v>
      </c>
      <c r="B118" s="20">
        <v>5</v>
      </c>
      <c r="C118" s="11">
        <v>2012</v>
      </c>
      <c r="D118">
        <v>4597</v>
      </c>
    </row>
    <row r="119" spans="1:5">
      <c r="A119" t="s">
        <v>265</v>
      </c>
      <c r="B119" s="20">
        <v>8</v>
      </c>
      <c r="C119" s="11">
        <v>2012</v>
      </c>
      <c r="D119">
        <v>4597</v>
      </c>
    </row>
    <row r="120" spans="1:5">
      <c r="A120" t="s">
        <v>265</v>
      </c>
      <c r="B120" s="20">
        <v>3</v>
      </c>
      <c r="C120" s="11">
        <v>2013</v>
      </c>
      <c r="D120">
        <v>4597</v>
      </c>
      <c r="E120">
        <v>8814</v>
      </c>
    </row>
    <row r="121" spans="1:5">
      <c r="A121" t="s">
        <v>265</v>
      </c>
      <c r="B121" s="20">
        <v>5</v>
      </c>
      <c r="C121" s="11">
        <v>2013</v>
      </c>
      <c r="D121">
        <v>4597</v>
      </c>
      <c r="E121">
        <v>43</v>
      </c>
    </row>
    <row r="122" spans="1:5">
      <c r="A122" t="s">
        <v>265</v>
      </c>
      <c r="B122" s="20">
        <v>8</v>
      </c>
      <c r="C122" s="11">
        <v>2013</v>
      </c>
      <c r="D122">
        <v>4597</v>
      </c>
      <c r="E122">
        <v>2081</v>
      </c>
    </row>
    <row r="123" spans="1:5">
      <c r="A123" t="s">
        <v>265</v>
      </c>
      <c r="B123" s="20">
        <v>6</v>
      </c>
      <c r="C123" s="11">
        <v>2014</v>
      </c>
      <c r="D123">
        <v>4660</v>
      </c>
      <c r="E123">
        <v>8</v>
      </c>
    </row>
    <row r="124" spans="1:5">
      <c r="A124" t="s">
        <v>265</v>
      </c>
      <c r="B124" s="20">
        <v>8</v>
      </c>
      <c r="C124" s="11">
        <v>2014</v>
      </c>
      <c r="D124">
        <v>866</v>
      </c>
      <c r="E124">
        <v>1732</v>
      </c>
    </row>
    <row r="127" spans="1:5">
      <c r="A127" t="s">
        <v>106</v>
      </c>
      <c r="B127" s="20">
        <v>8</v>
      </c>
      <c r="C127" s="11">
        <v>2007</v>
      </c>
      <c r="D127">
        <v>63</v>
      </c>
      <c r="E127">
        <v>80</v>
      </c>
    </row>
    <row r="128" spans="1:5">
      <c r="A128" t="s">
        <v>106</v>
      </c>
      <c r="B128" s="20">
        <v>9</v>
      </c>
      <c r="C128" s="11">
        <v>2007</v>
      </c>
    </row>
    <row r="129" spans="1:5">
      <c r="A129" t="s">
        <v>106</v>
      </c>
      <c r="B129" s="20">
        <v>5</v>
      </c>
      <c r="C129" s="11">
        <v>2008</v>
      </c>
      <c r="D129">
        <v>983</v>
      </c>
      <c r="E129">
        <v>16</v>
      </c>
    </row>
    <row r="130" spans="1:5">
      <c r="A130" t="s">
        <v>106</v>
      </c>
      <c r="B130" s="20">
        <v>5</v>
      </c>
      <c r="C130" s="11">
        <v>2008</v>
      </c>
      <c r="D130">
        <v>887</v>
      </c>
      <c r="E130">
        <v>0</v>
      </c>
    </row>
    <row r="131" spans="1:5">
      <c r="A131" t="s">
        <v>106</v>
      </c>
      <c r="B131" s="20">
        <v>5</v>
      </c>
      <c r="C131" s="11">
        <v>2009</v>
      </c>
      <c r="D131">
        <v>1261</v>
      </c>
      <c r="E131">
        <v>8</v>
      </c>
    </row>
    <row r="132" spans="1:5">
      <c r="A132" t="s">
        <v>106</v>
      </c>
      <c r="B132" s="20">
        <v>8</v>
      </c>
      <c r="C132" s="11">
        <v>2009</v>
      </c>
      <c r="D132">
        <v>887</v>
      </c>
      <c r="E132">
        <v>12</v>
      </c>
    </row>
    <row r="133" spans="1:5">
      <c r="A133" t="s">
        <v>106</v>
      </c>
      <c r="B133" s="20">
        <v>5</v>
      </c>
      <c r="C133" s="11">
        <v>2010</v>
      </c>
      <c r="D133">
        <v>887</v>
      </c>
      <c r="E133">
        <v>2</v>
      </c>
    </row>
    <row r="134" spans="1:5">
      <c r="A134" t="s">
        <v>106</v>
      </c>
      <c r="B134" s="20">
        <v>5</v>
      </c>
      <c r="C134" s="11">
        <v>2011</v>
      </c>
      <c r="D134">
        <v>887</v>
      </c>
      <c r="E134">
        <v>0</v>
      </c>
    </row>
    <row r="135" spans="1:5">
      <c r="A135" t="s">
        <v>106</v>
      </c>
      <c r="B135" s="20">
        <v>5</v>
      </c>
      <c r="C135" s="11">
        <v>2012</v>
      </c>
      <c r="D135">
        <v>887</v>
      </c>
      <c r="E135">
        <v>0</v>
      </c>
    </row>
    <row r="136" spans="1:5">
      <c r="A136" t="s">
        <v>106</v>
      </c>
      <c r="B136" s="20">
        <v>8</v>
      </c>
      <c r="C136" s="11">
        <v>2012</v>
      </c>
      <c r="D136">
        <v>231</v>
      </c>
    </row>
    <row r="137" spans="1:5">
      <c r="A137" t="s">
        <v>106</v>
      </c>
      <c r="B137" s="20">
        <v>3</v>
      </c>
      <c r="C137" s="11">
        <v>2013</v>
      </c>
      <c r="D137">
        <v>887</v>
      </c>
      <c r="E137">
        <v>1169</v>
      </c>
    </row>
    <row r="138" spans="1:5">
      <c r="A138" t="s">
        <v>106</v>
      </c>
      <c r="B138" s="20">
        <v>5</v>
      </c>
      <c r="C138" s="11">
        <v>2013</v>
      </c>
      <c r="D138">
        <v>887</v>
      </c>
      <c r="E138">
        <v>0</v>
      </c>
    </row>
    <row r="139" spans="1:5">
      <c r="A139" t="s">
        <v>106</v>
      </c>
      <c r="B139" s="20">
        <v>8</v>
      </c>
      <c r="C139" s="11">
        <v>2014</v>
      </c>
      <c r="D139">
        <v>887</v>
      </c>
      <c r="E139">
        <v>435</v>
      </c>
    </row>
    <row r="142" spans="1:5">
      <c r="A142" t="s">
        <v>280</v>
      </c>
      <c r="B142" s="20">
        <v>7</v>
      </c>
      <c r="C142" s="11">
        <v>2007</v>
      </c>
      <c r="D142">
        <v>225</v>
      </c>
      <c r="E142">
        <v>32</v>
      </c>
    </row>
    <row r="143" spans="1:5">
      <c r="A143" t="s">
        <v>280</v>
      </c>
      <c r="B143" s="20">
        <v>8</v>
      </c>
      <c r="C143" s="11">
        <v>2007</v>
      </c>
      <c r="D143">
        <v>225</v>
      </c>
    </row>
    <row r="144" spans="1:5">
      <c r="A144" t="s">
        <v>280</v>
      </c>
      <c r="B144" s="20">
        <v>8</v>
      </c>
      <c r="C144" s="11">
        <v>2007</v>
      </c>
      <c r="D144">
        <v>225</v>
      </c>
      <c r="E144">
        <v>100</v>
      </c>
    </row>
    <row r="145" spans="1:5">
      <c r="A145" t="s">
        <v>280</v>
      </c>
      <c r="B145" s="20">
        <v>8</v>
      </c>
      <c r="C145" s="11">
        <v>2007</v>
      </c>
      <c r="D145">
        <v>285</v>
      </c>
      <c r="E145">
        <v>153</v>
      </c>
    </row>
    <row r="146" spans="1:5">
      <c r="A146" t="s">
        <v>280</v>
      </c>
      <c r="B146" s="20">
        <v>9</v>
      </c>
      <c r="C146" s="11">
        <v>2007</v>
      </c>
      <c r="D146">
        <v>225</v>
      </c>
    </row>
    <row r="147" spans="1:5">
      <c r="A147" t="s">
        <v>280</v>
      </c>
      <c r="B147" s="20">
        <v>5</v>
      </c>
      <c r="C147" s="11">
        <v>2008</v>
      </c>
      <c r="D147">
        <v>225</v>
      </c>
      <c r="E147">
        <v>0</v>
      </c>
    </row>
    <row r="148" spans="1:5">
      <c r="A148" s="2" t="s">
        <v>280</v>
      </c>
      <c r="B148" s="20">
        <v>5</v>
      </c>
      <c r="C148" s="11">
        <v>2009</v>
      </c>
      <c r="D148">
        <v>225</v>
      </c>
      <c r="E148">
        <v>0</v>
      </c>
    </row>
    <row r="149" spans="1:5">
      <c r="A149" s="2" t="s">
        <v>280</v>
      </c>
      <c r="B149" s="20">
        <v>8</v>
      </c>
      <c r="C149" s="11">
        <v>2009</v>
      </c>
      <c r="D149">
        <v>225</v>
      </c>
      <c r="E149">
        <v>16</v>
      </c>
    </row>
    <row r="150" spans="1:5">
      <c r="A150" s="2" t="s">
        <v>280</v>
      </c>
      <c r="B150" s="20">
        <v>5</v>
      </c>
      <c r="C150" s="11">
        <v>2010</v>
      </c>
      <c r="D150">
        <v>225</v>
      </c>
      <c r="E150">
        <v>18</v>
      </c>
    </row>
    <row r="151" spans="1:5">
      <c r="A151" t="s">
        <v>280</v>
      </c>
      <c r="B151" s="20">
        <v>5</v>
      </c>
      <c r="C151" s="11">
        <v>2011</v>
      </c>
      <c r="D151">
        <v>225</v>
      </c>
      <c r="E151">
        <v>0</v>
      </c>
    </row>
    <row r="152" spans="1:5">
      <c r="A152" t="s">
        <v>280</v>
      </c>
      <c r="B152" s="20">
        <v>5</v>
      </c>
      <c r="C152" s="11">
        <v>2012</v>
      </c>
      <c r="D152">
        <v>225</v>
      </c>
      <c r="E152">
        <v>4</v>
      </c>
    </row>
    <row r="153" spans="1:5">
      <c r="A153" s="2" t="s">
        <v>280</v>
      </c>
      <c r="B153" s="20">
        <v>8</v>
      </c>
      <c r="C153" s="11">
        <v>2012</v>
      </c>
      <c r="D153">
        <v>225</v>
      </c>
      <c r="E153">
        <v>4</v>
      </c>
    </row>
    <row r="154" spans="1:5">
      <c r="A154" s="2" t="s">
        <v>280</v>
      </c>
      <c r="B154" s="20">
        <v>3</v>
      </c>
      <c r="C154" s="11">
        <v>2013</v>
      </c>
      <c r="D154">
        <v>225</v>
      </c>
      <c r="E154">
        <v>128</v>
      </c>
    </row>
    <row r="155" spans="1:5">
      <c r="A155" s="2" t="s">
        <v>280</v>
      </c>
      <c r="B155" s="20">
        <v>5</v>
      </c>
      <c r="C155" s="11">
        <v>2013</v>
      </c>
      <c r="D155">
        <v>632</v>
      </c>
      <c r="E155">
        <v>69</v>
      </c>
    </row>
    <row r="156" spans="1:5">
      <c r="A156" s="2" t="s">
        <v>280</v>
      </c>
      <c r="B156" s="20">
        <v>8</v>
      </c>
      <c r="C156" s="11">
        <v>2013</v>
      </c>
      <c r="D156">
        <v>221</v>
      </c>
    </row>
    <row r="157" spans="1:5">
      <c r="A157" s="2" t="s">
        <v>280</v>
      </c>
      <c r="B157" s="20">
        <v>6</v>
      </c>
      <c r="C157" s="11">
        <v>2014</v>
      </c>
      <c r="D157">
        <v>632</v>
      </c>
      <c r="E157">
        <v>10</v>
      </c>
    </row>
    <row r="158" spans="1:5">
      <c r="A158" t="s">
        <v>280</v>
      </c>
      <c r="B158" s="20">
        <v>8</v>
      </c>
      <c r="C158" s="11">
        <v>2014</v>
      </c>
      <c r="D158">
        <v>225</v>
      </c>
      <c r="E158">
        <v>294</v>
      </c>
    </row>
    <row r="162" spans="1:5">
      <c r="A162" t="s">
        <v>271</v>
      </c>
      <c r="B162" s="20">
        <v>5</v>
      </c>
      <c r="C162" s="11">
        <v>2006</v>
      </c>
      <c r="D162">
        <v>200</v>
      </c>
      <c r="E162">
        <v>5</v>
      </c>
    </row>
    <row r="163" spans="1:5">
      <c r="A163" t="s">
        <v>271</v>
      </c>
      <c r="B163" s="20">
        <v>7</v>
      </c>
      <c r="C163" s="11">
        <v>2007</v>
      </c>
      <c r="D163">
        <v>200</v>
      </c>
      <c r="E163">
        <v>25</v>
      </c>
    </row>
    <row r="164" spans="1:5">
      <c r="A164" t="s">
        <v>271</v>
      </c>
      <c r="B164" s="26">
        <v>7</v>
      </c>
      <c r="C164" s="12">
        <v>2007</v>
      </c>
      <c r="D164" s="2">
        <v>1200</v>
      </c>
      <c r="E164">
        <v>750</v>
      </c>
    </row>
    <row r="165" spans="1:5">
      <c r="A165" t="s">
        <v>271</v>
      </c>
      <c r="B165" s="26">
        <v>8</v>
      </c>
      <c r="C165" s="12">
        <v>2007</v>
      </c>
      <c r="D165" s="2">
        <v>1200</v>
      </c>
      <c r="E165">
        <v>1200</v>
      </c>
    </row>
    <row r="166" spans="1:5">
      <c r="A166" t="s">
        <v>271</v>
      </c>
      <c r="B166" s="26">
        <v>8</v>
      </c>
      <c r="C166" s="12">
        <v>2007</v>
      </c>
      <c r="D166">
        <v>1100</v>
      </c>
      <c r="E166">
        <v>834</v>
      </c>
    </row>
    <row r="167" spans="1:5">
      <c r="A167" t="s">
        <v>271</v>
      </c>
      <c r="B167" s="26">
        <v>9</v>
      </c>
      <c r="C167" s="12">
        <v>2007</v>
      </c>
      <c r="D167">
        <v>430</v>
      </c>
      <c r="E167">
        <v>618</v>
      </c>
    </row>
    <row r="168" spans="1:5">
      <c r="A168" t="s">
        <v>271</v>
      </c>
      <c r="B168" s="26">
        <v>10</v>
      </c>
      <c r="C168" s="12">
        <v>2007</v>
      </c>
      <c r="D168">
        <v>720</v>
      </c>
      <c r="E168">
        <v>1622</v>
      </c>
    </row>
    <row r="169" spans="1:5">
      <c r="A169" t="s">
        <v>271</v>
      </c>
      <c r="B169" s="26">
        <v>5</v>
      </c>
      <c r="C169" s="12">
        <v>2008</v>
      </c>
      <c r="D169">
        <v>175</v>
      </c>
    </row>
    <row r="170" spans="1:5">
      <c r="A170" t="s">
        <v>271</v>
      </c>
      <c r="B170" s="26">
        <v>8</v>
      </c>
      <c r="C170" s="12">
        <v>2008</v>
      </c>
      <c r="D170">
        <v>750</v>
      </c>
    </row>
    <row r="171" spans="1:5">
      <c r="A171" t="s">
        <v>271</v>
      </c>
      <c r="B171" s="20">
        <v>5</v>
      </c>
      <c r="C171" s="11">
        <v>2009</v>
      </c>
      <c r="D171">
        <v>200</v>
      </c>
      <c r="E171">
        <v>153</v>
      </c>
    </row>
    <row r="172" spans="1:5">
      <c r="A172" t="s">
        <v>271</v>
      </c>
      <c r="B172" s="20">
        <v>8</v>
      </c>
      <c r="C172" s="11">
        <v>2009</v>
      </c>
      <c r="D172" s="2">
        <v>1200</v>
      </c>
      <c r="E172">
        <v>460</v>
      </c>
    </row>
    <row r="173" spans="1:5">
      <c r="A173" t="s">
        <v>271</v>
      </c>
      <c r="B173" s="26">
        <v>5</v>
      </c>
      <c r="C173" s="12">
        <v>2010</v>
      </c>
      <c r="D173" s="2">
        <v>1400</v>
      </c>
      <c r="E173">
        <v>219</v>
      </c>
    </row>
    <row r="174" spans="1:5">
      <c r="A174" t="s">
        <v>271</v>
      </c>
      <c r="B174" s="26">
        <v>8</v>
      </c>
      <c r="C174" s="12">
        <v>2010</v>
      </c>
      <c r="D174" s="2">
        <v>525</v>
      </c>
    </row>
    <row r="175" spans="1:5">
      <c r="A175" t="s">
        <v>271</v>
      </c>
      <c r="B175" s="26">
        <v>5</v>
      </c>
      <c r="C175" s="12">
        <v>2011</v>
      </c>
      <c r="D175" s="2">
        <v>1200</v>
      </c>
      <c r="E175">
        <v>38</v>
      </c>
    </row>
    <row r="176" spans="1:5">
      <c r="A176" t="s">
        <v>271</v>
      </c>
      <c r="B176" s="26">
        <v>8</v>
      </c>
      <c r="C176" s="12">
        <v>2011</v>
      </c>
      <c r="D176" s="2">
        <v>1200</v>
      </c>
    </row>
    <row r="177" spans="1:5">
      <c r="A177" t="s">
        <v>271</v>
      </c>
      <c r="B177" s="20">
        <v>5</v>
      </c>
      <c r="C177" s="11">
        <v>2012</v>
      </c>
      <c r="D177" s="2">
        <v>1200</v>
      </c>
      <c r="E177">
        <v>49</v>
      </c>
    </row>
    <row r="178" spans="1:5">
      <c r="A178" t="s">
        <v>271</v>
      </c>
      <c r="B178" s="20">
        <v>8</v>
      </c>
      <c r="C178" s="11">
        <v>2012</v>
      </c>
      <c r="D178" s="2">
        <v>1200</v>
      </c>
      <c r="E178">
        <v>175</v>
      </c>
    </row>
    <row r="179" spans="1:5">
      <c r="A179" t="s">
        <v>271</v>
      </c>
      <c r="B179" s="20">
        <v>3</v>
      </c>
      <c r="C179" s="11">
        <v>2013</v>
      </c>
      <c r="D179" s="2">
        <v>1200</v>
      </c>
      <c r="E179">
        <v>754</v>
      </c>
    </row>
    <row r="180" spans="1:5">
      <c r="A180" t="s">
        <v>271</v>
      </c>
      <c r="B180" s="20">
        <v>5</v>
      </c>
      <c r="C180" s="11">
        <v>2013</v>
      </c>
      <c r="D180" s="2">
        <v>1200</v>
      </c>
      <c r="E180">
        <v>145</v>
      </c>
    </row>
    <row r="181" spans="1:5">
      <c r="A181" t="s">
        <v>271</v>
      </c>
      <c r="B181" s="20">
        <v>8</v>
      </c>
      <c r="C181" s="11">
        <v>2013</v>
      </c>
      <c r="D181" s="2">
        <v>1080</v>
      </c>
      <c r="E181">
        <v>1226</v>
      </c>
    </row>
    <row r="182" spans="1:5">
      <c r="A182" t="s">
        <v>271</v>
      </c>
      <c r="B182" s="20">
        <v>6</v>
      </c>
      <c r="C182" s="11">
        <v>2014</v>
      </c>
      <c r="D182" s="2">
        <v>1200</v>
      </c>
      <c r="E182">
        <v>5</v>
      </c>
    </row>
    <row r="183" spans="1:5">
      <c r="A183" t="s">
        <v>271</v>
      </c>
      <c r="B183" s="20">
        <v>8</v>
      </c>
      <c r="C183" s="11">
        <v>2014</v>
      </c>
      <c r="D183" s="2">
        <v>720</v>
      </c>
      <c r="E183">
        <v>3600</v>
      </c>
    </row>
    <row r="185" spans="1:5">
      <c r="A185" t="s">
        <v>243</v>
      </c>
      <c r="B185" s="20">
        <v>5</v>
      </c>
      <c r="C185" s="11">
        <v>2006</v>
      </c>
      <c r="D185">
        <v>630</v>
      </c>
      <c r="E185">
        <v>0</v>
      </c>
    </row>
    <row r="186" spans="1:5">
      <c r="A186" t="s">
        <v>243</v>
      </c>
      <c r="B186" s="20">
        <v>8</v>
      </c>
      <c r="C186" s="11">
        <v>2006</v>
      </c>
      <c r="D186">
        <v>460</v>
      </c>
    </row>
    <row r="187" spans="1:5">
      <c r="A187" t="s">
        <v>243</v>
      </c>
      <c r="B187" s="20">
        <v>5</v>
      </c>
      <c r="C187" s="11">
        <v>2007</v>
      </c>
      <c r="D187">
        <v>630</v>
      </c>
      <c r="E187">
        <v>0</v>
      </c>
    </row>
    <row r="188" spans="1:5">
      <c r="A188" t="s">
        <v>243</v>
      </c>
      <c r="B188" s="20">
        <v>7</v>
      </c>
      <c r="C188" s="11">
        <v>2007</v>
      </c>
      <c r="D188">
        <v>630</v>
      </c>
      <c r="E188">
        <v>1</v>
      </c>
    </row>
    <row r="189" spans="1:5">
      <c r="A189" t="s">
        <v>243</v>
      </c>
      <c r="B189" s="20">
        <v>7</v>
      </c>
      <c r="C189" s="11">
        <v>2007</v>
      </c>
      <c r="D189">
        <v>630</v>
      </c>
    </row>
    <row r="190" spans="1:5">
      <c r="A190" t="s">
        <v>243</v>
      </c>
      <c r="B190" s="20">
        <v>7</v>
      </c>
      <c r="C190" s="11">
        <v>2007</v>
      </c>
      <c r="D190">
        <v>630</v>
      </c>
      <c r="E190">
        <v>210</v>
      </c>
    </row>
    <row r="191" spans="1:5">
      <c r="A191" t="s">
        <v>243</v>
      </c>
      <c r="B191" s="20">
        <v>8</v>
      </c>
      <c r="C191" s="11">
        <v>2007</v>
      </c>
      <c r="D191">
        <v>630</v>
      </c>
    </row>
    <row r="192" spans="1:5">
      <c r="A192" t="s">
        <v>243</v>
      </c>
      <c r="B192" s="20">
        <v>9</v>
      </c>
      <c r="C192" s="11">
        <v>2007</v>
      </c>
      <c r="D192">
        <v>630</v>
      </c>
      <c r="E192">
        <v>75</v>
      </c>
    </row>
    <row r="193" spans="1:5">
      <c r="A193" t="s">
        <v>243</v>
      </c>
      <c r="B193" s="20">
        <v>10</v>
      </c>
      <c r="C193" s="11">
        <v>2007</v>
      </c>
      <c r="D193">
        <v>630</v>
      </c>
      <c r="E193">
        <v>138</v>
      </c>
    </row>
    <row r="194" spans="1:5">
      <c r="A194" t="s">
        <v>243</v>
      </c>
      <c r="B194" s="20">
        <v>5</v>
      </c>
      <c r="C194" s="11">
        <v>2008</v>
      </c>
      <c r="D194">
        <v>630</v>
      </c>
      <c r="E194">
        <v>0</v>
      </c>
    </row>
    <row r="195" spans="1:5">
      <c r="A195" t="s">
        <v>243</v>
      </c>
      <c r="B195" s="20">
        <v>8</v>
      </c>
      <c r="C195" s="11">
        <v>2008</v>
      </c>
      <c r="D195">
        <v>630</v>
      </c>
      <c r="E195">
        <v>157</v>
      </c>
    </row>
    <row r="196" spans="1:5">
      <c r="A196" t="s">
        <v>243</v>
      </c>
      <c r="B196" s="20">
        <v>5</v>
      </c>
      <c r="C196" s="11">
        <v>2009</v>
      </c>
      <c r="D196">
        <v>630</v>
      </c>
      <c r="E196">
        <v>119</v>
      </c>
    </row>
    <row r="197" spans="1:5">
      <c r="A197" t="s">
        <v>243</v>
      </c>
      <c r="B197" s="20">
        <v>8</v>
      </c>
      <c r="C197" s="11">
        <v>2009</v>
      </c>
      <c r="D197">
        <v>630</v>
      </c>
      <c r="E197">
        <v>24</v>
      </c>
    </row>
    <row r="198" spans="1:5">
      <c r="A198" t="s">
        <v>243</v>
      </c>
      <c r="B198" s="20">
        <v>5</v>
      </c>
      <c r="C198" s="11">
        <v>2010</v>
      </c>
      <c r="D198">
        <v>630</v>
      </c>
      <c r="E198">
        <v>67</v>
      </c>
    </row>
    <row r="199" spans="1:5">
      <c r="A199" t="s">
        <v>243</v>
      </c>
      <c r="B199" s="20">
        <v>8</v>
      </c>
      <c r="C199" s="11">
        <v>2010</v>
      </c>
      <c r="D199">
        <v>630</v>
      </c>
      <c r="E199">
        <v>479</v>
      </c>
    </row>
    <row r="200" spans="1:5">
      <c r="A200" t="s">
        <v>243</v>
      </c>
      <c r="B200" s="20">
        <v>5</v>
      </c>
      <c r="C200" s="11">
        <v>2011</v>
      </c>
      <c r="D200">
        <v>630</v>
      </c>
      <c r="E200">
        <v>0</v>
      </c>
    </row>
    <row r="201" spans="1:5">
      <c r="A201" t="s">
        <v>243</v>
      </c>
      <c r="B201" s="20">
        <v>8</v>
      </c>
      <c r="C201" s="11">
        <v>2011</v>
      </c>
      <c r="D201">
        <v>630</v>
      </c>
      <c r="E201">
        <v>270</v>
      </c>
    </row>
    <row r="202" spans="1:5">
      <c r="A202" t="s">
        <v>243</v>
      </c>
      <c r="B202" s="20">
        <v>5</v>
      </c>
      <c r="C202" s="11">
        <v>2012</v>
      </c>
      <c r="D202">
        <v>630</v>
      </c>
      <c r="E202">
        <v>0</v>
      </c>
    </row>
    <row r="203" spans="1:5">
      <c r="A203" t="s">
        <v>243</v>
      </c>
      <c r="B203" s="20">
        <v>8</v>
      </c>
      <c r="C203" s="11">
        <v>2012</v>
      </c>
      <c r="D203">
        <v>630</v>
      </c>
      <c r="E203">
        <v>14</v>
      </c>
    </row>
    <row r="204" spans="1:5">
      <c r="A204" t="s">
        <v>243</v>
      </c>
      <c r="B204" s="20">
        <v>3</v>
      </c>
      <c r="C204" s="11">
        <v>2013</v>
      </c>
      <c r="D204">
        <v>630</v>
      </c>
      <c r="E204">
        <v>171</v>
      </c>
    </row>
    <row r="205" spans="1:5">
      <c r="A205" t="s">
        <v>243</v>
      </c>
      <c r="B205" s="20">
        <v>5</v>
      </c>
      <c r="C205" s="11">
        <v>2013</v>
      </c>
      <c r="D205">
        <v>630</v>
      </c>
      <c r="E205">
        <v>0</v>
      </c>
    </row>
    <row r="206" spans="1:5">
      <c r="A206" t="s">
        <v>243</v>
      </c>
      <c r="B206" s="20">
        <v>8</v>
      </c>
      <c r="C206" s="11">
        <v>2013</v>
      </c>
      <c r="D206">
        <v>630</v>
      </c>
      <c r="E206">
        <v>285</v>
      </c>
    </row>
    <row r="207" spans="1:5">
      <c r="A207" t="s">
        <v>243</v>
      </c>
      <c r="B207" s="20">
        <v>6</v>
      </c>
      <c r="C207" s="11">
        <v>2014</v>
      </c>
      <c r="D207">
        <v>630</v>
      </c>
      <c r="E207">
        <v>0</v>
      </c>
    </row>
    <row r="208" spans="1:5">
      <c r="A208" t="s">
        <v>243</v>
      </c>
      <c r="B208" s="20">
        <v>8</v>
      </c>
      <c r="C208" s="11">
        <v>2014</v>
      </c>
      <c r="D208">
        <v>460</v>
      </c>
      <c r="E208">
        <v>460</v>
      </c>
    </row>
    <row r="210" spans="1:5">
      <c r="A210" t="s">
        <v>270</v>
      </c>
      <c r="B210" s="20">
        <v>7</v>
      </c>
      <c r="C210" s="11">
        <v>2000</v>
      </c>
      <c r="D210" s="2">
        <v>730</v>
      </c>
    </row>
    <row r="211" spans="1:5">
      <c r="A211" t="s">
        <v>270</v>
      </c>
      <c r="B211" s="20">
        <v>8</v>
      </c>
      <c r="C211" s="11">
        <v>2007</v>
      </c>
      <c r="D211" s="2">
        <v>730</v>
      </c>
      <c r="E211">
        <v>228</v>
      </c>
    </row>
    <row r="212" spans="1:5">
      <c r="A212" t="s">
        <v>270</v>
      </c>
      <c r="B212" s="20">
        <v>9</v>
      </c>
      <c r="C212" s="11">
        <v>2007</v>
      </c>
      <c r="D212" s="2">
        <v>1800</v>
      </c>
      <c r="E212">
        <v>641</v>
      </c>
    </row>
    <row r="213" spans="1:5">
      <c r="A213" t="s">
        <v>270</v>
      </c>
      <c r="B213" s="20">
        <v>10</v>
      </c>
      <c r="C213" s="11">
        <v>2007</v>
      </c>
      <c r="D213">
        <v>1600</v>
      </c>
      <c r="E213">
        <v>1274</v>
      </c>
    </row>
    <row r="214" spans="1:5">
      <c r="A214" t="s">
        <v>270</v>
      </c>
      <c r="B214" s="20">
        <v>5</v>
      </c>
      <c r="C214" s="11">
        <v>2008</v>
      </c>
      <c r="D214" s="2">
        <v>730</v>
      </c>
      <c r="E214">
        <v>0</v>
      </c>
    </row>
    <row r="215" spans="1:5">
      <c r="A215" t="s">
        <v>270</v>
      </c>
      <c r="B215" s="20">
        <v>8</v>
      </c>
      <c r="C215" s="11">
        <v>2009</v>
      </c>
      <c r="D215">
        <v>2100</v>
      </c>
      <c r="E215">
        <v>250</v>
      </c>
    </row>
    <row r="216" spans="1:5">
      <c r="A216" t="s">
        <v>270</v>
      </c>
      <c r="B216" s="20">
        <v>5</v>
      </c>
      <c r="C216" s="11">
        <v>2010</v>
      </c>
      <c r="D216" s="2">
        <v>2000</v>
      </c>
      <c r="E216">
        <v>56</v>
      </c>
    </row>
    <row r="217" spans="1:5">
      <c r="A217" t="s">
        <v>270</v>
      </c>
      <c r="B217" s="20">
        <v>8</v>
      </c>
      <c r="C217" s="11">
        <v>2010</v>
      </c>
      <c r="D217" s="2">
        <v>550</v>
      </c>
    </row>
    <row r="218" spans="1:5">
      <c r="A218" t="s">
        <v>270</v>
      </c>
      <c r="B218" s="20">
        <v>5</v>
      </c>
      <c r="C218" s="11">
        <v>2011</v>
      </c>
      <c r="D218">
        <v>2100</v>
      </c>
      <c r="E218">
        <v>0</v>
      </c>
    </row>
    <row r="219" spans="1:5">
      <c r="A219" t="s">
        <v>270</v>
      </c>
      <c r="B219" s="20">
        <v>8</v>
      </c>
      <c r="C219" s="11">
        <v>2012</v>
      </c>
      <c r="D219" s="2">
        <v>1400</v>
      </c>
      <c r="E219">
        <v>77</v>
      </c>
    </row>
    <row r="220" spans="1:5">
      <c r="A220" t="s">
        <v>270</v>
      </c>
      <c r="B220" s="20">
        <v>8</v>
      </c>
      <c r="C220" s="11">
        <v>2012</v>
      </c>
      <c r="D220" s="2">
        <v>730</v>
      </c>
    </row>
    <row r="222" spans="1:5">
      <c r="A222" t="s">
        <v>274</v>
      </c>
      <c r="B222" s="20">
        <v>7</v>
      </c>
      <c r="C222" s="11">
        <v>2007</v>
      </c>
      <c r="D222" s="2">
        <v>680</v>
      </c>
      <c r="E222">
        <v>1</v>
      </c>
    </row>
    <row r="223" spans="1:5">
      <c r="A223" s="2" t="s">
        <v>274</v>
      </c>
      <c r="B223" s="26">
        <v>7</v>
      </c>
      <c r="C223" s="12">
        <v>2007</v>
      </c>
      <c r="D223" s="2">
        <v>680</v>
      </c>
    </row>
    <row r="224" spans="1:5">
      <c r="A224" s="2" t="s">
        <v>274</v>
      </c>
      <c r="B224" s="26">
        <v>8</v>
      </c>
      <c r="C224" s="12">
        <v>2007</v>
      </c>
      <c r="D224" s="2">
        <v>680</v>
      </c>
      <c r="E224">
        <v>680</v>
      </c>
    </row>
    <row r="225" spans="1:5">
      <c r="A225" s="2" t="s">
        <v>274</v>
      </c>
      <c r="B225" s="26">
        <v>8</v>
      </c>
      <c r="C225" s="12">
        <v>2007</v>
      </c>
      <c r="D225" s="2">
        <v>340</v>
      </c>
    </row>
    <row r="226" spans="1:5">
      <c r="A226" s="2" t="s">
        <v>274</v>
      </c>
      <c r="B226" s="26">
        <v>9</v>
      </c>
      <c r="C226" s="12">
        <v>2007</v>
      </c>
      <c r="D226" s="2">
        <v>680</v>
      </c>
      <c r="E226">
        <v>641</v>
      </c>
    </row>
    <row r="227" spans="1:5">
      <c r="A227" s="2" t="s">
        <v>274</v>
      </c>
      <c r="B227" s="26">
        <v>10</v>
      </c>
      <c r="C227" s="12">
        <v>2007</v>
      </c>
      <c r="D227" s="2">
        <v>300</v>
      </c>
      <c r="E227">
        <v>434</v>
      </c>
    </row>
    <row r="228" spans="1:5">
      <c r="A228" s="2" t="s">
        <v>274</v>
      </c>
      <c r="B228" s="26">
        <v>5</v>
      </c>
      <c r="C228" s="12">
        <v>2008</v>
      </c>
      <c r="D228" s="2">
        <v>680</v>
      </c>
      <c r="E228">
        <v>1</v>
      </c>
    </row>
    <row r="229" spans="1:5">
      <c r="A229" s="2" t="s">
        <v>274</v>
      </c>
      <c r="B229" s="26">
        <v>8</v>
      </c>
      <c r="C229" s="12">
        <v>2008</v>
      </c>
      <c r="D229" s="2"/>
    </row>
    <row r="230" spans="1:5">
      <c r="A230" t="s">
        <v>274</v>
      </c>
      <c r="B230" s="20">
        <v>8</v>
      </c>
      <c r="C230" s="11">
        <v>2009</v>
      </c>
      <c r="D230" s="2">
        <v>680</v>
      </c>
      <c r="E230">
        <v>67</v>
      </c>
    </row>
    <row r="231" spans="1:5">
      <c r="A231" t="s">
        <v>274</v>
      </c>
      <c r="B231" s="26">
        <v>5</v>
      </c>
      <c r="C231" s="12">
        <v>2010</v>
      </c>
      <c r="D231" s="2">
        <v>680</v>
      </c>
      <c r="E231">
        <v>11</v>
      </c>
    </row>
    <row r="232" spans="1:5">
      <c r="A232" t="s">
        <v>274</v>
      </c>
      <c r="B232" s="26">
        <v>5</v>
      </c>
      <c r="C232" s="12">
        <v>2011</v>
      </c>
      <c r="D232" s="2">
        <v>680</v>
      </c>
      <c r="E232">
        <v>0</v>
      </c>
    </row>
    <row r="233" spans="1:5">
      <c r="A233" t="s">
        <v>274</v>
      </c>
      <c r="B233" s="20">
        <v>8</v>
      </c>
      <c r="C233" s="11">
        <v>2012</v>
      </c>
      <c r="D233" s="2">
        <v>680</v>
      </c>
    </row>
    <row r="234" spans="1:5">
      <c r="A234" t="s">
        <v>274</v>
      </c>
      <c r="B234" s="26">
        <v>5</v>
      </c>
      <c r="C234" s="12">
        <v>2013</v>
      </c>
      <c r="D234" s="2">
        <v>680</v>
      </c>
      <c r="E234">
        <v>8</v>
      </c>
    </row>
    <row r="235" spans="1:5">
      <c r="A235" t="s">
        <v>274</v>
      </c>
      <c r="B235" s="20">
        <v>6</v>
      </c>
      <c r="C235" s="11">
        <v>2014</v>
      </c>
      <c r="D235" s="2">
        <v>680</v>
      </c>
      <c r="E235">
        <v>0</v>
      </c>
    </row>
    <row r="237" spans="1:5">
      <c r="A237" t="s">
        <v>286</v>
      </c>
      <c r="B237" s="20">
        <v>6</v>
      </c>
      <c r="C237" s="11">
        <v>2014</v>
      </c>
      <c r="E237">
        <v>12</v>
      </c>
    </row>
    <row r="238" spans="1:5">
      <c r="A238" t="s">
        <v>287</v>
      </c>
      <c r="B238" s="20">
        <v>6</v>
      </c>
      <c r="C238" s="11">
        <v>2014</v>
      </c>
      <c r="E238">
        <v>11</v>
      </c>
    </row>
    <row r="239" spans="1:5">
      <c r="A239" t="s">
        <v>287</v>
      </c>
      <c r="B239" s="20">
        <v>8</v>
      </c>
      <c r="C239" s="11">
        <v>2014</v>
      </c>
      <c r="E239">
        <v>36</v>
      </c>
    </row>
    <row r="240" spans="1:5">
      <c r="A240" t="s">
        <v>289</v>
      </c>
      <c r="B240" s="20">
        <v>6</v>
      </c>
      <c r="C240" s="11">
        <v>2014</v>
      </c>
      <c r="E240">
        <v>4</v>
      </c>
    </row>
    <row r="241" spans="1:5">
      <c r="A241" t="s">
        <v>289</v>
      </c>
      <c r="B241" s="20">
        <v>8</v>
      </c>
      <c r="C241" s="11">
        <v>2014</v>
      </c>
      <c r="E241">
        <v>520</v>
      </c>
    </row>
    <row r="242" spans="1:5">
      <c r="A242" t="s">
        <v>250</v>
      </c>
      <c r="B242" s="20">
        <v>5</v>
      </c>
      <c r="C242" s="11">
        <v>2013</v>
      </c>
      <c r="E242">
        <v>1</v>
      </c>
    </row>
    <row r="243" spans="1:5">
      <c r="A243" t="s">
        <v>120</v>
      </c>
      <c r="B243" s="20">
        <v>5</v>
      </c>
      <c r="C243" s="11">
        <v>2008</v>
      </c>
      <c r="D243">
        <v>50</v>
      </c>
      <c r="E243">
        <v>8</v>
      </c>
    </row>
    <row r="244" spans="1:5">
      <c r="A244" t="s">
        <v>252</v>
      </c>
      <c r="B244" s="20">
        <v>5</v>
      </c>
      <c r="C244" s="11">
        <v>2013</v>
      </c>
      <c r="E244">
        <v>28</v>
      </c>
    </row>
    <row r="249" spans="1:5">
      <c r="A249" s="2"/>
      <c r="B249" s="26"/>
    </row>
    <row r="250" spans="1:5">
      <c r="A250" s="2">
        <v>3730</v>
      </c>
      <c r="C250" s="12" t="s">
        <v>220</v>
      </c>
      <c r="E250" s="2">
        <v>280</v>
      </c>
    </row>
    <row r="251" spans="1:5">
      <c r="A251" s="2">
        <v>190</v>
      </c>
      <c r="C251" s="12" t="s">
        <v>221</v>
      </c>
      <c r="E251" s="2">
        <v>3300</v>
      </c>
    </row>
    <row r="252" spans="1:5">
      <c r="A252">
        <v>238</v>
      </c>
      <c r="C252" s="12" t="s">
        <v>222</v>
      </c>
      <c r="E252" s="2">
        <v>150</v>
      </c>
    </row>
    <row r="253" spans="1:5">
      <c r="A253" s="2">
        <v>680</v>
      </c>
      <c r="B253" s="26"/>
      <c r="C253" s="11" t="s">
        <v>34</v>
      </c>
      <c r="E253" s="2">
        <v>514</v>
      </c>
    </row>
    <row r="254" spans="1:5">
      <c r="A254" s="2">
        <v>1246</v>
      </c>
      <c r="B254" s="26"/>
      <c r="C254" s="12" t="s">
        <v>227</v>
      </c>
      <c r="E254" s="2">
        <v>1926</v>
      </c>
    </row>
    <row r="255" spans="1:5">
      <c r="A255" s="2">
        <v>1568</v>
      </c>
      <c r="B255" s="26" t="s">
        <v>141</v>
      </c>
      <c r="C255" s="12" t="s">
        <v>35</v>
      </c>
      <c r="E255">
        <f>E253+A254</f>
        <v>1760</v>
      </c>
    </row>
    <row r="256" spans="1:5">
      <c r="A256" s="2">
        <v>2000</v>
      </c>
      <c r="B256" s="26" t="s">
        <v>140</v>
      </c>
    </row>
    <row r="257" spans="1:5">
      <c r="A257" s="2">
        <v>1460</v>
      </c>
      <c r="B257" s="26" t="s">
        <v>84</v>
      </c>
    </row>
    <row r="258" spans="1:5">
      <c r="A258">
        <v>1366</v>
      </c>
      <c r="B258" s="26" t="s">
        <v>82</v>
      </c>
      <c r="C258" s="11">
        <f>A251+A252</f>
        <v>428</v>
      </c>
    </row>
    <row r="259" spans="1:5">
      <c r="B259" s="26" t="s">
        <v>86</v>
      </c>
      <c r="C259" s="11">
        <f>A250+A251</f>
        <v>3920</v>
      </c>
    </row>
    <row r="260" spans="1:5">
      <c r="B260" s="26"/>
    </row>
    <row r="261" spans="1:5">
      <c r="A261" s="2">
        <f>SUM(A250:A258)</f>
        <v>12478</v>
      </c>
      <c r="B261" s="26"/>
      <c r="E261">
        <v>1503</v>
      </c>
    </row>
    <row r="262" spans="1:5">
      <c r="B262" s="26"/>
      <c r="E262">
        <f>A250-E261</f>
        <v>2227</v>
      </c>
    </row>
    <row r="263" spans="1:5">
      <c r="A263" s="2"/>
      <c r="B263" s="26"/>
    </row>
    <row r="264" spans="1:5">
      <c r="A264" s="2">
        <v>630</v>
      </c>
      <c r="B264" s="26"/>
    </row>
    <row r="265" spans="1:5">
      <c r="A265" s="2">
        <v>680</v>
      </c>
      <c r="B265" s="26"/>
      <c r="D265">
        <v>1246</v>
      </c>
    </row>
    <row r="266" spans="1:5">
      <c r="A266" s="2">
        <v>1200</v>
      </c>
      <c r="B266" s="26"/>
      <c r="D266">
        <v>514</v>
      </c>
    </row>
    <row r="267" spans="1:5">
      <c r="A267" s="2">
        <v>730</v>
      </c>
      <c r="B267" s="26"/>
      <c r="C267" s="12" t="s">
        <v>198</v>
      </c>
      <c r="D267">
        <v>542</v>
      </c>
      <c r="E267" s="2">
        <v>2100</v>
      </c>
    </row>
    <row r="268" spans="1:5">
      <c r="A268" s="2">
        <v>1400</v>
      </c>
    </row>
    <row r="270" spans="1:5">
      <c r="A270">
        <f>SUM(A264:A268)</f>
        <v>4640</v>
      </c>
    </row>
    <row r="273" spans="1:5">
      <c r="A273" s="2">
        <v>762</v>
      </c>
      <c r="C273" s="11" t="s">
        <v>122</v>
      </c>
      <c r="E273">
        <v>520</v>
      </c>
    </row>
    <row r="274" spans="1:5">
      <c r="A274">
        <v>887</v>
      </c>
      <c r="C274" s="11" t="s">
        <v>90</v>
      </c>
      <c r="E274">
        <v>311</v>
      </c>
    </row>
    <row r="275" spans="1:5">
      <c r="A275">
        <v>63</v>
      </c>
    </row>
    <row r="276" spans="1:5">
      <c r="A276">
        <v>4323</v>
      </c>
      <c r="C276" s="11" t="s">
        <v>108</v>
      </c>
      <c r="E276">
        <f>A276+A275+A277</f>
        <v>4660</v>
      </c>
    </row>
    <row r="277" spans="1:5">
      <c r="A277">
        <v>274</v>
      </c>
      <c r="C277" s="11" t="s">
        <v>233</v>
      </c>
      <c r="E277">
        <f>A276+A277</f>
        <v>4597</v>
      </c>
    </row>
    <row r="278" spans="1:5">
      <c r="A278">
        <v>225</v>
      </c>
    </row>
    <row r="279" spans="1:5">
      <c r="A279">
        <v>407</v>
      </c>
      <c r="E279">
        <f>E274+A274+A275</f>
        <v>1261</v>
      </c>
    </row>
    <row r="281" spans="1:5">
      <c r="A281">
        <f>SUM(A273:A279)</f>
        <v>6941</v>
      </c>
      <c r="C281" s="11">
        <v>632</v>
      </c>
      <c r="E281" t="s">
        <v>73</v>
      </c>
    </row>
  </sheetData>
  <sortState ref="J3:J28">
    <sortCondition ref="J3:J28"/>
  </sortState>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Central Oklahoma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Stone</dc:creator>
  <cp:lastModifiedBy>Paul Stone</cp:lastModifiedBy>
  <dcterms:created xsi:type="dcterms:W3CDTF">2014-01-27T19:15:47Z</dcterms:created>
  <dcterms:modified xsi:type="dcterms:W3CDTF">2015-05-10T23:13:06Z</dcterms:modified>
</cp:coreProperties>
</file>