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Zenodo\"/>
    </mc:Choice>
  </mc:AlternateContent>
  <xr:revisionPtr revIDLastSave="0" documentId="13_ncr:1_{13025660-422A-4365-A8AF-4AB3C65011A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eta historic" sheetId="3" r:id="rId1"/>
    <sheet name="IEA" sheetId="2" r:id="rId2"/>
    <sheet name="Calculation Beta" sheetId="4" r:id="rId3"/>
    <sheet name="Re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7" i="3"/>
  <c r="B6" i="3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M34" i="4"/>
  <c r="DN34" i="4" s="1"/>
  <c r="DO34" i="4" s="1"/>
  <c r="DP34" i="4" s="1"/>
  <c r="DQ34" i="4" s="1"/>
  <c r="DR34" i="4" s="1"/>
  <c r="DS34" i="4" s="1"/>
  <c r="DT34" i="4" s="1"/>
  <c r="DU34" i="4" s="1"/>
  <c r="DV34" i="4" s="1"/>
  <c r="F34" i="4"/>
  <c r="G34" i="4" s="1"/>
  <c r="H34" i="4" s="1"/>
  <c r="I34" i="4" s="1"/>
  <c r="J34" i="4" s="1"/>
  <c r="K34" i="4" s="1"/>
  <c r="L34" i="4" s="1"/>
  <c r="M34" i="4" s="1"/>
  <c r="N34" i="4" s="1"/>
  <c r="O34" i="4" s="1"/>
  <c r="HN32" i="4"/>
  <c r="HM32" i="4"/>
  <c r="HL32" i="4"/>
  <c r="HK32" i="4"/>
  <c r="HJ32" i="4"/>
  <c r="HI32" i="4"/>
  <c r="HH32" i="4"/>
  <c r="HG32" i="4"/>
  <c r="HF32" i="4"/>
  <c r="HE32" i="4"/>
  <c r="HD32" i="4"/>
  <c r="HC32" i="4"/>
  <c r="HB32" i="4"/>
  <c r="HA32" i="4"/>
  <c r="GZ32" i="4"/>
  <c r="GY32" i="4"/>
  <c r="GX32" i="4"/>
  <c r="GW32" i="4"/>
  <c r="GV32" i="4"/>
  <c r="GU32" i="4"/>
  <c r="GT32" i="4"/>
  <c r="GS32" i="4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HN31" i="4"/>
  <c r="HM31" i="4"/>
  <c r="HL31" i="4"/>
  <c r="HK31" i="4"/>
  <c r="HJ31" i="4"/>
  <c r="HI31" i="4"/>
  <c r="HH31" i="4"/>
  <c r="HG31" i="4"/>
  <c r="HF31" i="4"/>
  <c r="HE31" i="4"/>
  <c r="HD31" i="4"/>
  <c r="HC31" i="4"/>
  <c r="HB31" i="4"/>
  <c r="HA31" i="4"/>
  <c r="GZ31" i="4"/>
  <c r="GY31" i="4"/>
  <c r="HN30" i="4"/>
  <c r="HM30" i="4"/>
  <c r="HL30" i="4"/>
  <c r="HK30" i="4"/>
  <c r="HJ30" i="4"/>
  <c r="HI30" i="4"/>
  <c r="HH30" i="4"/>
  <c r="HG30" i="4"/>
  <c r="HF30" i="4"/>
  <c r="HE30" i="4"/>
  <c r="HD30" i="4"/>
  <c r="HC30" i="4"/>
  <c r="HB30" i="4"/>
  <c r="HA30" i="4"/>
  <c r="GZ30" i="4"/>
  <c r="GY30" i="4"/>
  <c r="GX30" i="4"/>
  <c r="GW30" i="4"/>
  <c r="GV30" i="4"/>
  <c r="GU30" i="4"/>
  <c r="GT30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HN29" i="4"/>
  <c r="HM29" i="4"/>
  <c r="HL29" i="4"/>
  <c r="HK29" i="4"/>
  <c r="HJ29" i="4"/>
  <c r="HI29" i="4"/>
  <c r="HH29" i="4"/>
  <c r="HG29" i="4"/>
  <c r="HF29" i="4"/>
  <c r="HE29" i="4"/>
  <c r="HD29" i="4"/>
  <c r="HC29" i="4"/>
  <c r="HB29" i="4"/>
  <c r="HA29" i="4"/>
  <c r="GZ29" i="4"/>
  <c r="GY29" i="4"/>
  <c r="HN28" i="4"/>
  <c r="HM28" i="4"/>
  <c r="HL28" i="4"/>
  <c r="HK28" i="4"/>
  <c r="HJ28" i="4"/>
  <c r="HI28" i="4"/>
  <c r="HH28" i="4"/>
  <c r="HG28" i="4"/>
  <c r="HF28" i="4"/>
  <c r="HE28" i="4"/>
  <c r="HD28" i="4"/>
  <c r="HC28" i="4"/>
  <c r="HB28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HN27" i="4"/>
  <c r="HM27" i="4"/>
  <c r="HL27" i="4"/>
  <c r="HK27" i="4"/>
  <c r="HJ27" i="4"/>
  <c r="HI27" i="4"/>
  <c r="HH27" i="4"/>
  <c r="HG27" i="4"/>
  <c r="HF27" i="4"/>
  <c r="HE27" i="4"/>
  <c r="HD27" i="4"/>
  <c r="HC27" i="4"/>
  <c r="HB27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HN23" i="4"/>
  <c r="HM23" i="4"/>
  <c r="HL23" i="4"/>
  <c r="HK23" i="4"/>
  <c r="HJ23" i="4"/>
  <c r="HI23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HT3" i="4" l="1"/>
  <c r="HW3" i="4"/>
  <c r="HS8" i="4"/>
  <c r="HT4" i="4"/>
  <c r="HT23" i="4"/>
  <c r="HT20" i="4"/>
  <c r="HU15" i="4"/>
  <c r="HW11" i="4"/>
  <c r="HT6" i="4"/>
  <c r="HV4" i="4"/>
  <c r="HS6" i="4"/>
  <c r="HU7" i="4"/>
  <c r="HR35" i="4"/>
  <c r="HT10" i="4"/>
  <c r="HS14" i="4"/>
  <c r="HR25" i="4"/>
  <c r="HW35" i="4"/>
  <c r="HT35" i="4"/>
  <c r="HS35" i="4"/>
  <c r="HR22" i="4"/>
  <c r="HR23" i="4"/>
  <c r="HS23" i="4"/>
  <c r="HW32" i="4"/>
  <c r="HR13" i="4"/>
  <c r="HU17" i="4"/>
  <c r="HU20" i="4"/>
  <c r="HR21" i="4"/>
  <c r="HW22" i="4"/>
  <c r="HU11" i="4"/>
  <c r="HU6" i="4"/>
  <c r="HW7" i="4"/>
  <c r="HS19" i="4"/>
  <c r="HR20" i="4"/>
  <c r="HW20" i="4"/>
  <c r="HR30" i="4"/>
  <c r="HW4" i="4"/>
  <c r="HT15" i="4"/>
  <c r="HW30" i="4"/>
  <c r="HW31" i="4"/>
  <c r="HU32" i="4"/>
  <c r="HT11" i="4"/>
  <c r="HV11" i="4"/>
  <c r="HU16" i="4"/>
  <c r="HR18" i="4"/>
  <c r="HW21" i="4"/>
  <c r="HR29" i="4"/>
  <c r="HU30" i="4"/>
  <c r="HU12" i="4"/>
  <c r="HW28" i="4"/>
  <c r="HW16" i="4"/>
  <c r="HU21" i="4"/>
  <c r="HW6" i="4"/>
  <c r="HV6" i="4"/>
  <c r="HR7" i="4"/>
  <c r="HV8" i="4"/>
  <c r="HT8" i="4"/>
  <c r="HU8" i="4"/>
  <c r="HR9" i="4"/>
  <c r="HU9" i="4"/>
  <c r="HR12" i="4"/>
  <c r="HR15" i="4"/>
  <c r="HV15" i="4"/>
  <c r="HW15" i="4"/>
  <c r="HR16" i="4"/>
  <c r="HR17" i="4"/>
  <c r="HS3" i="4"/>
  <c r="HU4" i="4"/>
  <c r="HR6" i="4"/>
  <c r="HW9" i="4"/>
  <c r="HW12" i="4"/>
  <c r="HR14" i="4"/>
  <c r="HW17" i="4"/>
  <c r="HR3" i="4"/>
  <c r="HU3" i="4"/>
  <c r="HU5" i="4"/>
  <c r="HR5" i="4"/>
  <c r="HU10" i="4"/>
  <c r="HV10" i="4"/>
  <c r="HR11" i="4"/>
  <c r="HW14" i="4"/>
  <c r="HT14" i="4"/>
  <c r="HV14" i="4"/>
  <c r="HV5" i="4"/>
  <c r="HW13" i="4"/>
  <c r="HW18" i="4"/>
  <c r="HW19" i="4"/>
  <c r="HV19" i="4"/>
  <c r="HT19" i="4"/>
  <c r="HV7" i="4"/>
  <c r="HS10" i="4"/>
  <c r="HU13" i="4"/>
  <c r="HV16" i="4"/>
  <c r="HR26" i="4"/>
  <c r="HS18" i="4"/>
  <c r="HS25" i="4"/>
  <c r="HS26" i="4"/>
  <c r="HS27" i="4"/>
  <c r="HS28" i="4"/>
  <c r="HR32" i="4"/>
  <c r="HU14" i="4"/>
  <c r="HT28" i="4"/>
  <c r="HS30" i="4"/>
  <c r="HR31" i="4"/>
  <c r="HS32" i="4"/>
  <c r="HT5" i="4"/>
  <c r="HW10" i="4"/>
  <c r="HS12" i="4"/>
  <c r="HT13" i="4"/>
  <c r="HS17" i="4"/>
  <c r="HU18" i="4"/>
  <c r="HS21" i="4"/>
  <c r="HU22" i="4"/>
  <c r="HV23" i="4"/>
  <c r="HU25" i="4"/>
  <c r="HU26" i="4"/>
  <c r="HU27" i="4"/>
  <c r="HU28" i="4"/>
  <c r="HT29" i="4"/>
  <c r="HT30" i="4"/>
  <c r="HS31" i="4"/>
  <c r="HT32" i="4"/>
  <c r="HV35" i="4"/>
  <c r="HV20" i="4"/>
  <c r="HS22" i="4"/>
  <c r="HS5" i="4"/>
  <c r="HT22" i="4"/>
  <c r="HT26" i="4"/>
  <c r="HT27" i="4"/>
  <c r="HU35" i="4"/>
  <c r="HR4" i="4"/>
  <c r="HT9" i="4"/>
  <c r="HT12" i="4"/>
  <c r="HT17" i="4"/>
  <c r="HV18" i="4"/>
  <c r="HT21" i="4"/>
  <c r="HV22" i="4"/>
  <c r="HW23" i="4"/>
  <c r="HV25" i="4"/>
  <c r="HV26" i="4"/>
  <c r="HV27" i="4"/>
  <c r="HV28" i="4"/>
  <c r="HU29" i="4"/>
  <c r="HT31" i="4"/>
  <c r="HR27" i="4"/>
  <c r="HR28" i="4"/>
  <c r="HU19" i="4"/>
  <c r="HT18" i="4"/>
  <c r="HU23" i="4"/>
  <c r="HS29" i="4"/>
  <c r="HS7" i="4"/>
  <c r="HS16" i="4"/>
  <c r="HS4" i="4"/>
  <c r="HS11" i="4"/>
  <c r="HV13" i="4"/>
  <c r="HS20" i="4"/>
  <c r="HW27" i="4"/>
  <c r="HU31" i="4"/>
  <c r="HV32" i="4"/>
  <c r="HS13" i="4"/>
  <c r="HV3" i="4"/>
  <c r="HT16" i="4"/>
  <c r="HW25" i="4"/>
  <c r="HW26" i="4"/>
  <c r="HV29" i="4"/>
  <c r="HV30" i="4"/>
  <c r="HW5" i="4"/>
  <c r="HV9" i="4"/>
  <c r="HR10" i="4"/>
  <c r="HV12" i="4"/>
  <c r="HS15" i="4"/>
  <c r="HV17" i="4"/>
  <c r="HR19" i="4"/>
  <c r="HV21" i="4"/>
  <c r="HW29" i="4"/>
  <c r="HV31" i="4"/>
  <c r="HT25" i="4"/>
  <c r="HS9" i="4"/>
  <c r="HW8" i="4"/>
  <c r="HT7" i="4"/>
  <c r="HR8" i="4"/>
</calcChain>
</file>

<file path=xl/sharedStrings.xml><?xml version="1.0" encoding="utf-8"?>
<sst xmlns="http://schemas.openxmlformats.org/spreadsheetml/2006/main" count="173" uniqueCount="78">
  <si>
    <t>2020</t>
  </si>
  <si>
    <t>2030</t>
  </si>
  <si>
    <t>2040</t>
  </si>
  <si>
    <t>2050</t>
  </si>
  <si>
    <t>Metal [t]</t>
  </si>
  <si>
    <t>Scenario</t>
  </si>
  <si>
    <t>High production case</t>
  </si>
  <si>
    <t>Nickel</t>
  </si>
  <si>
    <t>Cobalt</t>
  </si>
  <si>
    <t>Copper</t>
  </si>
  <si>
    <t>Mean annual growth</t>
  </si>
  <si>
    <t>Aluminium</t>
  </si>
  <si>
    <t>Boron</t>
  </si>
  <si>
    <t>Cadmium</t>
  </si>
  <si>
    <t>Chromium</t>
  </si>
  <si>
    <t>Dysprosium</t>
  </si>
  <si>
    <t>Gallium</t>
  </si>
  <si>
    <t>Germanium</t>
  </si>
  <si>
    <t>Hafnium</t>
  </si>
  <si>
    <t>Indium</t>
  </si>
  <si>
    <t>Iron</t>
  </si>
  <si>
    <t>Lead</t>
  </si>
  <si>
    <t>Magnesium</t>
  </si>
  <si>
    <t>Manganese</t>
  </si>
  <si>
    <t>Molybdenum</t>
  </si>
  <si>
    <t>Neodymium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</si>
  <si>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</si>
  <si>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</si>
  <si>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</si>
  <si>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</si>
  <si>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</si>
  <si>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</si>
  <si>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</si>
  <si>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</si>
  <si>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</si>
  <si>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Tungsten</t>
  </si>
  <si>
    <t>Vanadium</t>
  </si>
  <si>
    <t>Yttrium</t>
  </si>
  <si>
    <t>Zinc</t>
  </si>
  <si>
    <t>Zirconium</t>
  </si>
  <si>
    <t>Data years</t>
  </si>
  <si>
    <t>Annual historical production [t]</t>
  </si>
  <si>
    <t xml:space="preserve">Annual growth </t>
  </si>
  <si>
    <t xml:space="preserve">Mean value </t>
  </si>
  <si>
    <t>Ref</t>
  </si>
  <si>
    <t>Material</t>
  </si>
  <si>
    <t>1990-2022</t>
  </si>
  <si>
    <t>1990-2022 / covid</t>
  </si>
  <si>
    <t>[1]</t>
  </si>
  <si>
    <t>[2]</t>
  </si>
  <si>
    <t>[3]</t>
  </si>
  <si>
    <t>Praesodymum</t>
  </si>
  <si>
    <t>[4]</t>
  </si>
  <si>
    <t xml:space="preserve">Iron </t>
  </si>
  <si>
    <t>Tungsten, mine</t>
  </si>
  <si>
    <t>Tin association</t>
  </si>
  <si>
    <t>[5]</t>
  </si>
  <si>
    <t>All datas</t>
  </si>
  <si>
    <t>Zirconium old data</t>
  </si>
  <si>
    <t>1990-2023</t>
  </si>
  <si>
    <t>Hypothesis: Zirconium and Hafnium are always produced together, sharing the same beta.</t>
  </si>
  <si>
    <t>Median value</t>
  </si>
  <si>
    <t>Years considered</t>
  </si>
  <si>
    <t>Hypothesis</t>
  </si>
  <si>
    <t>Based on the calculation of the median of historical annual production variation. See "Calculation Beta" for the detail and the sources</t>
  </si>
  <si>
    <t>Data from Global Critical Minerals Outlook 2024. (2024).</t>
  </si>
  <si>
    <t>(IEA, 2024)</t>
  </si>
  <si>
    <t>Metal</t>
  </si>
  <si>
    <t>Global Critical Minerals Outlook 2024. (2024).</t>
  </si>
  <si>
    <t>Lundaev, V., Solomon, A. A., Le, T., Lohrmann, A., &amp; Breyer, C. (2023). Review of critical materials for the energy transition, an analysis of global resources and production databases and the state of material circularity. Minerals Engineering, 203, 108282. https://doi.org/10.1016/j.mineng.2023.108282</t>
  </si>
  <si>
    <t>(Lundaev et al, 2023)</t>
  </si>
  <si>
    <t>Historical Statistics for Mineral and Material Commodities in the United States | U.S. Geological Survey. (s. d.). Consulté 30 mai 2024, à l’adresse https://www.usgs.gov/centers/national-minerals-information-center/historical-statistics-mineral-and-material-commodities</t>
  </si>
  <si>
    <t>(USGS, sd*)</t>
  </si>
  <si>
    <t>*The date of the datas depends on the metal studied</t>
  </si>
  <si>
    <t>World mineral statistics data | Statistics &amp; Commodities | MineralsUK. (s. d.). Consulté 30 mai 2024, à l’adresse https://www2.bgs.ac.uk/mineralsuk/statistics/wms.cfc?method=searchWMS</t>
  </si>
  <si>
    <t>(BGS, sd*)</t>
  </si>
  <si>
    <r>
      <t xml:space="preserve">Köstinger, E. (2022). </t>
    </r>
    <r>
      <rPr>
        <i/>
        <sz val="11"/>
        <color theme="1"/>
        <rFont val="Calibri"/>
        <family val="2"/>
        <scheme val="minor"/>
      </rPr>
      <t>World Mining Data 2022</t>
    </r>
    <r>
      <rPr>
        <sz val="11"/>
        <color theme="1"/>
        <rFont val="Calibri"/>
        <family val="2"/>
        <scheme val="minor"/>
      </rPr>
      <t>.</t>
    </r>
  </si>
  <si>
    <t>(World Mining Data,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</si>
</sst>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"/>
      <family val="1"/>
    </font>
    <font>
      <sz val="8"/>
      <color theme="1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9" fillId="0" borderId="0"/>
    <xf numFmtId="165" fontId="13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0" fillId="4" borderId="1" xfId="0" applyFill="1" applyBorder="1"/>
    <xf numFmtId="9" fontId="0" fillId="4" borderId="1" xfId="2" applyFont="1" applyFill="1" applyBorder="1"/>
    <xf numFmtId="0" fontId="3" fillId="5" borderId="1" xfId="0" applyFont="1" applyFill="1" applyBorder="1"/>
    <xf numFmtId="9" fontId="0" fillId="5" borderId="1" xfId="2" applyFont="1" applyFill="1" applyBorder="1" applyAlignment="1">
      <alignment horizontal="center"/>
    </xf>
    <xf numFmtId="4" fontId="3" fillId="6" borderId="1" xfId="0" applyNumberFormat="1" applyFont="1" applyFill="1" applyBorder="1"/>
    <xf numFmtId="9" fontId="0" fillId="5" borderId="1" xfId="0" applyNumberFormat="1" applyFill="1" applyBorder="1" applyAlignment="1">
      <alignment horizontal="center"/>
    </xf>
    <xf numFmtId="0" fontId="3" fillId="6" borderId="1" xfId="0" applyFont="1" applyFill="1" applyBorder="1"/>
    <xf numFmtId="3" fontId="3" fillId="6" borderId="1" xfId="0" applyNumberFormat="1" applyFont="1" applyFill="1" applyBorder="1" applyAlignment="1">
      <alignment horizontal="left"/>
    </xf>
    <xf numFmtId="0" fontId="3" fillId="5" borderId="1" xfId="3" applyFont="1" applyFill="1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3" fontId="0" fillId="0" borderId="0" xfId="0" applyNumberFormat="1"/>
    <xf numFmtId="0" fontId="6" fillId="10" borderId="1" xfId="0" applyFont="1" applyFill="1" applyBorder="1"/>
    <xf numFmtId="3" fontId="0" fillId="0" borderId="1" xfId="0" applyNumberFormat="1" applyBorder="1"/>
    <xf numFmtId="3" fontId="3" fillId="0" borderId="1" xfId="0" applyNumberFormat="1" applyFont="1" applyBorder="1"/>
    <xf numFmtId="9" fontId="0" fillId="0" borderId="0" xfId="2" applyFont="1"/>
    <xf numFmtId="9" fontId="0" fillId="0" borderId="0" xfId="0" applyNumberFormat="1"/>
    <xf numFmtId="9" fontId="0" fillId="10" borderId="0" xfId="0" applyNumberFormat="1" applyFill="1"/>
    <xf numFmtId="0" fontId="7" fillId="0" borderId="1" xfId="3" applyFont="1" applyBorder="1" applyAlignment="1">
      <alignment horizontal="left"/>
    </xf>
    <xf numFmtId="0" fontId="8" fillId="0" borderId="1" xfId="0" applyFont="1" applyBorder="1"/>
    <xf numFmtId="4" fontId="0" fillId="0" borderId="1" xfId="0" applyNumberFormat="1" applyBorder="1"/>
    <xf numFmtId="43" fontId="8" fillId="0" borderId="1" xfId="1" applyFont="1" applyBorder="1"/>
    <xf numFmtId="43" fontId="2" fillId="11" borderId="1" xfId="1" applyFont="1" applyFill="1" applyBorder="1" applyAlignment="1">
      <alignment horizontal="right" vertical="center"/>
    </xf>
    <xf numFmtId="0" fontId="8" fillId="12" borderId="1" xfId="0" applyFont="1" applyFill="1" applyBorder="1"/>
    <xf numFmtId="3" fontId="10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3" fontId="10" fillId="0" borderId="1" xfId="0" applyNumberFormat="1" applyFont="1" applyBorder="1"/>
    <xf numFmtId="3" fontId="7" fillId="0" borderId="1" xfId="5" applyNumberFormat="1" applyFont="1" applyBorder="1" applyAlignment="1">
      <alignment horizontal="right" vertical="center"/>
    </xf>
    <xf numFmtId="0" fontId="3" fillId="0" borderId="1" xfId="0" applyFont="1" applyBorder="1"/>
    <xf numFmtId="164" fontId="0" fillId="0" borderId="0" xfId="1" applyNumberFormat="1" applyFont="1"/>
    <xf numFmtId="0" fontId="0" fillId="5" borderId="1" xfId="0" applyFill="1" applyBorder="1"/>
    <xf numFmtId="10" fontId="0" fillId="0" borderId="0" xfId="0" applyNumberFormat="1"/>
    <xf numFmtId="0" fontId="8" fillId="0" borderId="0" xfId="0" applyFont="1"/>
    <xf numFmtId="4" fontId="0" fillId="0" borderId="0" xfId="0" applyNumberFormat="1"/>
    <xf numFmtId="3" fontId="3" fillId="0" borderId="0" xfId="0" applyNumberFormat="1" applyFont="1"/>
    <xf numFmtId="0" fontId="0" fillId="10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3" borderId="1" xfId="0" applyFill="1" applyBorder="1"/>
    <xf numFmtId="0" fontId="1" fillId="4" borderId="2" xfId="0" applyFont="1" applyFill="1" applyBorder="1"/>
    <xf numFmtId="3" fontId="4" fillId="0" borderId="1" xfId="4" applyNumberFormat="1" applyFont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right" vertical="center"/>
    </xf>
    <xf numFmtId="164" fontId="10" fillId="0" borderId="1" xfId="1" applyNumberFormat="1" applyFont="1" applyBorder="1"/>
    <xf numFmtId="3" fontId="15" fillId="0" borderId="1" xfId="6" applyNumberFormat="1" applyFont="1" applyBorder="1" applyAlignment="1">
      <alignment horizontal="right" vertical="center"/>
    </xf>
    <xf numFmtId="3" fontId="6" fillId="0" borderId="1" xfId="0" applyNumberFormat="1" applyFont="1" applyBorder="1"/>
    <xf numFmtId="49" fontId="11" fillId="0" borderId="1" xfId="3" applyNumberFormat="1" applyFont="1" applyBorder="1" applyAlignment="1">
      <alignment horizontal="center"/>
    </xf>
    <xf numFmtId="9" fontId="0" fillId="0" borderId="1" xfId="2" applyFont="1" applyBorder="1"/>
    <xf numFmtId="0" fontId="12" fillId="0" borderId="1" xfId="0" applyFont="1" applyBorder="1" applyAlignment="1">
      <alignment horizontal="center"/>
    </xf>
    <xf numFmtId="0" fontId="0" fillId="6" borderId="1" xfId="0" applyFill="1" applyBorder="1"/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16" fillId="0" borderId="0" xfId="0" applyFont="1"/>
    <xf numFmtId="9" fontId="16" fillId="5" borderId="1" xfId="2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5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1" xfId="0" applyFont="1" applyBorder="1"/>
    <xf numFmtId="0" fontId="17" fillId="0" borderId="1" xfId="7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</cellXfs>
  <cellStyles count="8">
    <cellStyle name="Comma 3" xfId="5" xr:uid="{AB31641E-1FA5-41E8-BE9F-C54DBE97783B}"/>
    <cellStyle name="Lien hypertexte" xfId="7" builtinId="8"/>
    <cellStyle name="Milliers" xfId="1" builtinId="3"/>
    <cellStyle name="Normal" xfId="0" builtinId="0"/>
    <cellStyle name="Normal 2" xfId="3" xr:uid="{D64EE4A3-0CF3-4832-967E-7C1D48456F70}"/>
    <cellStyle name="Normal 2 6" xfId="4" xr:uid="{714D8179-A0ED-48C4-9531-A03BA935399F}"/>
    <cellStyle name="Normal 3" xfId="6" xr:uid="{00B38A88-54D2-4CD5-AEDB-20DABEC25F6D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bgs.ac.uk/mineralsuk/statistics/wms.cfc?method=searchWMS" TargetMode="External"/><Relationship Id="rId2" Type="http://schemas.openxmlformats.org/officeDocument/2006/relationships/hyperlink" Target="https://www.usgs.gov/centers/national-minerals-information-center/historical-statistics-mineral-and-material-commodities" TargetMode="External"/><Relationship Id="rId1" Type="http://schemas.openxmlformats.org/officeDocument/2006/relationships/hyperlink" Target="https://doi.org/10.1016/j.mineng.2023.108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0A44-D685-44E7-AB50-47B33A9E36DC}">
  <sheetPr>
    <tabColor theme="7" tint="0.79998168889431442"/>
  </sheetPr>
  <dimension ref="A1:C35"/>
  <sheetViews>
    <sheetView topLeftCell="A31" zoomScale="85" zoomScaleNormal="85" workbookViewId="0">
      <selection activeCell="A2" sqref="A2"/>
    </sheetView>
  </sheetViews>
  <sheetFormatPr baseColWidth="10" defaultRowHeight="14.5" x14ac:dyDescent="0.35"/>
  <cols>
    <col min="2" max="2" width="18.26953125" bestFit="1" customWidth="1"/>
    <col min="3" max="3" width="16.6328125" bestFit="1" customWidth="1"/>
  </cols>
  <sheetData>
    <row r="1" spans="1:3" x14ac:dyDescent="0.35">
      <c r="A1" s="6" t="s">
        <v>67</v>
      </c>
      <c r="B1" s="7" t="s">
        <v>10</v>
      </c>
      <c r="C1" s="6" t="s">
        <v>40</v>
      </c>
    </row>
    <row r="2" spans="1:3" x14ac:dyDescent="0.35">
      <c r="A2" s="8" t="s">
        <v>11</v>
      </c>
      <c r="B2" s="9">
        <v>6.1199889791982397E-2</v>
      </c>
      <c r="C2" s="47" t="s">
        <v>57</v>
      </c>
    </row>
    <row r="3" spans="1:3" x14ac:dyDescent="0.35">
      <c r="A3" s="10" t="s">
        <v>12</v>
      </c>
      <c r="B3" s="11">
        <v>4.9716652336851366E-2</v>
      </c>
      <c r="C3" s="48" t="s">
        <v>47</v>
      </c>
    </row>
    <row r="4" spans="1:3" x14ac:dyDescent="0.35">
      <c r="A4" s="8" t="s">
        <v>13</v>
      </c>
      <c r="B4" s="9">
        <v>7.8951683606649694E-3</v>
      </c>
      <c r="C4" s="48" t="s">
        <v>47</v>
      </c>
    </row>
    <row r="5" spans="1:3" x14ac:dyDescent="0.35">
      <c r="A5" s="12" t="s">
        <v>14</v>
      </c>
      <c r="B5" s="9">
        <v>6.482939632545931E-2</v>
      </c>
      <c r="C5" s="47" t="s">
        <v>57</v>
      </c>
    </row>
    <row r="6" spans="1:3" x14ac:dyDescent="0.35">
      <c r="A6" s="8" t="s">
        <v>8</v>
      </c>
      <c r="B6" s="64" t="e">
        <f>NA()</f>
        <v>#N/A</v>
      </c>
      <c r="C6" s="62" t="s">
        <v>66</v>
      </c>
    </row>
    <row r="7" spans="1:3" x14ac:dyDescent="0.35">
      <c r="A7" s="8" t="s">
        <v>9</v>
      </c>
      <c r="B7" s="64" t="e">
        <f>NA()</f>
        <v>#N/A</v>
      </c>
      <c r="C7" s="62" t="s">
        <v>66</v>
      </c>
    </row>
    <row r="8" spans="1:3" x14ac:dyDescent="0.35">
      <c r="A8" s="8" t="s">
        <v>15</v>
      </c>
      <c r="B8" s="9">
        <v>5.9134968386263545E-2</v>
      </c>
      <c r="C8" s="48" t="s">
        <v>47</v>
      </c>
    </row>
    <row r="9" spans="1:3" x14ac:dyDescent="0.35">
      <c r="A9" s="8" t="s">
        <v>16</v>
      </c>
      <c r="B9" s="11">
        <v>7.8125E-2</v>
      </c>
      <c r="C9" s="47" t="s">
        <v>57</v>
      </c>
    </row>
    <row r="10" spans="1:3" x14ac:dyDescent="0.35">
      <c r="A10" s="8" t="s">
        <v>17</v>
      </c>
      <c r="B10" s="9">
        <v>2.0512820512820513E-2</v>
      </c>
      <c r="C10" s="48" t="s">
        <v>46</v>
      </c>
    </row>
    <row r="11" spans="1:3" x14ac:dyDescent="0.35">
      <c r="A11" s="8" t="s">
        <v>18</v>
      </c>
      <c r="B11" s="9">
        <v>7.1975973487986747E-2</v>
      </c>
      <c r="C11" s="60" t="s">
        <v>58</v>
      </c>
    </row>
    <row r="12" spans="1:3" x14ac:dyDescent="0.35">
      <c r="A12" s="8" t="s">
        <v>19</v>
      </c>
      <c r="B12" s="9">
        <v>3.7815126050420166E-2</v>
      </c>
      <c r="C12" s="48" t="s">
        <v>47</v>
      </c>
    </row>
    <row r="13" spans="1:3" x14ac:dyDescent="0.35">
      <c r="A13" s="13" t="s">
        <v>20</v>
      </c>
      <c r="B13" s="9">
        <v>3.8306451612903199E-2</v>
      </c>
      <c r="C13" s="47" t="s">
        <v>57</v>
      </c>
    </row>
    <row r="14" spans="1:3" x14ac:dyDescent="0.35">
      <c r="A14" s="14" t="s">
        <v>21</v>
      </c>
      <c r="B14" s="9">
        <v>1.6839638665307848E-2</v>
      </c>
      <c r="C14" s="48" t="s">
        <v>46</v>
      </c>
    </row>
    <row r="15" spans="1:3" x14ac:dyDescent="0.35">
      <c r="A15" s="8" t="s">
        <v>22</v>
      </c>
      <c r="B15" s="9">
        <v>3.2375668997729291E-2</v>
      </c>
      <c r="C15" s="48" t="s">
        <v>59</v>
      </c>
    </row>
    <row r="16" spans="1:3" x14ac:dyDescent="0.35">
      <c r="A16" s="8" t="s">
        <v>23</v>
      </c>
      <c r="B16" s="9">
        <v>4.1379310344827586E-2</v>
      </c>
      <c r="C16" s="47" t="s">
        <v>57</v>
      </c>
    </row>
    <row r="17" spans="1:3" x14ac:dyDescent="0.35">
      <c r="A17" s="8" t="s">
        <v>24</v>
      </c>
      <c r="B17" s="11">
        <v>2.2303438897739902E-2</v>
      </c>
      <c r="C17" s="48" t="s">
        <v>46</v>
      </c>
    </row>
    <row r="18" spans="1:3" x14ac:dyDescent="0.35">
      <c r="A18" s="8" t="s">
        <v>25</v>
      </c>
      <c r="B18" s="9">
        <v>5.6377057927904414E-2</v>
      </c>
      <c r="C18" s="48" t="s">
        <v>47</v>
      </c>
    </row>
    <row r="19" spans="1:3" x14ac:dyDescent="0.35">
      <c r="A19" s="8" t="s">
        <v>7</v>
      </c>
      <c r="B19" s="64" t="e">
        <f>NA()</f>
        <v>#N/A</v>
      </c>
      <c r="C19" s="62" t="s">
        <v>66</v>
      </c>
    </row>
    <row r="20" spans="1:3" x14ac:dyDescent="0.35">
      <c r="A20" s="8" t="s">
        <v>26</v>
      </c>
      <c r="B20" s="11">
        <v>8.7401207059882736E-3</v>
      </c>
      <c r="C20" s="48" t="s">
        <v>47</v>
      </c>
    </row>
    <row r="21" spans="1:3" x14ac:dyDescent="0.35">
      <c r="A21" s="8" t="s">
        <v>27</v>
      </c>
      <c r="B21" s="9">
        <v>5.5284839274235179E-2</v>
      </c>
      <c r="C21" s="48" t="s">
        <v>47</v>
      </c>
    </row>
    <row r="22" spans="1:3" x14ac:dyDescent="0.35">
      <c r="A22" s="8" t="s">
        <v>28</v>
      </c>
      <c r="B22" s="9">
        <v>1.5164026724720366E-2</v>
      </c>
      <c r="C22" s="48" t="s">
        <v>47</v>
      </c>
    </row>
    <row r="23" spans="1:3" x14ac:dyDescent="0.35">
      <c r="A23" s="8" t="s">
        <v>29</v>
      </c>
      <c r="B23" s="9">
        <v>0.08</v>
      </c>
      <c r="C23" s="61" t="s">
        <v>63</v>
      </c>
    </row>
    <row r="24" spans="1:3" x14ac:dyDescent="0.35">
      <c r="A24" s="8" t="s">
        <v>30</v>
      </c>
      <c r="B24" s="11">
        <v>2.3971422004290532E-2</v>
      </c>
      <c r="C24" s="48" t="s">
        <v>47</v>
      </c>
    </row>
    <row r="25" spans="1:3" x14ac:dyDescent="0.35">
      <c r="A25" s="8" t="s">
        <v>31</v>
      </c>
      <c r="B25" s="9">
        <v>7.7284427284427276E-2</v>
      </c>
      <c r="C25" s="48" t="s">
        <v>47</v>
      </c>
    </row>
    <row r="26" spans="1:3" x14ac:dyDescent="0.35">
      <c r="A26" s="8" t="s">
        <v>32</v>
      </c>
      <c r="B26" s="11">
        <v>3.9379844961240307E-2</v>
      </c>
      <c r="C26" s="47" t="s">
        <v>57</v>
      </c>
    </row>
    <row r="27" spans="1:3" x14ac:dyDescent="0.35">
      <c r="A27" s="8" t="s">
        <v>33</v>
      </c>
      <c r="B27" s="9">
        <v>4.5879838250305963E-2</v>
      </c>
      <c r="C27" s="48" t="s">
        <v>47</v>
      </c>
    </row>
    <row r="28" spans="1:3" x14ac:dyDescent="0.35">
      <c r="A28" s="8" t="s">
        <v>34</v>
      </c>
      <c r="B28" s="15">
        <v>2.0930232558139666E-2</v>
      </c>
      <c r="C28" s="47" t="s">
        <v>57</v>
      </c>
    </row>
    <row r="29" spans="1:3" x14ac:dyDescent="0.35">
      <c r="A29" s="12" t="s">
        <v>35</v>
      </c>
      <c r="B29" s="9">
        <v>3.0047493644706453E-2</v>
      </c>
      <c r="C29" s="48" t="s">
        <v>59</v>
      </c>
    </row>
    <row r="30" spans="1:3" x14ac:dyDescent="0.35">
      <c r="A30" s="8" t="s">
        <v>36</v>
      </c>
      <c r="B30" s="9">
        <v>4.1543026706231452E-2</v>
      </c>
      <c r="C30" s="47" t="s">
        <v>57</v>
      </c>
    </row>
    <row r="31" spans="1:3" x14ac:dyDescent="0.35">
      <c r="A31" s="12" t="s">
        <v>37</v>
      </c>
      <c r="B31" s="9">
        <v>4.5578176437603084E-2</v>
      </c>
      <c r="C31" s="48" t="s">
        <v>47</v>
      </c>
    </row>
    <row r="32" spans="1:3" x14ac:dyDescent="0.35">
      <c r="A32" s="8" t="s">
        <v>38</v>
      </c>
      <c r="B32" s="9">
        <v>3.7037037037037E-2</v>
      </c>
      <c r="C32" s="47" t="s">
        <v>57</v>
      </c>
    </row>
    <row r="33" spans="1:3" x14ac:dyDescent="0.35">
      <c r="A33" s="12" t="s">
        <v>39</v>
      </c>
      <c r="B33" s="9">
        <v>7.1975973487986705E-2</v>
      </c>
      <c r="C33" s="47" t="s">
        <v>57</v>
      </c>
    </row>
    <row r="35" spans="1:3" x14ac:dyDescent="0.35">
      <c r="A35" s="6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F782-490D-4DF3-B8DB-8047E4317B96}">
  <sheetPr>
    <tabColor theme="7" tint="0.79998168889431442"/>
  </sheetPr>
  <dimension ref="A1:I6"/>
  <sheetViews>
    <sheetView workbookViewId="0">
      <selection activeCell="B14" sqref="B14"/>
    </sheetView>
  </sheetViews>
  <sheetFormatPr baseColWidth="10" defaultRowHeight="14.5" x14ac:dyDescent="0.35"/>
  <cols>
    <col min="2" max="2" width="18.36328125" bestFit="1" customWidth="1"/>
    <col min="3" max="9" width="13.54296875" bestFit="1" customWidth="1"/>
  </cols>
  <sheetData>
    <row r="1" spans="1:9" x14ac:dyDescent="0.35">
      <c r="A1" s="3" t="s">
        <v>4</v>
      </c>
      <c r="B1" s="3" t="s">
        <v>5</v>
      </c>
      <c r="C1" s="1" t="s">
        <v>0</v>
      </c>
      <c r="D1" s="3">
        <v>2023</v>
      </c>
      <c r="E1" s="3">
        <v>2025</v>
      </c>
      <c r="F1" s="1" t="s">
        <v>1</v>
      </c>
      <c r="G1" s="3">
        <v>2035</v>
      </c>
      <c r="H1" s="1" t="s">
        <v>2</v>
      </c>
      <c r="I1" s="1" t="s">
        <v>3</v>
      </c>
    </row>
    <row r="2" spans="1:9" x14ac:dyDescent="0.35">
      <c r="A2" s="2" t="s">
        <v>8</v>
      </c>
      <c r="B2" s="2" t="s">
        <v>6</v>
      </c>
      <c r="C2" s="4">
        <v>240000</v>
      </c>
      <c r="D2" s="5">
        <v>240000</v>
      </c>
      <c r="E2" s="5">
        <v>275000</v>
      </c>
      <c r="F2" s="5">
        <v>360000</v>
      </c>
      <c r="G2" s="5">
        <v>305000</v>
      </c>
      <c r="H2" s="5">
        <v>259000</v>
      </c>
      <c r="I2" s="4">
        <v>259000</v>
      </c>
    </row>
    <row r="3" spans="1:9" x14ac:dyDescent="0.35">
      <c r="A3" s="2" t="s">
        <v>9</v>
      </c>
      <c r="B3" s="2" t="s">
        <v>6</v>
      </c>
      <c r="C3" s="4">
        <v>22500000</v>
      </c>
      <c r="D3" s="5">
        <v>22500000</v>
      </c>
      <c r="E3" s="5">
        <v>24500000</v>
      </c>
      <c r="F3" s="5">
        <v>24300000</v>
      </c>
      <c r="G3" s="5">
        <v>20500000</v>
      </c>
      <c r="H3" s="5">
        <v>16600000.000000002</v>
      </c>
      <c r="I3" s="4">
        <v>16600000.000000002</v>
      </c>
    </row>
    <row r="4" spans="1:9" x14ac:dyDescent="0.35">
      <c r="A4" s="2" t="s">
        <v>7</v>
      </c>
      <c r="B4" s="2" t="s">
        <v>6</v>
      </c>
      <c r="C4" s="4">
        <v>3450000</v>
      </c>
      <c r="D4" s="5">
        <v>3450000</v>
      </c>
      <c r="E4" s="5">
        <v>4179999.9999999995</v>
      </c>
      <c r="F4" s="5">
        <v>5320000</v>
      </c>
      <c r="G4" s="5">
        <v>5700000</v>
      </c>
      <c r="H4" s="5">
        <v>5790000</v>
      </c>
      <c r="I4" s="4">
        <v>5790000</v>
      </c>
    </row>
    <row r="6" spans="1:9" x14ac:dyDescent="0.35">
      <c r="A6" s="6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646-52E7-4D52-B437-5955F8BF6D96}">
  <sheetPr>
    <tabColor theme="0" tint="-4.9989318521683403E-2"/>
  </sheetPr>
  <dimension ref="A1:HW53"/>
  <sheetViews>
    <sheetView tabSelected="1" topLeftCell="HF1" zoomScale="70" zoomScaleNormal="70" workbookViewId="0">
      <selection activeCell="B14" sqref="B14"/>
    </sheetView>
  </sheetViews>
  <sheetFormatPr baseColWidth="10" defaultRowHeight="14.5" x14ac:dyDescent="0.35"/>
  <cols>
    <col min="225" max="225" width="15" bestFit="1" customWidth="1"/>
    <col min="231" max="231" width="15.54296875" bestFit="1" customWidth="1"/>
    <col min="234" max="234" width="5.81640625" bestFit="1" customWidth="1"/>
  </cols>
  <sheetData>
    <row r="1" spans="1:231" x14ac:dyDescent="0.35">
      <c r="C1" s="67" t="s">
        <v>41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J1" s="68" t="s">
        <v>42</v>
      </c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26"/>
      <c r="HR1" s="69" t="s">
        <v>43</v>
      </c>
      <c r="HS1" s="69"/>
      <c r="HT1" s="69"/>
      <c r="HU1" s="70" t="s">
        <v>61</v>
      </c>
      <c r="HV1" s="70"/>
      <c r="HW1" s="70"/>
    </row>
    <row r="2" spans="1:231" x14ac:dyDescent="0.35">
      <c r="A2" s="59" t="s">
        <v>44</v>
      </c>
      <c r="B2" s="16" t="s">
        <v>45</v>
      </c>
      <c r="C2" s="17">
        <v>1913</v>
      </c>
      <c r="D2" s="17">
        <v>1914</v>
      </c>
      <c r="E2" s="17">
        <v>1915</v>
      </c>
      <c r="F2" s="17">
        <v>1916</v>
      </c>
      <c r="G2" s="17">
        <v>1917</v>
      </c>
      <c r="H2" s="17">
        <v>1918</v>
      </c>
      <c r="I2" s="17">
        <v>1919</v>
      </c>
      <c r="J2" s="17">
        <v>1920</v>
      </c>
      <c r="K2" s="17">
        <v>1921</v>
      </c>
      <c r="L2" s="17">
        <v>1922</v>
      </c>
      <c r="M2" s="17">
        <v>1923</v>
      </c>
      <c r="N2" s="17">
        <v>1924</v>
      </c>
      <c r="O2" s="17">
        <v>1925</v>
      </c>
      <c r="P2" s="17">
        <v>1926</v>
      </c>
      <c r="Q2" s="17">
        <v>1927</v>
      </c>
      <c r="R2" s="17">
        <v>1928</v>
      </c>
      <c r="S2" s="17">
        <v>1929</v>
      </c>
      <c r="T2" s="17">
        <v>1930</v>
      </c>
      <c r="U2" s="17">
        <v>1931</v>
      </c>
      <c r="V2" s="17">
        <v>1932</v>
      </c>
      <c r="W2" s="17">
        <v>1933</v>
      </c>
      <c r="X2" s="17">
        <v>1934</v>
      </c>
      <c r="Y2" s="17">
        <v>1935</v>
      </c>
      <c r="Z2" s="17">
        <v>1936</v>
      </c>
      <c r="AA2" s="17">
        <v>1937</v>
      </c>
      <c r="AB2" s="17">
        <v>1938</v>
      </c>
      <c r="AC2" s="17">
        <v>1939</v>
      </c>
      <c r="AD2" s="17">
        <v>1940</v>
      </c>
      <c r="AE2" s="17">
        <v>1941</v>
      </c>
      <c r="AF2" s="17">
        <v>1942</v>
      </c>
      <c r="AG2" s="17">
        <v>1943</v>
      </c>
      <c r="AH2" s="17">
        <v>1944</v>
      </c>
      <c r="AI2" s="17">
        <v>1945</v>
      </c>
      <c r="AJ2" s="17">
        <v>1946</v>
      </c>
      <c r="AK2" s="17">
        <v>1947</v>
      </c>
      <c r="AL2" s="17">
        <v>1948</v>
      </c>
      <c r="AM2" s="17">
        <v>1949</v>
      </c>
      <c r="AN2" s="17">
        <v>1950</v>
      </c>
      <c r="AO2" s="17">
        <v>1951</v>
      </c>
      <c r="AP2" s="17">
        <v>1952</v>
      </c>
      <c r="AQ2" s="17">
        <v>1953</v>
      </c>
      <c r="AR2" s="17">
        <v>1954</v>
      </c>
      <c r="AS2" s="17">
        <v>1955</v>
      </c>
      <c r="AT2" s="17">
        <v>1956</v>
      </c>
      <c r="AU2" s="17">
        <v>1957</v>
      </c>
      <c r="AV2" s="17">
        <v>1958</v>
      </c>
      <c r="AW2" s="17">
        <v>1959</v>
      </c>
      <c r="AX2" s="17">
        <v>1960</v>
      </c>
      <c r="AY2" s="17">
        <v>1961</v>
      </c>
      <c r="AZ2" s="17">
        <v>1962</v>
      </c>
      <c r="BA2" s="17">
        <v>1963</v>
      </c>
      <c r="BB2" s="17">
        <v>1964</v>
      </c>
      <c r="BC2" s="17">
        <v>1965</v>
      </c>
      <c r="BD2" s="17">
        <v>1966</v>
      </c>
      <c r="BE2" s="17">
        <v>1967</v>
      </c>
      <c r="BF2" s="17">
        <v>1968</v>
      </c>
      <c r="BG2" s="17">
        <v>1969</v>
      </c>
      <c r="BH2" s="17">
        <v>1970</v>
      </c>
      <c r="BI2" s="17">
        <v>1971</v>
      </c>
      <c r="BJ2" s="17">
        <v>1972</v>
      </c>
      <c r="BK2" s="17">
        <v>1973</v>
      </c>
      <c r="BL2" s="17">
        <v>1974</v>
      </c>
      <c r="BM2" s="17">
        <v>1975</v>
      </c>
      <c r="BN2" s="17">
        <v>1976</v>
      </c>
      <c r="BO2" s="17">
        <v>1977</v>
      </c>
      <c r="BP2" s="17">
        <v>1978</v>
      </c>
      <c r="BQ2" s="17">
        <v>1979</v>
      </c>
      <c r="BR2" s="17">
        <v>1980</v>
      </c>
      <c r="BS2" s="17">
        <v>1981</v>
      </c>
      <c r="BT2" s="17">
        <v>1982</v>
      </c>
      <c r="BU2" s="17">
        <v>1983</v>
      </c>
      <c r="BV2" s="17">
        <v>1984</v>
      </c>
      <c r="BW2" s="17">
        <v>1985</v>
      </c>
      <c r="BX2" s="17">
        <v>1986</v>
      </c>
      <c r="BY2" s="17">
        <v>1987</v>
      </c>
      <c r="BZ2" s="17">
        <v>1988</v>
      </c>
      <c r="CA2" s="17">
        <v>1989</v>
      </c>
      <c r="CB2" s="17">
        <v>1990</v>
      </c>
      <c r="CC2" s="17">
        <v>1991</v>
      </c>
      <c r="CD2" s="17">
        <v>1992</v>
      </c>
      <c r="CE2" s="17">
        <v>1993</v>
      </c>
      <c r="CF2" s="17">
        <v>1994</v>
      </c>
      <c r="CG2" s="17">
        <v>1995</v>
      </c>
      <c r="CH2" s="17">
        <v>1996</v>
      </c>
      <c r="CI2" s="17">
        <v>1997</v>
      </c>
      <c r="CJ2" s="17">
        <v>1998</v>
      </c>
      <c r="CK2" s="17">
        <v>1999</v>
      </c>
      <c r="CL2" s="17">
        <v>2000</v>
      </c>
      <c r="CM2" s="17">
        <v>2001</v>
      </c>
      <c r="CN2" s="17">
        <v>2002</v>
      </c>
      <c r="CO2" s="17">
        <v>2003</v>
      </c>
      <c r="CP2" s="17">
        <v>2004</v>
      </c>
      <c r="CQ2" s="17">
        <v>2005</v>
      </c>
      <c r="CR2" s="17">
        <v>2006</v>
      </c>
      <c r="CS2" s="17">
        <v>2007</v>
      </c>
      <c r="CT2" s="17">
        <v>2008</v>
      </c>
      <c r="CU2" s="17">
        <v>2009</v>
      </c>
      <c r="CV2" s="17">
        <v>2010</v>
      </c>
      <c r="CW2" s="17">
        <v>2011</v>
      </c>
      <c r="CX2" s="17">
        <v>2012</v>
      </c>
      <c r="CY2" s="17">
        <v>2013</v>
      </c>
      <c r="CZ2" s="17">
        <v>2014</v>
      </c>
      <c r="DA2" s="17">
        <v>2015</v>
      </c>
      <c r="DB2" s="17">
        <v>2016</v>
      </c>
      <c r="DC2" s="17">
        <v>2017</v>
      </c>
      <c r="DD2" s="17">
        <v>2018</v>
      </c>
      <c r="DE2" s="17">
        <v>2019</v>
      </c>
      <c r="DF2" s="17">
        <v>2020</v>
      </c>
      <c r="DG2" s="17">
        <v>2021</v>
      </c>
      <c r="DH2" s="50">
        <v>2022</v>
      </c>
      <c r="DJ2" s="17">
        <v>1913</v>
      </c>
      <c r="DK2" s="17">
        <v>1914</v>
      </c>
      <c r="DL2" s="17">
        <v>1915</v>
      </c>
      <c r="DM2" s="17">
        <v>1916</v>
      </c>
      <c r="DN2" s="17">
        <v>1917</v>
      </c>
      <c r="DO2" s="17">
        <v>1918</v>
      </c>
      <c r="DP2" s="17">
        <v>1919</v>
      </c>
      <c r="DQ2" s="17">
        <v>1920</v>
      </c>
      <c r="DR2" s="17">
        <v>1921</v>
      </c>
      <c r="DS2" s="17">
        <v>1922</v>
      </c>
      <c r="DT2" s="17">
        <v>1923</v>
      </c>
      <c r="DU2" s="17">
        <v>1924</v>
      </c>
      <c r="DV2" s="17">
        <v>1925</v>
      </c>
      <c r="DW2" s="17">
        <v>1926</v>
      </c>
      <c r="DX2" s="17">
        <v>1927</v>
      </c>
      <c r="DY2" s="17">
        <v>1928</v>
      </c>
      <c r="DZ2" s="17">
        <v>1929</v>
      </c>
      <c r="EA2" s="17">
        <v>1930</v>
      </c>
      <c r="EB2" s="17">
        <v>1931</v>
      </c>
      <c r="EC2" s="17">
        <v>1932</v>
      </c>
      <c r="ED2" s="17">
        <v>1933</v>
      </c>
      <c r="EE2" s="17">
        <v>1934</v>
      </c>
      <c r="EF2" s="17">
        <v>1935</v>
      </c>
      <c r="EG2" s="17">
        <v>1936</v>
      </c>
      <c r="EH2" s="17">
        <v>1937</v>
      </c>
      <c r="EI2" s="17">
        <v>1938</v>
      </c>
      <c r="EJ2" s="17">
        <v>1939</v>
      </c>
      <c r="EK2" s="17">
        <v>1940</v>
      </c>
      <c r="EL2" s="17">
        <v>1941</v>
      </c>
      <c r="EM2" s="17">
        <v>1942</v>
      </c>
      <c r="EN2" s="17">
        <v>1943</v>
      </c>
      <c r="EO2" s="17">
        <v>1944</v>
      </c>
      <c r="EP2" s="17">
        <v>1945</v>
      </c>
      <c r="EQ2" s="17">
        <v>1946</v>
      </c>
      <c r="ER2" s="17">
        <v>1947</v>
      </c>
      <c r="ES2" s="17">
        <v>1948</v>
      </c>
      <c r="ET2" s="17">
        <v>1949</v>
      </c>
      <c r="EU2" s="17">
        <v>1950</v>
      </c>
      <c r="EV2" s="17">
        <v>1951</v>
      </c>
      <c r="EW2" s="17">
        <v>1952</v>
      </c>
      <c r="EX2" s="17">
        <v>1953</v>
      </c>
      <c r="EY2" s="17">
        <v>1954</v>
      </c>
      <c r="EZ2" s="17">
        <v>1955</v>
      </c>
      <c r="FA2" s="17">
        <v>1956</v>
      </c>
      <c r="FB2" s="17">
        <v>1957</v>
      </c>
      <c r="FC2" s="17">
        <v>1958</v>
      </c>
      <c r="FD2" s="17">
        <v>1959</v>
      </c>
      <c r="FE2" s="17">
        <v>1960</v>
      </c>
      <c r="FF2" s="17">
        <v>1961</v>
      </c>
      <c r="FG2" s="17">
        <v>1962</v>
      </c>
      <c r="FH2" s="17">
        <v>1963</v>
      </c>
      <c r="FI2" s="17">
        <v>1964</v>
      </c>
      <c r="FJ2" s="17">
        <v>1965</v>
      </c>
      <c r="FK2" s="17">
        <v>1966</v>
      </c>
      <c r="FL2" s="17">
        <v>1967</v>
      </c>
      <c r="FM2" s="17">
        <v>1968</v>
      </c>
      <c r="FN2" s="17">
        <v>1969</v>
      </c>
      <c r="FO2" s="17">
        <v>1970</v>
      </c>
      <c r="FP2" s="17">
        <v>1971</v>
      </c>
      <c r="FQ2" s="17">
        <v>1972</v>
      </c>
      <c r="FR2" s="17">
        <v>1973</v>
      </c>
      <c r="FS2" s="17">
        <v>1974</v>
      </c>
      <c r="FT2" s="17">
        <v>1975</v>
      </c>
      <c r="FU2" s="17">
        <v>1976</v>
      </c>
      <c r="FV2" s="17">
        <v>1977</v>
      </c>
      <c r="FW2" s="17">
        <v>1978</v>
      </c>
      <c r="FX2" s="17">
        <v>1979</v>
      </c>
      <c r="FY2" s="17">
        <v>1980</v>
      </c>
      <c r="FZ2" s="17">
        <v>1981</v>
      </c>
      <c r="GA2" s="17">
        <v>1982</v>
      </c>
      <c r="GB2" s="17">
        <v>1983</v>
      </c>
      <c r="GC2" s="17">
        <v>1984</v>
      </c>
      <c r="GD2" s="17">
        <v>1985</v>
      </c>
      <c r="GE2" s="17">
        <v>1986</v>
      </c>
      <c r="GF2" s="17">
        <v>1987</v>
      </c>
      <c r="GG2" s="17">
        <v>1988</v>
      </c>
      <c r="GH2" s="17">
        <v>1989</v>
      </c>
      <c r="GI2" s="17">
        <v>1990</v>
      </c>
      <c r="GJ2" s="17">
        <v>1991</v>
      </c>
      <c r="GK2" s="17">
        <v>1992</v>
      </c>
      <c r="GL2" s="17">
        <v>1993</v>
      </c>
      <c r="GM2" s="17">
        <v>1994</v>
      </c>
      <c r="GN2" s="17">
        <v>1995</v>
      </c>
      <c r="GO2" s="17">
        <v>1996</v>
      </c>
      <c r="GP2" s="17">
        <v>1997</v>
      </c>
      <c r="GQ2" s="17">
        <v>1998</v>
      </c>
      <c r="GR2" s="17">
        <v>1999</v>
      </c>
      <c r="GS2" s="17">
        <v>2000</v>
      </c>
      <c r="GT2" s="17">
        <v>2001</v>
      </c>
      <c r="GU2" s="17">
        <v>2002</v>
      </c>
      <c r="GV2" s="17">
        <v>2003</v>
      </c>
      <c r="GW2" s="17">
        <v>2004</v>
      </c>
      <c r="GX2" s="17">
        <v>2005</v>
      </c>
      <c r="GY2" s="17">
        <v>2006</v>
      </c>
      <c r="GZ2" s="17">
        <v>2007</v>
      </c>
      <c r="HA2" s="17">
        <v>2008</v>
      </c>
      <c r="HB2" s="17">
        <v>2009</v>
      </c>
      <c r="HC2" s="17">
        <v>2010</v>
      </c>
      <c r="HD2" s="17">
        <v>2011</v>
      </c>
      <c r="HE2" s="17">
        <v>2012</v>
      </c>
      <c r="HF2" s="17">
        <v>2013</v>
      </c>
      <c r="HG2" s="17">
        <v>2014</v>
      </c>
      <c r="HH2" s="17">
        <v>2015</v>
      </c>
      <c r="HI2" s="17">
        <v>2016</v>
      </c>
      <c r="HJ2" s="17">
        <v>2017</v>
      </c>
      <c r="HK2" s="17">
        <v>2018</v>
      </c>
      <c r="HL2" s="18">
        <v>2019</v>
      </c>
      <c r="HM2" s="18">
        <v>2020</v>
      </c>
      <c r="HN2" s="17">
        <v>2021</v>
      </c>
      <c r="HO2" s="17">
        <v>2022</v>
      </c>
      <c r="HP2" s="26"/>
      <c r="HQ2" s="49" t="s">
        <v>62</v>
      </c>
      <c r="HR2" s="19" t="s">
        <v>57</v>
      </c>
      <c r="HS2" s="19" t="s">
        <v>46</v>
      </c>
      <c r="HT2" s="19" t="s">
        <v>47</v>
      </c>
      <c r="HU2" s="20" t="s">
        <v>57</v>
      </c>
      <c r="HV2" s="21" t="s">
        <v>46</v>
      </c>
      <c r="HW2" s="20" t="s">
        <v>47</v>
      </c>
    </row>
    <row r="3" spans="1:231" x14ac:dyDescent="0.35">
      <c r="A3" t="s">
        <v>48</v>
      </c>
      <c r="B3" s="23" t="s">
        <v>11</v>
      </c>
      <c r="C3" s="24">
        <v>80240.160000000003</v>
      </c>
      <c r="D3" s="24">
        <v>98700.000000000015</v>
      </c>
      <c r="E3" s="24">
        <v>93306.08</v>
      </c>
      <c r="F3" s="24">
        <v>135133.6</v>
      </c>
      <c r="G3" s="24">
        <v>176509.76</v>
      </c>
      <c r="H3" s="24">
        <v>190078.56000000003</v>
      </c>
      <c r="I3" s="24">
        <v>164640.00000000003</v>
      </c>
      <c r="J3" s="24">
        <v>123200.00000000001</v>
      </c>
      <c r="K3" s="24">
        <v>81760.000000000015</v>
      </c>
      <c r="L3" s="24">
        <v>126560.00000000001</v>
      </c>
      <c r="M3" s="24">
        <v>180320.00000000003</v>
      </c>
      <c r="N3" s="24">
        <v>185920.00000000003</v>
      </c>
      <c r="O3" s="24">
        <v>203840.00000000003</v>
      </c>
      <c r="P3" s="24">
        <v>232960.00000000003</v>
      </c>
      <c r="Q3" s="24">
        <v>245280.00000000003</v>
      </c>
      <c r="R3" s="24">
        <v>267680</v>
      </c>
      <c r="S3" s="24">
        <v>299040</v>
      </c>
      <c r="T3" s="24">
        <v>293440</v>
      </c>
      <c r="U3" s="24">
        <v>243040.00000000003</v>
      </c>
      <c r="V3" s="24">
        <v>168000.00000000003</v>
      </c>
      <c r="W3" s="24">
        <v>156800.00000000003</v>
      </c>
      <c r="X3" s="24">
        <v>187040.00000000003</v>
      </c>
      <c r="Y3" s="24">
        <v>285600</v>
      </c>
      <c r="Z3" s="24">
        <v>392000.00000000006</v>
      </c>
      <c r="AA3" s="24">
        <v>554400</v>
      </c>
      <c r="AB3" s="24">
        <v>647360.00000000012</v>
      </c>
      <c r="AC3" s="24">
        <v>757120.00000000012</v>
      </c>
      <c r="AD3" s="24">
        <v>865760.00000000012</v>
      </c>
      <c r="AE3" s="24">
        <v>1127840</v>
      </c>
      <c r="AF3" s="24">
        <v>1544480.0000000002</v>
      </c>
      <c r="AG3" s="24">
        <v>2160480</v>
      </c>
      <c r="AH3" s="24">
        <v>1884960.0000000002</v>
      </c>
      <c r="AI3" s="24">
        <v>963200.00000000012</v>
      </c>
      <c r="AJ3" s="24">
        <v>851200.00000000012</v>
      </c>
      <c r="AK3" s="24">
        <v>1198400</v>
      </c>
      <c r="AL3" s="24">
        <v>1388800.0000000002</v>
      </c>
      <c r="AM3" s="24">
        <v>1438080.0000000002</v>
      </c>
      <c r="AN3" s="24">
        <v>1643040.0000000002</v>
      </c>
      <c r="AO3" s="24">
        <v>1994720.0000000002</v>
      </c>
      <c r="AP3" s="24">
        <v>2271360</v>
      </c>
      <c r="AQ3" s="24">
        <v>2714880.0000000005</v>
      </c>
      <c r="AR3" s="24">
        <v>3050880.0000000005</v>
      </c>
      <c r="AS3" s="24">
        <v>3472000.0000000005</v>
      </c>
      <c r="AT3" s="24">
        <v>3696000.0000000005</v>
      </c>
      <c r="AU3" s="24">
        <v>3696000.0000000005</v>
      </c>
      <c r="AV3" s="24">
        <v>3920000.0000000005</v>
      </c>
      <c r="AW3" s="24">
        <v>4480000</v>
      </c>
      <c r="AX3" s="24">
        <v>5040000.0000000009</v>
      </c>
      <c r="AY3" s="24">
        <v>5152000.0000000009</v>
      </c>
      <c r="AZ3" s="24">
        <v>5600000.0000000009</v>
      </c>
      <c r="BA3" s="24">
        <v>6048000.0000000009</v>
      </c>
      <c r="BB3" s="24">
        <v>6496000.0000000009</v>
      </c>
      <c r="BC3" s="24">
        <v>6944000.0000000009</v>
      </c>
      <c r="BD3" s="24">
        <v>7504000.0000000009</v>
      </c>
      <c r="BE3" s="24">
        <v>8176000.0000000009</v>
      </c>
      <c r="BF3" s="24">
        <v>8624000</v>
      </c>
      <c r="BG3" s="24">
        <v>9632000</v>
      </c>
      <c r="BH3" s="24">
        <v>9600000</v>
      </c>
      <c r="BI3" s="24">
        <v>10300000</v>
      </c>
      <c r="BJ3" s="24">
        <v>10800000</v>
      </c>
      <c r="BK3" s="24">
        <v>11800000</v>
      </c>
      <c r="BL3" s="24">
        <v>12700000</v>
      </c>
      <c r="BM3" s="24">
        <v>12700000</v>
      </c>
      <c r="BN3" s="24">
        <v>13100000</v>
      </c>
      <c r="BO3" s="24">
        <v>14200000</v>
      </c>
      <c r="BP3" s="24">
        <v>14700000</v>
      </c>
      <c r="BQ3" s="24">
        <v>15200000</v>
      </c>
      <c r="BR3" s="24">
        <v>16100000</v>
      </c>
      <c r="BS3" s="24">
        <v>15700000</v>
      </c>
      <c r="BT3" s="24">
        <v>13900000</v>
      </c>
      <c r="BU3" s="24">
        <v>14300000</v>
      </c>
      <c r="BV3" s="24">
        <v>15900000</v>
      </c>
      <c r="BW3" s="24">
        <v>15600000</v>
      </c>
      <c r="BX3" s="24">
        <v>15400000</v>
      </c>
      <c r="BY3" s="24">
        <v>16500000</v>
      </c>
      <c r="BZ3" s="24">
        <v>17500000</v>
      </c>
      <c r="CA3" s="24">
        <v>18000000</v>
      </c>
      <c r="CB3" s="24">
        <v>19300000</v>
      </c>
      <c r="CC3" s="24">
        <v>19600000</v>
      </c>
      <c r="CD3" s="24">
        <v>19500000</v>
      </c>
      <c r="CE3" s="24">
        <v>19700000</v>
      </c>
      <c r="CF3" s="24">
        <v>19100000</v>
      </c>
      <c r="CG3" s="24">
        <v>19400000</v>
      </c>
      <c r="CH3" s="24">
        <v>20700000</v>
      </c>
      <c r="CI3" s="24">
        <v>21400000</v>
      </c>
      <c r="CJ3" s="24">
        <v>22100000</v>
      </c>
      <c r="CK3" s="24">
        <v>23100000</v>
      </c>
      <c r="CL3" s="24">
        <v>24000000</v>
      </c>
      <c r="CM3" s="24">
        <v>24400000</v>
      </c>
      <c r="CN3" s="24">
        <v>25900000</v>
      </c>
      <c r="CO3" s="24">
        <v>27700000</v>
      </c>
      <c r="CP3" s="24">
        <v>29800000</v>
      </c>
      <c r="CQ3" s="24">
        <v>31900000</v>
      </c>
      <c r="CR3" s="24">
        <v>33700000</v>
      </c>
      <c r="CS3" s="24">
        <v>38000000</v>
      </c>
      <c r="CT3" s="24">
        <v>39000000</v>
      </c>
      <c r="CU3" s="24">
        <v>37300000</v>
      </c>
      <c r="CV3" s="24">
        <v>40800000</v>
      </c>
      <c r="CW3" s="24">
        <v>44400000</v>
      </c>
      <c r="CX3" s="24">
        <v>45900000</v>
      </c>
      <c r="CY3" s="24">
        <v>47600000</v>
      </c>
      <c r="CZ3" s="24">
        <v>50500000</v>
      </c>
      <c r="DA3" s="24">
        <v>57500000</v>
      </c>
      <c r="DB3" s="24">
        <v>58900000</v>
      </c>
      <c r="DC3" s="24">
        <v>59400000</v>
      </c>
      <c r="DD3" s="24">
        <v>63600000</v>
      </c>
      <c r="DE3" s="24">
        <v>63200000</v>
      </c>
      <c r="DF3" s="25">
        <v>65100000</v>
      </c>
      <c r="DG3" s="24">
        <v>68000000</v>
      </c>
      <c r="DH3" s="2"/>
      <c r="DJ3" s="2"/>
      <c r="DK3" s="57">
        <f>(D3-C3)/C3</f>
        <v>0.23005736778191882</v>
      </c>
      <c r="DL3" s="57">
        <f t="shared" ref="DL3:FW7" si="0">(E3-D3)/D3</f>
        <v>-5.4649645390071042E-2</v>
      </c>
      <c r="DM3" s="57">
        <f t="shared" si="0"/>
        <v>0.44828289860639309</v>
      </c>
      <c r="DN3" s="57">
        <f t="shared" si="0"/>
        <v>0.30618706228502757</v>
      </c>
      <c r="DO3" s="57">
        <f t="shared" si="0"/>
        <v>7.6872802954352309E-2</v>
      </c>
      <c r="DP3" s="57">
        <f t="shared" si="0"/>
        <v>-0.13383182195824714</v>
      </c>
      <c r="DQ3" s="57">
        <f t="shared" si="0"/>
        <v>-0.2517006802721089</v>
      </c>
      <c r="DR3" s="57">
        <f t="shared" si="0"/>
        <v>-0.33636363636363631</v>
      </c>
      <c r="DS3" s="57">
        <f t="shared" si="0"/>
        <v>0.54794520547945191</v>
      </c>
      <c r="DT3" s="57">
        <f t="shared" si="0"/>
        <v>0.42477876106194695</v>
      </c>
      <c r="DU3" s="57">
        <f t="shared" si="0"/>
        <v>3.1055900621118009E-2</v>
      </c>
      <c r="DV3" s="57">
        <f t="shared" si="0"/>
        <v>9.638554216867469E-2</v>
      </c>
      <c r="DW3" s="57">
        <f t="shared" si="0"/>
        <v>0.14285714285714285</v>
      </c>
      <c r="DX3" s="57">
        <f t="shared" si="0"/>
        <v>5.2884615384615377E-2</v>
      </c>
      <c r="DY3" s="57">
        <f t="shared" si="0"/>
        <v>9.1324200913241879E-2</v>
      </c>
      <c r="DZ3" s="57">
        <f t="shared" si="0"/>
        <v>0.11715481171548117</v>
      </c>
      <c r="EA3" s="57">
        <f t="shared" si="0"/>
        <v>-1.8726591760299626E-2</v>
      </c>
      <c r="EB3" s="57">
        <f t="shared" si="0"/>
        <v>-0.17175572519083959</v>
      </c>
      <c r="EC3" s="57">
        <f t="shared" si="0"/>
        <v>-0.30875576036866353</v>
      </c>
      <c r="ED3" s="57">
        <f t="shared" si="0"/>
        <v>-6.6666666666666652E-2</v>
      </c>
      <c r="EE3" s="57">
        <f t="shared" si="0"/>
        <v>0.19285714285714281</v>
      </c>
      <c r="EF3" s="57">
        <f t="shared" si="0"/>
        <v>0.52694610778443085</v>
      </c>
      <c r="EG3" s="57">
        <f t="shared" si="0"/>
        <v>0.37254901960784337</v>
      </c>
      <c r="EH3" s="57">
        <f t="shared" si="0"/>
        <v>0.41428571428571409</v>
      </c>
      <c r="EI3" s="57">
        <f t="shared" si="0"/>
        <v>0.1676767676767679</v>
      </c>
      <c r="EJ3" s="57">
        <f t="shared" si="0"/>
        <v>0.16955017301038058</v>
      </c>
      <c r="EK3" s="57">
        <f t="shared" si="0"/>
        <v>0.14349112426035501</v>
      </c>
      <c r="EL3" s="57">
        <f t="shared" si="0"/>
        <v>0.30271668822768416</v>
      </c>
      <c r="EM3" s="57">
        <f t="shared" si="0"/>
        <v>0.36941410129096347</v>
      </c>
      <c r="EN3" s="57">
        <f t="shared" si="0"/>
        <v>0.39883973894126157</v>
      </c>
      <c r="EO3" s="57">
        <f t="shared" si="0"/>
        <v>-0.12752721617418342</v>
      </c>
      <c r="EP3" s="57">
        <f t="shared" si="0"/>
        <v>-0.48900772430184197</v>
      </c>
      <c r="EQ3" s="57">
        <f t="shared" si="0"/>
        <v>-0.11627906976744184</v>
      </c>
      <c r="ER3" s="57">
        <f t="shared" si="0"/>
        <v>0.40789473684210509</v>
      </c>
      <c r="ES3" s="57">
        <f t="shared" si="0"/>
        <v>0.15887850467289738</v>
      </c>
      <c r="ET3" s="57">
        <f t="shared" si="0"/>
        <v>3.5483870967741929E-2</v>
      </c>
      <c r="EU3" s="57">
        <f t="shared" si="0"/>
        <v>0.1425233644859813</v>
      </c>
      <c r="EV3" s="57">
        <f t="shared" si="0"/>
        <v>0.21404226312201768</v>
      </c>
      <c r="EW3" s="57">
        <f t="shared" si="0"/>
        <v>0.13868613138686117</v>
      </c>
      <c r="EX3" s="57">
        <f t="shared" si="0"/>
        <v>0.1952662721893493</v>
      </c>
      <c r="EY3" s="57">
        <f t="shared" si="0"/>
        <v>0.12376237623762375</v>
      </c>
      <c r="EZ3" s="57">
        <f t="shared" si="0"/>
        <v>0.13803230543318648</v>
      </c>
      <c r="FA3" s="57">
        <f t="shared" si="0"/>
        <v>6.4516129032258063E-2</v>
      </c>
      <c r="FB3" s="57">
        <f t="shared" si="0"/>
        <v>0</v>
      </c>
      <c r="FC3" s="57">
        <f t="shared" si="0"/>
        <v>6.0606060606060601E-2</v>
      </c>
      <c r="FD3" s="57">
        <f t="shared" si="0"/>
        <v>0.14285714285714271</v>
      </c>
      <c r="FE3" s="57">
        <f t="shared" si="0"/>
        <v>0.12500000000000019</v>
      </c>
      <c r="FF3" s="57">
        <f t="shared" si="0"/>
        <v>2.222222222222222E-2</v>
      </c>
      <c r="FG3" s="57">
        <f t="shared" si="0"/>
        <v>8.6956521739130418E-2</v>
      </c>
      <c r="FH3" s="57">
        <f t="shared" si="0"/>
        <v>7.9999999999999988E-2</v>
      </c>
      <c r="FI3" s="57">
        <f t="shared" si="0"/>
        <v>7.4074074074074056E-2</v>
      </c>
      <c r="FJ3" s="57">
        <f t="shared" si="0"/>
        <v>6.8965517241379296E-2</v>
      </c>
      <c r="FK3" s="57">
        <f t="shared" si="0"/>
        <v>8.0645161290322565E-2</v>
      </c>
      <c r="FL3" s="57">
        <f t="shared" si="0"/>
        <v>8.9552238805970144E-2</v>
      </c>
      <c r="FM3" s="57">
        <f t="shared" si="0"/>
        <v>5.4794520547945084E-2</v>
      </c>
      <c r="FN3" s="57">
        <f t="shared" si="0"/>
        <v>0.11688311688311688</v>
      </c>
      <c r="FO3" s="57">
        <f t="shared" si="0"/>
        <v>-3.3222591362126247E-3</v>
      </c>
      <c r="FP3" s="57">
        <f t="shared" si="0"/>
        <v>7.2916666666666671E-2</v>
      </c>
      <c r="FQ3" s="57">
        <f t="shared" si="0"/>
        <v>4.8543689320388349E-2</v>
      </c>
      <c r="FR3" s="57">
        <f t="shared" si="0"/>
        <v>9.2592592592592587E-2</v>
      </c>
      <c r="FS3" s="57">
        <f t="shared" si="0"/>
        <v>7.6271186440677971E-2</v>
      </c>
      <c r="FT3" s="57">
        <f t="shared" si="0"/>
        <v>0</v>
      </c>
      <c r="FU3" s="57">
        <f t="shared" si="0"/>
        <v>3.1496062992125984E-2</v>
      </c>
      <c r="FV3" s="57">
        <f t="shared" si="0"/>
        <v>8.3969465648854963E-2</v>
      </c>
      <c r="FW3" s="57">
        <f t="shared" si="0"/>
        <v>3.5211267605633804E-2</v>
      </c>
      <c r="FX3" s="57">
        <f t="shared" ref="FX3:HN9" si="1">(BQ3-BP3)/BP3</f>
        <v>3.4013605442176874E-2</v>
      </c>
      <c r="FY3" s="57">
        <f t="shared" si="1"/>
        <v>5.921052631578947E-2</v>
      </c>
      <c r="FZ3" s="57">
        <f t="shared" si="1"/>
        <v>-2.4844720496894408E-2</v>
      </c>
      <c r="GA3" s="57">
        <f t="shared" si="1"/>
        <v>-0.11464968152866242</v>
      </c>
      <c r="GB3" s="57">
        <f t="shared" si="1"/>
        <v>2.8776978417266189E-2</v>
      </c>
      <c r="GC3" s="57">
        <f t="shared" si="1"/>
        <v>0.11188811188811189</v>
      </c>
      <c r="GD3" s="57">
        <f t="shared" si="1"/>
        <v>-1.8867924528301886E-2</v>
      </c>
      <c r="GE3" s="57">
        <f t="shared" si="1"/>
        <v>-1.282051282051282E-2</v>
      </c>
      <c r="GF3" s="57">
        <f t="shared" si="1"/>
        <v>7.1428571428571425E-2</v>
      </c>
      <c r="GG3" s="57">
        <f t="shared" si="1"/>
        <v>6.0606060606060608E-2</v>
      </c>
      <c r="GH3" s="57">
        <f t="shared" si="1"/>
        <v>2.8571428571428571E-2</v>
      </c>
      <c r="GI3" s="57">
        <f t="shared" si="1"/>
        <v>7.2222222222222215E-2</v>
      </c>
      <c r="GJ3" s="57">
        <f t="shared" si="1"/>
        <v>1.5544041450777202E-2</v>
      </c>
      <c r="GK3" s="57">
        <f t="shared" si="1"/>
        <v>-5.1020408163265302E-3</v>
      </c>
      <c r="GL3" s="57">
        <f t="shared" si="1"/>
        <v>1.0256410256410256E-2</v>
      </c>
      <c r="GM3" s="57">
        <f t="shared" si="1"/>
        <v>-3.0456852791878174E-2</v>
      </c>
      <c r="GN3" s="57">
        <f t="shared" si="1"/>
        <v>1.5706806282722512E-2</v>
      </c>
      <c r="GO3" s="57">
        <f t="shared" si="1"/>
        <v>6.7010309278350513E-2</v>
      </c>
      <c r="GP3" s="57">
        <f t="shared" si="1"/>
        <v>3.3816425120772944E-2</v>
      </c>
      <c r="GQ3" s="57">
        <f t="shared" si="1"/>
        <v>3.2710280373831772E-2</v>
      </c>
      <c r="GR3" s="57">
        <f t="shared" si="1"/>
        <v>4.5248868778280542E-2</v>
      </c>
      <c r="GS3" s="57">
        <f t="shared" si="1"/>
        <v>3.896103896103896E-2</v>
      </c>
      <c r="GT3" s="57">
        <f t="shared" si="1"/>
        <v>1.6666666666666666E-2</v>
      </c>
      <c r="GU3" s="57">
        <f t="shared" si="1"/>
        <v>6.1475409836065573E-2</v>
      </c>
      <c r="GV3" s="57">
        <f t="shared" si="1"/>
        <v>6.9498069498069498E-2</v>
      </c>
      <c r="GW3" s="57">
        <f t="shared" si="1"/>
        <v>7.5812274368231042E-2</v>
      </c>
      <c r="GX3" s="57">
        <f t="shared" si="1"/>
        <v>7.0469798657718116E-2</v>
      </c>
      <c r="GY3" s="57">
        <f t="shared" si="1"/>
        <v>5.6426332288401257E-2</v>
      </c>
      <c r="GZ3" s="57">
        <f t="shared" si="1"/>
        <v>0.12759643916913946</v>
      </c>
      <c r="HA3" s="57">
        <f t="shared" si="1"/>
        <v>2.6315789473684209E-2</v>
      </c>
      <c r="HB3" s="57">
        <f t="shared" si="1"/>
        <v>-4.3589743589743588E-2</v>
      </c>
      <c r="HC3" s="57">
        <f t="shared" si="1"/>
        <v>9.3833780160857902E-2</v>
      </c>
      <c r="HD3" s="57">
        <f t="shared" si="1"/>
        <v>8.8235294117647065E-2</v>
      </c>
      <c r="HE3" s="57">
        <f t="shared" si="1"/>
        <v>3.3783783783783786E-2</v>
      </c>
      <c r="HF3" s="57">
        <f t="shared" si="1"/>
        <v>3.7037037037037035E-2</v>
      </c>
      <c r="HG3" s="57">
        <f t="shared" si="1"/>
        <v>6.0924369747899158E-2</v>
      </c>
      <c r="HH3" s="57">
        <f t="shared" si="1"/>
        <v>0.13861386138613863</v>
      </c>
      <c r="HI3" s="57">
        <f t="shared" si="1"/>
        <v>2.4347826086956521E-2</v>
      </c>
      <c r="HJ3" s="57">
        <f t="shared" si="1"/>
        <v>8.4889643463497456E-3</v>
      </c>
      <c r="HK3" s="57">
        <f t="shared" si="1"/>
        <v>7.0707070707070704E-2</v>
      </c>
      <c r="HL3" s="57">
        <f t="shared" si="1"/>
        <v>-6.2893081761006293E-3</v>
      </c>
      <c r="HM3" s="57">
        <f t="shared" si="1"/>
        <v>3.0063291139240507E-2</v>
      </c>
      <c r="HN3" s="57">
        <f t="shared" si="1"/>
        <v>4.4546850998463901E-2</v>
      </c>
      <c r="HO3" s="57"/>
      <c r="HP3" s="26"/>
      <c r="HQ3" s="26"/>
      <c r="HR3" s="27">
        <f>AVERAGE(DK3:HN3)</f>
        <v>7.6040401522600332E-2</v>
      </c>
      <c r="HS3" s="27">
        <f t="shared" ref="HS3:HS23" si="2">AVERAGE(GI3:HN3)</f>
        <v>4.3152542713118081E-2</v>
      </c>
      <c r="HT3" s="27">
        <f>AVERAGE(GI3:HK3,HN3)</f>
        <v>4.5236912795221289E-2</v>
      </c>
      <c r="HU3" s="28">
        <f>MEDIAN($DK3:$HO3)</f>
        <v>6.2995769434161825E-2</v>
      </c>
      <c r="HV3" s="27">
        <f>MEDIAN($GI3:$HK3)</f>
        <v>3.896103896103896E-2</v>
      </c>
      <c r="HW3" s="28">
        <f>MEDIAN($GI3:$HK3,$HN3)</f>
        <v>4.1753944979751434E-2</v>
      </c>
    </row>
    <row r="4" spans="1:231" x14ac:dyDescent="0.35">
      <c r="A4" t="s">
        <v>48</v>
      </c>
      <c r="B4" s="20" t="s">
        <v>13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>
        <v>165.61680000000001</v>
      </c>
      <c r="N4" s="24">
        <v>346</v>
      </c>
      <c r="O4" s="24">
        <v>346</v>
      </c>
      <c r="P4" s="24">
        <v>527.29200000000003</v>
      </c>
      <c r="Q4" s="24">
        <v>1544</v>
      </c>
      <c r="R4" s="24">
        <v>1544</v>
      </c>
      <c r="S4" s="24">
        <v>2560.3881630000001</v>
      </c>
      <c r="T4" s="24">
        <v>1654</v>
      </c>
      <c r="U4" s="24">
        <v>1654</v>
      </c>
      <c r="V4" s="24">
        <v>748.35599999999999</v>
      </c>
      <c r="W4" s="24">
        <v>4309</v>
      </c>
      <c r="X4" s="24">
        <v>4309</v>
      </c>
      <c r="Y4" s="24">
        <v>3560.8816980000001</v>
      </c>
      <c r="Z4" s="24">
        <v>3789</v>
      </c>
      <c r="AA4" s="24">
        <v>4017.6026400000001</v>
      </c>
      <c r="AB4" s="24">
        <v>4664</v>
      </c>
      <c r="AC4" s="24">
        <v>4664</v>
      </c>
      <c r="AD4" s="24">
        <v>5310.4918200000002</v>
      </c>
      <c r="AE4" s="24">
        <v>5885.7837</v>
      </c>
      <c r="AF4" s="24">
        <v>5011.4710500000001</v>
      </c>
      <c r="AG4" s="24">
        <v>5490</v>
      </c>
      <c r="AH4" s="24">
        <v>5968.7035380000007</v>
      </c>
      <c r="AI4" s="24">
        <v>5735.5675410000003</v>
      </c>
      <c r="AJ4" s="24">
        <v>5966</v>
      </c>
      <c r="AK4" s="24">
        <v>5966</v>
      </c>
      <c r="AL4" s="24">
        <v>6196.4991179999997</v>
      </c>
      <c r="AM4" s="24">
        <v>6697.7522250000002</v>
      </c>
      <c r="AN4" s="24">
        <v>5811.2</v>
      </c>
      <c r="AO4" s="24">
        <v>5811.2</v>
      </c>
      <c r="AP4" s="24">
        <v>6083.6</v>
      </c>
      <c r="AQ4" s="24">
        <v>6991.6</v>
      </c>
      <c r="AR4" s="24">
        <v>6900.8</v>
      </c>
      <c r="AS4" s="24">
        <v>9296</v>
      </c>
      <c r="AT4" s="24">
        <v>10080.000000000002</v>
      </c>
      <c r="AU4" s="24">
        <v>10640.000000000002</v>
      </c>
      <c r="AV4" s="24">
        <v>10080.000000000002</v>
      </c>
      <c r="AW4" s="24">
        <v>10080.000000000002</v>
      </c>
      <c r="AX4" s="24">
        <v>12320.000000000002</v>
      </c>
      <c r="AY4" s="24">
        <v>13440.000000000002</v>
      </c>
      <c r="AZ4" s="24">
        <v>13440.000000000002</v>
      </c>
      <c r="BA4" s="24">
        <v>13440.000000000002</v>
      </c>
      <c r="BB4" s="24">
        <v>14560.000000000002</v>
      </c>
      <c r="BC4" s="24">
        <v>14560.000000000002</v>
      </c>
      <c r="BD4" s="24">
        <v>14560.000000000002</v>
      </c>
      <c r="BE4" s="24">
        <v>16800</v>
      </c>
      <c r="BF4" s="24">
        <v>16800</v>
      </c>
      <c r="BG4" s="24">
        <v>19040</v>
      </c>
      <c r="BH4" s="24">
        <v>19000</v>
      </c>
      <c r="BI4" s="24">
        <v>18000</v>
      </c>
      <c r="BJ4" s="24">
        <v>19000</v>
      </c>
      <c r="BK4" s="24">
        <v>20000</v>
      </c>
      <c r="BL4" s="24">
        <v>19000</v>
      </c>
      <c r="BM4" s="24">
        <v>15700</v>
      </c>
      <c r="BN4" s="24">
        <v>17000</v>
      </c>
      <c r="BO4" s="24">
        <v>18300</v>
      </c>
      <c r="BP4" s="24">
        <v>17400</v>
      </c>
      <c r="BQ4" s="24">
        <v>18200</v>
      </c>
      <c r="BR4" s="24">
        <v>18200</v>
      </c>
      <c r="BS4" s="24">
        <v>17200</v>
      </c>
      <c r="BT4" s="24">
        <v>16500</v>
      </c>
      <c r="BU4" s="24">
        <v>17200</v>
      </c>
      <c r="BV4" s="24">
        <v>19200</v>
      </c>
      <c r="BW4" s="24">
        <v>19400</v>
      </c>
      <c r="BX4" s="24">
        <v>19300</v>
      </c>
      <c r="BY4" s="24">
        <v>19300</v>
      </c>
      <c r="BZ4" s="24">
        <v>21900</v>
      </c>
      <c r="CA4" s="24">
        <v>21300</v>
      </c>
      <c r="CB4" s="25">
        <v>20000</v>
      </c>
      <c r="CC4" s="25">
        <v>20500</v>
      </c>
      <c r="CD4" s="25">
        <v>20200</v>
      </c>
      <c r="CE4" s="25">
        <v>18900</v>
      </c>
      <c r="CF4" s="24">
        <v>18100</v>
      </c>
      <c r="CG4" s="24">
        <v>18500</v>
      </c>
      <c r="CH4" s="24">
        <v>18900</v>
      </c>
      <c r="CI4" s="24">
        <v>20000</v>
      </c>
      <c r="CJ4" s="24">
        <v>19600</v>
      </c>
      <c r="CK4" s="24">
        <v>19100</v>
      </c>
      <c r="CL4" s="24">
        <v>19700</v>
      </c>
      <c r="CM4" s="24">
        <v>18200</v>
      </c>
      <c r="CN4" s="24">
        <v>15800</v>
      </c>
      <c r="CO4" s="24">
        <v>16900</v>
      </c>
      <c r="CP4" s="24">
        <v>18800</v>
      </c>
      <c r="CQ4" s="24">
        <v>19400</v>
      </c>
      <c r="CR4" s="24">
        <v>19300</v>
      </c>
      <c r="CS4" s="24">
        <v>20400</v>
      </c>
      <c r="CT4" s="24">
        <v>19600</v>
      </c>
      <c r="CU4" s="24">
        <v>18800</v>
      </c>
      <c r="CV4" s="24">
        <v>21100</v>
      </c>
      <c r="CW4" s="24">
        <v>22200</v>
      </c>
      <c r="CX4" s="24">
        <v>20900</v>
      </c>
      <c r="CY4" s="24">
        <v>22200</v>
      </c>
      <c r="CZ4" s="24">
        <v>24200</v>
      </c>
      <c r="DA4" s="24">
        <v>23200</v>
      </c>
      <c r="DB4" s="24">
        <v>23900</v>
      </c>
      <c r="DC4" s="24">
        <v>25400</v>
      </c>
      <c r="DD4" s="24">
        <v>25100</v>
      </c>
      <c r="DE4" s="24">
        <v>24400</v>
      </c>
      <c r="DF4" s="25">
        <v>24000</v>
      </c>
      <c r="DG4" s="24">
        <v>24000</v>
      </c>
      <c r="DH4" s="2"/>
      <c r="DJ4" s="2"/>
      <c r="DK4" s="57"/>
      <c r="DL4" s="2"/>
      <c r="DM4" s="2"/>
      <c r="DN4" s="2"/>
      <c r="DO4" s="2"/>
      <c r="DP4" s="2"/>
      <c r="DQ4" s="2"/>
      <c r="DR4" s="2"/>
      <c r="DS4" s="2"/>
      <c r="DT4" s="2"/>
      <c r="DU4" s="57">
        <f t="shared" si="0"/>
        <v>1.0891600369044685</v>
      </c>
      <c r="DV4" s="57">
        <f t="shared" si="0"/>
        <v>0</v>
      </c>
      <c r="DW4" s="57">
        <f t="shared" si="0"/>
        <v>0.52396531791907519</v>
      </c>
      <c r="DX4" s="57">
        <f t="shared" si="0"/>
        <v>1.9281688324495723</v>
      </c>
      <c r="DY4" s="57">
        <f t="shared" si="0"/>
        <v>0</v>
      </c>
      <c r="DZ4" s="57">
        <f t="shared" si="0"/>
        <v>0.65828248898963737</v>
      </c>
      <c r="EA4" s="57">
        <f t="shared" si="0"/>
        <v>-0.35400419987022103</v>
      </c>
      <c r="EB4" s="57">
        <f t="shared" si="0"/>
        <v>0</v>
      </c>
      <c r="EC4" s="57">
        <f t="shared" si="0"/>
        <v>-0.54754776299879082</v>
      </c>
      <c r="ED4" s="57">
        <f t="shared" si="0"/>
        <v>4.7579547701895892</v>
      </c>
      <c r="EE4" s="57">
        <f t="shared" si="0"/>
        <v>0</v>
      </c>
      <c r="EF4" s="57">
        <f t="shared" si="0"/>
        <v>-0.17361761475980503</v>
      </c>
      <c r="EG4" s="57">
        <f t="shared" si="0"/>
        <v>6.4062308536710008E-2</v>
      </c>
      <c r="EH4" s="57">
        <f t="shared" si="0"/>
        <v>6.0333238321456865E-2</v>
      </c>
      <c r="EI4" s="57">
        <f t="shared" si="0"/>
        <v>0.16089131203876347</v>
      </c>
      <c r="EJ4" s="57">
        <f t="shared" si="0"/>
        <v>0</v>
      </c>
      <c r="EK4" s="57">
        <f t="shared" si="0"/>
        <v>0.13861316895368786</v>
      </c>
      <c r="EL4" s="57">
        <f t="shared" si="0"/>
        <v>0.10833118654535462</v>
      </c>
      <c r="EM4" s="57">
        <f t="shared" si="0"/>
        <v>-0.14854651386526485</v>
      </c>
      <c r="EN4" s="57">
        <f t="shared" si="0"/>
        <v>9.5486723404298604E-2</v>
      </c>
      <c r="EO4" s="57">
        <f t="shared" si="0"/>
        <v>8.7195544262295199E-2</v>
      </c>
      <c r="EP4" s="57">
        <f t="shared" si="0"/>
        <v>-3.9059738101537504E-2</v>
      </c>
      <c r="EQ4" s="57">
        <f t="shared" si="0"/>
        <v>4.0176051864576873E-2</v>
      </c>
      <c r="ER4" s="57">
        <f t="shared" si="0"/>
        <v>0</v>
      </c>
      <c r="ES4" s="57">
        <f t="shared" si="0"/>
        <v>3.8635453905464252E-2</v>
      </c>
      <c r="ET4" s="57">
        <f t="shared" si="0"/>
        <v>8.089295220650114E-2</v>
      </c>
      <c r="EU4" s="57">
        <f t="shared" si="0"/>
        <v>-0.13236563480071112</v>
      </c>
      <c r="EV4" s="57">
        <f t="shared" si="0"/>
        <v>0</v>
      </c>
      <c r="EW4" s="57">
        <f t="shared" si="0"/>
        <v>4.6875000000000097E-2</v>
      </c>
      <c r="EX4" s="57">
        <f t="shared" si="0"/>
        <v>0.14925373134328357</v>
      </c>
      <c r="EY4" s="57">
        <f t="shared" si="0"/>
        <v>-1.2987012987013012E-2</v>
      </c>
      <c r="EZ4" s="57">
        <f t="shared" si="0"/>
        <v>0.347090192441456</v>
      </c>
      <c r="FA4" s="57">
        <f t="shared" si="0"/>
        <v>8.4337349397590564E-2</v>
      </c>
      <c r="FB4" s="57">
        <f t="shared" si="0"/>
        <v>5.5555555555555546E-2</v>
      </c>
      <c r="FC4" s="57">
        <f t="shared" si="0"/>
        <v>-5.2631578947368411E-2</v>
      </c>
      <c r="FD4" s="57">
        <f t="shared" si="0"/>
        <v>0</v>
      </c>
      <c r="FE4" s="57">
        <f t="shared" si="0"/>
        <v>0.22222222222222218</v>
      </c>
      <c r="FF4" s="57">
        <f t="shared" si="0"/>
        <v>9.0909090909090898E-2</v>
      </c>
      <c r="FG4" s="57">
        <f t="shared" si="0"/>
        <v>0</v>
      </c>
      <c r="FH4" s="57">
        <f t="shared" si="0"/>
        <v>0</v>
      </c>
      <c r="FI4" s="57">
        <f t="shared" si="0"/>
        <v>8.3333333333333329E-2</v>
      </c>
      <c r="FJ4" s="57">
        <f t="shared" si="0"/>
        <v>0</v>
      </c>
      <c r="FK4" s="57">
        <f t="shared" si="0"/>
        <v>0</v>
      </c>
      <c r="FL4" s="57">
        <f t="shared" si="0"/>
        <v>0.15384615384615369</v>
      </c>
      <c r="FM4" s="57">
        <f t="shared" si="0"/>
        <v>0</v>
      </c>
      <c r="FN4" s="57">
        <f t="shared" si="0"/>
        <v>0.13333333333333333</v>
      </c>
      <c r="FO4" s="57">
        <f t="shared" si="0"/>
        <v>-2.1008403361344537E-3</v>
      </c>
      <c r="FP4" s="57">
        <f t="shared" si="0"/>
        <v>-5.2631578947368418E-2</v>
      </c>
      <c r="FQ4" s="57">
        <f t="shared" si="0"/>
        <v>5.5555555555555552E-2</v>
      </c>
      <c r="FR4" s="57">
        <f t="shared" si="0"/>
        <v>5.2631578947368418E-2</v>
      </c>
      <c r="FS4" s="57">
        <f t="shared" si="0"/>
        <v>-0.05</v>
      </c>
      <c r="FT4" s="57">
        <f t="shared" si="0"/>
        <v>-0.1736842105263158</v>
      </c>
      <c r="FU4" s="57">
        <f t="shared" si="0"/>
        <v>8.2802547770700632E-2</v>
      </c>
      <c r="FV4" s="57">
        <f t="shared" si="0"/>
        <v>7.6470588235294124E-2</v>
      </c>
      <c r="FW4" s="57">
        <f t="shared" si="0"/>
        <v>-4.9180327868852458E-2</v>
      </c>
      <c r="FX4" s="57">
        <f t="shared" si="1"/>
        <v>4.5977011494252873E-2</v>
      </c>
      <c r="FY4" s="57">
        <f t="shared" si="1"/>
        <v>0</v>
      </c>
      <c r="FZ4" s="57">
        <f t="shared" si="1"/>
        <v>-5.4945054945054944E-2</v>
      </c>
      <c r="GA4" s="57">
        <f t="shared" si="1"/>
        <v>-4.0697674418604654E-2</v>
      </c>
      <c r="GB4" s="57">
        <f t="shared" si="1"/>
        <v>4.2424242424242427E-2</v>
      </c>
      <c r="GC4" s="57">
        <f t="shared" si="1"/>
        <v>0.11627906976744186</v>
      </c>
      <c r="GD4" s="57">
        <f t="shared" si="1"/>
        <v>1.0416666666666666E-2</v>
      </c>
      <c r="GE4" s="57">
        <f t="shared" si="1"/>
        <v>-5.1546391752577319E-3</v>
      </c>
      <c r="GF4" s="57">
        <f t="shared" si="1"/>
        <v>0</v>
      </c>
      <c r="GG4" s="57">
        <f t="shared" si="1"/>
        <v>0.13471502590673576</v>
      </c>
      <c r="GH4" s="57">
        <f t="shared" si="1"/>
        <v>-2.7397260273972601E-2</v>
      </c>
      <c r="GI4" s="57">
        <f t="shared" si="1"/>
        <v>-6.1032863849765258E-2</v>
      </c>
      <c r="GJ4" s="57">
        <f t="shared" si="1"/>
        <v>2.5000000000000001E-2</v>
      </c>
      <c r="GK4" s="57">
        <f t="shared" si="1"/>
        <v>-1.4634146341463415E-2</v>
      </c>
      <c r="GL4" s="57">
        <f t="shared" si="1"/>
        <v>-6.4356435643564358E-2</v>
      </c>
      <c r="GM4" s="57">
        <f t="shared" si="1"/>
        <v>-4.2328042328042326E-2</v>
      </c>
      <c r="GN4" s="57">
        <f t="shared" si="1"/>
        <v>2.2099447513812154E-2</v>
      </c>
      <c r="GO4" s="57">
        <f t="shared" si="1"/>
        <v>2.1621621621621623E-2</v>
      </c>
      <c r="GP4" s="57">
        <f t="shared" si="1"/>
        <v>5.8201058201058198E-2</v>
      </c>
      <c r="GQ4" s="57">
        <f t="shared" si="1"/>
        <v>-0.02</v>
      </c>
      <c r="GR4" s="57">
        <f t="shared" si="1"/>
        <v>-2.5510204081632654E-2</v>
      </c>
      <c r="GS4" s="57">
        <f t="shared" si="1"/>
        <v>3.1413612565445025E-2</v>
      </c>
      <c r="GT4" s="57">
        <f t="shared" si="1"/>
        <v>-7.6142131979695438E-2</v>
      </c>
      <c r="GU4" s="57">
        <f t="shared" si="1"/>
        <v>-0.13186813186813187</v>
      </c>
      <c r="GV4" s="57">
        <f t="shared" si="1"/>
        <v>6.9620253164556958E-2</v>
      </c>
      <c r="GW4" s="57">
        <f t="shared" si="1"/>
        <v>0.11242603550295859</v>
      </c>
      <c r="GX4" s="57">
        <f t="shared" si="1"/>
        <v>3.1914893617021274E-2</v>
      </c>
      <c r="GY4" s="57">
        <f t="shared" si="1"/>
        <v>-5.1546391752577319E-3</v>
      </c>
      <c r="GZ4" s="57">
        <f t="shared" si="1"/>
        <v>5.6994818652849742E-2</v>
      </c>
      <c r="HA4" s="57">
        <f t="shared" si="1"/>
        <v>-3.9215686274509803E-2</v>
      </c>
      <c r="HB4" s="57">
        <f t="shared" si="1"/>
        <v>-4.0816326530612242E-2</v>
      </c>
      <c r="HC4" s="57">
        <f t="shared" si="1"/>
        <v>0.12234042553191489</v>
      </c>
      <c r="HD4" s="57">
        <f t="shared" si="1"/>
        <v>5.2132701421800945E-2</v>
      </c>
      <c r="HE4" s="57">
        <f t="shared" si="1"/>
        <v>-5.8558558558558557E-2</v>
      </c>
      <c r="HF4" s="57">
        <f t="shared" si="1"/>
        <v>6.2200956937799042E-2</v>
      </c>
      <c r="HG4" s="57">
        <f t="shared" si="1"/>
        <v>9.0090090090090086E-2</v>
      </c>
      <c r="HH4" s="57">
        <f t="shared" si="1"/>
        <v>-4.1322314049586778E-2</v>
      </c>
      <c r="HI4" s="57">
        <f t="shared" si="1"/>
        <v>3.017241379310345E-2</v>
      </c>
      <c r="HJ4" s="57">
        <f t="shared" si="1"/>
        <v>6.2761506276150625E-2</v>
      </c>
      <c r="HK4" s="57">
        <f t="shared" si="1"/>
        <v>-1.1811023622047244E-2</v>
      </c>
      <c r="HL4" s="57">
        <f t="shared" si="1"/>
        <v>-2.7888446215139442E-2</v>
      </c>
      <c r="HM4" s="57">
        <f t="shared" si="1"/>
        <v>-1.6393442622950821E-2</v>
      </c>
      <c r="HN4" s="57">
        <f t="shared" si="1"/>
        <v>0</v>
      </c>
      <c r="HO4" s="2"/>
      <c r="HR4" s="27">
        <f t="shared" ref="HR4:HR23" si="3">AVERAGE(DK4:HN4)</f>
        <v>0.1027712595364151</v>
      </c>
      <c r="HS4" s="27">
        <f t="shared" si="2"/>
        <v>5.3736700546632718E-3</v>
      </c>
      <c r="HT4" s="27">
        <f t="shared" ref="HT4:HT23" si="4">AVERAGE(GI4:HK4,HN4)</f>
        <v>7.2079776862438317E-3</v>
      </c>
      <c r="HU4" s="28">
        <f t="shared" ref="HU4:HU32" si="5">MEDIAN($DK4:$HO4)</f>
        <v>5.208333333333333E-3</v>
      </c>
      <c r="HV4" s="27">
        <f t="shared" ref="HV4:HV32" si="6">MEDIAN($GI4:$HK4)</f>
        <v>2.1621621621621623E-2</v>
      </c>
      <c r="HW4" s="28">
        <f t="shared" ref="HW4:HW32" si="7">MEDIAN($GI4:$HK4,$HN4)</f>
        <v>1.0810810810810811E-2</v>
      </c>
    </row>
    <row r="5" spans="1:231" x14ac:dyDescent="0.35">
      <c r="A5" t="s">
        <v>48</v>
      </c>
      <c r="B5" s="20" t="s">
        <v>14</v>
      </c>
      <c r="C5" s="24">
        <v>130304.16000000002</v>
      </c>
      <c r="D5" s="24">
        <v>145083.68000000002</v>
      </c>
      <c r="E5" s="24">
        <v>187756.80000000002</v>
      </c>
      <c r="F5" s="24">
        <v>293707.68000000005</v>
      </c>
      <c r="G5" s="24">
        <v>274860.32</v>
      </c>
      <c r="H5" s="24">
        <v>302225.28000000003</v>
      </c>
      <c r="I5" s="24">
        <v>100306.08000000002</v>
      </c>
      <c r="J5" s="24">
        <v>89260.640000000014</v>
      </c>
      <c r="K5" s="24">
        <v>148960</v>
      </c>
      <c r="L5" s="24">
        <v>162400.00000000003</v>
      </c>
      <c r="M5" s="24">
        <v>222880.00000000003</v>
      </c>
      <c r="N5" s="24">
        <v>310240.00000000006</v>
      </c>
      <c r="O5" s="24">
        <v>321440.00000000006</v>
      </c>
      <c r="P5" s="24">
        <v>369600.00000000006</v>
      </c>
      <c r="Q5" s="24">
        <v>448000.00000000006</v>
      </c>
      <c r="R5" s="24">
        <v>481600.00000000006</v>
      </c>
      <c r="S5" s="24">
        <v>638400.00000000012</v>
      </c>
      <c r="T5" s="24">
        <v>616000.00000000012</v>
      </c>
      <c r="U5" s="24">
        <v>336000.00000000006</v>
      </c>
      <c r="V5" s="24">
        <v>268800</v>
      </c>
      <c r="W5" s="24">
        <v>451360.00000000006</v>
      </c>
      <c r="X5" s="24">
        <v>692160.00000000012</v>
      </c>
      <c r="Y5" s="24">
        <v>873600.00000000012</v>
      </c>
      <c r="Z5" s="24">
        <v>1164800</v>
      </c>
      <c r="AA5" s="24">
        <v>1198400</v>
      </c>
      <c r="AB5" s="24">
        <v>1232000.0000000002</v>
      </c>
      <c r="AC5" s="24">
        <v>1299200.0000000002</v>
      </c>
      <c r="AD5" s="24">
        <v>1512000.0000000002</v>
      </c>
      <c r="AE5" s="24">
        <v>1792000.0000000002</v>
      </c>
      <c r="AF5" s="24">
        <v>2240000</v>
      </c>
      <c r="AG5" s="24">
        <v>2016000.0000000002</v>
      </c>
      <c r="AH5" s="24">
        <v>1568000.0000000002</v>
      </c>
      <c r="AI5" s="24">
        <v>1232000.0000000002</v>
      </c>
      <c r="AJ5" s="24">
        <v>1288000.0000000002</v>
      </c>
      <c r="AK5" s="24">
        <v>1789760.0000000002</v>
      </c>
      <c r="AL5" s="24">
        <v>2176160</v>
      </c>
      <c r="AM5" s="24">
        <v>2329600</v>
      </c>
      <c r="AN5" s="24">
        <v>2581600.0000000005</v>
      </c>
      <c r="AO5" s="24">
        <v>3080000.0000000005</v>
      </c>
      <c r="AP5" s="24">
        <v>3696000.0000000005</v>
      </c>
      <c r="AQ5" s="24">
        <v>3953600.0000000005</v>
      </c>
      <c r="AR5" s="24">
        <v>3628800.0000000005</v>
      </c>
      <c r="AS5" s="24">
        <v>4032000.0000000005</v>
      </c>
      <c r="AT5" s="24">
        <v>4536000</v>
      </c>
      <c r="AU5" s="24">
        <v>5152000.0000000009</v>
      </c>
      <c r="AV5" s="24">
        <v>4144000.0000000005</v>
      </c>
      <c r="AW5" s="24">
        <v>4368000</v>
      </c>
      <c r="AX5" s="24">
        <v>4816000</v>
      </c>
      <c r="AY5" s="24">
        <v>4592000</v>
      </c>
      <c r="AZ5" s="24">
        <v>4816000</v>
      </c>
      <c r="BA5" s="24">
        <v>4480000</v>
      </c>
      <c r="BB5" s="24">
        <v>4704000</v>
      </c>
      <c r="BC5" s="24">
        <v>5488000.0000000009</v>
      </c>
      <c r="BD5" s="24">
        <v>5376000.0000000009</v>
      </c>
      <c r="BE5" s="24">
        <v>5264000.0000000009</v>
      </c>
      <c r="BF5" s="24">
        <v>5488000.0000000009</v>
      </c>
      <c r="BG5" s="24">
        <v>5936000.0000000009</v>
      </c>
      <c r="BH5" s="24">
        <v>6100000</v>
      </c>
      <c r="BI5" s="24">
        <v>6400000</v>
      </c>
      <c r="BJ5" s="24">
        <v>6300000</v>
      </c>
      <c r="BK5" s="24">
        <v>6800000</v>
      </c>
      <c r="BL5" s="24">
        <v>7400000</v>
      </c>
      <c r="BM5" s="24">
        <v>8400000</v>
      </c>
      <c r="BN5" s="24">
        <v>8600000</v>
      </c>
      <c r="BO5" s="24">
        <v>9300000</v>
      </c>
      <c r="BP5" s="24">
        <v>9100000</v>
      </c>
      <c r="BQ5" s="24">
        <v>9600000</v>
      </c>
      <c r="BR5" s="24">
        <v>9200000</v>
      </c>
      <c r="BS5" s="24">
        <v>8500000</v>
      </c>
      <c r="BT5" s="24">
        <v>8000000</v>
      </c>
      <c r="BU5" s="24">
        <v>7900000</v>
      </c>
      <c r="BV5" s="24">
        <v>9300000</v>
      </c>
      <c r="BW5" s="24">
        <v>11200000</v>
      </c>
      <c r="BX5" s="24">
        <v>11800000</v>
      </c>
      <c r="BY5" s="24">
        <v>11600000</v>
      </c>
      <c r="BZ5" s="24">
        <v>12700000</v>
      </c>
      <c r="CA5" s="24">
        <v>14000000</v>
      </c>
      <c r="CB5" s="25">
        <v>13000000</v>
      </c>
      <c r="CC5" s="25">
        <v>13300000</v>
      </c>
      <c r="CD5" s="25">
        <v>11000000</v>
      </c>
      <c r="CE5" s="25">
        <v>9300000</v>
      </c>
      <c r="CF5" s="24">
        <v>9570000</v>
      </c>
      <c r="CG5" s="24">
        <v>12000000</v>
      </c>
      <c r="CH5" s="24">
        <v>12190000</v>
      </c>
      <c r="CI5" s="24">
        <v>12500000</v>
      </c>
      <c r="CJ5" s="24">
        <v>12700000</v>
      </c>
      <c r="CK5" s="24">
        <v>13500000</v>
      </c>
      <c r="CL5" s="24">
        <v>14400000</v>
      </c>
      <c r="CM5" s="24">
        <v>12100000</v>
      </c>
      <c r="CN5" s="24">
        <v>13500000</v>
      </c>
      <c r="CO5" s="24">
        <v>15500000</v>
      </c>
      <c r="CP5" s="24">
        <v>17500000</v>
      </c>
      <c r="CQ5" s="24">
        <v>19300000</v>
      </c>
      <c r="CR5" s="24">
        <v>19600000</v>
      </c>
      <c r="CS5" s="24">
        <v>21500000</v>
      </c>
      <c r="CT5" s="24">
        <v>23800000</v>
      </c>
      <c r="CU5" s="24">
        <v>19300000</v>
      </c>
      <c r="CV5" s="24">
        <v>23700000</v>
      </c>
      <c r="CW5" s="24">
        <v>23300000</v>
      </c>
      <c r="CX5" s="24">
        <v>25600000</v>
      </c>
      <c r="CY5" s="24">
        <v>28800000</v>
      </c>
      <c r="CZ5" s="24">
        <v>26400000</v>
      </c>
      <c r="DA5" s="24">
        <v>30400000</v>
      </c>
      <c r="DB5" s="24">
        <v>30200000</v>
      </c>
      <c r="DC5" s="24">
        <v>35700000</v>
      </c>
      <c r="DD5" s="24">
        <v>43100000</v>
      </c>
      <c r="DE5" s="24">
        <v>44800000</v>
      </c>
      <c r="DF5" s="25">
        <v>37000000</v>
      </c>
      <c r="DG5" s="24">
        <v>41000000</v>
      </c>
      <c r="DH5" s="2"/>
      <c r="DJ5" s="2"/>
      <c r="DK5" s="57">
        <f t="shared" ref="DK5:DZ16" si="8">(D5-C5)/C5</f>
        <v>0.11342323990270151</v>
      </c>
      <c r="DL5" s="57">
        <f t="shared" si="8"/>
        <v>0.29412763723666224</v>
      </c>
      <c r="DM5" s="57">
        <f t="shared" si="8"/>
        <v>0.56429849677881183</v>
      </c>
      <c r="DN5" s="57">
        <f t="shared" si="8"/>
        <v>-6.4170470448712949E-2</v>
      </c>
      <c r="DO5" s="57">
        <f t="shared" si="8"/>
        <v>9.9559514447192743E-2</v>
      </c>
      <c r="DP5" s="57">
        <f t="shared" si="8"/>
        <v>-0.66810824031662741</v>
      </c>
      <c r="DQ5" s="57">
        <f t="shared" si="8"/>
        <v>-0.11011735280652978</v>
      </c>
      <c r="DR5" s="57">
        <f t="shared" si="8"/>
        <v>0.66882065824309544</v>
      </c>
      <c r="DS5" s="57">
        <f t="shared" si="8"/>
        <v>9.0225563909774625E-2</v>
      </c>
      <c r="DT5" s="57">
        <f t="shared" si="8"/>
        <v>0.37241379310344819</v>
      </c>
      <c r="DU5" s="57">
        <f t="shared" si="0"/>
        <v>0.39195979899497496</v>
      </c>
      <c r="DV5" s="57">
        <f t="shared" si="0"/>
        <v>3.6101083032490967E-2</v>
      </c>
      <c r="DW5" s="57">
        <f t="shared" si="0"/>
        <v>0.1498257839721254</v>
      </c>
      <c r="DX5" s="57">
        <f t="shared" si="0"/>
        <v>0.2121212121212121</v>
      </c>
      <c r="DY5" s="57">
        <f t="shared" si="0"/>
        <v>7.4999999999999983E-2</v>
      </c>
      <c r="DZ5" s="57">
        <f t="shared" si="0"/>
        <v>0.32558139534883729</v>
      </c>
      <c r="EA5" s="57">
        <f t="shared" si="0"/>
        <v>-3.5087719298245605E-2</v>
      </c>
      <c r="EB5" s="57">
        <f t="shared" si="0"/>
        <v>-0.45454545454545453</v>
      </c>
      <c r="EC5" s="57">
        <f t="shared" si="0"/>
        <v>-0.20000000000000015</v>
      </c>
      <c r="ED5" s="57">
        <f t="shared" si="0"/>
        <v>0.67916666666666692</v>
      </c>
      <c r="EE5" s="57">
        <f t="shared" si="0"/>
        <v>0.53349875930521096</v>
      </c>
      <c r="EF5" s="57">
        <f t="shared" si="0"/>
        <v>0.26213592233009703</v>
      </c>
      <c r="EG5" s="57">
        <f t="shared" si="0"/>
        <v>0.33333333333333315</v>
      </c>
      <c r="EH5" s="57">
        <f t="shared" si="0"/>
        <v>2.8846153846153848E-2</v>
      </c>
      <c r="EI5" s="57">
        <f t="shared" si="0"/>
        <v>2.8037383177570287E-2</v>
      </c>
      <c r="EJ5" s="57">
        <f t="shared" si="0"/>
        <v>5.4545454545454536E-2</v>
      </c>
      <c r="EK5" s="57">
        <f t="shared" si="0"/>
        <v>0.16379310344827583</v>
      </c>
      <c r="EL5" s="57">
        <f t="shared" si="0"/>
        <v>0.18518518518518515</v>
      </c>
      <c r="EM5" s="57">
        <f t="shared" si="0"/>
        <v>0.24999999999999983</v>
      </c>
      <c r="EN5" s="57">
        <f t="shared" si="0"/>
        <v>-9.9999999999999895E-2</v>
      </c>
      <c r="EO5" s="57">
        <f t="shared" si="0"/>
        <v>-0.22222222222222221</v>
      </c>
      <c r="EP5" s="57">
        <f t="shared" si="0"/>
        <v>-0.21428571428571425</v>
      </c>
      <c r="EQ5" s="57">
        <f t="shared" si="0"/>
        <v>4.5454545454545449E-2</v>
      </c>
      <c r="ER5" s="57">
        <f t="shared" si="0"/>
        <v>0.38956521739130429</v>
      </c>
      <c r="ES5" s="57">
        <f t="shared" si="0"/>
        <v>0.21589486858573201</v>
      </c>
      <c r="ET5" s="57">
        <f t="shared" si="0"/>
        <v>7.0509521358723626E-2</v>
      </c>
      <c r="EU5" s="57">
        <f t="shared" si="0"/>
        <v>0.10817307692307712</v>
      </c>
      <c r="EV5" s="57">
        <f t="shared" si="0"/>
        <v>0.19305856832971796</v>
      </c>
      <c r="EW5" s="57">
        <f t="shared" si="0"/>
        <v>0.19999999999999998</v>
      </c>
      <c r="EX5" s="57">
        <f t="shared" si="0"/>
        <v>6.9696969696969688E-2</v>
      </c>
      <c r="EY5" s="57">
        <f t="shared" si="0"/>
        <v>-8.2152974504249285E-2</v>
      </c>
      <c r="EZ5" s="57">
        <f t="shared" si="0"/>
        <v>0.11111111111111109</v>
      </c>
      <c r="FA5" s="57">
        <f t="shared" si="0"/>
        <v>0.12499999999999988</v>
      </c>
      <c r="FB5" s="57">
        <f t="shared" si="0"/>
        <v>0.13580246913580268</v>
      </c>
      <c r="FC5" s="57">
        <f t="shared" si="0"/>
        <v>-0.19565217391304354</v>
      </c>
      <c r="FD5" s="57">
        <f t="shared" si="0"/>
        <v>5.4054054054053932E-2</v>
      </c>
      <c r="FE5" s="57">
        <f t="shared" si="0"/>
        <v>0.10256410256410256</v>
      </c>
      <c r="FF5" s="57">
        <f t="shared" si="0"/>
        <v>-4.6511627906976744E-2</v>
      </c>
      <c r="FG5" s="57">
        <f t="shared" si="0"/>
        <v>4.878048780487805E-2</v>
      </c>
      <c r="FH5" s="57">
        <f t="shared" si="0"/>
        <v>-6.9767441860465115E-2</v>
      </c>
      <c r="FI5" s="57">
        <f t="shared" si="0"/>
        <v>0.05</v>
      </c>
      <c r="FJ5" s="57">
        <f t="shared" si="0"/>
        <v>0.16666666666666685</v>
      </c>
      <c r="FK5" s="57">
        <f t="shared" si="0"/>
        <v>-2.0408163265306117E-2</v>
      </c>
      <c r="FL5" s="57">
        <f t="shared" si="0"/>
        <v>-2.0833333333333329E-2</v>
      </c>
      <c r="FM5" s="57">
        <f t="shared" si="0"/>
        <v>4.2553191489361694E-2</v>
      </c>
      <c r="FN5" s="57">
        <f t="shared" si="0"/>
        <v>8.1632653061224469E-2</v>
      </c>
      <c r="FO5" s="57">
        <f t="shared" si="0"/>
        <v>2.7628032345013317E-2</v>
      </c>
      <c r="FP5" s="57">
        <f t="shared" si="0"/>
        <v>4.9180327868852458E-2</v>
      </c>
      <c r="FQ5" s="57">
        <f t="shared" si="0"/>
        <v>-1.5625E-2</v>
      </c>
      <c r="FR5" s="57">
        <f t="shared" si="0"/>
        <v>7.9365079365079361E-2</v>
      </c>
      <c r="FS5" s="57">
        <f t="shared" si="0"/>
        <v>8.8235294117647065E-2</v>
      </c>
      <c r="FT5" s="57">
        <f t="shared" si="0"/>
        <v>0.13513513513513514</v>
      </c>
      <c r="FU5" s="57">
        <f t="shared" si="0"/>
        <v>2.3809523809523808E-2</v>
      </c>
      <c r="FV5" s="57">
        <f t="shared" si="0"/>
        <v>8.1395348837209308E-2</v>
      </c>
      <c r="FW5" s="57">
        <f t="shared" si="0"/>
        <v>-2.1505376344086023E-2</v>
      </c>
      <c r="FX5" s="57">
        <f t="shared" si="1"/>
        <v>5.4945054945054944E-2</v>
      </c>
      <c r="FY5" s="57">
        <f t="shared" si="1"/>
        <v>-4.1666666666666664E-2</v>
      </c>
      <c r="FZ5" s="57">
        <f t="shared" si="1"/>
        <v>-7.6086956521739135E-2</v>
      </c>
      <c r="GA5" s="57">
        <f t="shared" si="1"/>
        <v>-5.8823529411764705E-2</v>
      </c>
      <c r="GB5" s="57">
        <f t="shared" si="1"/>
        <v>-1.2500000000000001E-2</v>
      </c>
      <c r="GC5" s="57">
        <f t="shared" si="1"/>
        <v>0.17721518987341772</v>
      </c>
      <c r="GD5" s="57">
        <f t="shared" si="1"/>
        <v>0.20430107526881722</v>
      </c>
      <c r="GE5" s="57">
        <f t="shared" si="1"/>
        <v>5.3571428571428568E-2</v>
      </c>
      <c r="GF5" s="57">
        <f t="shared" si="1"/>
        <v>-1.6949152542372881E-2</v>
      </c>
      <c r="GG5" s="57">
        <f t="shared" si="1"/>
        <v>9.4827586206896547E-2</v>
      </c>
      <c r="GH5" s="57">
        <f t="shared" si="1"/>
        <v>0.10236220472440945</v>
      </c>
      <c r="GI5" s="57">
        <f t="shared" si="1"/>
        <v>-7.1428571428571425E-2</v>
      </c>
      <c r="GJ5" s="57">
        <f t="shared" si="1"/>
        <v>2.3076923076923078E-2</v>
      </c>
      <c r="GK5" s="57">
        <f t="shared" si="1"/>
        <v>-0.17293233082706766</v>
      </c>
      <c r="GL5" s="57">
        <f t="shared" si="1"/>
        <v>-0.15454545454545454</v>
      </c>
      <c r="GM5" s="57">
        <f t="shared" si="1"/>
        <v>2.903225806451613E-2</v>
      </c>
      <c r="GN5" s="57">
        <f t="shared" si="1"/>
        <v>0.25391849529780564</v>
      </c>
      <c r="GO5" s="57">
        <f t="shared" si="1"/>
        <v>1.5833333333333335E-2</v>
      </c>
      <c r="GP5" s="57">
        <f t="shared" si="1"/>
        <v>2.5430680885972109E-2</v>
      </c>
      <c r="GQ5" s="57">
        <f t="shared" si="1"/>
        <v>1.6E-2</v>
      </c>
      <c r="GR5" s="57">
        <f t="shared" si="1"/>
        <v>6.2992125984251968E-2</v>
      </c>
      <c r="GS5" s="57">
        <f t="shared" si="1"/>
        <v>6.6666666666666666E-2</v>
      </c>
      <c r="GT5" s="57">
        <f t="shared" si="1"/>
        <v>-0.15972222222222221</v>
      </c>
      <c r="GU5" s="57">
        <f t="shared" si="1"/>
        <v>0.11570247933884298</v>
      </c>
      <c r="GV5" s="57">
        <f t="shared" si="1"/>
        <v>0.14814814814814814</v>
      </c>
      <c r="GW5" s="57">
        <f t="shared" si="1"/>
        <v>0.12903225806451613</v>
      </c>
      <c r="GX5" s="57">
        <f t="shared" si="1"/>
        <v>0.10285714285714286</v>
      </c>
      <c r="GY5" s="57">
        <f t="shared" si="1"/>
        <v>1.5544041450777202E-2</v>
      </c>
      <c r="GZ5" s="57">
        <f t="shared" si="1"/>
        <v>9.6938775510204078E-2</v>
      </c>
      <c r="HA5" s="57">
        <f t="shared" si="1"/>
        <v>0.10697674418604651</v>
      </c>
      <c r="HB5" s="57">
        <f t="shared" si="1"/>
        <v>-0.18907563025210083</v>
      </c>
      <c r="HC5" s="57">
        <f t="shared" si="1"/>
        <v>0.22797927461139897</v>
      </c>
      <c r="HD5" s="57">
        <f t="shared" si="1"/>
        <v>-1.6877637130801686E-2</v>
      </c>
      <c r="HE5" s="57">
        <f t="shared" si="1"/>
        <v>9.8712446351931327E-2</v>
      </c>
      <c r="HF5" s="57">
        <f t="shared" si="1"/>
        <v>0.125</v>
      </c>
      <c r="HG5" s="57">
        <f t="shared" si="1"/>
        <v>-8.3333333333333329E-2</v>
      </c>
      <c r="HH5" s="57">
        <f t="shared" si="1"/>
        <v>0.15151515151515152</v>
      </c>
      <c r="HI5" s="57">
        <f t="shared" si="1"/>
        <v>-6.5789473684210523E-3</v>
      </c>
      <c r="HJ5" s="57">
        <f t="shared" si="1"/>
        <v>0.18211920529801323</v>
      </c>
      <c r="HK5" s="57">
        <f t="shared" si="1"/>
        <v>0.20728291316526612</v>
      </c>
      <c r="HL5" s="57">
        <f t="shared" si="1"/>
        <v>3.9443155452436193E-2</v>
      </c>
      <c r="HM5" s="57">
        <f t="shared" si="1"/>
        <v>-0.17410714285714285</v>
      </c>
      <c r="HN5" s="57">
        <f t="shared" si="1"/>
        <v>0.10810810810810811</v>
      </c>
      <c r="HO5" s="2"/>
      <c r="HR5" s="27">
        <f t="shared" si="3"/>
        <v>7.2844244544757936E-2</v>
      </c>
      <c r="HS5" s="27">
        <f t="shared" si="2"/>
        <v>4.1240908043823021E-2</v>
      </c>
      <c r="HT5" s="27">
        <f t="shared" si="4"/>
        <v>4.8479101493568114E-2</v>
      </c>
      <c r="HU5" s="28">
        <f t="shared" si="5"/>
        <v>6.8181818181818177E-2</v>
      </c>
      <c r="HV5" s="27">
        <f t="shared" si="6"/>
        <v>6.2992125984251968E-2</v>
      </c>
      <c r="HW5" s="28">
        <f t="shared" si="7"/>
        <v>6.482939632545931E-2</v>
      </c>
    </row>
    <row r="6" spans="1:231" x14ac:dyDescent="0.35">
      <c r="A6" t="s">
        <v>48</v>
      </c>
      <c r="B6" s="20" t="s">
        <v>8</v>
      </c>
      <c r="C6" s="24">
        <v>614</v>
      </c>
      <c r="D6" s="24">
        <v>1058</v>
      </c>
      <c r="E6" s="24">
        <v>1038</v>
      </c>
      <c r="F6" s="24">
        <v>1017</v>
      </c>
      <c r="G6" s="24">
        <v>996</v>
      </c>
      <c r="H6" s="24">
        <v>975</v>
      </c>
      <c r="I6" s="24">
        <v>832</v>
      </c>
      <c r="J6" s="24">
        <v>688</v>
      </c>
      <c r="K6" s="24">
        <v>544</v>
      </c>
      <c r="L6" s="24">
        <v>400</v>
      </c>
      <c r="M6" s="24">
        <v>459</v>
      </c>
      <c r="N6" s="24">
        <v>517</v>
      </c>
      <c r="O6" s="24">
        <v>575</v>
      </c>
      <c r="P6" s="24">
        <v>633.78079999999989</v>
      </c>
      <c r="Q6" s="24">
        <v>760.67919999999992</v>
      </c>
      <c r="R6" s="24">
        <v>887.57759999999996</v>
      </c>
      <c r="S6" s="24">
        <v>1014.476</v>
      </c>
      <c r="T6" s="24">
        <v>1141.3743999999999</v>
      </c>
      <c r="U6" s="24">
        <v>1156.2080000000001</v>
      </c>
      <c r="V6" s="24">
        <v>1171.0415999999998</v>
      </c>
      <c r="W6" s="24">
        <v>1185.8751999999999</v>
      </c>
      <c r="X6" s="24">
        <v>1200.7088000000001</v>
      </c>
      <c r="Y6" s="24">
        <v>1931.2635999999998</v>
      </c>
      <c r="Z6" s="24">
        <v>2661.8184000000001</v>
      </c>
      <c r="AA6" s="24">
        <v>3392.3731999999995</v>
      </c>
      <c r="AB6" s="24">
        <v>4122.8771999999999</v>
      </c>
      <c r="AC6" s="24">
        <v>3736.9495999999995</v>
      </c>
      <c r="AD6" s="24">
        <v>4208.4751999999999</v>
      </c>
      <c r="AE6" s="24">
        <v>3593.4395999999997</v>
      </c>
      <c r="AF6" s="24">
        <v>3636.4164000000001</v>
      </c>
      <c r="AG6" s="24">
        <v>3679.3424</v>
      </c>
      <c r="AH6" s="24">
        <v>3487.5724</v>
      </c>
      <c r="AI6" s="24">
        <v>3368.3447999999999</v>
      </c>
      <c r="AJ6" s="24">
        <v>3249.1171999999997</v>
      </c>
      <c r="AK6" s="24">
        <v>4157.7767999999996</v>
      </c>
      <c r="AL6" s="24">
        <v>5066.3855999999996</v>
      </c>
      <c r="AM6" s="24">
        <v>5974.9943999999996</v>
      </c>
      <c r="AN6" s="24">
        <v>6883.6031999999996</v>
      </c>
      <c r="AO6" s="24">
        <v>8000.2380000000003</v>
      </c>
      <c r="AP6" s="24">
        <v>9628.7844000000005</v>
      </c>
      <c r="AQ6" s="24">
        <v>11043.0056</v>
      </c>
      <c r="AR6" s="24">
        <v>12374</v>
      </c>
      <c r="AS6" s="24">
        <v>13760</v>
      </c>
      <c r="AT6" s="24">
        <v>15300</v>
      </c>
      <c r="AU6" s="24">
        <v>16000</v>
      </c>
      <c r="AV6" s="24">
        <v>15000</v>
      </c>
      <c r="AW6" s="24">
        <v>17000</v>
      </c>
      <c r="AX6" s="24">
        <v>16000</v>
      </c>
      <c r="AY6" s="24">
        <v>15000</v>
      </c>
      <c r="AZ6" s="24">
        <v>16000</v>
      </c>
      <c r="BA6" s="24">
        <v>13000</v>
      </c>
      <c r="BB6" s="24">
        <v>14000</v>
      </c>
      <c r="BC6" s="24">
        <v>16000</v>
      </c>
      <c r="BD6" s="24">
        <v>20000</v>
      </c>
      <c r="BE6" s="24">
        <v>19000</v>
      </c>
      <c r="BF6" s="24">
        <v>19000</v>
      </c>
      <c r="BG6" s="24">
        <v>20000</v>
      </c>
      <c r="BH6" s="24">
        <v>23200</v>
      </c>
      <c r="BI6" s="24">
        <v>24400</v>
      </c>
      <c r="BJ6" s="24">
        <v>23000</v>
      </c>
      <c r="BK6" s="24">
        <v>27000</v>
      </c>
      <c r="BL6" s="24">
        <v>30000</v>
      </c>
      <c r="BM6" s="24">
        <v>20900</v>
      </c>
      <c r="BN6" s="24">
        <v>18900</v>
      </c>
      <c r="BO6" s="24">
        <v>19000</v>
      </c>
      <c r="BP6" s="24">
        <v>23200</v>
      </c>
      <c r="BQ6" s="24">
        <v>26000</v>
      </c>
      <c r="BR6" s="24">
        <v>33700</v>
      </c>
      <c r="BS6" s="24">
        <v>28300</v>
      </c>
      <c r="BT6" s="24">
        <v>21000</v>
      </c>
      <c r="BU6" s="24">
        <v>18600</v>
      </c>
      <c r="BV6" s="24">
        <v>23100</v>
      </c>
      <c r="BW6" s="24">
        <v>30400</v>
      </c>
      <c r="BX6" s="24">
        <v>33400</v>
      </c>
      <c r="BY6" s="24">
        <v>33500</v>
      </c>
      <c r="BZ6" s="24">
        <v>36500</v>
      </c>
      <c r="CA6" s="24">
        <v>32600</v>
      </c>
      <c r="CB6" s="25">
        <v>27300</v>
      </c>
      <c r="CC6" s="25">
        <v>24800</v>
      </c>
      <c r="CD6" s="25">
        <v>22000</v>
      </c>
      <c r="CE6" s="25">
        <v>20600</v>
      </c>
      <c r="CF6" s="24">
        <v>18500</v>
      </c>
      <c r="CG6" s="24">
        <v>22100</v>
      </c>
      <c r="CH6" s="24">
        <v>27000</v>
      </c>
      <c r="CI6" s="24">
        <v>27000</v>
      </c>
      <c r="CJ6" s="25">
        <v>26300</v>
      </c>
      <c r="CK6" s="25">
        <v>29900</v>
      </c>
      <c r="CL6" s="25">
        <v>33300</v>
      </c>
      <c r="CM6" s="25">
        <v>36700</v>
      </c>
      <c r="CN6" s="25">
        <v>47600</v>
      </c>
      <c r="CO6" s="24">
        <v>48400</v>
      </c>
      <c r="CP6" s="24">
        <v>52400</v>
      </c>
      <c r="CQ6" s="24">
        <v>57900</v>
      </c>
      <c r="CR6" s="24">
        <v>67500</v>
      </c>
      <c r="CS6" s="24">
        <v>65500</v>
      </c>
      <c r="CT6" s="24">
        <v>75900</v>
      </c>
      <c r="CU6" s="24">
        <v>72300</v>
      </c>
      <c r="CV6" s="24">
        <v>89500</v>
      </c>
      <c r="CW6" s="24">
        <v>109000</v>
      </c>
      <c r="CX6" s="24">
        <v>103000</v>
      </c>
      <c r="CY6" s="24">
        <v>110000</v>
      </c>
      <c r="CZ6" s="24">
        <v>123000</v>
      </c>
      <c r="DA6" s="24">
        <v>126000</v>
      </c>
      <c r="DB6" s="24">
        <v>111000</v>
      </c>
      <c r="DC6" s="24">
        <v>120000</v>
      </c>
      <c r="DD6" s="24">
        <v>148000</v>
      </c>
      <c r="DE6" s="24">
        <v>144000</v>
      </c>
      <c r="DF6" s="25">
        <v>142000</v>
      </c>
      <c r="DG6" s="24">
        <v>170000</v>
      </c>
      <c r="DH6" s="2"/>
      <c r="DJ6" s="2"/>
      <c r="DK6" s="57">
        <f t="shared" si="8"/>
        <v>0.72312703583061888</v>
      </c>
      <c r="DL6" s="57">
        <f t="shared" si="8"/>
        <v>-1.890359168241966E-2</v>
      </c>
      <c r="DM6" s="57">
        <f t="shared" si="8"/>
        <v>-2.023121387283237E-2</v>
      </c>
      <c r="DN6" s="57">
        <f t="shared" si="8"/>
        <v>-2.0648967551622419E-2</v>
      </c>
      <c r="DO6" s="57">
        <f t="shared" si="8"/>
        <v>-2.1084337349397589E-2</v>
      </c>
      <c r="DP6" s="57">
        <f t="shared" si="8"/>
        <v>-0.14666666666666667</v>
      </c>
      <c r="DQ6" s="57">
        <f t="shared" si="8"/>
        <v>-0.17307692307692307</v>
      </c>
      <c r="DR6" s="57">
        <f t="shared" si="8"/>
        <v>-0.20930232558139536</v>
      </c>
      <c r="DS6" s="57">
        <f t="shared" si="8"/>
        <v>-0.26470588235294118</v>
      </c>
      <c r="DT6" s="57">
        <f t="shared" si="8"/>
        <v>0.14749999999999999</v>
      </c>
      <c r="DU6" s="57">
        <f t="shared" si="0"/>
        <v>0.12636165577342048</v>
      </c>
      <c r="DV6" s="57">
        <f t="shared" si="0"/>
        <v>0.11218568665377177</v>
      </c>
      <c r="DW6" s="57">
        <f t="shared" si="0"/>
        <v>0.10222747826086936</v>
      </c>
      <c r="DX6" s="57">
        <f t="shared" si="0"/>
        <v>0.20022443090734218</v>
      </c>
      <c r="DY6" s="57">
        <f t="shared" si="0"/>
        <v>0.16682249232002144</v>
      </c>
      <c r="DZ6" s="57">
        <f t="shared" si="0"/>
        <v>0.14297161172161177</v>
      </c>
      <c r="EA6" s="57">
        <f t="shared" si="0"/>
        <v>0.12508763144717069</v>
      </c>
      <c r="EB6" s="57">
        <f t="shared" si="0"/>
        <v>1.2996261349474949E-2</v>
      </c>
      <c r="EC6" s="57">
        <f t="shared" si="0"/>
        <v>1.2829525483303787E-2</v>
      </c>
      <c r="ED6" s="57">
        <f t="shared" si="0"/>
        <v>1.2667013708138261E-2</v>
      </c>
      <c r="EE6" s="57">
        <f t="shared" si="0"/>
        <v>1.2508567511994653E-2</v>
      </c>
      <c r="EF6" s="57">
        <f t="shared" si="0"/>
        <v>0.60843628363513247</v>
      </c>
      <c r="EG6" s="57">
        <f t="shared" si="0"/>
        <v>0.37827813872741162</v>
      </c>
      <c r="EH6" s="57">
        <f t="shared" si="0"/>
        <v>0.27445704034505114</v>
      </c>
      <c r="EI6" s="57">
        <f t="shared" si="0"/>
        <v>0.2153371568906394</v>
      </c>
      <c r="EJ6" s="57">
        <f t="shared" si="0"/>
        <v>-9.360637760445556E-2</v>
      </c>
      <c r="EK6" s="57">
        <f t="shared" si="0"/>
        <v>0.12617927734428114</v>
      </c>
      <c r="EL6" s="57">
        <f t="shared" si="0"/>
        <v>-0.14614214668533634</v>
      </c>
      <c r="EM6" s="57">
        <f t="shared" si="0"/>
        <v>1.1959794732601146E-2</v>
      </c>
      <c r="EN6" s="57">
        <f t="shared" si="0"/>
        <v>1.1804478717013797E-2</v>
      </c>
      <c r="EO6" s="57">
        <f t="shared" si="0"/>
        <v>-5.2120726790743907E-2</v>
      </c>
      <c r="EP6" s="57">
        <f t="shared" si="0"/>
        <v>-3.4186415742939173E-2</v>
      </c>
      <c r="EQ6" s="57">
        <f t="shared" si="0"/>
        <v>-3.5396495038156478E-2</v>
      </c>
      <c r="ER6" s="57">
        <f t="shared" si="0"/>
        <v>0.27966353445175818</v>
      </c>
      <c r="ES6" s="57">
        <f t="shared" si="0"/>
        <v>0.21853236566234149</v>
      </c>
      <c r="ET6" s="57">
        <f t="shared" si="0"/>
        <v>0.17934063289616173</v>
      </c>
      <c r="EU6" s="57">
        <f t="shared" si="0"/>
        <v>0.15206856093455084</v>
      </c>
      <c r="EV6" s="57">
        <f t="shared" si="0"/>
        <v>0.16221661353170397</v>
      </c>
      <c r="EW6" s="57">
        <f t="shared" si="0"/>
        <v>0.20356224402324033</v>
      </c>
      <c r="EX6" s="57">
        <f t="shared" si="0"/>
        <v>0.14687432403201384</v>
      </c>
      <c r="EY6" s="57">
        <f t="shared" si="0"/>
        <v>0.12052827357073871</v>
      </c>
      <c r="EZ6" s="57">
        <f t="shared" si="0"/>
        <v>0.11200905123646356</v>
      </c>
      <c r="FA6" s="57">
        <f t="shared" si="0"/>
        <v>0.1119186046511628</v>
      </c>
      <c r="FB6" s="57">
        <f t="shared" si="0"/>
        <v>4.5751633986928102E-2</v>
      </c>
      <c r="FC6" s="57">
        <f t="shared" si="0"/>
        <v>-6.25E-2</v>
      </c>
      <c r="FD6" s="57">
        <f t="shared" si="0"/>
        <v>0.13333333333333333</v>
      </c>
      <c r="FE6" s="57">
        <f t="shared" si="0"/>
        <v>-5.8823529411764705E-2</v>
      </c>
      <c r="FF6" s="57">
        <f t="shared" si="0"/>
        <v>-6.25E-2</v>
      </c>
      <c r="FG6" s="57">
        <f t="shared" si="0"/>
        <v>6.6666666666666666E-2</v>
      </c>
      <c r="FH6" s="57">
        <f t="shared" si="0"/>
        <v>-0.1875</v>
      </c>
      <c r="FI6" s="57">
        <f t="shared" si="0"/>
        <v>7.6923076923076927E-2</v>
      </c>
      <c r="FJ6" s="57">
        <f t="shared" si="0"/>
        <v>0.14285714285714285</v>
      </c>
      <c r="FK6" s="57">
        <f t="shared" si="0"/>
        <v>0.25</v>
      </c>
      <c r="FL6" s="57">
        <f t="shared" si="0"/>
        <v>-0.05</v>
      </c>
      <c r="FM6" s="57">
        <f t="shared" si="0"/>
        <v>0</v>
      </c>
      <c r="FN6" s="57">
        <f t="shared" si="0"/>
        <v>5.2631578947368418E-2</v>
      </c>
      <c r="FO6" s="57">
        <f t="shared" si="0"/>
        <v>0.16</v>
      </c>
      <c r="FP6" s="57">
        <f t="shared" si="0"/>
        <v>5.1724137931034482E-2</v>
      </c>
      <c r="FQ6" s="57">
        <f t="shared" si="0"/>
        <v>-5.737704918032787E-2</v>
      </c>
      <c r="FR6" s="57">
        <f t="shared" si="0"/>
        <v>0.17391304347826086</v>
      </c>
      <c r="FS6" s="57">
        <f t="shared" si="0"/>
        <v>0.1111111111111111</v>
      </c>
      <c r="FT6" s="57">
        <f t="shared" si="0"/>
        <v>-0.30333333333333334</v>
      </c>
      <c r="FU6" s="57">
        <f t="shared" si="0"/>
        <v>-9.569377990430622E-2</v>
      </c>
      <c r="FV6" s="57">
        <f t="shared" si="0"/>
        <v>5.2910052910052907E-3</v>
      </c>
      <c r="FW6" s="57">
        <f t="shared" si="0"/>
        <v>0.22105263157894736</v>
      </c>
      <c r="FX6" s="57">
        <f t="shared" si="1"/>
        <v>0.1206896551724138</v>
      </c>
      <c r="FY6" s="57">
        <f t="shared" si="1"/>
        <v>0.29615384615384616</v>
      </c>
      <c r="FZ6" s="57">
        <f t="shared" si="1"/>
        <v>-0.16023738872403562</v>
      </c>
      <c r="GA6" s="57">
        <f t="shared" si="1"/>
        <v>-0.25795053003533569</v>
      </c>
      <c r="GB6" s="57">
        <f t="shared" si="1"/>
        <v>-0.11428571428571428</v>
      </c>
      <c r="GC6" s="57">
        <f t="shared" si="1"/>
        <v>0.24193548387096775</v>
      </c>
      <c r="GD6" s="57">
        <f t="shared" si="1"/>
        <v>0.31601731601731603</v>
      </c>
      <c r="GE6" s="57">
        <f t="shared" si="1"/>
        <v>9.8684210526315791E-2</v>
      </c>
      <c r="GF6" s="57">
        <f t="shared" si="1"/>
        <v>2.9940119760479044E-3</v>
      </c>
      <c r="GG6" s="57">
        <f t="shared" si="1"/>
        <v>8.9552238805970144E-2</v>
      </c>
      <c r="GH6" s="57">
        <f t="shared" si="1"/>
        <v>-0.10684931506849316</v>
      </c>
      <c r="GI6" s="57">
        <f t="shared" si="1"/>
        <v>-0.16257668711656442</v>
      </c>
      <c r="GJ6" s="57">
        <f t="shared" si="1"/>
        <v>-9.1575091575091569E-2</v>
      </c>
      <c r="GK6" s="57">
        <f t="shared" si="1"/>
        <v>-0.11290322580645161</v>
      </c>
      <c r="GL6" s="57">
        <f t="shared" si="1"/>
        <v>-6.363636363636363E-2</v>
      </c>
      <c r="GM6" s="57">
        <f t="shared" si="1"/>
        <v>-0.10194174757281553</v>
      </c>
      <c r="GN6" s="57">
        <f t="shared" si="1"/>
        <v>0.19459459459459461</v>
      </c>
      <c r="GO6" s="57">
        <f t="shared" si="1"/>
        <v>0.22171945701357465</v>
      </c>
      <c r="GP6" s="57">
        <f t="shared" si="1"/>
        <v>0</v>
      </c>
      <c r="GQ6" s="57">
        <f t="shared" si="1"/>
        <v>-2.5925925925925925E-2</v>
      </c>
      <c r="GR6" s="57">
        <f t="shared" si="1"/>
        <v>0.13688212927756654</v>
      </c>
      <c r="GS6" s="57">
        <f t="shared" si="1"/>
        <v>0.11371237458193979</v>
      </c>
      <c r="GT6" s="57">
        <f t="shared" si="1"/>
        <v>0.1021021021021021</v>
      </c>
      <c r="GU6" s="57">
        <f t="shared" si="1"/>
        <v>0.29700272479564033</v>
      </c>
      <c r="GV6" s="57">
        <f t="shared" si="1"/>
        <v>1.680672268907563E-2</v>
      </c>
      <c r="GW6" s="57">
        <f t="shared" si="1"/>
        <v>8.2644628099173556E-2</v>
      </c>
      <c r="GX6" s="57">
        <f t="shared" si="1"/>
        <v>0.1049618320610687</v>
      </c>
      <c r="GY6" s="57">
        <f t="shared" si="1"/>
        <v>0.16580310880829016</v>
      </c>
      <c r="GZ6" s="57">
        <f t="shared" si="1"/>
        <v>-2.9629629629629631E-2</v>
      </c>
      <c r="HA6" s="57">
        <f t="shared" si="1"/>
        <v>0.15877862595419848</v>
      </c>
      <c r="HB6" s="57">
        <f t="shared" si="1"/>
        <v>-4.7430830039525688E-2</v>
      </c>
      <c r="HC6" s="57">
        <f t="shared" si="1"/>
        <v>0.23789764868603042</v>
      </c>
      <c r="HD6" s="57">
        <f t="shared" si="1"/>
        <v>0.21787709497206703</v>
      </c>
      <c r="HE6" s="57">
        <f t="shared" si="1"/>
        <v>-5.5045871559633031E-2</v>
      </c>
      <c r="HF6" s="57">
        <f t="shared" si="1"/>
        <v>6.7961165048543687E-2</v>
      </c>
      <c r="HG6" s="57">
        <f t="shared" si="1"/>
        <v>0.11818181818181818</v>
      </c>
      <c r="HH6" s="57">
        <f t="shared" si="1"/>
        <v>2.4390243902439025E-2</v>
      </c>
      <c r="HI6" s="57">
        <f t="shared" si="1"/>
        <v>-0.11904761904761904</v>
      </c>
      <c r="HJ6" s="57">
        <f t="shared" si="1"/>
        <v>8.1081081081081086E-2</v>
      </c>
      <c r="HK6" s="57">
        <f t="shared" si="1"/>
        <v>0.23333333333333334</v>
      </c>
      <c r="HL6" s="57">
        <f t="shared" si="1"/>
        <v>-2.7027027027027029E-2</v>
      </c>
      <c r="HM6" s="57">
        <f t="shared" si="1"/>
        <v>-1.3888888888888888E-2</v>
      </c>
      <c r="HN6" s="57">
        <f t="shared" si="1"/>
        <v>0.19718309859154928</v>
      </c>
      <c r="HO6" s="2"/>
      <c r="HR6" s="27">
        <f t="shared" si="3"/>
        <v>6.5158519046177477E-2</v>
      </c>
      <c r="HS6" s="27">
        <f t="shared" si="2"/>
        <v>6.0071402373392216E-2</v>
      </c>
      <c r="HT6" s="27">
        <f t="shared" si="4"/>
        <v>6.5440026395482229E-2</v>
      </c>
      <c r="HU6" s="28">
        <f t="shared" si="5"/>
        <v>7.2442120985810307E-2</v>
      </c>
      <c r="HV6" s="27">
        <f t="shared" si="6"/>
        <v>8.1081081081081086E-2</v>
      </c>
      <c r="HW6" s="28">
        <f t="shared" si="7"/>
        <v>8.1862854590127321E-2</v>
      </c>
    </row>
    <row r="7" spans="1:231" x14ac:dyDescent="0.35">
      <c r="A7" t="s">
        <v>48</v>
      </c>
      <c r="B7" s="20" t="s">
        <v>9</v>
      </c>
      <c r="C7" s="24">
        <v>1097600</v>
      </c>
      <c r="D7" s="24">
        <v>1233000</v>
      </c>
      <c r="E7" s="24">
        <v>1349600</v>
      </c>
      <c r="F7" s="24">
        <v>1475000</v>
      </c>
      <c r="G7" s="24">
        <v>1601600.0000000002</v>
      </c>
      <c r="H7" s="24">
        <v>1349000</v>
      </c>
      <c r="I7" s="24">
        <v>1097000</v>
      </c>
      <c r="J7" s="24">
        <v>845000</v>
      </c>
      <c r="K7" s="24">
        <v>593600</v>
      </c>
      <c r="L7" s="24">
        <v>952000.00000000012</v>
      </c>
      <c r="M7" s="24">
        <v>1388800.0000000002</v>
      </c>
      <c r="N7" s="24">
        <v>1500800.0000000002</v>
      </c>
      <c r="O7" s="24">
        <v>1646400.0000000002</v>
      </c>
      <c r="P7" s="24">
        <v>1691200.0000000002</v>
      </c>
      <c r="Q7" s="24">
        <v>1680000.0000000002</v>
      </c>
      <c r="R7" s="24">
        <v>1892800.0000000002</v>
      </c>
      <c r="S7" s="24">
        <v>2128000</v>
      </c>
      <c r="T7" s="24">
        <v>1814400.0000000002</v>
      </c>
      <c r="U7" s="24">
        <v>1545600.0000000002</v>
      </c>
      <c r="V7" s="24">
        <v>1008000.0000000001</v>
      </c>
      <c r="W7" s="24">
        <v>1142400</v>
      </c>
      <c r="X7" s="24">
        <v>1411200.0000000002</v>
      </c>
      <c r="Y7" s="24">
        <v>1635200.0000000002</v>
      </c>
      <c r="Z7" s="24">
        <v>1904000.0000000002</v>
      </c>
      <c r="AA7" s="24">
        <v>2576000.0000000005</v>
      </c>
      <c r="AB7" s="24">
        <v>2240000</v>
      </c>
      <c r="AC7" s="24">
        <v>2396800</v>
      </c>
      <c r="AD7" s="24">
        <v>2710400.0000000005</v>
      </c>
      <c r="AE7" s="24">
        <v>2822400.0000000005</v>
      </c>
      <c r="AF7" s="24">
        <v>2968000.0000000005</v>
      </c>
      <c r="AG7" s="24">
        <v>3024000.0000000005</v>
      </c>
      <c r="AH7" s="24">
        <v>2800000.0000000005</v>
      </c>
      <c r="AI7" s="24">
        <v>2374400</v>
      </c>
      <c r="AJ7" s="24">
        <v>2004800.0000000002</v>
      </c>
      <c r="AK7" s="24">
        <v>2419200</v>
      </c>
      <c r="AL7" s="24">
        <v>2531200.0000000005</v>
      </c>
      <c r="AM7" s="24">
        <v>2486400.0000000005</v>
      </c>
      <c r="AN7" s="24">
        <v>2749600.0000000005</v>
      </c>
      <c r="AO7" s="24">
        <v>2945600.0000000005</v>
      </c>
      <c r="AP7" s="24">
        <v>3020640.0000000005</v>
      </c>
      <c r="AQ7" s="24">
        <v>3103520.0000000005</v>
      </c>
      <c r="AR7" s="24">
        <v>3118080.0000000005</v>
      </c>
      <c r="AS7" s="24">
        <v>3427200.0000000005</v>
      </c>
      <c r="AT7" s="24">
        <v>3808000.0000000005</v>
      </c>
      <c r="AU7" s="24">
        <v>3808000.0000000005</v>
      </c>
      <c r="AV7" s="24">
        <v>3696000.0000000005</v>
      </c>
      <c r="AW7" s="24">
        <v>3920000.0000000005</v>
      </c>
      <c r="AX7" s="24">
        <v>4592000</v>
      </c>
      <c r="AY7" s="24">
        <v>4704000</v>
      </c>
      <c r="AZ7" s="24">
        <v>4928000.0000000009</v>
      </c>
      <c r="BA7" s="24">
        <v>5040000.0000000009</v>
      </c>
      <c r="BB7" s="24">
        <v>5376000.0000000009</v>
      </c>
      <c r="BC7" s="24">
        <v>5712000.0000000009</v>
      </c>
      <c r="BD7" s="24">
        <v>6048000.0000000009</v>
      </c>
      <c r="BE7" s="24">
        <v>5376000.0000000009</v>
      </c>
      <c r="BF7" s="24">
        <v>5936000.0000000009</v>
      </c>
      <c r="BG7" s="24">
        <v>6832000.0000000009</v>
      </c>
      <c r="BH7" s="24">
        <v>6400000</v>
      </c>
      <c r="BI7" s="24">
        <v>6400000</v>
      </c>
      <c r="BJ7" s="24">
        <v>7000000</v>
      </c>
      <c r="BK7" s="24">
        <v>7400000</v>
      </c>
      <c r="BL7" s="24">
        <v>7700000</v>
      </c>
      <c r="BM7" s="24">
        <v>7250000</v>
      </c>
      <c r="BN7" s="24">
        <v>7850000</v>
      </c>
      <c r="BO7" s="24">
        <v>7950000</v>
      </c>
      <c r="BP7" s="24">
        <v>7900000</v>
      </c>
      <c r="BQ7" s="24">
        <v>8000000</v>
      </c>
      <c r="BR7" s="24">
        <v>7700000</v>
      </c>
      <c r="BS7" s="24">
        <v>8200000</v>
      </c>
      <c r="BT7" s="24">
        <v>8000000</v>
      </c>
      <c r="BU7" s="24">
        <v>8100000</v>
      </c>
      <c r="BV7" s="24">
        <v>8300000</v>
      </c>
      <c r="BW7" s="24">
        <v>8400000</v>
      </c>
      <c r="BX7" s="24">
        <v>8500000</v>
      </c>
      <c r="BY7" s="24">
        <v>8800000</v>
      </c>
      <c r="BZ7" s="24">
        <v>8800000</v>
      </c>
      <c r="CA7" s="24">
        <v>9200000</v>
      </c>
      <c r="CB7" s="25">
        <v>9100000</v>
      </c>
      <c r="CC7" s="25">
        <v>9300000</v>
      </c>
      <c r="CD7" s="25">
        <v>9500000</v>
      </c>
      <c r="CE7" s="25">
        <v>9430000</v>
      </c>
      <c r="CF7" s="24">
        <v>9430000</v>
      </c>
      <c r="CG7" s="24">
        <v>10000000</v>
      </c>
      <c r="CH7" s="24">
        <v>11000000</v>
      </c>
      <c r="CI7" s="24">
        <v>11400000</v>
      </c>
      <c r="CJ7" s="25">
        <v>12200000</v>
      </c>
      <c r="CK7" s="25">
        <v>12600000</v>
      </c>
      <c r="CL7" s="25">
        <v>13200000</v>
      </c>
      <c r="CM7" s="25">
        <v>13700000</v>
      </c>
      <c r="CN7" s="25">
        <v>13600000</v>
      </c>
      <c r="CO7" s="24">
        <v>13600000</v>
      </c>
      <c r="CP7" s="24">
        <v>14600000</v>
      </c>
      <c r="CQ7" s="24">
        <v>15000000</v>
      </c>
      <c r="CR7" s="24">
        <v>15100000</v>
      </c>
      <c r="CS7" s="24">
        <v>15400000</v>
      </c>
      <c r="CT7" s="24">
        <v>15400000</v>
      </c>
      <c r="CU7" s="24">
        <v>15900000</v>
      </c>
      <c r="CV7" s="24">
        <v>15900000</v>
      </c>
      <c r="CW7" s="24">
        <v>16100000</v>
      </c>
      <c r="CX7" s="24">
        <v>16900000</v>
      </c>
      <c r="CY7" s="24">
        <v>18300000</v>
      </c>
      <c r="CZ7" s="24">
        <v>18500000</v>
      </c>
      <c r="DA7" s="24">
        <v>19100000</v>
      </c>
      <c r="DB7" s="24">
        <v>20100000</v>
      </c>
      <c r="DC7" s="24">
        <v>20000000</v>
      </c>
      <c r="DD7" s="24">
        <v>20400000</v>
      </c>
      <c r="DE7" s="24">
        <v>20400000</v>
      </c>
      <c r="DF7" s="25">
        <v>20600000</v>
      </c>
      <c r="DG7" s="24">
        <v>21000000</v>
      </c>
      <c r="DH7" s="2"/>
      <c r="DJ7" s="2"/>
      <c r="DK7" s="57">
        <f t="shared" si="8"/>
        <v>0.1233600583090379</v>
      </c>
      <c r="DL7" s="57">
        <f t="shared" si="8"/>
        <v>9.4566098945660995E-2</v>
      </c>
      <c r="DM7" s="57">
        <f t="shared" si="8"/>
        <v>9.291641967990516E-2</v>
      </c>
      <c r="DN7" s="57">
        <f t="shared" si="8"/>
        <v>8.5830508474576434E-2</v>
      </c>
      <c r="DO7" s="57">
        <f t="shared" si="8"/>
        <v>-0.15771728271728283</v>
      </c>
      <c r="DP7" s="57">
        <f t="shared" si="8"/>
        <v>-0.18680504077094143</v>
      </c>
      <c r="DQ7" s="57">
        <f t="shared" si="8"/>
        <v>-0.22971741112123975</v>
      </c>
      <c r="DR7" s="57">
        <f t="shared" si="8"/>
        <v>-0.2975147928994083</v>
      </c>
      <c r="DS7" s="57">
        <f t="shared" si="8"/>
        <v>0.60377358490566058</v>
      </c>
      <c r="DT7" s="57">
        <f t="shared" si="8"/>
        <v>0.4588235294117648</v>
      </c>
      <c r="DU7" s="57">
        <f t="shared" si="0"/>
        <v>8.0645161290322565E-2</v>
      </c>
      <c r="DV7" s="57">
        <f t="shared" si="0"/>
        <v>9.7014925373134317E-2</v>
      </c>
      <c r="DW7" s="57">
        <f t="shared" si="0"/>
        <v>2.7210884353741492E-2</v>
      </c>
      <c r="DX7" s="57">
        <f t="shared" si="0"/>
        <v>-6.6225165562913899E-3</v>
      </c>
      <c r="DY7" s="57">
        <f t="shared" si="0"/>
        <v>0.12666666666666665</v>
      </c>
      <c r="DZ7" s="57">
        <f t="shared" si="0"/>
        <v>0.12426035502958566</v>
      </c>
      <c r="EA7" s="57">
        <f t="shared" si="0"/>
        <v>-0.14736842105263148</v>
      </c>
      <c r="EB7" s="57">
        <f t="shared" si="0"/>
        <v>-0.14814814814814814</v>
      </c>
      <c r="EC7" s="57">
        <f t="shared" si="0"/>
        <v>-0.34782608695652178</v>
      </c>
      <c r="ED7" s="57">
        <f t="shared" si="0"/>
        <v>0.13333333333333319</v>
      </c>
      <c r="EE7" s="57">
        <f t="shared" si="0"/>
        <v>0.23529411764705901</v>
      </c>
      <c r="EF7" s="57">
        <f t="shared" si="0"/>
        <v>0.15873015873015869</v>
      </c>
      <c r="EG7" s="57">
        <f t="shared" si="0"/>
        <v>0.16438356164383558</v>
      </c>
      <c r="EH7" s="57">
        <f t="shared" si="0"/>
        <v>0.35294117647058831</v>
      </c>
      <c r="EI7" s="57">
        <f t="shared" si="0"/>
        <v>-0.13043478260869582</v>
      </c>
      <c r="EJ7" s="57">
        <f t="shared" si="0"/>
        <v>7.0000000000000007E-2</v>
      </c>
      <c r="EK7" s="57">
        <f t="shared" si="0"/>
        <v>0.13084112149532728</v>
      </c>
      <c r="EL7" s="57">
        <f t="shared" si="0"/>
        <v>4.1322314049586771E-2</v>
      </c>
      <c r="EM7" s="57">
        <f t="shared" si="0"/>
        <v>5.1587301587301577E-2</v>
      </c>
      <c r="EN7" s="57">
        <f t="shared" si="0"/>
        <v>1.8867924528301883E-2</v>
      </c>
      <c r="EO7" s="57">
        <f t="shared" si="0"/>
        <v>-7.4074074074074056E-2</v>
      </c>
      <c r="EP7" s="57">
        <f t="shared" si="0"/>
        <v>-0.15200000000000014</v>
      </c>
      <c r="EQ7" s="57">
        <f t="shared" si="0"/>
        <v>-0.15566037735849048</v>
      </c>
      <c r="ER7" s="57">
        <f t="shared" si="0"/>
        <v>0.206703910614525</v>
      </c>
      <c r="ES7" s="57">
        <f t="shared" si="0"/>
        <v>4.6296296296296488E-2</v>
      </c>
      <c r="ET7" s="57">
        <f t="shared" si="0"/>
        <v>-1.7699115044247784E-2</v>
      </c>
      <c r="EU7" s="57">
        <f t="shared" ref="EU7:FJ17" si="9">(AN7-AM7)/AM7</f>
        <v>0.10585585585585583</v>
      </c>
      <c r="EV7" s="57">
        <f t="shared" si="9"/>
        <v>7.128309572301425E-2</v>
      </c>
      <c r="EW7" s="57">
        <f t="shared" si="9"/>
        <v>2.5475285171102657E-2</v>
      </c>
      <c r="EX7" s="57">
        <f t="shared" si="9"/>
        <v>2.743789395624768E-2</v>
      </c>
      <c r="EY7" s="57">
        <f t="shared" si="9"/>
        <v>4.6914471309996387E-3</v>
      </c>
      <c r="EZ7" s="57">
        <f t="shared" si="9"/>
        <v>9.9137931034482749E-2</v>
      </c>
      <c r="FA7" s="57">
        <f t="shared" si="9"/>
        <v>0.11111111111111109</v>
      </c>
      <c r="FB7" s="57">
        <f t="shared" si="9"/>
        <v>0</v>
      </c>
      <c r="FC7" s="57">
        <f t="shared" si="9"/>
        <v>-2.9411764705882349E-2</v>
      </c>
      <c r="FD7" s="57">
        <f t="shared" si="9"/>
        <v>6.0606060606060601E-2</v>
      </c>
      <c r="FE7" s="57">
        <f t="shared" si="9"/>
        <v>0.17142857142857129</v>
      </c>
      <c r="FF7" s="57">
        <f t="shared" si="9"/>
        <v>2.4390243902439025E-2</v>
      </c>
      <c r="FG7" s="57">
        <f t="shared" si="9"/>
        <v>4.7619047619047818E-2</v>
      </c>
      <c r="FH7" s="57">
        <f t="shared" si="9"/>
        <v>2.2727272727272724E-2</v>
      </c>
      <c r="FI7" s="57">
        <f t="shared" si="9"/>
        <v>6.6666666666666652E-2</v>
      </c>
      <c r="FJ7" s="57">
        <f t="shared" si="9"/>
        <v>6.2499999999999986E-2</v>
      </c>
      <c r="FK7" s="57">
        <f t="shared" ref="FK7:FZ22" si="10">(BD7-BC7)/BC7</f>
        <v>5.8823529411764698E-2</v>
      </c>
      <c r="FL7" s="57">
        <f t="shared" si="10"/>
        <v>-0.11111111111111109</v>
      </c>
      <c r="FM7" s="57">
        <f t="shared" si="10"/>
        <v>0.10416666666666664</v>
      </c>
      <c r="FN7" s="57">
        <f t="shared" si="10"/>
        <v>0.15094339622641506</v>
      </c>
      <c r="FO7" s="57">
        <f t="shared" si="10"/>
        <v>-6.3231850117096144E-2</v>
      </c>
      <c r="FP7" s="57">
        <f t="shared" si="10"/>
        <v>0</v>
      </c>
      <c r="FQ7" s="57">
        <f t="shared" si="10"/>
        <v>9.375E-2</v>
      </c>
      <c r="FR7" s="57">
        <f t="shared" si="10"/>
        <v>5.7142857142857141E-2</v>
      </c>
      <c r="FS7" s="57">
        <f t="shared" si="10"/>
        <v>4.0540540540540543E-2</v>
      </c>
      <c r="FT7" s="57">
        <f t="shared" si="10"/>
        <v>-5.844155844155844E-2</v>
      </c>
      <c r="FU7" s="57">
        <f t="shared" si="10"/>
        <v>8.2758620689655171E-2</v>
      </c>
      <c r="FV7" s="57">
        <f t="shared" si="10"/>
        <v>1.2738853503184714E-2</v>
      </c>
      <c r="FW7" s="57">
        <f t="shared" si="10"/>
        <v>-6.2893081761006293E-3</v>
      </c>
      <c r="FX7" s="57">
        <f t="shared" si="1"/>
        <v>1.2658227848101266E-2</v>
      </c>
      <c r="FY7" s="57">
        <f t="shared" si="1"/>
        <v>-3.7499999999999999E-2</v>
      </c>
      <c r="FZ7" s="57">
        <f t="shared" si="1"/>
        <v>6.4935064935064929E-2</v>
      </c>
      <c r="GA7" s="57">
        <f t="shared" si="1"/>
        <v>-2.4390243902439025E-2</v>
      </c>
      <c r="GB7" s="57">
        <f t="shared" si="1"/>
        <v>1.2500000000000001E-2</v>
      </c>
      <c r="GC7" s="57">
        <f t="shared" si="1"/>
        <v>2.4691358024691357E-2</v>
      </c>
      <c r="GD7" s="57">
        <f t="shared" si="1"/>
        <v>1.2048192771084338E-2</v>
      </c>
      <c r="GE7" s="57">
        <f t="shared" si="1"/>
        <v>1.1904761904761904E-2</v>
      </c>
      <c r="GF7" s="57">
        <f t="shared" si="1"/>
        <v>3.5294117647058823E-2</v>
      </c>
      <c r="GG7" s="57">
        <f t="shared" si="1"/>
        <v>0</v>
      </c>
      <c r="GH7" s="57">
        <f t="shared" si="1"/>
        <v>4.5454545454545456E-2</v>
      </c>
      <c r="GI7" s="57">
        <f t="shared" si="1"/>
        <v>-1.0869565217391304E-2</v>
      </c>
      <c r="GJ7" s="57">
        <f t="shared" si="1"/>
        <v>2.197802197802198E-2</v>
      </c>
      <c r="GK7" s="57">
        <f t="shared" si="1"/>
        <v>2.1505376344086023E-2</v>
      </c>
      <c r="GL7" s="57">
        <f t="shared" si="1"/>
        <v>-7.3684210526315788E-3</v>
      </c>
      <c r="GM7" s="57">
        <f t="shared" si="1"/>
        <v>0</v>
      </c>
      <c r="GN7" s="57">
        <f t="shared" si="1"/>
        <v>6.0445387062566275E-2</v>
      </c>
      <c r="GO7" s="57">
        <f t="shared" si="1"/>
        <v>0.1</v>
      </c>
      <c r="GP7" s="57">
        <f t="shared" si="1"/>
        <v>3.6363636363636362E-2</v>
      </c>
      <c r="GQ7" s="57">
        <f t="shared" si="1"/>
        <v>7.0175438596491224E-2</v>
      </c>
      <c r="GR7" s="57">
        <f t="shared" si="1"/>
        <v>3.2786885245901641E-2</v>
      </c>
      <c r="GS7" s="57">
        <f t="shared" si="1"/>
        <v>4.7619047619047616E-2</v>
      </c>
      <c r="GT7" s="57">
        <f t="shared" si="1"/>
        <v>3.787878787878788E-2</v>
      </c>
      <c r="GU7" s="57">
        <f t="shared" si="1"/>
        <v>-7.2992700729927005E-3</v>
      </c>
      <c r="GV7" s="57">
        <f t="shared" si="1"/>
        <v>0</v>
      </c>
      <c r="GW7" s="57">
        <f t="shared" si="1"/>
        <v>7.3529411764705885E-2</v>
      </c>
      <c r="GX7" s="57">
        <f t="shared" si="1"/>
        <v>2.7397260273972601E-2</v>
      </c>
      <c r="GY7" s="57">
        <f t="shared" si="1"/>
        <v>6.6666666666666671E-3</v>
      </c>
      <c r="GZ7" s="57">
        <f t="shared" si="1"/>
        <v>1.9867549668874173E-2</v>
      </c>
      <c r="HA7" s="57">
        <f t="shared" si="1"/>
        <v>0</v>
      </c>
      <c r="HB7" s="57">
        <f t="shared" si="1"/>
        <v>3.2467532467532464E-2</v>
      </c>
      <c r="HC7" s="57">
        <f t="shared" si="1"/>
        <v>0</v>
      </c>
      <c r="HD7" s="57">
        <f t="shared" si="1"/>
        <v>1.2578616352201259E-2</v>
      </c>
      <c r="HE7" s="57">
        <f t="shared" si="1"/>
        <v>4.9689440993788817E-2</v>
      </c>
      <c r="HF7" s="57">
        <f t="shared" si="1"/>
        <v>8.2840236686390539E-2</v>
      </c>
      <c r="HG7" s="57">
        <f t="shared" si="1"/>
        <v>1.092896174863388E-2</v>
      </c>
      <c r="HH7" s="57">
        <f t="shared" si="1"/>
        <v>3.2432432432432434E-2</v>
      </c>
      <c r="HI7" s="57">
        <f t="shared" si="1"/>
        <v>5.2356020942408377E-2</v>
      </c>
      <c r="HJ7" s="57">
        <f t="shared" si="1"/>
        <v>-4.9751243781094526E-3</v>
      </c>
      <c r="HK7" s="57">
        <f t="shared" si="1"/>
        <v>0.02</v>
      </c>
      <c r="HL7" s="57">
        <f t="shared" si="1"/>
        <v>0</v>
      </c>
      <c r="HM7" s="57">
        <f t="shared" si="1"/>
        <v>9.8039215686274508E-3</v>
      </c>
      <c r="HN7" s="57">
        <f t="shared" si="1"/>
        <v>1.9417475728155338E-2</v>
      </c>
      <c r="HO7" s="2"/>
      <c r="HR7" s="27">
        <f t="shared" si="3"/>
        <v>3.4378726541067384E-2</v>
      </c>
      <c r="HS7" s="27">
        <f t="shared" si="2"/>
        <v>2.6506741489431374E-2</v>
      </c>
      <c r="HT7" s="27">
        <f t="shared" si="4"/>
        <v>2.7947060203105886E-2</v>
      </c>
      <c r="HU7" s="28">
        <f t="shared" si="5"/>
        <v>2.7417577115110142E-2</v>
      </c>
      <c r="HV7" s="27">
        <f t="shared" si="6"/>
        <v>2.197802197802198E-2</v>
      </c>
      <c r="HW7" s="28">
        <f t="shared" si="7"/>
        <v>2.1741699161054E-2</v>
      </c>
    </row>
    <row r="8" spans="1:231" x14ac:dyDescent="0.35">
      <c r="A8" t="s">
        <v>48</v>
      </c>
      <c r="B8" s="20" t="s">
        <v>16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55"/>
      <c r="CF8" s="25">
        <v>51</v>
      </c>
      <c r="CG8" s="25">
        <v>35</v>
      </c>
      <c r="CH8" s="25">
        <v>63</v>
      </c>
      <c r="CI8" s="25">
        <v>54</v>
      </c>
      <c r="CJ8" s="25">
        <v>60</v>
      </c>
      <c r="CK8" s="25">
        <v>75</v>
      </c>
      <c r="CL8" s="25">
        <v>100</v>
      </c>
      <c r="CM8" s="25">
        <v>75</v>
      </c>
      <c r="CN8" s="25">
        <v>61</v>
      </c>
      <c r="CO8" s="24">
        <v>64</v>
      </c>
      <c r="CP8" s="24">
        <v>69</v>
      </c>
      <c r="CQ8" s="24">
        <v>63</v>
      </c>
      <c r="CR8" s="24">
        <v>69</v>
      </c>
      <c r="CS8" s="24">
        <v>80</v>
      </c>
      <c r="CT8" s="24">
        <v>95</v>
      </c>
      <c r="CU8" s="24">
        <v>78</v>
      </c>
      <c r="CV8" s="24">
        <v>106</v>
      </c>
      <c r="CW8" s="24">
        <v>216</v>
      </c>
      <c r="CX8" s="24">
        <v>273</v>
      </c>
      <c r="CY8" s="24">
        <v>280</v>
      </c>
      <c r="CZ8" s="24">
        <v>440</v>
      </c>
      <c r="DA8" s="24">
        <v>435</v>
      </c>
      <c r="DB8" s="24">
        <v>375</v>
      </c>
      <c r="DC8" s="24">
        <v>320</v>
      </c>
      <c r="DD8" s="24">
        <v>413</v>
      </c>
      <c r="DE8" s="24">
        <v>351</v>
      </c>
      <c r="DF8" s="25">
        <v>327</v>
      </c>
      <c r="DG8" s="24">
        <v>430</v>
      </c>
      <c r="DH8" s="2"/>
      <c r="DJ8" s="2"/>
      <c r="DK8" s="2"/>
      <c r="DL8" s="2"/>
      <c r="DM8" s="2"/>
      <c r="DN8" s="2"/>
      <c r="DO8" s="2"/>
      <c r="DP8" s="2"/>
      <c r="DQ8" s="57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57">
        <f t="shared" si="1"/>
        <v>-0.31372549019607843</v>
      </c>
      <c r="GO8" s="57">
        <f t="shared" si="1"/>
        <v>0.8</v>
      </c>
      <c r="GP8" s="57">
        <f t="shared" si="1"/>
        <v>-0.14285714285714285</v>
      </c>
      <c r="GQ8" s="57">
        <f t="shared" si="1"/>
        <v>0.1111111111111111</v>
      </c>
      <c r="GR8" s="57">
        <f t="shared" si="1"/>
        <v>0.25</v>
      </c>
      <c r="GS8" s="57">
        <f t="shared" si="1"/>
        <v>0.33333333333333331</v>
      </c>
      <c r="GT8" s="57">
        <f t="shared" si="1"/>
        <v>-0.25</v>
      </c>
      <c r="GU8" s="57">
        <f t="shared" si="1"/>
        <v>-0.18666666666666668</v>
      </c>
      <c r="GV8" s="57">
        <f t="shared" si="1"/>
        <v>4.9180327868852458E-2</v>
      </c>
      <c r="GW8" s="57">
        <f t="shared" si="1"/>
        <v>7.8125E-2</v>
      </c>
      <c r="GX8" s="57">
        <f t="shared" si="1"/>
        <v>-8.6956521739130432E-2</v>
      </c>
      <c r="GY8" s="57">
        <f t="shared" si="1"/>
        <v>9.5238095238095233E-2</v>
      </c>
      <c r="GZ8" s="57">
        <f t="shared" si="1"/>
        <v>0.15942028985507245</v>
      </c>
      <c r="HA8" s="57">
        <f t="shared" si="1"/>
        <v>0.1875</v>
      </c>
      <c r="HB8" s="57">
        <f t="shared" si="1"/>
        <v>-0.17894736842105263</v>
      </c>
      <c r="HC8" s="57">
        <f t="shared" si="1"/>
        <v>0.35897435897435898</v>
      </c>
      <c r="HD8" s="57">
        <f t="shared" si="1"/>
        <v>1.0377358490566038</v>
      </c>
      <c r="HE8" s="57">
        <f t="shared" si="1"/>
        <v>0.2638888888888889</v>
      </c>
      <c r="HF8" s="57">
        <f t="shared" si="1"/>
        <v>2.564102564102564E-2</v>
      </c>
      <c r="HG8" s="57">
        <f t="shared" si="1"/>
        <v>0.5714285714285714</v>
      </c>
      <c r="HH8" s="57">
        <f t="shared" si="1"/>
        <v>-1.1363636363636364E-2</v>
      </c>
      <c r="HI8" s="57">
        <f t="shared" si="1"/>
        <v>-0.13793103448275862</v>
      </c>
      <c r="HJ8" s="57">
        <f t="shared" si="1"/>
        <v>-0.14666666666666667</v>
      </c>
      <c r="HK8" s="57">
        <f t="shared" si="1"/>
        <v>0.29062500000000002</v>
      </c>
      <c r="HL8" s="57">
        <f t="shared" si="1"/>
        <v>-0.15012106537530268</v>
      </c>
      <c r="HM8" s="57">
        <f t="shared" si="1"/>
        <v>-6.8376068376068383E-2</v>
      </c>
      <c r="HN8" s="57">
        <f t="shared" si="1"/>
        <v>0.3149847094801223</v>
      </c>
      <c r="HO8" s="2"/>
      <c r="HR8" s="27">
        <f t="shared" si="3"/>
        <v>0.12050277406413083</v>
      </c>
      <c r="HS8" s="27">
        <f t="shared" si="2"/>
        <v>0.12050277406413083</v>
      </c>
      <c r="HT8" s="27">
        <f t="shared" si="4"/>
        <v>0.13888288133931614</v>
      </c>
      <c r="HU8" s="28">
        <f t="shared" si="5"/>
        <v>7.8125E-2</v>
      </c>
      <c r="HV8" s="27">
        <f t="shared" si="6"/>
        <v>8.6681547619047616E-2</v>
      </c>
      <c r="HW8" s="28">
        <f t="shared" si="7"/>
        <v>9.5238095238095233E-2</v>
      </c>
    </row>
    <row r="9" spans="1:231" x14ac:dyDescent="0.35">
      <c r="A9" t="s">
        <v>48</v>
      </c>
      <c r="B9" s="20" t="s">
        <v>17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>
        <v>6.7176975199999998</v>
      </c>
      <c r="AT9" s="24">
        <v>12.80943808</v>
      </c>
      <c r="AU9" s="24">
        <v>14.510408079999999</v>
      </c>
      <c r="AV9" s="24">
        <v>22.611561200000001</v>
      </c>
      <c r="AW9" s="24">
        <v>40.405975359999999</v>
      </c>
      <c r="AX9" s="24">
        <v>74.089717280000002</v>
      </c>
      <c r="AY9" s="24">
        <v>47.3776844</v>
      </c>
      <c r="AZ9" s="24">
        <v>60.851634760000003</v>
      </c>
      <c r="BA9" s="24">
        <v>30.477753664000002</v>
      </c>
      <c r="BB9" s="24">
        <v>15.072862160000001</v>
      </c>
      <c r="BC9" s="24">
        <v>28.245627432000003</v>
      </c>
      <c r="BD9" s="24">
        <v>29.418616343999997</v>
      </c>
      <c r="BE9" s="24">
        <v>13.953850696</v>
      </c>
      <c r="BF9" s="24">
        <v>13.607760000000001</v>
      </c>
      <c r="BG9" s="24">
        <v>13.607760000000001</v>
      </c>
      <c r="BH9" s="24">
        <v>62</v>
      </c>
      <c r="BI9" s="24">
        <v>94</v>
      </c>
      <c r="BJ9" s="24">
        <v>67</v>
      </c>
      <c r="BK9" s="24">
        <v>81</v>
      </c>
      <c r="BL9" s="24">
        <v>108</v>
      </c>
      <c r="BM9" s="24">
        <v>60</v>
      </c>
      <c r="BN9" s="24">
        <v>55</v>
      </c>
      <c r="BO9" s="24">
        <v>43</v>
      </c>
      <c r="BP9" s="24">
        <v>44</v>
      </c>
      <c r="BQ9" s="24">
        <v>47</v>
      </c>
      <c r="BR9" s="24">
        <v>69</v>
      </c>
      <c r="BS9" s="24">
        <v>71</v>
      </c>
      <c r="BT9" s="24">
        <v>54</v>
      </c>
      <c r="BU9" s="24">
        <v>50</v>
      </c>
      <c r="BV9" s="24">
        <v>50</v>
      </c>
      <c r="BW9" s="24">
        <v>54</v>
      </c>
      <c r="BX9" s="24">
        <v>54</v>
      </c>
      <c r="BY9" s="24">
        <v>54</v>
      </c>
      <c r="BZ9" s="24">
        <v>49</v>
      </c>
      <c r="CA9" s="24">
        <v>47</v>
      </c>
      <c r="CB9" s="24">
        <v>48</v>
      </c>
      <c r="CC9" s="24">
        <v>45</v>
      </c>
      <c r="CD9" s="24">
        <v>35</v>
      </c>
      <c r="CE9" s="25">
        <v>24</v>
      </c>
      <c r="CF9" s="25">
        <v>50</v>
      </c>
      <c r="CG9" s="25">
        <v>45</v>
      </c>
      <c r="CH9" s="25">
        <v>53</v>
      </c>
      <c r="CI9" s="25">
        <v>63</v>
      </c>
      <c r="CJ9" s="25">
        <v>56</v>
      </c>
      <c r="CK9" s="25">
        <v>58</v>
      </c>
      <c r="CL9" s="25">
        <v>71</v>
      </c>
      <c r="CM9" s="25">
        <v>68</v>
      </c>
      <c r="CN9" s="25">
        <v>50</v>
      </c>
      <c r="CO9" s="24">
        <v>44</v>
      </c>
      <c r="CP9" s="24">
        <v>87</v>
      </c>
      <c r="CQ9" s="24">
        <v>90</v>
      </c>
      <c r="CR9" s="24">
        <v>90</v>
      </c>
      <c r="CS9" s="24">
        <v>100</v>
      </c>
      <c r="CT9" s="24">
        <v>140</v>
      </c>
      <c r="CU9" s="24">
        <v>120</v>
      </c>
      <c r="CV9" s="24">
        <v>118</v>
      </c>
      <c r="CW9" s="24">
        <v>118</v>
      </c>
      <c r="CX9" s="24">
        <v>150</v>
      </c>
      <c r="CY9" s="24">
        <v>155</v>
      </c>
      <c r="CZ9" s="24">
        <v>165</v>
      </c>
      <c r="DA9" s="24">
        <v>160</v>
      </c>
      <c r="DB9" s="24">
        <v>126</v>
      </c>
      <c r="DC9" s="24">
        <v>106</v>
      </c>
      <c r="DD9" s="24">
        <v>130</v>
      </c>
      <c r="DE9" s="24">
        <v>131</v>
      </c>
      <c r="DF9" s="25">
        <v>140</v>
      </c>
      <c r="DG9" s="24">
        <v>140</v>
      </c>
      <c r="DH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57">
        <f t="shared" si="9"/>
        <v>0.90681971640783254</v>
      </c>
      <c r="FB9" s="57">
        <f t="shared" si="9"/>
        <v>0.13279036827195467</v>
      </c>
      <c r="FC9" s="57">
        <f t="shared" si="9"/>
        <v>0.55829946858393253</v>
      </c>
      <c r="FD9" s="57">
        <f t="shared" si="9"/>
        <v>0.78696088264794373</v>
      </c>
      <c r="FE9" s="57">
        <f t="shared" si="9"/>
        <v>0.83363268971710835</v>
      </c>
      <c r="FF9" s="57">
        <f t="shared" si="9"/>
        <v>-0.36053630464062691</v>
      </c>
      <c r="FG9" s="57">
        <f t="shared" si="9"/>
        <v>0.28439444710387751</v>
      </c>
      <c r="FH9" s="57">
        <f t="shared" si="9"/>
        <v>-0.49914650963437812</v>
      </c>
      <c r="FI9" s="57">
        <f t="shared" si="9"/>
        <v>-0.50544707703298009</v>
      </c>
      <c r="FJ9" s="57">
        <f t="shared" si="9"/>
        <v>0.8739392115558231</v>
      </c>
      <c r="FK9" s="57">
        <f t="shared" si="10"/>
        <v>4.152815917521778E-2</v>
      </c>
      <c r="FL9" s="57">
        <f t="shared" si="10"/>
        <v>-0.525679571981436</v>
      </c>
      <c r="FM9" s="57">
        <f t="shared" si="10"/>
        <v>-2.4802522510808382E-2</v>
      </c>
      <c r="FN9" s="57">
        <f t="shared" si="10"/>
        <v>0</v>
      </c>
      <c r="FO9" s="57">
        <f t="shared" si="10"/>
        <v>3.55622380171314</v>
      </c>
      <c r="FP9" s="57">
        <f t="shared" si="10"/>
        <v>0.5161290322580645</v>
      </c>
      <c r="FQ9" s="57">
        <f t="shared" si="10"/>
        <v>-0.28723404255319152</v>
      </c>
      <c r="FR9" s="57">
        <f t="shared" si="10"/>
        <v>0.20895522388059701</v>
      </c>
      <c r="FS9" s="57">
        <f t="shared" si="10"/>
        <v>0.33333333333333331</v>
      </c>
      <c r="FT9" s="57">
        <f t="shared" si="10"/>
        <v>-0.44444444444444442</v>
      </c>
      <c r="FU9" s="57">
        <f t="shared" si="10"/>
        <v>-8.3333333333333329E-2</v>
      </c>
      <c r="FV9" s="57">
        <f t="shared" si="10"/>
        <v>-0.21818181818181817</v>
      </c>
      <c r="FW9" s="57">
        <f t="shared" si="10"/>
        <v>2.3255813953488372E-2</v>
      </c>
      <c r="FX9" s="57">
        <f t="shared" si="1"/>
        <v>6.8181818181818177E-2</v>
      </c>
      <c r="FY9" s="57">
        <f t="shared" si="1"/>
        <v>0.46808510638297873</v>
      </c>
      <c r="FZ9" s="57">
        <f t="shared" si="1"/>
        <v>2.8985507246376812E-2</v>
      </c>
      <c r="GA9" s="57">
        <f t="shared" si="1"/>
        <v>-0.23943661971830985</v>
      </c>
      <c r="GB9" s="57">
        <f t="shared" si="1"/>
        <v>-7.407407407407407E-2</v>
      </c>
      <c r="GC9" s="57">
        <f t="shared" si="1"/>
        <v>0</v>
      </c>
      <c r="GD9" s="57">
        <f t="shared" si="1"/>
        <v>0.08</v>
      </c>
      <c r="GE9" s="57">
        <f t="shared" si="1"/>
        <v>0</v>
      </c>
      <c r="GF9" s="57">
        <f t="shared" si="1"/>
        <v>0</v>
      </c>
      <c r="GG9" s="57">
        <f t="shared" si="1"/>
        <v>-9.2592592592592587E-2</v>
      </c>
      <c r="GH9" s="57">
        <f t="shared" si="1"/>
        <v>-4.0816326530612242E-2</v>
      </c>
      <c r="GI9" s="57">
        <f t="shared" si="1"/>
        <v>2.1276595744680851E-2</v>
      </c>
      <c r="GJ9" s="57">
        <f t="shared" si="1"/>
        <v>-6.25E-2</v>
      </c>
      <c r="GK9" s="57">
        <f t="shared" ref="GK9:GZ27" si="11">(CD9-CC9)/CC9</f>
        <v>-0.22222222222222221</v>
      </c>
      <c r="GL9" s="57">
        <f t="shared" si="11"/>
        <v>-0.31428571428571428</v>
      </c>
      <c r="GM9" s="57">
        <f t="shared" si="11"/>
        <v>1.0833333333333333</v>
      </c>
      <c r="GN9" s="57">
        <f t="shared" si="11"/>
        <v>-0.1</v>
      </c>
      <c r="GO9" s="57">
        <f t="shared" si="11"/>
        <v>0.17777777777777778</v>
      </c>
      <c r="GP9" s="57">
        <f t="shared" si="11"/>
        <v>0.18867924528301888</v>
      </c>
      <c r="GQ9" s="57">
        <f t="shared" si="11"/>
        <v>-0.1111111111111111</v>
      </c>
      <c r="GR9" s="57">
        <f t="shared" si="11"/>
        <v>3.5714285714285712E-2</v>
      </c>
      <c r="GS9" s="57">
        <f t="shared" si="11"/>
        <v>0.22413793103448276</v>
      </c>
      <c r="GT9" s="57">
        <f t="shared" si="11"/>
        <v>-4.2253521126760563E-2</v>
      </c>
      <c r="GU9" s="57">
        <f t="shared" si="11"/>
        <v>-0.26470588235294118</v>
      </c>
      <c r="GV9" s="57">
        <f t="shared" si="11"/>
        <v>-0.12</v>
      </c>
      <c r="GW9" s="57">
        <f t="shared" si="11"/>
        <v>0.97727272727272729</v>
      </c>
      <c r="GX9" s="57">
        <f t="shared" si="11"/>
        <v>3.4482758620689655E-2</v>
      </c>
      <c r="GY9" s="57">
        <f t="shared" si="11"/>
        <v>0</v>
      </c>
      <c r="GZ9" s="57">
        <f t="shared" si="11"/>
        <v>0.1111111111111111</v>
      </c>
      <c r="HA9" s="57">
        <f t="shared" ref="HA9:HN29" si="12">(CT9-CS9)/CS9</f>
        <v>0.4</v>
      </c>
      <c r="HB9" s="57">
        <f t="shared" si="12"/>
        <v>-0.14285714285714285</v>
      </c>
      <c r="HC9" s="57">
        <f t="shared" si="12"/>
        <v>-1.6666666666666666E-2</v>
      </c>
      <c r="HD9" s="57">
        <f t="shared" si="12"/>
        <v>0</v>
      </c>
      <c r="HE9" s="57">
        <f t="shared" si="12"/>
        <v>0.2711864406779661</v>
      </c>
      <c r="HF9" s="57">
        <f t="shared" si="12"/>
        <v>3.3333333333333333E-2</v>
      </c>
      <c r="HG9" s="57">
        <f t="shared" si="12"/>
        <v>6.4516129032258063E-2</v>
      </c>
      <c r="HH9" s="57">
        <f t="shared" si="12"/>
        <v>-3.0303030303030304E-2</v>
      </c>
      <c r="HI9" s="57">
        <f t="shared" si="12"/>
        <v>-0.21249999999999999</v>
      </c>
      <c r="HJ9" s="57">
        <f t="shared" si="12"/>
        <v>-0.15873015873015872</v>
      </c>
      <c r="HK9" s="57">
        <f t="shared" si="12"/>
        <v>0.22641509433962265</v>
      </c>
      <c r="HL9" s="57">
        <f t="shared" si="12"/>
        <v>7.6923076923076927E-3</v>
      </c>
      <c r="HM9" s="57">
        <f t="shared" si="12"/>
        <v>6.8702290076335881E-2</v>
      </c>
      <c r="HN9" s="57">
        <f t="shared" si="12"/>
        <v>0</v>
      </c>
      <c r="HO9" s="2"/>
      <c r="HR9" s="27">
        <f t="shared" si="3"/>
        <v>0.12777704931171313</v>
      </c>
      <c r="HS9" s="27">
        <f t="shared" si="2"/>
        <v>6.6484247230880741E-2</v>
      </c>
      <c r="HT9" s="27">
        <f t="shared" si="4"/>
        <v>6.8370043787318008E-2</v>
      </c>
      <c r="HU9" s="28">
        <f t="shared" si="5"/>
        <v>3.8461538461538464E-3</v>
      </c>
      <c r="HV9" s="27">
        <f t="shared" si="6"/>
        <v>0</v>
      </c>
      <c r="HW9" s="28">
        <f t="shared" si="7"/>
        <v>0</v>
      </c>
    </row>
    <row r="10" spans="1:231" x14ac:dyDescent="0.35">
      <c r="A10" t="s">
        <v>48</v>
      </c>
      <c r="B10" s="20" t="s">
        <v>19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55"/>
      <c r="CF10" s="25">
        <v>145</v>
      </c>
      <c r="CG10" s="25">
        <v>239</v>
      </c>
      <c r="CH10" s="25">
        <v>200</v>
      </c>
      <c r="CI10" s="25">
        <v>230</v>
      </c>
      <c r="CJ10" s="25">
        <v>230</v>
      </c>
      <c r="CK10" s="25">
        <v>215</v>
      </c>
      <c r="CL10" s="25">
        <v>335</v>
      </c>
      <c r="CM10" s="25">
        <v>345</v>
      </c>
      <c r="CN10" s="25">
        <v>335</v>
      </c>
      <c r="CO10" s="24">
        <v>370</v>
      </c>
      <c r="CP10" s="24">
        <v>405</v>
      </c>
      <c r="CQ10" s="24">
        <v>500</v>
      </c>
      <c r="CR10" s="24">
        <v>580</v>
      </c>
      <c r="CS10" s="24">
        <v>563</v>
      </c>
      <c r="CT10" s="24">
        <v>570</v>
      </c>
      <c r="CU10" s="24">
        <v>546</v>
      </c>
      <c r="CV10" s="24">
        <v>609</v>
      </c>
      <c r="CW10" s="24">
        <v>662</v>
      </c>
      <c r="CX10" s="24">
        <v>782</v>
      </c>
      <c r="CY10" s="24">
        <v>799</v>
      </c>
      <c r="CZ10" s="24">
        <v>844</v>
      </c>
      <c r="DA10" s="24">
        <v>759</v>
      </c>
      <c r="DB10" s="24">
        <v>680</v>
      </c>
      <c r="DC10" s="24">
        <v>714</v>
      </c>
      <c r="DD10" s="24">
        <v>741</v>
      </c>
      <c r="DE10" s="24">
        <v>968</v>
      </c>
      <c r="DF10" s="25">
        <v>960</v>
      </c>
      <c r="DG10" s="24">
        <v>920</v>
      </c>
      <c r="DH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57">
        <f t="shared" si="11"/>
        <v>0.64827586206896548</v>
      </c>
      <c r="GO10" s="57">
        <f t="shared" si="11"/>
        <v>-0.16317991631799164</v>
      </c>
      <c r="GP10" s="57">
        <f t="shared" si="11"/>
        <v>0.15</v>
      </c>
      <c r="GQ10" s="57">
        <f t="shared" si="11"/>
        <v>0</v>
      </c>
      <c r="GR10" s="57">
        <f t="shared" si="11"/>
        <v>-6.5217391304347824E-2</v>
      </c>
      <c r="GS10" s="57">
        <f t="shared" si="11"/>
        <v>0.55813953488372092</v>
      </c>
      <c r="GT10" s="57">
        <f t="shared" si="11"/>
        <v>2.9850746268656716E-2</v>
      </c>
      <c r="GU10" s="57">
        <f t="shared" si="11"/>
        <v>-2.8985507246376812E-2</v>
      </c>
      <c r="GV10" s="57">
        <f t="shared" si="11"/>
        <v>0.1044776119402985</v>
      </c>
      <c r="GW10" s="57">
        <f t="shared" si="11"/>
        <v>9.45945945945946E-2</v>
      </c>
      <c r="GX10" s="57">
        <f t="shared" si="11"/>
        <v>0.23456790123456789</v>
      </c>
      <c r="GY10" s="57">
        <f t="shared" si="11"/>
        <v>0.16</v>
      </c>
      <c r="GZ10" s="57">
        <f t="shared" si="11"/>
        <v>-2.9310344827586206E-2</v>
      </c>
      <c r="HA10" s="57">
        <f t="shared" si="12"/>
        <v>1.2433392539964476E-2</v>
      </c>
      <c r="HB10" s="57">
        <f t="shared" si="12"/>
        <v>-4.2105263157894736E-2</v>
      </c>
      <c r="HC10" s="57">
        <f t="shared" si="12"/>
        <v>0.11538461538461539</v>
      </c>
      <c r="HD10" s="57">
        <f t="shared" si="12"/>
        <v>8.7027914614121515E-2</v>
      </c>
      <c r="HE10" s="57">
        <f t="shared" si="12"/>
        <v>0.18126888217522658</v>
      </c>
      <c r="HF10" s="57">
        <f t="shared" si="12"/>
        <v>2.1739130434782608E-2</v>
      </c>
      <c r="HG10" s="57">
        <f t="shared" si="12"/>
        <v>5.6320400500625784E-2</v>
      </c>
      <c r="HH10" s="57">
        <f t="shared" si="12"/>
        <v>-0.10071090047393365</v>
      </c>
      <c r="HI10" s="57">
        <f t="shared" si="12"/>
        <v>-0.10408432147562582</v>
      </c>
      <c r="HJ10" s="57">
        <f t="shared" si="12"/>
        <v>0.05</v>
      </c>
      <c r="HK10" s="57">
        <f t="shared" si="12"/>
        <v>3.7815126050420166E-2</v>
      </c>
      <c r="HL10" s="57">
        <f t="shared" si="12"/>
        <v>0.30634278002699056</v>
      </c>
      <c r="HM10" s="57">
        <f t="shared" si="12"/>
        <v>-8.2644628099173556E-3</v>
      </c>
      <c r="HN10" s="57">
        <f t="shared" si="12"/>
        <v>-4.1666666666666664E-2</v>
      </c>
      <c r="HO10" s="2"/>
      <c r="HR10" s="27">
        <f t="shared" si="3"/>
        <v>8.3878285868044855E-2</v>
      </c>
      <c r="HS10" s="27">
        <f t="shared" si="2"/>
        <v>8.3878285868044855E-2</v>
      </c>
      <c r="HT10" s="27">
        <f t="shared" si="4"/>
        <v>7.8665416048805517E-2</v>
      </c>
      <c r="HU10" s="28">
        <f t="shared" si="5"/>
        <v>3.7815126050420166E-2</v>
      </c>
      <c r="HV10" s="27">
        <f t="shared" si="6"/>
        <v>4.3907563025210081E-2</v>
      </c>
      <c r="HW10" s="28">
        <f t="shared" si="7"/>
        <v>3.7815126050420166E-2</v>
      </c>
    </row>
    <row r="11" spans="1:231" x14ac:dyDescent="0.35">
      <c r="A11" t="s">
        <v>48</v>
      </c>
      <c r="B11" s="23" t="s">
        <v>23</v>
      </c>
      <c r="C11" s="24"/>
      <c r="D11" s="24"/>
      <c r="E11" s="24"/>
      <c r="F11" s="24"/>
      <c r="G11" s="24"/>
      <c r="H11" s="24"/>
      <c r="I11" s="25"/>
      <c r="J11" s="25">
        <v>678160</v>
      </c>
      <c r="K11" s="25">
        <v>470400.00000000006</v>
      </c>
      <c r="L11" s="25">
        <v>513520.00000000006</v>
      </c>
      <c r="M11" s="25">
        <v>717360</v>
      </c>
      <c r="N11" s="25">
        <v>854560</v>
      </c>
      <c r="O11" s="25">
        <v>1093680</v>
      </c>
      <c r="P11" s="25">
        <v>1411200</v>
      </c>
      <c r="Q11" s="25">
        <v>1254400</v>
      </c>
      <c r="R11" s="25">
        <v>1136800</v>
      </c>
      <c r="S11" s="25">
        <v>1411200</v>
      </c>
      <c r="T11" s="25">
        <v>1411200</v>
      </c>
      <c r="U11" s="25">
        <v>1230880</v>
      </c>
      <c r="V11" s="25">
        <v>1050560</v>
      </c>
      <c r="W11" s="25">
        <v>689920</v>
      </c>
      <c r="X11" s="25">
        <v>1176000</v>
      </c>
      <c r="Y11" s="25">
        <v>1607200</v>
      </c>
      <c r="Z11" s="25">
        <v>2077600.0000000002</v>
      </c>
      <c r="AA11" s="25">
        <v>2052904.0000000002</v>
      </c>
      <c r="AB11" s="25">
        <v>2028208.0000000002</v>
      </c>
      <c r="AC11" s="25">
        <v>1999200.0000000002</v>
      </c>
      <c r="AD11" s="25">
        <v>2234400</v>
      </c>
      <c r="AE11" s="25">
        <v>2234400</v>
      </c>
      <c r="AF11" s="25">
        <v>1920800.0000000002</v>
      </c>
      <c r="AG11" s="25">
        <v>1489600</v>
      </c>
      <c r="AH11" s="25">
        <v>1332800</v>
      </c>
      <c r="AI11" s="25">
        <v>1583680</v>
      </c>
      <c r="AJ11" s="25">
        <v>1724800.0000000002</v>
      </c>
      <c r="AK11" s="25">
        <v>1771840.0000000002</v>
      </c>
      <c r="AL11" s="25">
        <v>2014880.0000000002</v>
      </c>
      <c r="AM11" s="25">
        <v>2446080</v>
      </c>
      <c r="AN11" s="25">
        <v>2940000</v>
      </c>
      <c r="AO11" s="25">
        <v>3567200.0000000005</v>
      </c>
      <c r="AP11" s="25">
        <v>4100320.0000000005</v>
      </c>
      <c r="AQ11" s="25">
        <v>4523680</v>
      </c>
      <c r="AR11" s="25">
        <v>4174800.0000000005</v>
      </c>
      <c r="AS11" s="25">
        <v>4390400</v>
      </c>
      <c r="AT11" s="25">
        <v>4782400</v>
      </c>
      <c r="AU11" s="25">
        <v>5252800</v>
      </c>
      <c r="AV11" s="25">
        <v>4900000</v>
      </c>
      <c r="AW11" s="25">
        <v>5174400</v>
      </c>
      <c r="AX11" s="25">
        <v>5448800</v>
      </c>
      <c r="AY11" s="25">
        <v>5409600</v>
      </c>
      <c r="AZ11" s="25">
        <v>5684000</v>
      </c>
      <c r="BA11" s="25">
        <v>5919200</v>
      </c>
      <c r="BB11" s="25">
        <v>6350400</v>
      </c>
      <c r="BC11" s="25">
        <v>7056000.0000000009</v>
      </c>
      <c r="BD11" s="25">
        <v>7330400.0000000009</v>
      </c>
      <c r="BE11" s="25">
        <v>7056000.0000000009</v>
      </c>
      <c r="BF11" s="25">
        <v>7056000.0000000009</v>
      </c>
      <c r="BG11" s="25">
        <v>7056000.0000000009</v>
      </c>
      <c r="BH11" s="25">
        <v>6895000</v>
      </c>
      <c r="BI11" s="25">
        <v>7594999.9999999991</v>
      </c>
      <c r="BJ11" s="25">
        <v>7559999.9999999991</v>
      </c>
      <c r="BK11" s="25">
        <v>8084999.9999999991</v>
      </c>
      <c r="BL11" s="25">
        <v>8400000</v>
      </c>
      <c r="BM11" s="25">
        <v>8750000</v>
      </c>
      <c r="BN11" s="25">
        <v>8750000</v>
      </c>
      <c r="BO11" s="25">
        <v>8259999.9999999991</v>
      </c>
      <c r="BP11" s="25">
        <v>7979999.9999999991</v>
      </c>
      <c r="BQ11" s="25">
        <v>8540000</v>
      </c>
      <c r="BR11" s="25">
        <v>9485000</v>
      </c>
      <c r="BS11" s="25">
        <v>8470000</v>
      </c>
      <c r="BT11" s="25">
        <v>8645000</v>
      </c>
      <c r="BU11" s="25">
        <v>7699999.9999999991</v>
      </c>
      <c r="BV11" s="25">
        <v>8119999.9999999991</v>
      </c>
      <c r="BW11" s="25">
        <v>8925000</v>
      </c>
      <c r="BX11" s="25">
        <v>8750000</v>
      </c>
      <c r="BY11" s="25">
        <v>8294999.9999999991</v>
      </c>
      <c r="BZ11" s="25">
        <v>8364999.9999999991</v>
      </c>
      <c r="CA11" s="25">
        <v>8645000</v>
      </c>
      <c r="CB11" s="25">
        <v>9137800</v>
      </c>
      <c r="CC11" s="25">
        <v>8027949.9999999991</v>
      </c>
      <c r="CD11" s="25">
        <v>7562799.9999999991</v>
      </c>
      <c r="CE11" s="25">
        <v>7419999.9999999991</v>
      </c>
      <c r="CF11" s="24">
        <v>7190000</v>
      </c>
      <c r="CG11" s="24">
        <v>7580000</v>
      </c>
      <c r="CH11" s="24">
        <v>7730000</v>
      </c>
      <c r="CI11" s="24">
        <v>7680000</v>
      </c>
      <c r="CJ11" s="25">
        <v>7040000</v>
      </c>
      <c r="CK11" s="25">
        <v>6990000</v>
      </c>
      <c r="CL11" s="25">
        <v>7280000</v>
      </c>
      <c r="CM11" s="25">
        <v>7600000</v>
      </c>
      <c r="CN11" s="25">
        <v>8100000</v>
      </c>
      <c r="CO11" s="24">
        <v>8200000</v>
      </c>
      <c r="CP11" s="24">
        <v>9350000</v>
      </c>
      <c r="CQ11" s="24">
        <v>10500000</v>
      </c>
      <c r="CR11" s="24">
        <v>11900000</v>
      </c>
      <c r="CS11" s="24">
        <v>12600000</v>
      </c>
      <c r="CT11" s="24">
        <v>13300000</v>
      </c>
      <c r="CU11" s="24">
        <v>10800000</v>
      </c>
      <c r="CV11" s="24">
        <v>13900000</v>
      </c>
      <c r="CW11" s="24">
        <v>16000000</v>
      </c>
      <c r="CX11" s="24">
        <v>15800000</v>
      </c>
      <c r="CY11" s="24">
        <v>16900000</v>
      </c>
      <c r="CZ11" s="24">
        <v>17800000</v>
      </c>
      <c r="DA11" s="24">
        <v>17500000</v>
      </c>
      <c r="DB11" s="24">
        <v>15700000</v>
      </c>
      <c r="DC11" s="24">
        <v>17300000</v>
      </c>
      <c r="DD11" s="24">
        <v>18900000</v>
      </c>
      <c r="DE11" s="24">
        <v>19600000</v>
      </c>
      <c r="DF11" s="25">
        <v>18900000</v>
      </c>
      <c r="DG11" s="24">
        <v>20000000</v>
      </c>
      <c r="DH11" s="2"/>
      <c r="DJ11" s="2"/>
      <c r="DK11" s="2"/>
      <c r="DL11" s="2"/>
      <c r="DM11" s="2"/>
      <c r="DN11" s="2"/>
      <c r="DO11" s="2"/>
      <c r="DP11" s="2"/>
      <c r="DQ11" s="2"/>
      <c r="DR11" s="57">
        <f t="shared" si="8"/>
        <v>-0.30635838150289008</v>
      </c>
      <c r="DS11" s="57">
        <f t="shared" si="8"/>
        <v>9.166666666666666E-2</v>
      </c>
      <c r="DT11" s="57">
        <f t="shared" si="8"/>
        <v>0.39694656488549601</v>
      </c>
      <c r="DU11" s="57">
        <f t="shared" si="8"/>
        <v>0.19125683060109289</v>
      </c>
      <c r="DV11" s="57">
        <f t="shared" si="8"/>
        <v>0.27981651376146788</v>
      </c>
      <c r="DW11" s="57">
        <f t="shared" si="8"/>
        <v>0.29032258064516131</v>
      </c>
      <c r="DX11" s="57">
        <f t="shared" si="8"/>
        <v>-0.1111111111111111</v>
      </c>
      <c r="DY11" s="57">
        <f t="shared" si="8"/>
        <v>-9.375E-2</v>
      </c>
      <c r="DZ11" s="57">
        <f t="shared" si="8"/>
        <v>0.2413793103448276</v>
      </c>
      <c r="EA11" s="57">
        <f t="shared" ref="EA11:EP17" si="13">(T11-S11)/S11</f>
        <v>0</v>
      </c>
      <c r="EB11" s="57">
        <f t="shared" si="13"/>
        <v>-0.12777777777777777</v>
      </c>
      <c r="EC11" s="57">
        <f t="shared" si="13"/>
        <v>-0.1464968152866242</v>
      </c>
      <c r="ED11" s="57">
        <f t="shared" si="13"/>
        <v>-0.34328358208955223</v>
      </c>
      <c r="EE11" s="57">
        <f t="shared" si="13"/>
        <v>0.70454545454545459</v>
      </c>
      <c r="EF11" s="57">
        <f t="shared" si="13"/>
        <v>0.36666666666666664</v>
      </c>
      <c r="EG11" s="57">
        <f t="shared" si="13"/>
        <v>0.29268292682926844</v>
      </c>
      <c r="EH11" s="57">
        <f t="shared" si="13"/>
        <v>-1.1886792452830187E-2</v>
      </c>
      <c r="EI11" s="57">
        <f t="shared" si="13"/>
        <v>-1.2029788046591558E-2</v>
      </c>
      <c r="EJ11" s="57">
        <f t="shared" si="13"/>
        <v>-1.4302280633938924E-2</v>
      </c>
      <c r="EK11" s="57">
        <f t="shared" si="13"/>
        <v>0.11764705882352929</v>
      </c>
      <c r="EL11" s="57">
        <f t="shared" si="13"/>
        <v>0</v>
      </c>
      <c r="EM11" s="57">
        <f t="shared" si="13"/>
        <v>-0.14035087719298237</v>
      </c>
      <c r="EN11" s="57">
        <f t="shared" si="13"/>
        <v>-0.22448979591836743</v>
      </c>
      <c r="EO11" s="57">
        <f t="shared" si="13"/>
        <v>-0.10526315789473684</v>
      </c>
      <c r="EP11" s="57">
        <f t="shared" si="13"/>
        <v>0.18823529411764706</v>
      </c>
      <c r="EQ11" s="57">
        <f t="shared" ref="EQ11:ET17" si="14">(AJ11-AI11)/AI11</f>
        <v>8.9108910891089257E-2</v>
      </c>
      <c r="ER11" s="57">
        <f t="shared" si="14"/>
        <v>2.7272727272727268E-2</v>
      </c>
      <c r="ES11" s="57">
        <f t="shared" si="14"/>
        <v>0.13716814159292035</v>
      </c>
      <c r="ET11" s="57">
        <f t="shared" si="14"/>
        <v>0.21400778210116717</v>
      </c>
      <c r="EU11" s="57">
        <f t="shared" si="9"/>
        <v>0.20192307692307693</v>
      </c>
      <c r="EV11" s="57">
        <f t="shared" si="9"/>
        <v>0.21333333333333349</v>
      </c>
      <c r="EW11" s="57">
        <f t="shared" si="9"/>
        <v>0.14945054945054942</v>
      </c>
      <c r="EX11" s="57">
        <f t="shared" si="9"/>
        <v>0.10325047801147215</v>
      </c>
      <c r="EY11" s="57">
        <f t="shared" si="9"/>
        <v>-7.7123050259965228E-2</v>
      </c>
      <c r="EZ11" s="57">
        <f t="shared" si="9"/>
        <v>5.1643192488262796E-2</v>
      </c>
      <c r="FA11" s="57">
        <f t="shared" si="9"/>
        <v>8.9285714285714288E-2</v>
      </c>
      <c r="FB11" s="57">
        <f t="shared" si="9"/>
        <v>9.8360655737704916E-2</v>
      </c>
      <c r="FC11" s="57">
        <f t="shared" si="9"/>
        <v>-6.7164179104477612E-2</v>
      </c>
      <c r="FD11" s="57">
        <f t="shared" si="9"/>
        <v>5.6000000000000001E-2</v>
      </c>
      <c r="FE11" s="57">
        <f t="shared" si="9"/>
        <v>5.3030303030303032E-2</v>
      </c>
      <c r="FF11" s="57">
        <f t="shared" si="9"/>
        <v>-7.1942446043165471E-3</v>
      </c>
      <c r="FG11" s="57">
        <f t="shared" si="9"/>
        <v>5.0724637681159424E-2</v>
      </c>
      <c r="FH11" s="57">
        <f t="shared" si="9"/>
        <v>4.1379310344827586E-2</v>
      </c>
      <c r="FI11" s="57">
        <f t="shared" si="9"/>
        <v>7.2847682119205295E-2</v>
      </c>
      <c r="FJ11" s="57">
        <f t="shared" si="9"/>
        <v>0.11111111111111126</v>
      </c>
      <c r="FK11" s="57">
        <f t="shared" si="10"/>
        <v>3.8888888888888883E-2</v>
      </c>
      <c r="FL11" s="57">
        <f t="shared" si="10"/>
        <v>-3.7433155080213901E-2</v>
      </c>
      <c r="FM11" s="57">
        <f t="shared" si="10"/>
        <v>0</v>
      </c>
      <c r="FN11" s="57">
        <f t="shared" si="10"/>
        <v>0</v>
      </c>
      <c r="FO11" s="57">
        <f t="shared" si="10"/>
        <v>-2.2817460317460448E-2</v>
      </c>
      <c r="FP11" s="57">
        <f t="shared" si="10"/>
        <v>0.10152284263959377</v>
      </c>
      <c r="FQ11" s="57">
        <f t="shared" si="10"/>
        <v>-4.6082949308755769E-3</v>
      </c>
      <c r="FR11" s="57">
        <f t="shared" si="10"/>
        <v>6.9444444444444448E-2</v>
      </c>
      <c r="FS11" s="57">
        <f t="shared" si="10"/>
        <v>3.8961038961039078E-2</v>
      </c>
      <c r="FT11" s="57">
        <f t="shared" si="10"/>
        <v>4.1666666666666664E-2</v>
      </c>
      <c r="FU11" s="57">
        <f t="shared" si="10"/>
        <v>0</v>
      </c>
      <c r="FV11" s="57">
        <f t="shared" si="10"/>
        <v>-5.6000000000000105E-2</v>
      </c>
      <c r="FW11" s="57">
        <f t="shared" si="10"/>
        <v>-3.389830508474577E-2</v>
      </c>
      <c r="FX11" s="57">
        <f t="shared" si="10"/>
        <v>7.0175438596491349E-2</v>
      </c>
      <c r="FY11" s="57">
        <f t="shared" si="10"/>
        <v>0.11065573770491803</v>
      </c>
      <c r="FZ11" s="57">
        <f t="shared" si="10"/>
        <v>-0.1070110701107011</v>
      </c>
      <c r="GA11" s="57">
        <f t="shared" ref="GA11:GL28" si="15">(BT11-BS11)/BS11</f>
        <v>2.0661157024793389E-2</v>
      </c>
      <c r="GB11" s="57">
        <f t="shared" si="15"/>
        <v>-0.10931174089068836</v>
      </c>
      <c r="GC11" s="57">
        <f t="shared" si="15"/>
        <v>5.454545454545455E-2</v>
      </c>
      <c r="GD11" s="57">
        <f t="shared" si="15"/>
        <v>9.9137931034482887E-2</v>
      </c>
      <c r="GE11" s="57">
        <f t="shared" si="15"/>
        <v>-1.9607843137254902E-2</v>
      </c>
      <c r="GF11" s="57">
        <f t="shared" si="15"/>
        <v>-5.2000000000000109E-2</v>
      </c>
      <c r="GG11" s="57">
        <f t="shared" si="15"/>
        <v>8.4388185654008449E-3</v>
      </c>
      <c r="GH11" s="57">
        <f t="shared" si="15"/>
        <v>3.347280334728045E-2</v>
      </c>
      <c r="GI11" s="57">
        <f t="shared" si="15"/>
        <v>5.7004048582995952E-2</v>
      </c>
      <c r="GJ11" s="57">
        <f t="shared" si="15"/>
        <v>-0.12145702466676891</v>
      </c>
      <c r="GK11" s="57">
        <f t="shared" si="11"/>
        <v>-5.7941317521907842E-2</v>
      </c>
      <c r="GL11" s="57">
        <f t="shared" si="11"/>
        <v>-1.8881895594224363E-2</v>
      </c>
      <c r="GM11" s="57">
        <f t="shared" si="11"/>
        <v>-3.099730458221012E-2</v>
      </c>
      <c r="GN11" s="57">
        <f t="shared" si="11"/>
        <v>5.4242002781641166E-2</v>
      </c>
      <c r="GO11" s="57">
        <f t="shared" si="11"/>
        <v>1.9788918205804751E-2</v>
      </c>
      <c r="GP11" s="57">
        <f t="shared" si="11"/>
        <v>-6.4683053040103496E-3</v>
      </c>
      <c r="GQ11" s="57">
        <f t="shared" si="11"/>
        <v>-8.3333333333333329E-2</v>
      </c>
      <c r="GR11" s="57">
        <f t="shared" si="11"/>
        <v>-7.102272727272727E-3</v>
      </c>
      <c r="GS11" s="57">
        <f t="shared" si="11"/>
        <v>4.1487839771101577E-2</v>
      </c>
      <c r="GT11" s="57">
        <f t="shared" si="11"/>
        <v>4.3956043956043959E-2</v>
      </c>
      <c r="GU11" s="57">
        <f t="shared" si="11"/>
        <v>6.5789473684210523E-2</v>
      </c>
      <c r="GV11" s="57">
        <f t="shared" si="11"/>
        <v>1.2345679012345678E-2</v>
      </c>
      <c r="GW11" s="57">
        <f t="shared" si="11"/>
        <v>0.1402439024390244</v>
      </c>
      <c r="GX11" s="57">
        <f t="shared" si="11"/>
        <v>0.12299465240641712</v>
      </c>
      <c r="GY11" s="57">
        <f t="shared" si="11"/>
        <v>0.13333333333333333</v>
      </c>
      <c r="GZ11" s="57">
        <f t="shared" si="11"/>
        <v>5.8823529411764705E-2</v>
      </c>
      <c r="HA11" s="57">
        <f t="shared" si="12"/>
        <v>5.5555555555555552E-2</v>
      </c>
      <c r="HB11" s="57">
        <f t="shared" si="12"/>
        <v>-0.18796992481203006</v>
      </c>
      <c r="HC11" s="57">
        <f t="shared" si="12"/>
        <v>0.28703703703703703</v>
      </c>
      <c r="HD11" s="57">
        <f t="shared" si="12"/>
        <v>0.15107913669064749</v>
      </c>
      <c r="HE11" s="57">
        <f t="shared" si="12"/>
        <v>-1.2500000000000001E-2</v>
      </c>
      <c r="HF11" s="57">
        <f t="shared" si="12"/>
        <v>6.9620253164556958E-2</v>
      </c>
      <c r="HG11" s="57">
        <f t="shared" si="12"/>
        <v>5.3254437869822487E-2</v>
      </c>
      <c r="HH11" s="57">
        <f t="shared" si="12"/>
        <v>-1.6853932584269662E-2</v>
      </c>
      <c r="HI11" s="57">
        <f t="shared" si="12"/>
        <v>-0.10285714285714286</v>
      </c>
      <c r="HJ11" s="57">
        <f t="shared" si="12"/>
        <v>0.10191082802547771</v>
      </c>
      <c r="HK11" s="57">
        <f t="shared" si="12"/>
        <v>9.2485549132947972E-2</v>
      </c>
      <c r="HL11" s="57">
        <f t="shared" si="12"/>
        <v>3.7037037037037035E-2</v>
      </c>
      <c r="HM11" s="57">
        <f t="shared" si="12"/>
        <v>-3.5714285714285712E-2</v>
      </c>
      <c r="HN11" s="57">
        <f t="shared" si="12"/>
        <v>5.8201058201058198E-2</v>
      </c>
      <c r="HO11" s="2"/>
      <c r="HR11" s="27">
        <f t="shared" si="3"/>
        <v>4.3083946236184383E-2</v>
      </c>
      <c r="HS11" s="27">
        <f t="shared" si="2"/>
        <v>3.0441049268792743E-2</v>
      </c>
      <c r="HT11" s="27">
        <f t="shared" si="4"/>
        <v>3.2426360842620544E-2</v>
      </c>
      <c r="HU11" s="28">
        <f t="shared" si="5"/>
        <v>4.1379310344827586E-2</v>
      </c>
      <c r="HV11" s="27">
        <f t="shared" si="6"/>
        <v>4.3956043956043959E-2</v>
      </c>
      <c r="HW11" s="28">
        <f t="shared" si="7"/>
        <v>4.8605240912933223E-2</v>
      </c>
    </row>
    <row r="12" spans="1:231" x14ac:dyDescent="0.35">
      <c r="A12" t="s">
        <v>48</v>
      </c>
      <c r="B12" s="20" t="s">
        <v>7</v>
      </c>
      <c r="C12" s="24"/>
      <c r="D12" s="24"/>
      <c r="E12" s="24"/>
      <c r="F12" s="24"/>
      <c r="G12" s="24"/>
      <c r="H12" s="24"/>
      <c r="I12" s="24"/>
      <c r="J12" s="24">
        <v>33936</v>
      </c>
      <c r="K12" s="24">
        <v>11424.000000000002</v>
      </c>
      <c r="L12" s="24">
        <v>12992.000000000002</v>
      </c>
      <c r="M12" s="24">
        <v>34384</v>
      </c>
      <c r="N12" s="24">
        <v>34832</v>
      </c>
      <c r="O12" s="24">
        <v>40880.000000000007</v>
      </c>
      <c r="P12" s="24">
        <v>37408</v>
      </c>
      <c r="Q12" s="24">
        <v>38080</v>
      </c>
      <c r="R12" s="24">
        <v>54880.000000000007</v>
      </c>
      <c r="S12" s="24">
        <v>63840.000000000007</v>
      </c>
      <c r="T12" s="24">
        <v>59696.000000000007</v>
      </c>
      <c r="U12" s="24">
        <v>39648.000000000007</v>
      </c>
      <c r="V12" s="24">
        <v>20832.000000000004</v>
      </c>
      <c r="W12" s="24">
        <v>50960.000000000007</v>
      </c>
      <c r="X12" s="24">
        <v>79072.000000000015</v>
      </c>
      <c r="Y12" s="24">
        <v>85232.000000000015</v>
      </c>
      <c r="Z12" s="24">
        <v>97440.000000000015</v>
      </c>
      <c r="AA12" s="24">
        <v>126560.00000000001</v>
      </c>
      <c r="AB12" s="24">
        <v>124320.00000000001</v>
      </c>
      <c r="AC12" s="24">
        <v>134400</v>
      </c>
      <c r="AD12" s="24">
        <v>151200</v>
      </c>
      <c r="AE12" s="24">
        <v>174720.00000000003</v>
      </c>
      <c r="AF12" s="24">
        <v>171360.00000000003</v>
      </c>
      <c r="AG12" s="24">
        <v>169120.00000000003</v>
      </c>
      <c r="AH12" s="24">
        <v>171360.00000000003</v>
      </c>
      <c r="AI12" s="24">
        <v>165760.00000000003</v>
      </c>
      <c r="AJ12" s="24">
        <v>141120</v>
      </c>
      <c r="AK12" s="24">
        <v>154560.00000000003</v>
      </c>
      <c r="AL12" s="24">
        <v>166880.00000000003</v>
      </c>
      <c r="AM12" s="24">
        <v>161840.00000000003</v>
      </c>
      <c r="AN12" s="24">
        <v>162848.00000000003</v>
      </c>
      <c r="AO12" s="24">
        <v>183232.00000000003</v>
      </c>
      <c r="AP12" s="24">
        <v>207984.00000000003</v>
      </c>
      <c r="AQ12" s="24">
        <v>227360.00000000003</v>
      </c>
      <c r="AR12" s="24">
        <v>248304.00000000003</v>
      </c>
      <c r="AS12" s="24">
        <v>280000</v>
      </c>
      <c r="AT12" s="24">
        <v>297920</v>
      </c>
      <c r="AU12" s="24">
        <v>334880.00000000006</v>
      </c>
      <c r="AV12" s="24">
        <v>257600.00000000003</v>
      </c>
      <c r="AW12" s="24">
        <v>324800.00000000006</v>
      </c>
      <c r="AX12" s="24">
        <v>369600.00000000006</v>
      </c>
      <c r="AY12" s="24">
        <v>414400.00000000006</v>
      </c>
      <c r="AZ12" s="24">
        <v>403200.00000000006</v>
      </c>
      <c r="BA12" s="24">
        <v>392000.00000000006</v>
      </c>
      <c r="BB12" s="24">
        <v>425600.00000000006</v>
      </c>
      <c r="BC12" s="24">
        <v>470400.00000000006</v>
      </c>
      <c r="BD12" s="24">
        <v>448000.00000000006</v>
      </c>
      <c r="BE12" s="24">
        <v>504000.00000000006</v>
      </c>
      <c r="BF12" s="24">
        <v>560000</v>
      </c>
      <c r="BG12" s="2">
        <v>554400</v>
      </c>
      <c r="BH12" s="24">
        <v>660000</v>
      </c>
      <c r="BI12" s="24">
        <v>670000</v>
      </c>
      <c r="BJ12" s="24">
        <v>630000</v>
      </c>
      <c r="BK12" s="24">
        <v>680000</v>
      </c>
      <c r="BL12" s="24">
        <v>740000</v>
      </c>
      <c r="BM12" s="24">
        <v>752000</v>
      </c>
      <c r="BN12" s="24">
        <v>767000</v>
      </c>
      <c r="BO12" s="24">
        <v>781000</v>
      </c>
      <c r="BP12" s="24">
        <v>629000</v>
      </c>
      <c r="BQ12" s="24">
        <v>673000</v>
      </c>
      <c r="BR12" s="24">
        <v>758000</v>
      </c>
      <c r="BS12" s="24">
        <v>719000</v>
      </c>
      <c r="BT12" s="24">
        <v>629000</v>
      </c>
      <c r="BU12" s="24">
        <v>660000</v>
      </c>
      <c r="BV12" s="24">
        <v>738000</v>
      </c>
      <c r="BW12" s="24">
        <v>810000</v>
      </c>
      <c r="BX12" s="24">
        <v>790000</v>
      </c>
      <c r="BY12" s="24">
        <v>820000</v>
      </c>
      <c r="BZ12" s="24">
        <v>870000</v>
      </c>
      <c r="CA12" s="24">
        <v>910000</v>
      </c>
      <c r="CB12" s="24">
        <v>969000</v>
      </c>
      <c r="CC12" s="24">
        <v>985000</v>
      </c>
      <c r="CD12" s="24">
        <v>947000</v>
      </c>
      <c r="CE12" s="24">
        <v>900000</v>
      </c>
      <c r="CF12" s="24">
        <v>906000</v>
      </c>
      <c r="CG12" s="24">
        <v>1040000</v>
      </c>
      <c r="CH12" s="24">
        <v>1080000</v>
      </c>
      <c r="CI12" s="24">
        <v>1120000</v>
      </c>
      <c r="CJ12" s="25">
        <v>1140000</v>
      </c>
      <c r="CK12" s="25">
        <v>1120000</v>
      </c>
      <c r="CL12" s="25">
        <v>1250000</v>
      </c>
      <c r="CM12" s="25">
        <v>1330000</v>
      </c>
      <c r="CN12" s="25">
        <v>1340000</v>
      </c>
      <c r="CO12" s="24">
        <v>1400000</v>
      </c>
      <c r="CP12" s="24">
        <v>1400000</v>
      </c>
      <c r="CQ12" s="24">
        <v>1490000</v>
      </c>
      <c r="CR12" s="24">
        <v>1580000</v>
      </c>
      <c r="CS12" s="24">
        <v>1660000</v>
      </c>
      <c r="CT12" s="24">
        <v>1570000</v>
      </c>
      <c r="CU12" s="24">
        <v>1400000</v>
      </c>
      <c r="CV12" s="24">
        <v>1590000</v>
      </c>
      <c r="CW12" s="24">
        <v>1940000</v>
      </c>
      <c r="CX12" s="24">
        <v>2220000</v>
      </c>
      <c r="CY12" s="24">
        <v>2630000</v>
      </c>
      <c r="CZ12" s="24">
        <v>2450000</v>
      </c>
      <c r="DA12" s="24">
        <v>2280000</v>
      </c>
      <c r="DB12" s="24">
        <v>2090000</v>
      </c>
      <c r="DC12" s="24">
        <v>2160000</v>
      </c>
      <c r="DD12" s="24">
        <v>2400000</v>
      </c>
      <c r="DE12" s="24">
        <v>2610000</v>
      </c>
      <c r="DF12" s="25">
        <v>2510000</v>
      </c>
      <c r="DG12" s="24">
        <v>2700000</v>
      </c>
      <c r="DH12" s="2"/>
      <c r="DJ12" s="2"/>
      <c r="DK12" s="2"/>
      <c r="DL12" s="2"/>
      <c r="DM12" s="2"/>
      <c r="DN12" s="2"/>
      <c r="DO12" s="2"/>
      <c r="DP12" s="2"/>
      <c r="DQ12" s="2"/>
      <c r="DR12" s="57">
        <f t="shared" si="8"/>
        <v>-0.6633663366336634</v>
      </c>
      <c r="DS12" s="57">
        <f t="shared" si="8"/>
        <v>0.1372549019607843</v>
      </c>
      <c r="DT12" s="57">
        <f t="shared" si="8"/>
        <v>1.6465517241379308</v>
      </c>
      <c r="DU12" s="57">
        <f t="shared" si="8"/>
        <v>1.3029315960912053E-2</v>
      </c>
      <c r="DV12" s="57">
        <f t="shared" si="8"/>
        <v>0.17363344051446966</v>
      </c>
      <c r="DW12" s="57">
        <f t="shared" si="8"/>
        <v>-8.4931506849315233E-2</v>
      </c>
      <c r="DX12" s="57">
        <f t="shared" si="8"/>
        <v>1.7964071856287425E-2</v>
      </c>
      <c r="DY12" s="57">
        <f t="shared" si="8"/>
        <v>0.4411764705882355</v>
      </c>
      <c r="DZ12" s="57">
        <f t="shared" si="8"/>
        <v>0.16326530612244897</v>
      </c>
      <c r="EA12" s="57">
        <f t="shared" si="13"/>
        <v>-6.491228070175438E-2</v>
      </c>
      <c r="EB12" s="57">
        <f t="shared" si="13"/>
        <v>-0.33583489681050654</v>
      </c>
      <c r="EC12" s="57">
        <f t="shared" si="13"/>
        <v>-0.47457627118644069</v>
      </c>
      <c r="ED12" s="57">
        <f t="shared" si="13"/>
        <v>1.4462365591397848</v>
      </c>
      <c r="EE12" s="57">
        <f t="shared" si="13"/>
        <v>0.55164835164835169</v>
      </c>
      <c r="EF12" s="57">
        <f t="shared" si="13"/>
        <v>7.790368271954673E-2</v>
      </c>
      <c r="EG12" s="57">
        <f t="shared" si="13"/>
        <v>0.14323258869908012</v>
      </c>
      <c r="EH12" s="57">
        <f t="shared" si="13"/>
        <v>0.29885057471264365</v>
      </c>
      <c r="EI12" s="57">
        <f t="shared" si="13"/>
        <v>-1.7699115044247784E-2</v>
      </c>
      <c r="EJ12" s="57">
        <f t="shared" si="13"/>
        <v>8.1081081081080961E-2</v>
      </c>
      <c r="EK12" s="57">
        <f t="shared" si="13"/>
        <v>0.125</v>
      </c>
      <c r="EL12" s="57">
        <f t="shared" si="13"/>
        <v>0.15555555555555575</v>
      </c>
      <c r="EM12" s="57">
        <f t="shared" si="13"/>
        <v>-1.9230769230769228E-2</v>
      </c>
      <c r="EN12" s="57">
        <f t="shared" si="13"/>
        <v>-1.3071895424836598E-2</v>
      </c>
      <c r="EO12" s="57">
        <f t="shared" si="13"/>
        <v>1.324503311258278E-2</v>
      </c>
      <c r="EP12" s="57">
        <f t="shared" si="13"/>
        <v>-3.2679738562091498E-2</v>
      </c>
      <c r="EQ12" s="57">
        <f t="shared" si="14"/>
        <v>-0.1486486486486488</v>
      </c>
      <c r="ER12" s="57">
        <f t="shared" si="14"/>
        <v>9.5238095238095441E-2</v>
      </c>
      <c r="ES12" s="57">
        <f t="shared" si="14"/>
        <v>7.9710144927536211E-2</v>
      </c>
      <c r="ET12" s="57">
        <f t="shared" si="14"/>
        <v>-3.0201342281879189E-2</v>
      </c>
      <c r="EU12" s="57">
        <f t="shared" si="9"/>
        <v>6.2283737024221445E-3</v>
      </c>
      <c r="EV12" s="57">
        <f t="shared" si="9"/>
        <v>0.12517193947730396</v>
      </c>
      <c r="EW12" s="57">
        <f t="shared" si="9"/>
        <v>0.13508557457212711</v>
      </c>
      <c r="EX12" s="57">
        <f t="shared" si="9"/>
        <v>9.3161012385568107E-2</v>
      </c>
      <c r="EY12" s="57">
        <f t="shared" si="9"/>
        <v>9.2118226600985204E-2</v>
      </c>
      <c r="EZ12" s="57">
        <f t="shared" si="9"/>
        <v>0.12764997744700032</v>
      </c>
      <c r="FA12" s="57">
        <f t="shared" si="9"/>
        <v>6.4000000000000001E-2</v>
      </c>
      <c r="FB12" s="57">
        <f t="shared" si="9"/>
        <v>0.12406015037594005</v>
      </c>
      <c r="FC12" s="57">
        <f t="shared" si="9"/>
        <v>-0.23076923076923081</v>
      </c>
      <c r="FD12" s="57">
        <f t="shared" si="9"/>
        <v>0.26086956521739141</v>
      </c>
      <c r="FE12" s="57">
        <f t="shared" si="9"/>
        <v>0.13793103448275859</v>
      </c>
      <c r="FF12" s="57">
        <f t="shared" si="9"/>
        <v>0.12121212121212119</v>
      </c>
      <c r="FG12" s="57">
        <f t="shared" si="9"/>
        <v>-2.7027027027027022E-2</v>
      </c>
      <c r="FH12" s="57">
        <f t="shared" si="9"/>
        <v>-2.7777777777777773E-2</v>
      </c>
      <c r="FI12" s="57">
        <f t="shared" si="9"/>
        <v>8.5714285714285701E-2</v>
      </c>
      <c r="FJ12" s="57">
        <f t="shared" si="9"/>
        <v>0.10526315789473682</v>
      </c>
      <c r="FK12" s="57">
        <f t="shared" si="10"/>
        <v>-4.7619047619047616E-2</v>
      </c>
      <c r="FL12" s="57">
        <f t="shared" si="10"/>
        <v>0.12499999999999999</v>
      </c>
      <c r="FM12" s="57">
        <f t="shared" si="10"/>
        <v>0.11111111111111098</v>
      </c>
      <c r="FN12" s="57">
        <f t="shared" si="10"/>
        <v>-0.01</v>
      </c>
      <c r="FO12" s="57">
        <f t="shared" si="10"/>
        <v>0.19047619047619047</v>
      </c>
      <c r="FP12" s="57">
        <f t="shared" si="10"/>
        <v>1.5151515151515152E-2</v>
      </c>
      <c r="FQ12" s="57">
        <f t="shared" si="10"/>
        <v>-5.9701492537313432E-2</v>
      </c>
      <c r="FR12" s="57">
        <f t="shared" si="10"/>
        <v>7.9365079365079361E-2</v>
      </c>
      <c r="FS12" s="57">
        <f t="shared" si="10"/>
        <v>8.8235294117647065E-2</v>
      </c>
      <c r="FT12" s="57">
        <f t="shared" si="10"/>
        <v>1.6216216216216217E-2</v>
      </c>
      <c r="FU12" s="57">
        <f t="shared" si="10"/>
        <v>1.9946808510638299E-2</v>
      </c>
      <c r="FV12" s="57">
        <f t="shared" si="10"/>
        <v>1.8252933507170794E-2</v>
      </c>
      <c r="FW12" s="57">
        <f t="shared" si="10"/>
        <v>-0.1946222791293214</v>
      </c>
      <c r="FX12" s="57">
        <f t="shared" si="10"/>
        <v>6.9952305246422888E-2</v>
      </c>
      <c r="FY12" s="57">
        <f t="shared" si="10"/>
        <v>0.1263001485884101</v>
      </c>
      <c r="FZ12" s="57">
        <f t="shared" si="10"/>
        <v>-5.1451187335092345E-2</v>
      </c>
      <c r="GA12" s="57">
        <f t="shared" si="15"/>
        <v>-0.12517385257301808</v>
      </c>
      <c r="GB12" s="57">
        <f t="shared" si="15"/>
        <v>4.9284578696343402E-2</v>
      </c>
      <c r="GC12" s="57">
        <f t="shared" si="15"/>
        <v>0.11818181818181818</v>
      </c>
      <c r="GD12" s="57">
        <f t="shared" si="15"/>
        <v>9.7560975609756101E-2</v>
      </c>
      <c r="GE12" s="57">
        <f t="shared" si="15"/>
        <v>-2.4691358024691357E-2</v>
      </c>
      <c r="GF12" s="57">
        <f t="shared" si="15"/>
        <v>3.7974683544303799E-2</v>
      </c>
      <c r="GG12" s="57">
        <f t="shared" si="15"/>
        <v>6.097560975609756E-2</v>
      </c>
      <c r="GH12" s="57">
        <f t="shared" si="15"/>
        <v>4.5977011494252873E-2</v>
      </c>
      <c r="GI12" s="57">
        <f t="shared" si="15"/>
        <v>6.4835164835164841E-2</v>
      </c>
      <c r="GJ12" s="57">
        <f t="shared" si="15"/>
        <v>1.6511867905056758E-2</v>
      </c>
      <c r="GK12" s="57">
        <f t="shared" si="11"/>
        <v>-3.8578680203045689E-2</v>
      </c>
      <c r="GL12" s="57">
        <f t="shared" si="11"/>
        <v>-4.9630411826821541E-2</v>
      </c>
      <c r="GM12" s="57">
        <f t="shared" si="11"/>
        <v>6.6666666666666671E-3</v>
      </c>
      <c r="GN12" s="57">
        <f t="shared" si="11"/>
        <v>0.1479028697571744</v>
      </c>
      <c r="GO12" s="57">
        <f t="shared" si="11"/>
        <v>3.8461538461538464E-2</v>
      </c>
      <c r="GP12" s="57">
        <f t="shared" si="11"/>
        <v>3.7037037037037035E-2</v>
      </c>
      <c r="GQ12" s="57">
        <f t="shared" si="11"/>
        <v>1.7857142857142856E-2</v>
      </c>
      <c r="GR12" s="57">
        <f t="shared" si="11"/>
        <v>-1.7543859649122806E-2</v>
      </c>
      <c r="GS12" s="57">
        <f t="shared" si="11"/>
        <v>0.11607142857142858</v>
      </c>
      <c r="GT12" s="57">
        <f t="shared" si="11"/>
        <v>6.4000000000000001E-2</v>
      </c>
      <c r="GU12" s="57">
        <f t="shared" si="11"/>
        <v>7.5187969924812026E-3</v>
      </c>
      <c r="GV12" s="57">
        <f t="shared" si="11"/>
        <v>4.4776119402985072E-2</v>
      </c>
      <c r="GW12" s="57">
        <f t="shared" si="11"/>
        <v>0</v>
      </c>
      <c r="GX12" s="57">
        <f t="shared" si="11"/>
        <v>6.4285714285714279E-2</v>
      </c>
      <c r="GY12" s="57">
        <f t="shared" si="11"/>
        <v>6.0402684563758392E-2</v>
      </c>
      <c r="GZ12" s="57">
        <f t="shared" si="11"/>
        <v>5.0632911392405063E-2</v>
      </c>
      <c r="HA12" s="57">
        <f t="shared" si="12"/>
        <v>-5.4216867469879519E-2</v>
      </c>
      <c r="HB12" s="57">
        <f t="shared" si="12"/>
        <v>-0.10828025477707007</v>
      </c>
      <c r="HC12" s="57">
        <f t="shared" si="12"/>
        <v>0.1357142857142857</v>
      </c>
      <c r="HD12" s="57">
        <f t="shared" si="12"/>
        <v>0.22012578616352202</v>
      </c>
      <c r="HE12" s="57">
        <f t="shared" si="12"/>
        <v>0.14432989690721648</v>
      </c>
      <c r="HF12" s="57">
        <f t="shared" si="12"/>
        <v>0.18468468468468469</v>
      </c>
      <c r="HG12" s="57">
        <f t="shared" si="12"/>
        <v>-6.8441064638783272E-2</v>
      </c>
      <c r="HH12" s="57">
        <f t="shared" si="12"/>
        <v>-6.9387755102040816E-2</v>
      </c>
      <c r="HI12" s="57">
        <f t="shared" si="12"/>
        <v>-8.3333333333333329E-2</v>
      </c>
      <c r="HJ12" s="57">
        <f t="shared" si="12"/>
        <v>3.3492822966507178E-2</v>
      </c>
      <c r="HK12" s="57">
        <f t="shared" si="12"/>
        <v>0.1111111111111111</v>
      </c>
      <c r="HL12" s="57">
        <f t="shared" si="12"/>
        <v>8.7499999999999994E-2</v>
      </c>
      <c r="HM12" s="57">
        <f t="shared" si="12"/>
        <v>-3.8314176245210725E-2</v>
      </c>
      <c r="HN12" s="57">
        <f t="shared" si="12"/>
        <v>7.5697211155378488E-2</v>
      </c>
      <c r="HO12" s="2"/>
      <c r="HR12" s="27">
        <f t="shared" si="3"/>
        <v>6.8583246343071502E-2</v>
      </c>
      <c r="HS12" s="27">
        <f t="shared" si="2"/>
        <v>3.7559041818310983E-2</v>
      </c>
      <c r="HT12" s="27">
        <f t="shared" si="4"/>
        <v>3.8423450481038748E-2</v>
      </c>
      <c r="HU12" s="28">
        <f t="shared" si="5"/>
        <v>5.0632911392405063E-2</v>
      </c>
      <c r="HV12" s="27">
        <f t="shared" si="6"/>
        <v>3.7037037037037035E-2</v>
      </c>
      <c r="HW12" s="28">
        <f t="shared" si="7"/>
        <v>3.7749287749287749E-2</v>
      </c>
    </row>
    <row r="13" spans="1:231" ht="15.5" x14ac:dyDescent="0.35">
      <c r="A13" t="s">
        <v>49</v>
      </c>
      <c r="B13" s="29" t="s">
        <v>21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>
        <v>272.39999999999998</v>
      </c>
      <c r="Z13" s="24">
        <v>247.43</v>
      </c>
      <c r="AA13" s="24">
        <v>222.46</v>
      </c>
      <c r="AB13" s="24">
        <v>197.49</v>
      </c>
      <c r="AC13" s="24">
        <v>172.52</v>
      </c>
      <c r="AD13" s="24">
        <v>257.87200000000001</v>
      </c>
      <c r="AE13" s="24">
        <v>343.678</v>
      </c>
      <c r="AF13" s="24">
        <v>429.48399999999998</v>
      </c>
      <c r="AG13" s="24">
        <v>515.29</v>
      </c>
      <c r="AH13" s="24">
        <v>513.47400000000005</v>
      </c>
      <c r="AI13" s="24">
        <v>512.11199999999997</v>
      </c>
      <c r="AJ13" s="24">
        <v>511.20400000000001</v>
      </c>
      <c r="AK13" s="24">
        <v>509.38799999999998</v>
      </c>
      <c r="AL13" s="24">
        <v>499.4</v>
      </c>
      <c r="AM13" s="24">
        <v>454</v>
      </c>
      <c r="AN13" s="24">
        <v>452.3202</v>
      </c>
      <c r="AO13" s="24">
        <v>477.154</v>
      </c>
      <c r="AP13" s="24">
        <v>528.18359999999996</v>
      </c>
      <c r="AQ13" s="24">
        <v>673.69060000000002</v>
      </c>
      <c r="AR13" s="24">
        <v>629.51639999999998</v>
      </c>
      <c r="AS13" s="24">
        <v>732.07500000000005</v>
      </c>
      <c r="AT13" s="24">
        <v>871.9978000000001</v>
      </c>
      <c r="AU13" s="24">
        <v>880.76</v>
      </c>
      <c r="AV13" s="24">
        <v>681</v>
      </c>
      <c r="AW13" s="24">
        <v>780.88</v>
      </c>
      <c r="AX13" s="24">
        <v>812.66</v>
      </c>
      <c r="AY13" s="24">
        <v>953.4</v>
      </c>
      <c r="AZ13" s="24">
        <v>948.86</v>
      </c>
      <c r="BA13" s="24">
        <v>921.62</v>
      </c>
      <c r="BB13" s="24">
        <v>953.4</v>
      </c>
      <c r="BC13" s="24">
        <v>771.8</v>
      </c>
      <c r="BD13" s="24">
        <v>862.6</v>
      </c>
      <c r="BE13" s="24">
        <v>953.4</v>
      </c>
      <c r="BF13" s="24">
        <v>953.4</v>
      </c>
      <c r="BG13" s="24">
        <v>1225.8</v>
      </c>
      <c r="BH13" s="24">
        <v>1149</v>
      </c>
      <c r="BI13" s="24">
        <v>1073</v>
      </c>
      <c r="BJ13" s="24">
        <v>1094</v>
      </c>
      <c r="BK13" s="24">
        <v>1115</v>
      </c>
      <c r="BL13" s="24">
        <v>1136</v>
      </c>
      <c r="BM13" s="24">
        <v>1156</v>
      </c>
      <c r="BN13" s="24">
        <v>1204</v>
      </c>
      <c r="BO13" s="24">
        <v>1252</v>
      </c>
      <c r="BP13" s="24">
        <v>1300</v>
      </c>
      <c r="BQ13" s="24">
        <v>1348</v>
      </c>
      <c r="BR13" s="24">
        <v>1361</v>
      </c>
      <c r="BS13" s="24">
        <v>1374</v>
      </c>
      <c r="BT13" s="24">
        <v>1387</v>
      </c>
      <c r="BU13" s="24">
        <v>1400</v>
      </c>
      <c r="BV13" s="24">
        <v>1424</v>
      </c>
      <c r="BW13" s="24">
        <v>1447</v>
      </c>
      <c r="BX13" s="24">
        <v>1470</v>
      </c>
      <c r="BY13" s="24">
        <v>1493</v>
      </c>
      <c r="BZ13" s="24">
        <v>1568</v>
      </c>
      <c r="CA13" s="24">
        <v>1642</v>
      </c>
      <c r="CB13" s="24">
        <v>1790</v>
      </c>
      <c r="CC13" s="24">
        <v>1630</v>
      </c>
      <c r="CD13" s="24">
        <v>1730</v>
      </c>
      <c r="CE13" s="24">
        <v>1760</v>
      </c>
      <c r="CF13" s="24">
        <v>1880</v>
      </c>
      <c r="CG13" s="24">
        <v>2070</v>
      </c>
      <c r="CH13" s="24">
        <v>2150</v>
      </c>
      <c r="CI13" s="24">
        <v>1640</v>
      </c>
      <c r="CJ13" s="25">
        <v>1450</v>
      </c>
      <c r="CK13" s="25">
        <v>1430</v>
      </c>
      <c r="CL13" s="25">
        <v>1410</v>
      </c>
      <c r="CM13" s="25">
        <v>1580</v>
      </c>
      <c r="CN13" s="25">
        <v>1510</v>
      </c>
      <c r="CO13" s="24">
        <v>1430</v>
      </c>
      <c r="CP13" s="24">
        <v>1330</v>
      </c>
      <c r="CQ13" s="24">
        <v>1390</v>
      </c>
      <c r="CR13" s="24">
        <v>1540</v>
      </c>
      <c r="CS13" s="24">
        <v>1560</v>
      </c>
      <c r="CT13" s="24">
        <v>1510</v>
      </c>
      <c r="CU13" s="24">
        <v>2280</v>
      </c>
      <c r="CV13" s="24">
        <v>2150</v>
      </c>
      <c r="CW13" s="24">
        <v>1980</v>
      </c>
      <c r="CX13" s="24">
        <v>2237</v>
      </c>
      <c r="CY13" s="24">
        <v>2170</v>
      </c>
      <c r="CZ13" s="24">
        <v>2250</v>
      </c>
      <c r="DA13" s="24">
        <v>2190</v>
      </c>
      <c r="DB13" s="24">
        <v>2250</v>
      </c>
      <c r="DC13" s="24">
        <v>2710</v>
      </c>
      <c r="DD13" s="24">
        <v>2810</v>
      </c>
      <c r="DE13" s="24">
        <v>2880</v>
      </c>
      <c r="DF13" s="25">
        <v>3120</v>
      </c>
      <c r="DG13" s="24">
        <v>3000</v>
      </c>
      <c r="DH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57">
        <f t="shared" si="13"/>
        <v>-9.1666666666666563E-2</v>
      </c>
      <c r="EH13" s="57">
        <f t="shared" si="13"/>
        <v>-0.10091743119266054</v>
      </c>
      <c r="EI13" s="57">
        <f t="shared" si="13"/>
        <v>-0.11224489795918366</v>
      </c>
      <c r="EJ13" s="57">
        <f t="shared" si="13"/>
        <v>-0.12643678160919539</v>
      </c>
      <c r="EK13" s="57">
        <f t="shared" si="13"/>
        <v>0.49473684210526314</v>
      </c>
      <c r="EL13" s="57">
        <f t="shared" si="13"/>
        <v>0.33274647887323933</v>
      </c>
      <c r="EM13" s="57">
        <f t="shared" si="13"/>
        <v>0.24966974900924699</v>
      </c>
      <c r="EN13" s="57">
        <f t="shared" si="13"/>
        <v>0.1997885835095137</v>
      </c>
      <c r="EO13" s="57">
        <f t="shared" si="13"/>
        <v>-3.5242290748897075E-3</v>
      </c>
      <c r="EP13" s="57">
        <f t="shared" si="13"/>
        <v>-2.6525198938993598E-3</v>
      </c>
      <c r="EQ13" s="57">
        <f t="shared" si="14"/>
        <v>-1.7730496453899902E-3</v>
      </c>
      <c r="ER13" s="57">
        <f t="shared" si="14"/>
        <v>-3.5523978685613393E-3</v>
      </c>
      <c r="ES13" s="57">
        <f t="shared" si="14"/>
        <v>-1.9607843137254902E-2</v>
      </c>
      <c r="ET13" s="57">
        <f t="shared" si="14"/>
        <v>-9.090909090909087E-2</v>
      </c>
      <c r="EU13" s="57">
        <f t="shared" si="9"/>
        <v>-3.7000000000000006E-3</v>
      </c>
      <c r="EV13" s="57">
        <f t="shared" si="9"/>
        <v>5.4903141624008826E-2</v>
      </c>
      <c r="EW13" s="57">
        <f t="shared" si="9"/>
        <v>0.10694576593720258</v>
      </c>
      <c r="EX13" s="57">
        <f t="shared" si="9"/>
        <v>0.27548564552174676</v>
      </c>
      <c r="EY13" s="57">
        <f t="shared" si="9"/>
        <v>-6.5570456230204258E-2</v>
      </c>
      <c r="EZ13" s="57">
        <f t="shared" si="9"/>
        <v>0.16291648636953712</v>
      </c>
      <c r="FA13" s="57">
        <f t="shared" si="9"/>
        <v>0.19113178294573649</v>
      </c>
      <c r="FB13" s="57">
        <f t="shared" si="9"/>
        <v>1.0048419846930683E-2</v>
      </c>
      <c r="FC13" s="57">
        <f t="shared" si="9"/>
        <v>-0.22680412371134021</v>
      </c>
      <c r="FD13" s="57">
        <f t="shared" si="9"/>
        <v>0.14666666666666667</v>
      </c>
      <c r="FE13" s="57">
        <f t="shared" si="9"/>
        <v>4.0697674418604619E-2</v>
      </c>
      <c r="FF13" s="57">
        <f t="shared" si="9"/>
        <v>0.17318435754189945</v>
      </c>
      <c r="FG13" s="57">
        <f t="shared" si="9"/>
        <v>-4.7619047619047242E-3</v>
      </c>
      <c r="FH13" s="57">
        <f t="shared" si="9"/>
        <v>-2.8708133971291874E-2</v>
      </c>
      <c r="FI13" s="57">
        <f t="shared" si="9"/>
        <v>3.4482758620689627E-2</v>
      </c>
      <c r="FJ13" s="57">
        <f t="shared" si="9"/>
        <v>-0.19047619047619049</v>
      </c>
      <c r="FK13" s="57">
        <f t="shared" si="10"/>
        <v>0.11764705882352951</v>
      </c>
      <c r="FL13" s="57">
        <f t="shared" si="10"/>
        <v>0.10526315789473678</v>
      </c>
      <c r="FM13" s="57">
        <f t="shared" si="10"/>
        <v>0</v>
      </c>
      <c r="FN13" s="57">
        <f t="shared" si="10"/>
        <v>0.2857142857142857</v>
      </c>
      <c r="FO13" s="57">
        <f t="shared" si="10"/>
        <v>-6.2652961331375392E-2</v>
      </c>
      <c r="FP13" s="57">
        <f t="shared" si="10"/>
        <v>-6.6144473455178418E-2</v>
      </c>
      <c r="FQ13" s="57">
        <f t="shared" si="10"/>
        <v>1.9571295433364399E-2</v>
      </c>
      <c r="FR13" s="57">
        <f t="shared" si="10"/>
        <v>1.9195612431444242E-2</v>
      </c>
      <c r="FS13" s="57">
        <f t="shared" si="10"/>
        <v>1.883408071748879E-2</v>
      </c>
      <c r="FT13" s="57">
        <f t="shared" si="10"/>
        <v>1.7605633802816902E-2</v>
      </c>
      <c r="FU13" s="57">
        <f t="shared" si="10"/>
        <v>4.1522491349480967E-2</v>
      </c>
      <c r="FV13" s="57">
        <f t="shared" si="10"/>
        <v>3.9867109634551492E-2</v>
      </c>
      <c r="FW13" s="57">
        <f t="shared" si="10"/>
        <v>3.8338658146964855E-2</v>
      </c>
      <c r="FX13" s="57">
        <f t="shared" si="10"/>
        <v>3.6923076923076927E-2</v>
      </c>
      <c r="FY13" s="57">
        <f t="shared" si="10"/>
        <v>9.6439169139465875E-3</v>
      </c>
      <c r="FZ13" s="57">
        <f t="shared" si="10"/>
        <v>9.5518001469507719E-3</v>
      </c>
      <c r="GA13" s="57">
        <f t="shared" si="15"/>
        <v>9.4614264919941782E-3</v>
      </c>
      <c r="GB13" s="57">
        <f t="shared" si="15"/>
        <v>9.372746935832732E-3</v>
      </c>
      <c r="GC13" s="57">
        <f t="shared" si="15"/>
        <v>1.7142857142857144E-2</v>
      </c>
      <c r="GD13" s="57">
        <f t="shared" si="15"/>
        <v>1.6151685393258428E-2</v>
      </c>
      <c r="GE13" s="57">
        <f t="shared" si="15"/>
        <v>1.5894955079474776E-2</v>
      </c>
      <c r="GF13" s="57">
        <f t="shared" si="15"/>
        <v>1.5646258503401362E-2</v>
      </c>
      <c r="GG13" s="57">
        <f t="shared" si="15"/>
        <v>5.0234427327528468E-2</v>
      </c>
      <c r="GH13" s="57">
        <f t="shared" si="15"/>
        <v>4.7193877551020405E-2</v>
      </c>
      <c r="GI13" s="57">
        <f t="shared" si="15"/>
        <v>9.0133982947624841E-2</v>
      </c>
      <c r="GJ13" s="57">
        <f t="shared" si="15"/>
        <v>-8.9385474860335198E-2</v>
      </c>
      <c r="GK13" s="57">
        <f t="shared" si="11"/>
        <v>6.1349693251533742E-2</v>
      </c>
      <c r="GL13" s="57">
        <f t="shared" si="11"/>
        <v>1.7341040462427744E-2</v>
      </c>
      <c r="GM13" s="57">
        <f t="shared" si="11"/>
        <v>6.8181818181818177E-2</v>
      </c>
      <c r="GN13" s="57">
        <f t="shared" si="11"/>
        <v>0.10106382978723404</v>
      </c>
      <c r="GO13" s="57">
        <f t="shared" si="11"/>
        <v>3.864734299516908E-2</v>
      </c>
      <c r="GP13" s="57">
        <f t="shared" si="11"/>
        <v>-0.23720930232558141</v>
      </c>
      <c r="GQ13" s="57">
        <f t="shared" si="11"/>
        <v>-0.11585365853658537</v>
      </c>
      <c r="GR13" s="57">
        <f t="shared" si="11"/>
        <v>-1.3793103448275862E-2</v>
      </c>
      <c r="GS13" s="57">
        <f t="shared" si="11"/>
        <v>-1.3986013986013986E-2</v>
      </c>
      <c r="GT13" s="57">
        <f t="shared" si="11"/>
        <v>0.12056737588652482</v>
      </c>
      <c r="GU13" s="57">
        <f t="shared" si="11"/>
        <v>-4.4303797468354431E-2</v>
      </c>
      <c r="GV13" s="57">
        <f t="shared" si="11"/>
        <v>-5.2980132450331126E-2</v>
      </c>
      <c r="GW13" s="57">
        <f t="shared" si="11"/>
        <v>-6.9930069930069935E-2</v>
      </c>
      <c r="GX13" s="57">
        <f t="shared" si="11"/>
        <v>4.5112781954887216E-2</v>
      </c>
      <c r="GY13" s="57">
        <f t="shared" si="11"/>
        <v>0.1079136690647482</v>
      </c>
      <c r="GZ13" s="57">
        <f t="shared" si="11"/>
        <v>1.2987012987012988E-2</v>
      </c>
      <c r="HA13" s="57">
        <f t="shared" si="12"/>
        <v>-3.2051282051282048E-2</v>
      </c>
      <c r="HB13" s="57">
        <f t="shared" si="12"/>
        <v>0.50993377483443714</v>
      </c>
      <c r="HC13" s="57">
        <f t="shared" si="12"/>
        <v>-5.701754385964912E-2</v>
      </c>
      <c r="HD13" s="57">
        <f t="shared" si="12"/>
        <v>-7.9069767441860464E-2</v>
      </c>
      <c r="HE13" s="57">
        <f t="shared" si="12"/>
        <v>0.1297979797979798</v>
      </c>
      <c r="HF13" s="57">
        <f t="shared" si="12"/>
        <v>-2.9950827000447027E-2</v>
      </c>
      <c r="HG13" s="57">
        <f t="shared" si="12"/>
        <v>3.6866359447004608E-2</v>
      </c>
      <c r="HH13" s="57">
        <f t="shared" si="12"/>
        <v>-2.6666666666666668E-2</v>
      </c>
      <c r="HI13" s="57">
        <f t="shared" si="12"/>
        <v>2.7397260273972601E-2</v>
      </c>
      <c r="HJ13" s="57">
        <f t="shared" si="12"/>
        <v>0.20444444444444446</v>
      </c>
      <c r="HK13" s="57">
        <f t="shared" si="12"/>
        <v>3.6900369003690037E-2</v>
      </c>
      <c r="HL13" s="57">
        <f t="shared" si="12"/>
        <v>2.491103202846975E-2</v>
      </c>
      <c r="HM13" s="57">
        <f t="shared" si="12"/>
        <v>8.3333333333333329E-2</v>
      </c>
      <c r="HN13" s="57">
        <f t="shared" si="12"/>
        <v>-3.8461538461538464E-2</v>
      </c>
      <c r="HO13" s="2"/>
      <c r="HR13" s="27">
        <f t="shared" si="3"/>
        <v>3.5212808554062044E-2</v>
      </c>
      <c r="HS13" s="27">
        <f t="shared" si="2"/>
        <v>2.5506997568603793E-2</v>
      </c>
      <c r="HT13" s="27">
        <f t="shared" si="4"/>
        <v>2.3599318561117275E-2</v>
      </c>
      <c r="HU13" s="28">
        <f t="shared" si="5"/>
        <v>1.7241948802642446E-2</v>
      </c>
      <c r="HV13" s="27">
        <f t="shared" si="6"/>
        <v>1.7341040462427744E-2</v>
      </c>
      <c r="HW13" s="28">
        <f t="shared" si="7"/>
        <v>1.5164026724720366E-2</v>
      </c>
    </row>
    <row r="14" spans="1:231" x14ac:dyDescent="0.35">
      <c r="A14" t="s">
        <v>50</v>
      </c>
      <c r="B14" s="30" t="s">
        <v>24</v>
      </c>
      <c r="C14" s="24"/>
      <c r="D14" s="24"/>
      <c r="E14" s="24"/>
      <c r="F14" s="24"/>
      <c r="G14" s="24"/>
      <c r="H14" s="24"/>
      <c r="I14" s="24"/>
      <c r="J14" s="24">
        <v>5502.5</v>
      </c>
      <c r="K14" s="24">
        <v>5344.4</v>
      </c>
      <c r="L14" s="24">
        <v>6789</v>
      </c>
      <c r="M14" s="24">
        <v>7657</v>
      </c>
      <c r="N14" s="24">
        <v>7347</v>
      </c>
      <c r="O14" s="24">
        <v>7564</v>
      </c>
      <c r="P14" s="24">
        <v>7750</v>
      </c>
      <c r="Q14" s="24">
        <v>8215</v>
      </c>
      <c r="R14" s="24">
        <v>8091</v>
      </c>
      <c r="S14" s="24">
        <v>8184</v>
      </c>
      <c r="T14" s="24">
        <v>7657</v>
      </c>
      <c r="U14" s="24">
        <v>6076</v>
      </c>
      <c r="V14" s="24">
        <v>5332</v>
      </c>
      <c r="W14" s="24">
        <v>5952</v>
      </c>
      <c r="X14" s="24">
        <v>6882</v>
      </c>
      <c r="Y14" s="24">
        <v>6913</v>
      </c>
      <c r="Z14" s="24">
        <v>7719</v>
      </c>
      <c r="AA14" s="24">
        <v>8401</v>
      </c>
      <c r="AB14" s="24">
        <v>8308</v>
      </c>
      <c r="AC14" s="24">
        <v>8246</v>
      </c>
      <c r="AD14" s="24">
        <v>8680</v>
      </c>
      <c r="AE14" s="24">
        <v>8153</v>
      </c>
      <c r="AF14" s="24">
        <v>7750</v>
      </c>
      <c r="AG14" s="24">
        <v>6851</v>
      </c>
      <c r="AH14" s="24">
        <v>5952</v>
      </c>
      <c r="AI14" s="24">
        <v>4774</v>
      </c>
      <c r="AJ14" s="24">
        <v>4092</v>
      </c>
      <c r="AK14" s="24">
        <v>5115</v>
      </c>
      <c r="AL14" s="24">
        <v>5332</v>
      </c>
      <c r="AM14" s="24">
        <v>4991</v>
      </c>
      <c r="AN14" s="24">
        <v>5301</v>
      </c>
      <c r="AO14" s="24">
        <v>5363</v>
      </c>
      <c r="AP14" s="24">
        <v>5828</v>
      </c>
      <c r="AQ14" s="24">
        <v>5921</v>
      </c>
      <c r="AR14" s="24">
        <v>5859</v>
      </c>
      <c r="AS14" s="24">
        <v>6169</v>
      </c>
      <c r="AT14" s="24">
        <v>6231</v>
      </c>
      <c r="AU14" s="24">
        <v>6355</v>
      </c>
      <c r="AV14" s="24">
        <v>6510</v>
      </c>
      <c r="AW14" s="24">
        <v>6324</v>
      </c>
      <c r="AX14" s="24">
        <v>6510</v>
      </c>
      <c r="AY14" s="24">
        <v>6510</v>
      </c>
      <c r="AZ14" s="24">
        <v>6758</v>
      </c>
      <c r="BA14" s="24">
        <v>6944</v>
      </c>
      <c r="BB14" s="24">
        <v>6758</v>
      </c>
      <c r="BC14" s="24">
        <v>6975</v>
      </c>
      <c r="BD14" s="24">
        <v>7192</v>
      </c>
      <c r="BE14" s="24">
        <v>6944</v>
      </c>
      <c r="BF14" s="24">
        <v>7440</v>
      </c>
      <c r="BG14" s="24">
        <v>7812</v>
      </c>
      <c r="BH14" s="24">
        <v>9336</v>
      </c>
      <c r="BI14" s="24">
        <v>9183</v>
      </c>
      <c r="BJ14" s="24">
        <v>9095</v>
      </c>
      <c r="BK14" s="24">
        <v>9338</v>
      </c>
      <c r="BL14" s="24">
        <v>9064</v>
      </c>
      <c r="BM14" s="24">
        <v>9242</v>
      </c>
      <c r="BN14" s="24">
        <v>9755</v>
      </c>
      <c r="BO14" s="24">
        <v>10505</v>
      </c>
      <c r="BP14" s="24">
        <v>10640</v>
      </c>
      <c r="BQ14" s="24">
        <v>10536</v>
      </c>
      <c r="BR14" s="24">
        <v>10764</v>
      </c>
      <c r="BS14" s="24">
        <v>11408</v>
      </c>
      <c r="BT14" s="24">
        <v>11752</v>
      </c>
      <c r="BU14" s="24">
        <v>12573</v>
      </c>
      <c r="BV14" s="24">
        <v>12779</v>
      </c>
      <c r="BW14" s="24">
        <v>13611</v>
      </c>
      <c r="BX14" s="24">
        <v>13464</v>
      </c>
      <c r="BY14" s="24">
        <v>14421</v>
      </c>
      <c r="BZ14" s="24">
        <v>14781</v>
      </c>
      <c r="CA14" s="24">
        <v>14966</v>
      </c>
      <c r="CB14" s="24">
        <v>16500</v>
      </c>
      <c r="CC14" s="24">
        <v>15700</v>
      </c>
      <c r="CD14" s="24">
        <v>14700</v>
      </c>
      <c r="CE14" s="24">
        <v>14300</v>
      </c>
      <c r="CF14" s="24">
        <v>13900</v>
      </c>
      <c r="CG14" s="24">
        <v>14600</v>
      </c>
      <c r="CH14" s="24">
        <v>15200</v>
      </c>
      <c r="CI14" s="24">
        <v>16400</v>
      </c>
      <c r="CJ14" s="25">
        <v>16400</v>
      </c>
      <c r="CK14" s="25">
        <v>17700</v>
      </c>
      <c r="CL14" s="25">
        <v>17700</v>
      </c>
      <c r="CM14" s="25">
        <v>18700</v>
      </c>
      <c r="CN14" s="25">
        <v>20000</v>
      </c>
      <c r="CO14" s="24">
        <v>18800</v>
      </c>
      <c r="CP14" s="24">
        <v>19700</v>
      </c>
      <c r="CQ14" s="24">
        <v>19300</v>
      </c>
      <c r="CR14" s="24">
        <v>20200</v>
      </c>
      <c r="CS14" s="24">
        <v>20800</v>
      </c>
      <c r="CT14" s="24">
        <v>21300</v>
      </c>
      <c r="CU14" s="24">
        <v>21800</v>
      </c>
      <c r="CV14" s="24">
        <v>23100</v>
      </c>
      <c r="CW14" s="24">
        <v>23300</v>
      </c>
      <c r="CX14" s="24">
        <v>25500</v>
      </c>
      <c r="CY14" s="24">
        <v>26000</v>
      </c>
      <c r="CZ14" s="24">
        <v>26800</v>
      </c>
      <c r="DA14" s="24">
        <v>25100</v>
      </c>
      <c r="DB14" s="24">
        <v>25700</v>
      </c>
      <c r="DC14" s="24">
        <v>26800</v>
      </c>
      <c r="DD14" s="24">
        <v>26900</v>
      </c>
      <c r="DE14" s="24">
        <v>26500</v>
      </c>
      <c r="DF14" s="25">
        <v>23500</v>
      </c>
      <c r="DG14" s="24">
        <v>24000</v>
      </c>
      <c r="DH14" s="2"/>
      <c r="DJ14" s="2"/>
      <c r="DK14" s="2"/>
      <c r="DL14" s="2"/>
      <c r="DM14" s="2"/>
      <c r="DN14" s="2"/>
      <c r="DO14" s="2"/>
      <c r="DP14" s="2"/>
      <c r="DQ14" s="2"/>
      <c r="DR14" s="57">
        <f t="shared" si="8"/>
        <v>-2.8732394366197248E-2</v>
      </c>
      <c r="DS14" s="57">
        <f t="shared" si="8"/>
        <v>0.27030162412993047</v>
      </c>
      <c r="DT14" s="57">
        <f t="shared" si="8"/>
        <v>0.12785388127853881</v>
      </c>
      <c r="DU14" s="57">
        <f t="shared" si="8"/>
        <v>-4.048582995951417E-2</v>
      </c>
      <c r="DV14" s="57">
        <f t="shared" si="8"/>
        <v>2.9535864978902954E-2</v>
      </c>
      <c r="DW14" s="57">
        <f t="shared" si="8"/>
        <v>2.4590163934426229E-2</v>
      </c>
      <c r="DX14" s="57">
        <f t="shared" si="8"/>
        <v>0.06</v>
      </c>
      <c r="DY14" s="57">
        <f t="shared" si="8"/>
        <v>-1.509433962264151E-2</v>
      </c>
      <c r="DZ14" s="57">
        <f t="shared" si="8"/>
        <v>1.1494252873563218E-2</v>
      </c>
      <c r="EA14" s="57">
        <f t="shared" si="13"/>
        <v>-6.4393939393939392E-2</v>
      </c>
      <c r="EB14" s="57">
        <f t="shared" si="13"/>
        <v>-0.20647773279352227</v>
      </c>
      <c r="EC14" s="57">
        <f t="shared" si="13"/>
        <v>-0.12244897959183673</v>
      </c>
      <c r="ED14" s="57">
        <f t="shared" si="13"/>
        <v>0.11627906976744186</v>
      </c>
      <c r="EE14" s="57">
        <f t="shared" si="13"/>
        <v>0.15625</v>
      </c>
      <c r="EF14" s="57">
        <f t="shared" si="13"/>
        <v>4.5045045045045045E-3</v>
      </c>
      <c r="EG14" s="57">
        <f t="shared" si="13"/>
        <v>0.11659192825112108</v>
      </c>
      <c r="EH14" s="57">
        <f t="shared" si="13"/>
        <v>8.8353413654618476E-2</v>
      </c>
      <c r="EI14" s="57">
        <f t="shared" si="13"/>
        <v>-1.107011070110701E-2</v>
      </c>
      <c r="EJ14" s="57">
        <f t="shared" si="13"/>
        <v>-7.462686567164179E-3</v>
      </c>
      <c r="EK14" s="57">
        <f t="shared" si="13"/>
        <v>5.2631578947368418E-2</v>
      </c>
      <c r="EL14" s="57">
        <f t="shared" si="13"/>
        <v>-6.0714285714285714E-2</v>
      </c>
      <c r="EM14" s="57">
        <f t="shared" si="13"/>
        <v>-4.9429657794676805E-2</v>
      </c>
      <c r="EN14" s="57">
        <f t="shared" si="13"/>
        <v>-0.11600000000000001</v>
      </c>
      <c r="EO14" s="57">
        <f t="shared" si="13"/>
        <v>-0.13122171945701358</v>
      </c>
      <c r="EP14" s="57">
        <f t="shared" si="13"/>
        <v>-0.19791666666666666</v>
      </c>
      <c r="EQ14" s="57">
        <f t="shared" si="14"/>
        <v>-0.14285714285714285</v>
      </c>
      <c r="ER14" s="57">
        <f t="shared" si="14"/>
        <v>0.25</v>
      </c>
      <c r="ES14" s="57">
        <f t="shared" si="14"/>
        <v>4.2424242424242427E-2</v>
      </c>
      <c r="ET14" s="57">
        <f t="shared" si="14"/>
        <v>-6.3953488372093026E-2</v>
      </c>
      <c r="EU14" s="57">
        <f t="shared" si="9"/>
        <v>6.2111801242236024E-2</v>
      </c>
      <c r="EV14" s="57">
        <f t="shared" si="9"/>
        <v>1.1695906432748537E-2</v>
      </c>
      <c r="EW14" s="57">
        <f t="shared" si="9"/>
        <v>8.6705202312138727E-2</v>
      </c>
      <c r="EX14" s="57">
        <f t="shared" si="9"/>
        <v>1.5957446808510637E-2</v>
      </c>
      <c r="EY14" s="57">
        <f t="shared" si="9"/>
        <v>-1.0471204188481676E-2</v>
      </c>
      <c r="EZ14" s="57">
        <f t="shared" si="9"/>
        <v>5.2910052910052907E-2</v>
      </c>
      <c r="FA14" s="57">
        <f t="shared" si="9"/>
        <v>1.0050251256281407E-2</v>
      </c>
      <c r="FB14" s="57">
        <f t="shared" si="9"/>
        <v>1.9900497512437811E-2</v>
      </c>
      <c r="FC14" s="57">
        <f t="shared" si="9"/>
        <v>2.4390243902439025E-2</v>
      </c>
      <c r="FD14" s="57">
        <f t="shared" si="9"/>
        <v>-2.8571428571428571E-2</v>
      </c>
      <c r="FE14" s="57">
        <f t="shared" si="9"/>
        <v>2.9411764705882353E-2</v>
      </c>
      <c r="FF14" s="57">
        <f t="shared" si="9"/>
        <v>0</v>
      </c>
      <c r="FG14" s="57">
        <f t="shared" si="9"/>
        <v>3.8095238095238099E-2</v>
      </c>
      <c r="FH14" s="57">
        <f t="shared" si="9"/>
        <v>2.7522935779816515E-2</v>
      </c>
      <c r="FI14" s="57">
        <f t="shared" si="9"/>
        <v>-2.6785714285714284E-2</v>
      </c>
      <c r="FJ14" s="57">
        <f t="shared" si="9"/>
        <v>3.2110091743119268E-2</v>
      </c>
      <c r="FK14" s="57">
        <f t="shared" si="10"/>
        <v>3.111111111111111E-2</v>
      </c>
      <c r="FL14" s="57">
        <f t="shared" si="10"/>
        <v>-3.4482758620689655E-2</v>
      </c>
      <c r="FM14" s="57">
        <f t="shared" si="10"/>
        <v>7.1428571428571425E-2</v>
      </c>
      <c r="FN14" s="57">
        <f t="shared" si="10"/>
        <v>0.05</v>
      </c>
      <c r="FO14" s="57">
        <f t="shared" si="10"/>
        <v>0.19508448540706605</v>
      </c>
      <c r="FP14" s="57">
        <f t="shared" si="10"/>
        <v>-1.6388174807197942E-2</v>
      </c>
      <c r="FQ14" s="57">
        <f t="shared" si="10"/>
        <v>-9.5829249700533602E-3</v>
      </c>
      <c r="FR14" s="57">
        <f t="shared" si="10"/>
        <v>2.6717976910390323E-2</v>
      </c>
      <c r="FS14" s="57">
        <f t="shared" si="10"/>
        <v>-2.9342471621332192E-2</v>
      </c>
      <c r="FT14" s="57">
        <f t="shared" si="10"/>
        <v>1.9638128861429831E-2</v>
      </c>
      <c r="FU14" s="57">
        <f t="shared" si="10"/>
        <v>5.5507465916468296E-2</v>
      </c>
      <c r="FV14" s="57">
        <f t="shared" si="10"/>
        <v>7.6883649410558683E-2</v>
      </c>
      <c r="FW14" s="57">
        <f t="shared" si="10"/>
        <v>1.285102332222751E-2</v>
      </c>
      <c r="FX14" s="57">
        <f t="shared" si="10"/>
        <v>-9.7744360902255641E-3</v>
      </c>
      <c r="FY14" s="57">
        <f t="shared" si="10"/>
        <v>2.164009111617312E-2</v>
      </c>
      <c r="FZ14" s="57">
        <f t="shared" si="10"/>
        <v>5.9829059829059832E-2</v>
      </c>
      <c r="GA14" s="57">
        <f t="shared" si="15"/>
        <v>3.0154277699859747E-2</v>
      </c>
      <c r="GB14" s="57">
        <f t="shared" si="15"/>
        <v>6.9860449285228041E-2</v>
      </c>
      <c r="GC14" s="57">
        <f t="shared" si="15"/>
        <v>1.6384315596914022E-2</v>
      </c>
      <c r="GD14" s="57">
        <f t="shared" si="15"/>
        <v>6.5106815869786366E-2</v>
      </c>
      <c r="GE14" s="57">
        <f t="shared" si="15"/>
        <v>-1.0800088163985012E-2</v>
      </c>
      <c r="GF14" s="57">
        <f t="shared" si="15"/>
        <v>7.1078431372549017E-2</v>
      </c>
      <c r="GG14" s="57">
        <f t="shared" si="15"/>
        <v>2.4963594757645102E-2</v>
      </c>
      <c r="GH14" s="57">
        <f t="shared" si="15"/>
        <v>1.2516067925038902E-2</v>
      </c>
      <c r="GI14" s="57">
        <f t="shared" si="15"/>
        <v>0.10249899772818388</v>
      </c>
      <c r="GJ14" s="57">
        <f t="shared" si="15"/>
        <v>-4.8484848484848485E-2</v>
      </c>
      <c r="GK14" s="57">
        <f t="shared" si="11"/>
        <v>-6.3694267515923567E-2</v>
      </c>
      <c r="GL14" s="57">
        <f t="shared" si="11"/>
        <v>-2.7210884353741496E-2</v>
      </c>
      <c r="GM14" s="57">
        <f t="shared" si="11"/>
        <v>-2.7972027972027972E-2</v>
      </c>
      <c r="GN14" s="57">
        <f t="shared" si="11"/>
        <v>5.0359712230215826E-2</v>
      </c>
      <c r="GO14" s="57">
        <f t="shared" si="11"/>
        <v>4.1095890410958902E-2</v>
      </c>
      <c r="GP14" s="57">
        <f t="shared" si="11"/>
        <v>7.8947368421052627E-2</v>
      </c>
      <c r="GQ14" s="57">
        <f t="shared" si="11"/>
        <v>0</v>
      </c>
      <c r="GR14" s="57">
        <f t="shared" si="11"/>
        <v>7.926829268292683E-2</v>
      </c>
      <c r="GS14" s="57">
        <f t="shared" si="11"/>
        <v>0</v>
      </c>
      <c r="GT14" s="57">
        <f t="shared" si="11"/>
        <v>5.6497175141242938E-2</v>
      </c>
      <c r="GU14" s="57">
        <f t="shared" si="11"/>
        <v>6.9518716577540107E-2</v>
      </c>
      <c r="GV14" s="57">
        <f t="shared" si="11"/>
        <v>-0.06</v>
      </c>
      <c r="GW14" s="57">
        <f t="shared" si="11"/>
        <v>4.7872340425531915E-2</v>
      </c>
      <c r="GX14" s="57">
        <f t="shared" si="11"/>
        <v>-2.030456852791878E-2</v>
      </c>
      <c r="GY14" s="57">
        <f t="shared" si="11"/>
        <v>4.6632124352331605E-2</v>
      </c>
      <c r="GZ14" s="57">
        <f t="shared" si="11"/>
        <v>2.9702970297029702E-2</v>
      </c>
      <c r="HA14" s="57">
        <f t="shared" si="12"/>
        <v>2.403846153846154E-2</v>
      </c>
      <c r="HB14" s="57">
        <f t="shared" si="12"/>
        <v>2.3474178403755867E-2</v>
      </c>
      <c r="HC14" s="57">
        <f t="shared" si="12"/>
        <v>5.9633027522935783E-2</v>
      </c>
      <c r="HD14" s="57">
        <f t="shared" si="12"/>
        <v>8.658008658008658E-3</v>
      </c>
      <c r="HE14" s="57">
        <f t="shared" si="12"/>
        <v>9.4420600858369105E-2</v>
      </c>
      <c r="HF14" s="57">
        <f t="shared" si="12"/>
        <v>1.9607843137254902E-2</v>
      </c>
      <c r="HG14" s="57">
        <f t="shared" si="12"/>
        <v>3.0769230769230771E-2</v>
      </c>
      <c r="HH14" s="57">
        <f t="shared" si="12"/>
        <v>-6.3432835820895525E-2</v>
      </c>
      <c r="HI14" s="57">
        <f t="shared" si="12"/>
        <v>2.3904382470119521E-2</v>
      </c>
      <c r="HJ14" s="57">
        <f t="shared" si="12"/>
        <v>4.2801556420233464E-2</v>
      </c>
      <c r="HK14" s="57">
        <f t="shared" si="12"/>
        <v>3.7313432835820895E-3</v>
      </c>
      <c r="HL14" s="57">
        <f t="shared" si="12"/>
        <v>-1.4869888475836431E-2</v>
      </c>
      <c r="HM14" s="57">
        <f t="shared" si="12"/>
        <v>-0.11320754716981132</v>
      </c>
      <c r="HN14" s="57">
        <f t="shared" si="12"/>
        <v>2.1276595744680851E-2</v>
      </c>
      <c r="HO14" s="2"/>
      <c r="HR14" s="27">
        <f t="shared" si="3"/>
        <v>1.7361398483577928E-2</v>
      </c>
      <c r="HS14" s="27">
        <f t="shared" si="2"/>
        <v>1.61103733985201E-2</v>
      </c>
      <c r="HT14" s="27">
        <f t="shared" si="4"/>
        <v>2.14536461466097E-2</v>
      </c>
      <c r="HU14" s="28">
        <f t="shared" si="5"/>
        <v>2.164009111617312E-2</v>
      </c>
      <c r="HV14" s="27">
        <f t="shared" si="6"/>
        <v>2.403846153846154E-2</v>
      </c>
      <c r="HW14" s="28">
        <f t="shared" si="7"/>
        <v>2.3971422004290532E-2</v>
      </c>
    </row>
    <row r="15" spans="1:231" x14ac:dyDescent="0.35">
      <c r="A15" t="s">
        <v>48</v>
      </c>
      <c r="B15" s="20" t="s">
        <v>36</v>
      </c>
      <c r="C15" s="24"/>
      <c r="D15" s="24"/>
      <c r="E15" s="24"/>
      <c r="F15" s="24"/>
      <c r="G15" s="24"/>
      <c r="H15" s="24"/>
      <c r="I15" s="24"/>
      <c r="J15" s="24">
        <v>2352</v>
      </c>
      <c r="K15" s="24">
        <v>2352</v>
      </c>
      <c r="L15" s="24">
        <v>2352</v>
      </c>
      <c r="M15" s="24">
        <v>3304.0000000000005</v>
      </c>
      <c r="N15" s="24">
        <v>4256</v>
      </c>
      <c r="O15" s="24">
        <v>5208.0000000000009</v>
      </c>
      <c r="P15" s="24">
        <v>6160.0000000000009</v>
      </c>
      <c r="Q15" s="24">
        <v>6036.8</v>
      </c>
      <c r="R15" s="24">
        <v>5913.6</v>
      </c>
      <c r="S15" s="24">
        <v>5791.52</v>
      </c>
      <c r="T15" s="24">
        <v>5668.3200000000006</v>
      </c>
      <c r="U15" s="24">
        <v>4368</v>
      </c>
      <c r="V15" s="24">
        <v>3024.0000000000005</v>
      </c>
      <c r="W15" s="24">
        <v>1680.0000000000002</v>
      </c>
      <c r="X15" s="24">
        <v>366.24</v>
      </c>
      <c r="Y15" s="24">
        <v>1008.0000000000001</v>
      </c>
      <c r="Z15" s="24">
        <v>1680.0000000000002</v>
      </c>
      <c r="AA15" s="24">
        <v>2352</v>
      </c>
      <c r="AB15" s="24">
        <v>2942.2400000000002</v>
      </c>
      <c r="AC15" s="24">
        <v>3248.0000000000005</v>
      </c>
      <c r="AD15" s="24">
        <v>3584.0000000000005</v>
      </c>
      <c r="AE15" s="24">
        <v>3886.4000000000005</v>
      </c>
      <c r="AF15" s="24">
        <v>4180.96</v>
      </c>
      <c r="AG15" s="24">
        <v>3584.0000000000005</v>
      </c>
      <c r="AH15" s="24">
        <v>2912.0000000000005</v>
      </c>
      <c r="AI15" s="24">
        <v>2240</v>
      </c>
      <c r="AJ15" s="24">
        <v>1584.8000000000002</v>
      </c>
      <c r="AK15" s="24">
        <v>1960.0000000000002</v>
      </c>
      <c r="AL15" s="24">
        <v>2352</v>
      </c>
      <c r="AM15" s="24">
        <v>2727.2000000000003</v>
      </c>
      <c r="AN15" s="24">
        <v>3101.28</v>
      </c>
      <c r="AO15" s="24">
        <v>4490.0800000000008</v>
      </c>
      <c r="AP15" s="24">
        <v>3541.4400000000005</v>
      </c>
      <c r="AQ15" s="24">
        <v>5556.3200000000006</v>
      </c>
      <c r="AR15" s="24">
        <v>5712.0000000000009</v>
      </c>
      <c r="AS15" s="24">
        <v>5729.920000000001</v>
      </c>
      <c r="AT15" s="24">
        <v>5997.6</v>
      </c>
      <c r="AU15" s="24">
        <v>7817.6</v>
      </c>
      <c r="AV15" s="24">
        <v>8500.8000000000011</v>
      </c>
      <c r="AW15" s="24">
        <v>8998.0800000000017</v>
      </c>
      <c r="AX15" s="24">
        <v>10416.000000000002</v>
      </c>
      <c r="AY15" s="24">
        <v>9856.0000000000018</v>
      </c>
      <c r="AZ15" s="24">
        <v>10640.000000000002</v>
      </c>
      <c r="BA15" s="24">
        <v>9408</v>
      </c>
      <c r="BB15" s="24">
        <v>8624</v>
      </c>
      <c r="BC15" s="24">
        <v>9632.0000000000018</v>
      </c>
      <c r="BD15" s="24">
        <v>9856.0000000000018</v>
      </c>
      <c r="BE15" s="24">
        <v>9632.0000000000018</v>
      </c>
      <c r="BF15" s="24">
        <v>10976.000000000002</v>
      </c>
      <c r="BG15" s="24">
        <v>10640.000000000002</v>
      </c>
      <c r="BH15" s="24">
        <v>18800</v>
      </c>
      <c r="BI15" s="24">
        <v>17100</v>
      </c>
      <c r="BJ15" s="24">
        <v>18500</v>
      </c>
      <c r="BK15" s="24">
        <v>19600</v>
      </c>
      <c r="BL15" s="24">
        <v>19900</v>
      </c>
      <c r="BM15" s="24">
        <v>26000</v>
      </c>
      <c r="BN15" s="24">
        <v>29400</v>
      </c>
      <c r="BO15" s="24">
        <v>30300</v>
      </c>
      <c r="BP15" s="24">
        <v>28700</v>
      </c>
      <c r="BQ15" s="24">
        <v>30600</v>
      </c>
      <c r="BR15" s="24">
        <v>38000</v>
      </c>
      <c r="BS15" s="24">
        <v>35000</v>
      </c>
      <c r="BT15" s="24">
        <v>32800</v>
      </c>
      <c r="BU15" s="24">
        <v>28200</v>
      </c>
      <c r="BV15" s="24">
        <v>31100</v>
      </c>
      <c r="BW15" s="24">
        <v>31700</v>
      </c>
      <c r="BX15" s="24">
        <v>32500</v>
      </c>
      <c r="BY15" s="24">
        <v>31900</v>
      </c>
      <c r="BZ15" s="24">
        <v>33600</v>
      </c>
      <c r="CA15" s="24">
        <v>35900</v>
      </c>
      <c r="CB15" s="24">
        <v>33900</v>
      </c>
      <c r="CC15" s="24">
        <v>31300</v>
      </c>
      <c r="CD15" s="24">
        <v>28200</v>
      </c>
      <c r="CE15" s="24">
        <v>33400</v>
      </c>
      <c r="CF15" s="24">
        <v>33900</v>
      </c>
      <c r="CG15" s="24">
        <v>33700</v>
      </c>
      <c r="CH15" s="24">
        <v>35100</v>
      </c>
      <c r="CI15" s="24">
        <v>37100</v>
      </c>
      <c r="CJ15" s="24">
        <v>41800</v>
      </c>
      <c r="CK15" s="24">
        <v>42800</v>
      </c>
      <c r="CL15" s="24">
        <v>43000</v>
      </c>
      <c r="CM15" s="24">
        <v>58000</v>
      </c>
      <c r="CN15" s="24">
        <v>60000</v>
      </c>
      <c r="CO15" s="24">
        <v>41000</v>
      </c>
      <c r="CP15" s="24">
        <v>40200</v>
      </c>
      <c r="CQ15" s="24">
        <v>58200</v>
      </c>
      <c r="CR15" s="24">
        <v>55700</v>
      </c>
      <c r="CS15" s="24">
        <v>58500</v>
      </c>
      <c r="CT15" s="24">
        <v>55500</v>
      </c>
      <c r="CU15" s="24">
        <v>53500</v>
      </c>
      <c r="CV15" s="24">
        <v>57600</v>
      </c>
      <c r="CW15" s="24">
        <v>62400</v>
      </c>
      <c r="CX15" s="24">
        <v>74000</v>
      </c>
      <c r="CY15" s="24">
        <v>79000</v>
      </c>
      <c r="CZ15" s="24">
        <v>82700</v>
      </c>
      <c r="DA15" s="24">
        <v>77800</v>
      </c>
      <c r="DB15" s="24">
        <v>79000</v>
      </c>
      <c r="DC15" s="24">
        <v>71200</v>
      </c>
      <c r="DD15" s="24">
        <v>71200</v>
      </c>
      <c r="DE15" s="24">
        <v>86800</v>
      </c>
      <c r="DF15" s="25">
        <v>105000</v>
      </c>
      <c r="DG15" s="24">
        <v>110000</v>
      </c>
      <c r="DH15" s="2"/>
      <c r="DJ15" s="2"/>
      <c r="DK15" s="2"/>
      <c r="DL15" s="2"/>
      <c r="DM15" s="2"/>
      <c r="DN15" s="2"/>
      <c r="DO15" s="2"/>
      <c r="DP15" s="2"/>
      <c r="DQ15" s="2"/>
      <c r="DR15" s="57">
        <f t="shared" si="8"/>
        <v>0</v>
      </c>
      <c r="DS15" s="57">
        <f t="shared" si="8"/>
        <v>0</v>
      </c>
      <c r="DT15" s="57">
        <f t="shared" si="8"/>
        <v>0.40476190476190493</v>
      </c>
      <c r="DU15" s="57">
        <f t="shared" si="8"/>
        <v>0.28813559322033883</v>
      </c>
      <c r="DV15" s="57">
        <f t="shared" si="8"/>
        <v>0.22368421052631601</v>
      </c>
      <c r="DW15" s="57">
        <f t="shared" si="8"/>
        <v>0.18279569892473116</v>
      </c>
      <c r="DX15" s="57">
        <f t="shared" si="8"/>
        <v>-2.0000000000000115E-2</v>
      </c>
      <c r="DY15" s="57">
        <f t="shared" si="8"/>
        <v>-2.0408163265306093E-2</v>
      </c>
      <c r="DZ15" s="57">
        <f t="shared" si="8"/>
        <v>-2.0643939393939381E-2</v>
      </c>
      <c r="EA15" s="57">
        <f t="shared" si="13"/>
        <v>-2.1272481144846225E-2</v>
      </c>
      <c r="EB15" s="57">
        <f t="shared" si="13"/>
        <v>-0.22940130409010084</v>
      </c>
      <c r="EC15" s="57">
        <f t="shared" si="13"/>
        <v>-0.3076923076923076</v>
      </c>
      <c r="ED15" s="57">
        <f t="shared" si="13"/>
        <v>-0.44444444444444448</v>
      </c>
      <c r="EE15" s="57">
        <f t="shared" si="13"/>
        <v>-0.78200000000000003</v>
      </c>
      <c r="EF15" s="57">
        <f t="shared" si="13"/>
        <v>1.7522935779816515</v>
      </c>
      <c r="EG15" s="57">
        <f t="shared" si="13"/>
        <v>0.66666666666666674</v>
      </c>
      <c r="EH15" s="57">
        <f t="shared" si="13"/>
        <v>0.3999999999999998</v>
      </c>
      <c r="EI15" s="57">
        <f t="shared" si="13"/>
        <v>0.25095238095238104</v>
      </c>
      <c r="EJ15" s="57">
        <f t="shared" si="13"/>
        <v>0.10392082223068146</v>
      </c>
      <c r="EK15" s="57">
        <f t="shared" si="13"/>
        <v>0.10344827586206895</v>
      </c>
      <c r="EL15" s="57">
        <f t="shared" si="13"/>
        <v>8.4375000000000019E-2</v>
      </c>
      <c r="EM15" s="57">
        <f t="shared" si="13"/>
        <v>7.5792507204610809E-2</v>
      </c>
      <c r="EN15" s="57">
        <f t="shared" si="13"/>
        <v>-0.14278060541119733</v>
      </c>
      <c r="EO15" s="57">
        <f t="shared" si="13"/>
        <v>-0.18749999999999997</v>
      </c>
      <c r="EP15" s="57">
        <f t="shared" si="13"/>
        <v>-0.23076923076923089</v>
      </c>
      <c r="EQ15" s="57">
        <f t="shared" si="14"/>
        <v>-0.29249999999999993</v>
      </c>
      <c r="ER15" s="57">
        <f t="shared" si="14"/>
        <v>0.23674911660777384</v>
      </c>
      <c r="ES15" s="57">
        <f t="shared" si="14"/>
        <v>0.19999999999999987</v>
      </c>
      <c r="ET15" s="57">
        <f t="shared" si="14"/>
        <v>0.15952380952380965</v>
      </c>
      <c r="EU15" s="57">
        <f t="shared" si="9"/>
        <v>0.13716632443531823</v>
      </c>
      <c r="EV15" s="57">
        <f t="shared" si="9"/>
        <v>0.44781509570241984</v>
      </c>
      <c r="EW15" s="57">
        <f t="shared" si="9"/>
        <v>-0.21127463207782493</v>
      </c>
      <c r="EX15" s="57">
        <f t="shared" si="9"/>
        <v>0.56894370651486392</v>
      </c>
      <c r="EY15" s="57">
        <f t="shared" si="9"/>
        <v>2.8018544648256448E-2</v>
      </c>
      <c r="EZ15" s="57">
        <f t="shared" si="9"/>
        <v>3.1372549019607968E-3</v>
      </c>
      <c r="FA15" s="57">
        <f t="shared" si="9"/>
        <v>4.6716184519155476E-2</v>
      </c>
      <c r="FB15" s="57">
        <f t="shared" si="9"/>
        <v>0.30345471521942108</v>
      </c>
      <c r="FC15" s="57">
        <f t="shared" si="9"/>
        <v>8.7392550143266565E-2</v>
      </c>
      <c r="FD15" s="57">
        <f t="shared" si="9"/>
        <v>5.8498023715415091E-2</v>
      </c>
      <c r="FE15" s="57">
        <f t="shared" si="9"/>
        <v>0.15758028379387601</v>
      </c>
      <c r="FF15" s="57">
        <f t="shared" si="9"/>
        <v>-5.3763440860215048E-2</v>
      </c>
      <c r="FG15" s="57">
        <f t="shared" si="9"/>
        <v>7.954545454545453E-2</v>
      </c>
      <c r="FH15" s="57">
        <f t="shared" si="9"/>
        <v>-0.11578947368421068</v>
      </c>
      <c r="FI15" s="57">
        <f t="shared" si="9"/>
        <v>-8.3333333333333329E-2</v>
      </c>
      <c r="FJ15" s="57">
        <f t="shared" si="9"/>
        <v>0.11688311688311709</v>
      </c>
      <c r="FK15" s="57">
        <f t="shared" si="10"/>
        <v>2.3255813953488368E-2</v>
      </c>
      <c r="FL15" s="57">
        <f t="shared" si="10"/>
        <v>-2.2727272727272724E-2</v>
      </c>
      <c r="FM15" s="57">
        <f t="shared" si="10"/>
        <v>0.1395348837209302</v>
      </c>
      <c r="FN15" s="57">
        <f t="shared" si="10"/>
        <v>-3.0612244897959179E-2</v>
      </c>
      <c r="FO15" s="57">
        <f t="shared" si="10"/>
        <v>0.76691729323308244</v>
      </c>
      <c r="FP15" s="57">
        <f t="shared" si="10"/>
        <v>-9.0425531914893623E-2</v>
      </c>
      <c r="FQ15" s="57">
        <f t="shared" si="10"/>
        <v>8.1871345029239762E-2</v>
      </c>
      <c r="FR15" s="57">
        <f t="shared" si="10"/>
        <v>5.9459459459459463E-2</v>
      </c>
      <c r="FS15" s="57">
        <f t="shared" si="10"/>
        <v>1.5306122448979591E-2</v>
      </c>
      <c r="FT15" s="57">
        <f t="shared" si="10"/>
        <v>0.30653266331658291</v>
      </c>
      <c r="FU15" s="57">
        <f t="shared" si="10"/>
        <v>0.13076923076923078</v>
      </c>
      <c r="FV15" s="57">
        <f t="shared" si="10"/>
        <v>3.0612244897959183E-2</v>
      </c>
      <c r="FW15" s="57">
        <f t="shared" si="10"/>
        <v>-5.2805280528052806E-2</v>
      </c>
      <c r="FX15" s="57">
        <f t="shared" si="10"/>
        <v>6.6202090592334492E-2</v>
      </c>
      <c r="FY15" s="57">
        <f t="shared" si="10"/>
        <v>0.24183006535947713</v>
      </c>
      <c r="FZ15" s="57">
        <f t="shared" si="10"/>
        <v>-7.8947368421052627E-2</v>
      </c>
      <c r="GA15" s="57">
        <f t="shared" si="15"/>
        <v>-6.2857142857142861E-2</v>
      </c>
      <c r="GB15" s="57">
        <f t="shared" si="15"/>
        <v>-0.1402439024390244</v>
      </c>
      <c r="GC15" s="57">
        <f t="shared" si="15"/>
        <v>0.10283687943262411</v>
      </c>
      <c r="GD15" s="57">
        <f t="shared" si="15"/>
        <v>1.9292604501607719E-2</v>
      </c>
      <c r="GE15" s="57">
        <f t="shared" si="15"/>
        <v>2.5236593059936908E-2</v>
      </c>
      <c r="GF15" s="57">
        <f t="shared" si="15"/>
        <v>-1.8461538461538463E-2</v>
      </c>
      <c r="GG15" s="57">
        <f t="shared" si="15"/>
        <v>5.329153605015674E-2</v>
      </c>
      <c r="GH15" s="57">
        <f t="shared" si="15"/>
        <v>6.8452380952380959E-2</v>
      </c>
      <c r="GI15" s="57">
        <f t="shared" si="15"/>
        <v>-5.5710306406685235E-2</v>
      </c>
      <c r="GJ15" s="57">
        <f t="shared" si="15"/>
        <v>-7.6696165191740412E-2</v>
      </c>
      <c r="GK15" s="57">
        <f t="shared" si="11"/>
        <v>-9.9041533546325874E-2</v>
      </c>
      <c r="GL15" s="57">
        <f t="shared" si="11"/>
        <v>0.18439716312056736</v>
      </c>
      <c r="GM15" s="57">
        <f t="shared" si="11"/>
        <v>1.4970059880239521E-2</v>
      </c>
      <c r="GN15" s="57">
        <f t="shared" si="11"/>
        <v>-5.8997050147492625E-3</v>
      </c>
      <c r="GO15" s="57">
        <f t="shared" si="11"/>
        <v>4.1543026706231452E-2</v>
      </c>
      <c r="GP15" s="57">
        <f t="shared" si="11"/>
        <v>5.6980056980056981E-2</v>
      </c>
      <c r="GQ15" s="57">
        <f t="shared" si="11"/>
        <v>0.12668463611859837</v>
      </c>
      <c r="GR15" s="57">
        <f t="shared" si="11"/>
        <v>2.3923444976076555E-2</v>
      </c>
      <c r="GS15" s="57">
        <f t="shared" si="11"/>
        <v>4.6728971962616819E-3</v>
      </c>
      <c r="GT15" s="57">
        <f t="shared" si="11"/>
        <v>0.34883720930232559</v>
      </c>
      <c r="GU15" s="57">
        <f t="shared" si="11"/>
        <v>3.4482758620689655E-2</v>
      </c>
      <c r="GV15" s="57">
        <f t="shared" si="11"/>
        <v>-0.31666666666666665</v>
      </c>
      <c r="GW15" s="57">
        <f t="shared" si="11"/>
        <v>-1.9512195121951219E-2</v>
      </c>
      <c r="GX15" s="57">
        <f t="shared" si="11"/>
        <v>0.44776119402985076</v>
      </c>
      <c r="GY15" s="57">
        <f t="shared" si="11"/>
        <v>-4.29553264604811E-2</v>
      </c>
      <c r="GZ15" s="57">
        <f t="shared" si="11"/>
        <v>5.0269299820466788E-2</v>
      </c>
      <c r="HA15" s="57">
        <f t="shared" si="12"/>
        <v>-5.128205128205128E-2</v>
      </c>
      <c r="HB15" s="57">
        <f t="shared" si="12"/>
        <v>-3.6036036036036036E-2</v>
      </c>
      <c r="HC15" s="57">
        <f t="shared" si="12"/>
        <v>7.6635514018691592E-2</v>
      </c>
      <c r="HD15" s="57">
        <f t="shared" si="12"/>
        <v>8.3333333333333329E-2</v>
      </c>
      <c r="HE15" s="57">
        <f t="shared" si="12"/>
        <v>0.1858974358974359</v>
      </c>
      <c r="HF15" s="57">
        <f t="shared" si="12"/>
        <v>6.7567567567567571E-2</v>
      </c>
      <c r="HG15" s="57">
        <f t="shared" si="12"/>
        <v>4.6835443037974683E-2</v>
      </c>
      <c r="HH15" s="57">
        <f t="shared" si="12"/>
        <v>-5.92503022974607E-2</v>
      </c>
      <c r="HI15" s="57">
        <f t="shared" si="12"/>
        <v>1.5424164524421594E-2</v>
      </c>
      <c r="HJ15" s="57">
        <f t="shared" si="12"/>
        <v>-9.8734177215189872E-2</v>
      </c>
      <c r="HK15" s="57">
        <f t="shared" si="12"/>
        <v>0</v>
      </c>
      <c r="HL15" s="57">
        <f t="shared" si="12"/>
        <v>0.21910112359550563</v>
      </c>
      <c r="HM15" s="57">
        <f t="shared" si="12"/>
        <v>0.20967741935483872</v>
      </c>
      <c r="HN15" s="57">
        <f t="shared" si="12"/>
        <v>4.7619047619047616E-2</v>
      </c>
      <c r="HO15" s="2"/>
      <c r="HR15" s="27">
        <f t="shared" si="3"/>
        <v>6.9938878399107743E-2</v>
      </c>
      <c r="HS15" s="27">
        <f t="shared" si="2"/>
        <v>4.4525885326901375E-2</v>
      </c>
      <c r="HT15" s="27">
        <f t="shared" si="4"/>
        <v>3.3201659583683311E-2</v>
      </c>
      <c r="HU15" s="28">
        <f t="shared" si="5"/>
        <v>4.1543026706231452E-2</v>
      </c>
      <c r="HV15" s="27">
        <f t="shared" si="6"/>
        <v>1.5424164524421594E-2</v>
      </c>
      <c r="HW15" s="28">
        <f t="shared" si="7"/>
        <v>1.9673804750249074E-2</v>
      </c>
    </row>
    <row r="16" spans="1:231" x14ac:dyDescent="0.35">
      <c r="A16" t="s">
        <v>48</v>
      </c>
      <c r="B16" s="20" t="s">
        <v>38</v>
      </c>
      <c r="C16" s="24"/>
      <c r="D16" s="24"/>
      <c r="E16" s="24"/>
      <c r="F16" s="24"/>
      <c r="G16" s="24"/>
      <c r="H16" s="24"/>
      <c r="I16" s="24"/>
      <c r="J16" s="24">
        <v>789600.00000000012</v>
      </c>
      <c r="K16" s="24">
        <v>480480.00000000006</v>
      </c>
      <c r="L16" s="24">
        <v>764960.00000000012</v>
      </c>
      <c r="M16" s="24">
        <v>1043840.0000000001</v>
      </c>
      <c r="N16" s="24">
        <v>1108800</v>
      </c>
      <c r="O16" s="24">
        <v>1254400.0000000002</v>
      </c>
      <c r="P16" s="24">
        <v>1355200.0000000002</v>
      </c>
      <c r="Q16" s="24">
        <v>1456000.0000000002</v>
      </c>
      <c r="R16" s="24">
        <v>1556800.0000000002</v>
      </c>
      <c r="S16" s="24">
        <v>1601600.0000000002</v>
      </c>
      <c r="T16" s="24">
        <v>1534400.0000000002</v>
      </c>
      <c r="U16" s="24">
        <v>1097600</v>
      </c>
      <c r="V16" s="24">
        <v>873600.00000000012</v>
      </c>
      <c r="W16" s="24">
        <v>1086400</v>
      </c>
      <c r="X16" s="24">
        <v>1288000.0000000002</v>
      </c>
      <c r="Y16" s="24">
        <v>1467200.0000000002</v>
      </c>
      <c r="Z16" s="24">
        <v>1624000.0000000002</v>
      </c>
      <c r="AA16" s="24">
        <v>1803200.0000000002</v>
      </c>
      <c r="AB16" s="24">
        <v>1736000.0000000002</v>
      </c>
      <c r="AC16" s="24">
        <v>1792000.0000000002</v>
      </c>
      <c r="AD16" s="24">
        <v>1803200.0000000002</v>
      </c>
      <c r="AE16" s="24">
        <v>1948800.0000000002</v>
      </c>
      <c r="AF16" s="24">
        <v>2004800.0000000002</v>
      </c>
      <c r="AG16" s="24">
        <v>2027200.0000000002</v>
      </c>
      <c r="AH16" s="24">
        <v>1808800.0000000002</v>
      </c>
      <c r="AI16" s="24">
        <v>1394400.0000000002</v>
      </c>
      <c r="AJ16" s="24">
        <v>1540000.0000000002</v>
      </c>
      <c r="AK16" s="24">
        <v>1756160.0000000002</v>
      </c>
      <c r="AL16" s="24">
        <v>1914080.0000000002</v>
      </c>
      <c r="AM16" s="24">
        <v>2074240.0000000002</v>
      </c>
      <c r="AN16" s="24">
        <v>2172800</v>
      </c>
      <c r="AO16" s="24">
        <v>2334080</v>
      </c>
      <c r="AP16" s="24">
        <v>2460640.0000000005</v>
      </c>
      <c r="AQ16" s="24">
        <v>2600640.0000000005</v>
      </c>
      <c r="AR16" s="24">
        <v>2646560.0000000005</v>
      </c>
      <c r="AS16" s="24">
        <v>2912000.0000000005</v>
      </c>
      <c r="AT16" s="24">
        <v>3024000.0000000005</v>
      </c>
      <c r="AU16" s="24">
        <v>3136000.0000000005</v>
      </c>
      <c r="AV16" s="24">
        <v>3024000.0000000005</v>
      </c>
      <c r="AW16" s="24">
        <v>3136000.0000000005</v>
      </c>
      <c r="AX16" s="24">
        <v>3248000.0000000005</v>
      </c>
      <c r="AY16" s="24">
        <v>3584000.0000000005</v>
      </c>
      <c r="AZ16" s="24">
        <v>3696000.0000000005</v>
      </c>
      <c r="BA16" s="24">
        <v>3920000.0000000005</v>
      </c>
      <c r="BB16" s="24">
        <v>4368000</v>
      </c>
      <c r="BC16" s="24">
        <v>4592000</v>
      </c>
      <c r="BD16" s="24">
        <v>4816000</v>
      </c>
      <c r="BE16" s="24">
        <v>5152000.0000000009</v>
      </c>
      <c r="BF16" s="24">
        <v>5264000.0000000009</v>
      </c>
      <c r="BG16" s="24">
        <v>5712000.0000000009</v>
      </c>
      <c r="BH16" s="24">
        <v>5400000</v>
      </c>
      <c r="BI16" s="24">
        <v>5400000</v>
      </c>
      <c r="BJ16" s="24">
        <v>5600000</v>
      </c>
      <c r="BK16" s="24">
        <v>5700000</v>
      </c>
      <c r="BL16" s="24">
        <v>5700000</v>
      </c>
      <c r="BM16" s="24">
        <v>6200000</v>
      </c>
      <c r="BN16" s="24">
        <v>6200000</v>
      </c>
      <c r="BO16" s="24">
        <v>6600000</v>
      </c>
      <c r="BP16" s="24">
        <v>6400000</v>
      </c>
      <c r="BQ16" s="24">
        <v>6300000</v>
      </c>
      <c r="BR16" s="24">
        <v>6200000</v>
      </c>
      <c r="BS16" s="24">
        <v>6100000</v>
      </c>
      <c r="BT16" s="24">
        <v>6400000</v>
      </c>
      <c r="BU16" s="24">
        <v>6500000</v>
      </c>
      <c r="BV16" s="24">
        <v>6800000</v>
      </c>
      <c r="BW16" s="24">
        <v>7100000</v>
      </c>
      <c r="BX16" s="24">
        <v>7000000</v>
      </c>
      <c r="BY16" s="24">
        <v>7400000</v>
      </c>
      <c r="BZ16" s="24">
        <v>7100000</v>
      </c>
      <c r="CA16" s="24">
        <v>7300000</v>
      </c>
      <c r="CB16" s="24">
        <v>7160000</v>
      </c>
      <c r="CC16" s="24">
        <v>7260000</v>
      </c>
      <c r="CD16" s="24">
        <v>7230000</v>
      </c>
      <c r="CE16" s="24">
        <v>6960000</v>
      </c>
      <c r="CF16" s="24">
        <v>6810000</v>
      </c>
      <c r="CG16" s="24">
        <v>7120000</v>
      </c>
      <c r="CH16" s="24">
        <v>7440000</v>
      </c>
      <c r="CI16" s="24">
        <v>7460000</v>
      </c>
      <c r="CJ16" s="24">
        <v>7550000</v>
      </c>
      <c r="CK16" s="24">
        <v>8040000</v>
      </c>
      <c r="CL16" s="24">
        <v>8730000</v>
      </c>
      <c r="CM16" s="24">
        <v>8850000</v>
      </c>
      <c r="CN16" s="24">
        <v>8360000</v>
      </c>
      <c r="CO16" s="24">
        <v>9010000</v>
      </c>
      <c r="CP16" s="24">
        <v>9600000</v>
      </c>
      <c r="CQ16" s="24">
        <v>9800000</v>
      </c>
      <c r="CR16" s="24">
        <v>10000000</v>
      </c>
      <c r="CS16" s="24">
        <v>10900000</v>
      </c>
      <c r="CT16" s="24">
        <v>11600000</v>
      </c>
      <c r="CU16" s="24">
        <v>11200000</v>
      </c>
      <c r="CV16" s="24">
        <v>12000000</v>
      </c>
      <c r="CW16" s="24">
        <v>12800000</v>
      </c>
      <c r="CX16" s="24">
        <v>13500000</v>
      </c>
      <c r="CY16" s="24">
        <v>13400000</v>
      </c>
      <c r="CZ16" s="24">
        <v>13300000</v>
      </c>
      <c r="DA16" s="24">
        <v>12800000</v>
      </c>
      <c r="DB16" s="24">
        <v>12600000</v>
      </c>
      <c r="DC16" s="24">
        <v>12500000</v>
      </c>
      <c r="DD16" s="24">
        <v>12500000</v>
      </c>
      <c r="DE16" s="24">
        <v>12700000</v>
      </c>
      <c r="DF16" s="25">
        <v>12000000</v>
      </c>
      <c r="DG16" s="24">
        <v>13000000</v>
      </c>
      <c r="DH16" s="2"/>
      <c r="DJ16" s="2"/>
      <c r="DK16" s="2"/>
      <c r="DL16" s="2"/>
      <c r="DM16" s="2"/>
      <c r="DN16" s="2"/>
      <c r="DO16" s="2"/>
      <c r="DP16" s="2"/>
      <c r="DQ16" s="2"/>
      <c r="DR16" s="57">
        <f t="shared" si="8"/>
        <v>-0.39148936170212767</v>
      </c>
      <c r="DS16" s="57">
        <f t="shared" si="8"/>
        <v>0.59207459207459212</v>
      </c>
      <c r="DT16" s="57">
        <f>(M16-L16)/L16</f>
        <v>0.36456808199121515</v>
      </c>
      <c r="DU16" s="57">
        <f>(N16-M16)/M16</f>
        <v>6.2231759656652244E-2</v>
      </c>
      <c r="DV16" s="57">
        <f t="shared" si="8"/>
        <v>0.13131313131313152</v>
      </c>
      <c r="DW16" s="57">
        <f t="shared" si="8"/>
        <v>8.0357142857142835E-2</v>
      </c>
      <c r="DX16" s="57">
        <f t="shared" si="8"/>
        <v>7.4380165289256187E-2</v>
      </c>
      <c r="DY16" s="57">
        <f t="shared" si="8"/>
        <v>6.9230769230769221E-2</v>
      </c>
      <c r="DZ16" s="57">
        <f t="shared" si="8"/>
        <v>2.8776978417266182E-2</v>
      </c>
      <c r="EA16" s="57">
        <f t="shared" si="13"/>
        <v>-4.1958041958041953E-2</v>
      </c>
      <c r="EB16" s="57">
        <f t="shared" si="13"/>
        <v>-0.28467153284671542</v>
      </c>
      <c r="EC16" s="57">
        <f t="shared" si="13"/>
        <v>-0.20408163265306112</v>
      </c>
      <c r="ED16" s="57">
        <f t="shared" si="13"/>
        <v>0.24358974358974342</v>
      </c>
      <c r="EE16" s="57">
        <f t="shared" si="13"/>
        <v>0.18556701030927855</v>
      </c>
      <c r="EF16" s="57">
        <f t="shared" si="13"/>
        <v>0.13913043478260867</v>
      </c>
      <c r="EG16" s="57">
        <f t="shared" si="13"/>
        <v>0.10687022900763357</v>
      </c>
      <c r="EH16" s="57">
        <f t="shared" si="13"/>
        <v>0.11034482758620688</v>
      </c>
      <c r="EI16" s="57">
        <f t="shared" si="13"/>
        <v>-3.7267080745341609E-2</v>
      </c>
      <c r="EJ16" s="57">
        <f t="shared" si="13"/>
        <v>3.2258064516129031E-2</v>
      </c>
      <c r="EK16" s="57">
        <f t="shared" si="13"/>
        <v>6.2499999999999995E-3</v>
      </c>
      <c r="EL16" s="57">
        <f t="shared" si="13"/>
        <v>8.0745341614906818E-2</v>
      </c>
      <c r="EM16" s="57">
        <f t="shared" si="13"/>
        <v>2.8735632183908042E-2</v>
      </c>
      <c r="EN16" s="57">
        <f t="shared" si="13"/>
        <v>1.1173184357541898E-2</v>
      </c>
      <c r="EO16" s="57">
        <f t="shared" si="13"/>
        <v>-0.10773480662983424</v>
      </c>
      <c r="EP16" s="57">
        <f t="shared" si="13"/>
        <v>-0.22910216718266252</v>
      </c>
      <c r="EQ16" s="57">
        <f t="shared" si="14"/>
        <v>0.1044176706827309</v>
      </c>
      <c r="ER16" s="57">
        <f t="shared" si="14"/>
        <v>0.14036363636363633</v>
      </c>
      <c r="ES16" s="57">
        <f t="shared" si="14"/>
        <v>8.9923469387755084E-2</v>
      </c>
      <c r="ET16" s="57">
        <f t="shared" si="14"/>
        <v>8.3674663545933281E-2</v>
      </c>
      <c r="EU16" s="57">
        <f t="shared" si="9"/>
        <v>4.7516198704103556E-2</v>
      </c>
      <c r="EV16" s="57">
        <f t="shared" si="9"/>
        <v>7.422680412371134E-2</v>
      </c>
      <c r="EW16" s="57">
        <f t="shared" si="9"/>
        <v>5.4222648752399433E-2</v>
      </c>
      <c r="EX16" s="57">
        <f t="shared" si="9"/>
        <v>5.6895766954938538E-2</v>
      </c>
      <c r="EY16" s="57">
        <f t="shared" si="9"/>
        <v>1.7657192075796725E-2</v>
      </c>
      <c r="EZ16" s="57">
        <f t="shared" si="9"/>
        <v>0.10029623360135419</v>
      </c>
      <c r="FA16" s="57">
        <f t="shared" si="9"/>
        <v>3.8461538461538457E-2</v>
      </c>
      <c r="FB16" s="57">
        <f t="shared" si="9"/>
        <v>3.7037037037037028E-2</v>
      </c>
      <c r="FC16" s="57">
        <f t="shared" si="9"/>
        <v>-3.5714285714285712E-2</v>
      </c>
      <c r="FD16" s="57">
        <f t="shared" si="9"/>
        <v>3.7037037037037028E-2</v>
      </c>
      <c r="FE16" s="57">
        <f t="shared" si="9"/>
        <v>3.5714285714285712E-2</v>
      </c>
      <c r="FF16" s="57">
        <f t="shared" si="9"/>
        <v>0.10344827586206895</v>
      </c>
      <c r="FG16" s="57">
        <f t="shared" si="9"/>
        <v>3.1249999999999997E-2</v>
      </c>
      <c r="FH16" s="57">
        <f t="shared" si="9"/>
        <v>6.0606060606060601E-2</v>
      </c>
      <c r="FI16" s="57">
        <f t="shared" si="9"/>
        <v>0.11428571428571416</v>
      </c>
      <c r="FJ16" s="57">
        <f t="shared" si="9"/>
        <v>5.128205128205128E-2</v>
      </c>
      <c r="FK16" s="57">
        <f t="shared" si="10"/>
        <v>4.878048780487805E-2</v>
      </c>
      <c r="FL16" s="57">
        <f t="shared" si="10"/>
        <v>6.976744186046531E-2</v>
      </c>
      <c r="FM16" s="57">
        <f t="shared" si="10"/>
        <v>2.1739130434782605E-2</v>
      </c>
      <c r="FN16" s="57">
        <f t="shared" si="10"/>
        <v>8.5106382978723388E-2</v>
      </c>
      <c r="FO16" s="57">
        <f t="shared" si="10"/>
        <v>-5.4621848739495951E-2</v>
      </c>
      <c r="FP16" s="57">
        <f t="shared" si="10"/>
        <v>0</v>
      </c>
      <c r="FQ16" s="57">
        <f t="shared" si="10"/>
        <v>3.7037037037037035E-2</v>
      </c>
      <c r="FR16" s="57">
        <f t="shared" si="10"/>
        <v>1.7857142857142856E-2</v>
      </c>
      <c r="FS16" s="57">
        <f t="shared" si="10"/>
        <v>0</v>
      </c>
      <c r="FT16" s="57">
        <f t="shared" si="10"/>
        <v>8.771929824561403E-2</v>
      </c>
      <c r="FU16" s="57">
        <f t="shared" si="10"/>
        <v>0</v>
      </c>
      <c r="FV16" s="57">
        <f t="shared" si="10"/>
        <v>6.4516129032258063E-2</v>
      </c>
      <c r="FW16" s="57">
        <f t="shared" si="10"/>
        <v>-3.0303030303030304E-2</v>
      </c>
      <c r="FX16" s="57">
        <f t="shared" si="10"/>
        <v>-1.5625E-2</v>
      </c>
      <c r="FY16" s="57">
        <f t="shared" si="10"/>
        <v>-1.5873015873015872E-2</v>
      </c>
      <c r="FZ16" s="57">
        <f t="shared" si="10"/>
        <v>-1.6129032258064516E-2</v>
      </c>
      <c r="GA16" s="57">
        <f t="shared" si="15"/>
        <v>4.9180327868852458E-2</v>
      </c>
      <c r="GB16" s="57">
        <f t="shared" si="15"/>
        <v>1.5625E-2</v>
      </c>
      <c r="GC16" s="57">
        <f t="shared" si="15"/>
        <v>4.6153846153846156E-2</v>
      </c>
      <c r="GD16" s="57">
        <f t="shared" si="15"/>
        <v>4.4117647058823532E-2</v>
      </c>
      <c r="GE16" s="57">
        <f t="shared" si="15"/>
        <v>-1.4084507042253521E-2</v>
      </c>
      <c r="GF16" s="57">
        <f t="shared" si="15"/>
        <v>5.7142857142857141E-2</v>
      </c>
      <c r="GG16" s="57">
        <f t="shared" si="15"/>
        <v>-4.0540540540540543E-2</v>
      </c>
      <c r="GH16" s="57">
        <f t="shared" si="15"/>
        <v>2.8169014084507043E-2</v>
      </c>
      <c r="GI16" s="57">
        <f t="shared" si="15"/>
        <v>-1.9178082191780823E-2</v>
      </c>
      <c r="GJ16" s="57">
        <f t="shared" si="15"/>
        <v>1.3966480446927373E-2</v>
      </c>
      <c r="GK16" s="57">
        <f t="shared" si="11"/>
        <v>-4.1322314049586778E-3</v>
      </c>
      <c r="GL16" s="57">
        <f t="shared" si="11"/>
        <v>-3.7344398340248962E-2</v>
      </c>
      <c r="GM16" s="57">
        <f t="shared" si="11"/>
        <v>-2.1551724137931036E-2</v>
      </c>
      <c r="GN16" s="57">
        <f t="shared" si="11"/>
        <v>4.552129221732746E-2</v>
      </c>
      <c r="GO16" s="57">
        <f t="shared" si="11"/>
        <v>4.49438202247191E-2</v>
      </c>
      <c r="GP16" s="57">
        <f t="shared" si="11"/>
        <v>2.6881720430107529E-3</v>
      </c>
      <c r="GQ16" s="57">
        <f t="shared" si="11"/>
        <v>1.2064343163538873E-2</v>
      </c>
      <c r="GR16" s="57">
        <f t="shared" si="11"/>
        <v>6.4900662251655625E-2</v>
      </c>
      <c r="GS16" s="57">
        <f t="shared" si="11"/>
        <v>8.5820895522388058E-2</v>
      </c>
      <c r="GT16" s="57">
        <f t="shared" si="11"/>
        <v>1.3745704467353952E-2</v>
      </c>
      <c r="GU16" s="57">
        <f t="shared" si="11"/>
        <v>-5.5367231638418078E-2</v>
      </c>
      <c r="GV16" s="57">
        <f t="shared" si="11"/>
        <v>7.7751196172248807E-2</v>
      </c>
      <c r="GW16" s="57">
        <f t="shared" si="11"/>
        <v>6.5482796892341849E-2</v>
      </c>
      <c r="GX16" s="57">
        <f t="shared" si="11"/>
        <v>2.0833333333333332E-2</v>
      </c>
      <c r="GY16" s="57">
        <f t="shared" si="11"/>
        <v>2.0408163265306121E-2</v>
      </c>
      <c r="GZ16" s="57">
        <f t="shared" si="11"/>
        <v>0.09</v>
      </c>
      <c r="HA16" s="57">
        <f t="shared" si="12"/>
        <v>6.4220183486238536E-2</v>
      </c>
      <c r="HB16" s="57">
        <f t="shared" si="12"/>
        <v>-3.4482758620689655E-2</v>
      </c>
      <c r="HC16" s="57">
        <f t="shared" si="12"/>
        <v>7.1428571428571425E-2</v>
      </c>
      <c r="HD16" s="57">
        <f t="shared" si="12"/>
        <v>6.6666666666666666E-2</v>
      </c>
      <c r="HE16" s="57">
        <f t="shared" si="12"/>
        <v>5.46875E-2</v>
      </c>
      <c r="HF16" s="57">
        <f t="shared" si="12"/>
        <v>-7.4074074074074077E-3</v>
      </c>
      <c r="HG16" s="57">
        <f t="shared" si="12"/>
        <v>-7.462686567164179E-3</v>
      </c>
      <c r="HH16" s="57">
        <f t="shared" si="12"/>
        <v>-3.7593984962406013E-2</v>
      </c>
      <c r="HI16" s="57">
        <f t="shared" si="12"/>
        <v>-1.5625E-2</v>
      </c>
      <c r="HJ16" s="57">
        <f t="shared" si="12"/>
        <v>-7.9365079365079361E-3</v>
      </c>
      <c r="HK16" s="57">
        <f t="shared" si="12"/>
        <v>0</v>
      </c>
      <c r="HL16" s="57">
        <f t="shared" si="12"/>
        <v>1.6E-2</v>
      </c>
      <c r="HM16" s="57">
        <f t="shared" si="12"/>
        <v>-5.5118110236220472E-2</v>
      </c>
      <c r="HN16" s="57">
        <f t="shared" si="12"/>
        <v>8.3333333333333329E-2</v>
      </c>
      <c r="HO16" s="2"/>
      <c r="HR16" s="27">
        <f t="shared" si="3"/>
        <v>3.3573190327709702E-2</v>
      </c>
      <c r="HS16" s="27">
        <f t="shared" si="2"/>
        <v>1.9101968483475874E-2</v>
      </c>
      <c r="HT16" s="27">
        <f t="shared" si="4"/>
        <v>2.1679370056914948E-2</v>
      </c>
      <c r="HU16" s="28">
        <f t="shared" si="5"/>
        <v>3.7037037037037028E-2</v>
      </c>
      <c r="HV16" s="27">
        <f t="shared" si="6"/>
        <v>1.3745704467353952E-2</v>
      </c>
      <c r="HW16" s="28">
        <f t="shared" si="7"/>
        <v>1.3856092457140663E-2</v>
      </c>
    </row>
    <row r="17" spans="1:231" x14ac:dyDescent="0.35">
      <c r="A17" t="s">
        <v>48</v>
      </c>
      <c r="B17" s="23" t="s">
        <v>39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>
        <v>988.88954120339577</v>
      </c>
      <c r="Z17" s="24">
        <v>994.44510042363959</v>
      </c>
      <c r="AA17" s="24">
        <v>997.22288003376138</v>
      </c>
      <c r="AB17" s="24">
        <v>1000.0006596438834</v>
      </c>
      <c r="AC17" s="24">
        <v>2416.6682608060514</v>
      </c>
      <c r="AD17" s="24">
        <v>3833.3358619682199</v>
      </c>
      <c r="AE17" s="24">
        <v>5250.0034631303888</v>
      </c>
      <c r="AF17" s="24">
        <v>6666.6710642925555</v>
      </c>
      <c r="AG17" s="24">
        <v>8472.2278108717874</v>
      </c>
      <c r="AH17" s="24">
        <v>10277.784557451025</v>
      </c>
      <c r="AI17" s="24">
        <v>12083.341304030257</v>
      </c>
      <c r="AJ17" s="24">
        <v>13888.898050609492</v>
      </c>
      <c r="AK17" s="24">
        <v>17222.233582755765</v>
      </c>
      <c r="AL17" s="24">
        <v>20000.013192877668</v>
      </c>
      <c r="AM17" s="24">
        <v>22777.792802999567</v>
      </c>
      <c r="AN17" s="24">
        <v>25555.572413121467</v>
      </c>
      <c r="AO17" s="24">
        <v>25416.683432615373</v>
      </c>
      <c r="AP17" s="24">
        <v>25277.794452109272</v>
      </c>
      <c r="AQ17" s="24">
        <v>25138.905471603182</v>
      </c>
      <c r="AR17" s="24">
        <v>25000.016491097085</v>
      </c>
      <c r="AS17" s="24">
        <v>33333.355321462775</v>
      </c>
      <c r="AT17" s="24">
        <v>41111.138229804099</v>
      </c>
      <c r="AU17" s="24">
        <v>49444.477060169796</v>
      </c>
      <c r="AV17" s="24">
        <v>57222.259968511105</v>
      </c>
      <c r="AW17" s="24">
        <v>63333.375110779285</v>
      </c>
      <c r="AX17" s="24">
        <v>69444.49025304745</v>
      </c>
      <c r="AY17" s="24">
        <v>75555.605395315637</v>
      </c>
      <c r="AZ17" s="24">
        <v>81111.164615559435</v>
      </c>
      <c r="BA17" s="24">
        <v>93888.950822120154</v>
      </c>
      <c r="BB17" s="24">
        <v>106666.73702868089</v>
      </c>
      <c r="BC17" s="24">
        <v>119444.52323524164</v>
      </c>
      <c r="BD17" s="24">
        <v>132222.30944180235</v>
      </c>
      <c r="BE17" s="24">
        <v>165555.66476326514</v>
      </c>
      <c r="BF17" s="24">
        <v>198333.46416270352</v>
      </c>
      <c r="BG17" s="24">
        <v>231111.26356214195</v>
      </c>
      <c r="BH17" s="24">
        <v>236210.47327500852</v>
      </c>
      <c r="BI17" s="24">
        <v>248809.68793520427</v>
      </c>
      <c r="BJ17" s="24">
        <v>320436.71931049036</v>
      </c>
      <c r="BK17" s="24">
        <v>241418.81004398709</v>
      </c>
      <c r="BL17" s="24">
        <v>255357.31130192016</v>
      </c>
      <c r="BM17" s="24">
        <v>274305.73649953742</v>
      </c>
      <c r="BN17" s="24">
        <v>291170.82698956324</v>
      </c>
      <c r="BO17" s="24">
        <v>283234.31381778634</v>
      </c>
      <c r="BP17" s="24">
        <v>290178.76284309116</v>
      </c>
      <c r="BQ17" s="24">
        <v>342262.1305328767</v>
      </c>
      <c r="BR17" s="24">
        <v>377976.43980587256</v>
      </c>
      <c r="BS17" s="24">
        <v>354662.93236377806</v>
      </c>
      <c r="BT17" s="24">
        <v>367063.73419467942</v>
      </c>
      <c r="BU17" s="24">
        <v>356647.06065672223</v>
      </c>
      <c r="BV17" s="24">
        <v>390377.24163677386</v>
      </c>
      <c r="BW17" s="24">
        <v>438988.38481390709</v>
      </c>
      <c r="BX17" s="24">
        <v>408234.39627327176</v>
      </c>
      <c r="BY17" s="24">
        <v>418155.03773799288</v>
      </c>
      <c r="BZ17" s="24">
        <v>470734.43750101444</v>
      </c>
      <c r="CA17" s="24">
        <v>475694.75823337497</v>
      </c>
      <c r="CB17" s="24">
        <v>422619.32639711734</v>
      </c>
      <c r="CC17" s="24">
        <v>394345.49822266225</v>
      </c>
      <c r="CD17" s="24">
        <v>383928.82468470524</v>
      </c>
      <c r="CE17" s="24">
        <v>390377.24163677386</v>
      </c>
      <c r="CF17" s="24">
        <v>441468.54518008733</v>
      </c>
      <c r="CG17" s="24">
        <v>444940.7696927397</v>
      </c>
      <c r="CH17" s="24">
        <v>425099.48676329758</v>
      </c>
      <c r="CI17" s="24">
        <v>459325.69981658529</v>
      </c>
      <c r="CJ17" s="24">
        <v>403770.1076141473</v>
      </c>
      <c r="CK17" s="24">
        <v>466270.14884188998</v>
      </c>
      <c r="CL17" s="24">
        <v>515873.35616549529</v>
      </c>
      <c r="CM17" s="24">
        <v>446428.86591244786</v>
      </c>
      <c r="CN17" s="24">
        <v>411706.62078592408</v>
      </c>
      <c r="CO17" s="24">
        <v>426587.58298300573</v>
      </c>
      <c r="CP17" s="24">
        <v>421627.2622506452</v>
      </c>
      <c r="CQ17" s="24">
        <v>436508.2244477268</v>
      </c>
      <c r="CR17" s="24">
        <v>585317.84641854279</v>
      </c>
      <c r="CS17" s="24">
        <v>709325.86472755612</v>
      </c>
      <c r="CT17" s="24">
        <v>634921.0537421481</v>
      </c>
      <c r="CU17" s="24">
        <v>575397.20495382161</v>
      </c>
      <c r="CV17" s="24">
        <v>620040.09154506645</v>
      </c>
      <c r="CW17" s="24">
        <v>803571.95864240616</v>
      </c>
      <c r="CX17" s="24">
        <v>724206.82692463766</v>
      </c>
      <c r="CY17" s="24">
        <v>749008.43058644037</v>
      </c>
      <c r="CZ17" s="24">
        <v>704365.54399519553</v>
      </c>
      <c r="DA17" s="24">
        <v>753968.75131880085</v>
      </c>
      <c r="DB17" s="24">
        <v>654762.33667159022</v>
      </c>
      <c r="DC17" s="24">
        <v>768849.7135158825</v>
      </c>
      <c r="DD17" s="24">
        <v>734127.46838935884</v>
      </c>
      <c r="DE17" s="24">
        <v>704365.54399519553</v>
      </c>
      <c r="DF17" s="25">
        <v>595238.48788326385</v>
      </c>
      <c r="DG17" s="25">
        <v>595238.48788326385</v>
      </c>
      <c r="DH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57">
        <f t="shared" si="13"/>
        <v>5.6179775280899135E-3</v>
      </c>
      <c r="EH17" s="57">
        <f t="shared" si="13"/>
        <v>2.7932960893853735E-3</v>
      </c>
      <c r="EI17" s="57">
        <f t="shared" si="13"/>
        <v>2.7855153203343889E-3</v>
      </c>
      <c r="EJ17" s="57">
        <f t="shared" si="13"/>
        <v>1.4166666666666665</v>
      </c>
      <c r="EK17" s="57">
        <f t="shared" si="13"/>
        <v>0.58620689655172431</v>
      </c>
      <c r="EL17" s="57">
        <f t="shared" si="13"/>
        <v>0.36956521739130455</v>
      </c>
      <c r="EM17" s="57">
        <f t="shared" si="13"/>
        <v>0.26984126984126949</v>
      </c>
      <c r="EN17" s="57">
        <f t="shared" si="13"/>
        <v>0.27083333333333304</v>
      </c>
      <c r="EO17" s="57">
        <f t="shared" si="13"/>
        <v>0.21311475409836111</v>
      </c>
      <c r="EP17" s="57">
        <f t="shared" si="13"/>
        <v>0.17567567567567546</v>
      </c>
      <c r="EQ17" s="57">
        <f t="shared" si="14"/>
        <v>0.14942528735632199</v>
      </c>
      <c r="ER17" s="57">
        <f t="shared" si="14"/>
        <v>0.23999999999999963</v>
      </c>
      <c r="ES17" s="57">
        <f t="shared" si="14"/>
        <v>0.16129032258064546</v>
      </c>
      <c r="ET17" s="57">
        <f t="shared" si="14"/>
        <v>0.13888888888888892</v>
      </c>
      <c r="EU17" s="57">
        <f t="shared" si="9"/>
        <v>0.12195121951219515</v>
      </c>
      <c r="EV17" s="57">
        <f t="shared" si="9"/>
        <v>-5.4347826086955965E-3</v>
      </c>
      <c r="EW17" s="57">
        <f t="shared" si="9"/>
        <v>-5.4644808743171697E-3</v>
      </c>
      <c r="EX17" s="57">
        <f t="shared" si="9"/>
        <v>-5.4945054945052954E-3</v>
      </c>
      <c r="EY17" s="57">
        <f t="shared" si="9"/>
        <v>-5.5248618784531269E-3</v>
      </c>
      <c r="EZ17" s="57">
        <f t="shared" si="9"/>
        <v>0.33333333333333315</v>
      </c>
      <c r="FA17" s="57">
        <f t="shared" si="9"/>
        <v>0.23333333333333361</v>
      </c>
      <c r="FB17" s="57">
        <f t="shared" si="9"/>
        <v>0.20270270270270274</v>
      </c>
      <c r="FC17" s="57">
        <f t="shared" si="9"/>
        <v>0.15730337078651671</v>
      </c>
      <c r="FD17" s="57">
        <f t="shared" si="9"/>
        <v>0.10679611650485443</v>
      </c>
      <c r="FE17" s="57">
        <f t="shared" si="9"/>
        <v>9.6491228070175253E-2</v>
      </c>
      <c r="FF17" s="57">
        <f t="shared" si="9"/>
        <v>8.8000000000000161E-2</v>
      </c>
      <c r="FG17" s="57">
        <f t="shared" si="9"/>
        <v>7.3529411764705899E-2</v>
      </c>
      <c r="FH17" s="57">
        <f t="shared" si="9"/>
        <v>0.15753424657534229</v>
      </c>
      <c r="FI17" s="57">
        <f t="shared" si="9"/>
        <v>0.13609467455621305</v>
      </c>
      <c r="FJ17" s="57">
        <f t="shared" si="9"/>
        <v>0.11979166666666682</v>
      </c>
      <c r="FK17" s="57">
        <f t="shared" si="10"/>
        <v>0.10697674418604639</v>
      </c>
      <c r="FL17" s="57">
        <f t="shared" si="10"/>
        <v>0.25210084033613456</v>
      </c>
      <c r="FM17" s="57">
        <f t="shared" si="10"/>
        <v>0.19798657718120788</v>
      </c>
      <c r="FN17" s="57">
        <f t="shared" si="10"/>
        <v>0.16526610644257719</v>
      </c>
      <c r="FO17" s="57">
        <f t="shared" si="10"/>
        <v>2.2063873626373409E-2</v>
      </c>
      <c r="FP17" s="57">
        <f t="shared" si="10"/>
        <v>5.3338933221335573E-2</v>
      </c>
      <c r="FQ17" s="57">
        <f t="shared" si="10"/>
        <v>0.2878787878787879</v>
      </c>
      <c r="FR17" s="57">
        <f t="shared" si="10"/>
        <v>-0.24659442724458203</v>
      </c>
      <c r="FS17" s="57">
        <f t="shared" si="10"/>
        <v>5.7735771522498334E-2</v>
      </c>
      <c r="FT17" s="57">
        <f t="shared" si="10"/>
        <v>7.4203574203574346E-2</v>
      </c>
      <c r="FU17" s="57">
        <f t="shared" si="10"/>
        <v>6.1482820976491895E-2</v>
      </c>
      <c r="FV17" s="57">
        <f t="shared" si="10"/>
        <v>-2.7257240204429455E-2</v>
      </c>
      <c r="FW17" s="57">
        <f t="shared" si="10"/>
        <v>2.4518388791593942E-2</v>
      </c>
      <c r="FX17" s="57">
        <f t="shared" si="10"/>
        <v>0.17948717948717932</v>
      </c>
      <c r="FY17" s="57">
        <f t="shared" si="10"/>
        <v>0.1043478260869566</v>
      </c>
      <c r="FZ17" s="57">
        <f t="shared" si="10"/>
        <v>-6.1679790026246718E-2</v>
      </c>
      <c r="GA17" s="57">
        <f t="shared" si="15"/>
        <v>3.4965034965035037E-2</v>
      </c>
      <c r="GB17" s="57">
        <f t="shared" si="15"/>
        <v>-2.8378378378378574E-2</v>
      </c>
      <c r="GC17" s="57">
        <f t="shared" si="15"/>
        <v>9.457579972183594E-2</v>
      </c>
      <c r="GD17" s="57">
        <f t="shared" si="15"/>
        <v>0.12452350698856421</v>
      </c>
      <c r="GE17" s="57">
        <f t="shared" si="15"/>
        <v>-7.0056497175141313E-2</v>
      </c>
      <c r="GF17" s="57">
        <f t="shared" si="15"/>
        <v>2.4301336573511682E-2</v>
      </c>
      <c r="GG17" s="57">
        <f t="shared" si="15"/>
        <v>0.12574139976275187</v>
      </c>
      <c r="GH17" s="57">
        <f t="shared" si="15"/>
        <v>1.053740779768177E-2</v>
      </c>
      <c r="GI17" s="57">
        <f t="shared" si="15"/>
        <v>-0.11157455683003116</v>
      </c>
      <c r="GJ17" s="57">
        <f t="shared" si="15"/>
        <v>-6.6901408450704358E-2</v>
      </c>
      <c r="GK17" s="57">
        <f t="shared" si="11"/>
        <v>-2.6415094339622389E-2</v>
      </c>
      <c r="GL17" s="57">
        <f t="shared" si="11"/>
        <v>1.6795865633074763E-2</v>
      </c>
      <c r="GM17" s="57">
        <f t="shared" si="11"/>
        <v>0.13087674714104189</v>
      </c>
      <c r="GN17" s="57">
        <f t="shared" si="11"/>
        <v>7.8651685393258553E-3</v>
      </c>
      <c r="GO17" s="57">
        <f t="shared" si="11"/>
        <v>-4.4593088071348937E-2</v>
      </c>
      <c r="GP17" s="57">
        <f t="shared" si="11"/>
        <v>8.0513418903150613E-2</v>
      </c>
      <c r="GQ17" s="57">
        <f t="shared" si="11"/>
        <v>-0.12095032397408212</v>
      </c>
      <c r="GR17" s="57">
        <f t="shared" si="11"/>
        <v>0.15479115479115474</v>
      </c>
      <c r="GS17" s="57">
        <f t="shared" si="11"/>
        <v>0.10638297872340424</v>
      </c>
      <c r="GT17" s="57">
        <f t="shared" si="11"/>
        <v>-0.13461538461538461</v>
      </c>
      <c r="GU17" s="57">
        <f t="shared" si="11"/>
        <v>-7.7777777777777904E-2</v>
      </c>
      <c r="GV17" s="57">
        <f t="shared" si="11"/>
        <v>3.6144578313253156E-2</v>
      </c>
      <c r="GW17" s="57">
        <f t="shared" si="11"/>
        <v>-1.1627906976744184E-2</v>
      </c>
      <c r="GX17" s="57">
        <f t="shared" si="11"/>
        <v>3.5294117647058816E-2</v>
      </c>
      <c r="GY17" s="57">
        <f t="shared" si="11"/>
        <v>0.34090909090909099</v>
      </c>
      <c r="GZ17" s="57">
        <f t="shared" si="11"/>
        <v>0.21186440677966106</v>
      </c>
      <c r="HA17" s="57">
        <f t="shared" si="12"/>
        <v>-0.10489510489510495</v>
      </c>
      <c r="HB17" s="57">
        <f t="shared" si="12"/>
        <v>-9.3750000000000167E-2</v>
      </c>
      <c r="HC17" s="57">
        <f t="shared" si="12"/>
        <v>7.7586206896551824E-2</v>
      </c>
      <c r="HD17" s="57">
        <f t="shared" si="12"/>
        <v>0.29600000000000004</v>
      </c>
      <c r="HE17" s="57">
        <f t="shared" si="12"/>
        <v>-9.8765432098765413E-2</v>
      </c>
      <c r="HF17" s="57">
        <f t="shared" si="12"/>
        <v>3.4246575342465828E-2</v>
      </c>
      <c r="HG17" s="57">
        <f t="shared" si="12"/>
        <v>-5.9602649006622578E-2</v>
      </c>
      <c r="HH17" s="57">
        <f t="shared" si="12"/>
        <v>7.0422535211267595E-2</v>
      </c>
      <c r="HI17" s="57">
        <f t="shared" si="12"/>
        <v>-0.13157894736842105</v>
      </c>
      <c r="HJ17" s="57">
        <f t="shared" si="12"/>
        <v>0.17424242424242431</v>
      </c>
      <c r="HK17" s="57">
        <f t="shared" si="12"/>
        <v>-4.5161290322580559E-2</v>
      </c>
      <c r="HL17" s="57">
        <f t="shared" si="12"/>
        <v>-4.0540540540540689E-2</v>
      </c>
      <c r="HM17" s="57">
        <f t="shared" si="12"/>
        <v>-0.15492957746478872</v>
      </c>
      <c r="HN17" s="57">
        <f t="shared" si="12"/>
        <v>0</v>
      </c>
      <c r="HO17" s="2"/>
      <c r="HR17" s="27">
        <f t="shared" si="3"/>
        <v>9.0999645782951583E-2</v>
      </c>
      <c r="HS17" s="27">
        <f t="shared" si="2"/>
        <v>1.4070505823137684E-2</v>
      </c>
      <c r="HT17" s="27">
        <f t="shared" si="4"/>
        <v>2.1524210144857843E-2</v>
      </c>
      <c r="HU17" s="28">
        <f t="shared" si="5"/>
        <v>7.1975973487986747E-2</v>
      </c>
      <c r="HV17" s="27">
        <f t="shared" si="6"/>
        <v>7.8651685393258553E-3</v>
      </c>
      <c r="HW17" s="28">
        <f t="shared" si="7"/>
        <v>3.9325842696629277E-3</v>
      </c>
    </row>
    <row r="18" spans="1:231" x14ac:dyDescent="0.35">
      <c r="A18" t="s">
        <v>48</v>
      </c>
      <c r="B18" s="20" t="s">
        <v>51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>
        <v>1023.8791904842119</v>
      </c>
      <c r="BN18" s="24">
        <v>979.90395534350409</v>
      </c>
      <c r="BO18" s="24">
        <v>1274.3004972740914</v>
      </c>
      <c r="BP18" s="24">
        <v>1439.8141266509913</v>
      </c>
      <c r="BQ18" s="24">
        <v>1603.4430818095605</v>
      </c>
      <c r="BR18" s="24">
        <v>1448.809576543315</v>
      </c>
      <c r="BS18" s="24">
        <v>1459.5475016945009</v>
      </c>
      <c r="BT18" s="24">
        <v>1327.6726170879267</v>
      </c>
      <c r="BU18" s="24">
        <v>1719.4449868729744</v>
      </c>
      <c r="BV18" s="24">
        <v>2181.2239405476762</v>
      </c>
      <c r="BW18" s="24">
        <v>2355.4244530410569</v>
      </c>
      <c r="BX18" s="24">
        <v>2215.6610852964827</v>
      </c>
      <c r="BY18" s="24">
        <v>2326.2440346693334</v>
      </c>
      <c r="BZ18" s="24">
        <v>2214.616196085582</v>
      </c>
      <c r="CA18" s="24">
        <v>2732.0846656551403</v>
      </c>
      <c r="CB18" s="24">
        <v>2884.8646182448242</v>
      </c>
      <c r="CC18" s="24">
        <v>2287.8289609379631</v>
      </c>
      <c r="CD18" s="24">
        <v>2227.3300080589029</v>
      </c>
      <c r="CE18" s="24">
        <v>2513.8825971426395</v>
      </c>
      <c r="CF18" s="24">
        <v>2412.1082028713795</v>
      </c>
      <c r="CG18" s="24">
        <v>3238.6347713472942</v>
      </c>
      <c r="CH18" s="24">
        <v>3443.4037560833422</v>
      </c>
      <c r="CI18" s="24">
        <v>2992.980523271975</v>
      </c>
      <c r="CJ18" s="24">
        <v>3329.0012996187438</v>
      </c>
      <c r="CK18" s="24">
        <v>3352.0825579641</v>
      </c>
      <c r="CL18" s="24">
        <v>3537.4019034151124</v>
      </c>
      <c r="CM18" s="24">
        <v>3906.7417665686053</v>
      </c>
      <c r="CN18" s="24">
        <v>4253.4854039160227</v>
      </c>
      <c r="CO18" s="24">
        <v>4275.2787601604905</v>
      </c>
      <c r="CP18" s="24">
        <v>4601.9473476653966</v>
      </c>
      <c r="CQ18" s="24">
        <v>5444.1062003561055</v>
      </c>
      <c r="CR18" s="24">
        <v>6119.9063413787771</v>
      </c>
      <c r="CS18" s="24">
        <v>5564.8917181456591</v>
      </c>
      <c r="CT18" s="24">
        <v>5697.6656511211186</v>
      </c>
      <c r="CU18" s="24">
        <v>5872.4230405640355</v>
      </c>
      <c r="CV18" s="24">
        <v>5403.5093078985501</v>
      </c>
      <c r="CW18" s="24">
        <v>4875.9096177021966</v>
      </c>
      <c r="CX18" s="24">
        <v>4742.6206894264978</v>
      </c>
      <c r="CY18" s="24">
        <v>4495.1762905389678</v>
      </c>
      <c r="CZ18" s="24">
        <v>6692.6183617712377</v>
      </c>
      <c r="DA18" s="24">
        <v>6895.235325001946</v>
      </c>
      <c r="DB18" s="24">
        <v>7290.142362419695</v>
      </c>
      <c r="DC18" s="24">
        <v>8079.388965738247</v>
      </c>
      <c r="DD18" s="24">
        <v>11081.405827311148</v>
      </c>
      <c r="DE18" s="24">
        <v>11068.273198844865</v>
      </c>
      <c r="DF18" s="24">
        <v>10438.959702059632</v>
      </c>
      <c r="DG18" s="24"/>
      <c r="DH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57">
        <f t="shared" si="10"/>
        <v>-4.2949632680698478E-2</v>
      </c>
      <c r="FV18" s="57">
        <f t="shared" si="10"/>
        <v>0.3004340785902706</v>
      </c>
      <c r="FW18" s="57">
        <f t="shared" si="10"/>
        <v>0.12988587050774669</v>
      </c>
      <c r="FX18" s="57">
        <f t="shared" si="10"/>
        <v>0.11364588812527505</v>
      </c>
      <c r="FY18" s="57">
        <f t="shared" si="10"/>
        <v>-9.6438412451619021E-2</v>
      </c>
      <c r="FZ18" s="57">
        <f t="shared" si="10"/>
        <v>7.41155036868633E-3</v>
      </c>
      <c r="GA18" s="57">
        <f t="shared" si="15"/>
        <v>-9.0353266648375924E-2</v>
      </c>
      <c r="GB18" s="57">
        <f t="shared" si="15"/>
        <v>0.29508205919343899</v>
      </c>
      <c r="GC18" s="57">
        <f t="shared" si="15"/>
        <v>0.268562796251193</v>
      </c>
      <c r="GD18" s="57">
        <f t="shared" si="15"/>
        <v>7.9863653270576762E-2</v>
      </c>
      <c r="GE18" s="57">
        <f t="shared" si="15"/>
        <v>-5.9336807667139405E-2</v>
      </c>
      <c r="GF18" s="57">
        <f t="shared" si="15"/>
        <v>4.9909686145908579E-2</v>
      </c>
      <c r="GG18" s="57">
        <f t="shared" si="15"/>
        <v>-4.7986297619724491E-2</v>
      </c>
      <c r="GH18" s="57">
        <f t="shared" si="15"/>
        <v>0.23366056406712971</v>
      </c>
      <c r="GI18" s="57">
        <f t="shared" si="15"/>
        <v>5.5920650816671552E-2</v>
      </c>
      <c r="GJ18" s="57">
        <f t="shared" si="15"/>
        <v>-0.2069544801274254</v>
      </c>
      <c r="GK18" s="57">
        <f t="shared" si="11"/>
        <v>-2.6443826838461238E-2</v>
      </c>
      <c r="GL18" s="57">
        <f t="shared" si="11"/>
        <v>0.12865295580220934</v>
      </c>
      <c r="GM18" s="57">
        <f t="shared" si="11"/>
        <v>-4.0484943245535844E-2</v>
      </c>
      <c r="GN18" s="57">
        <f t="shared" si="11"/>
        <v>0.34265733497859485</v>
      </c>
      <c r="GO18" s="57">
        <f t="shared" si="11"/>
        <v>6.3226945670957102E-2</v>
      </c>
      <c r="GP18" s="57">
        <f t="shared" si="11"/>
        <v>-0.13080755691679199</v>
      </c>
      <c r="GQ18" s="57">
        <f t="shared" si="11"/>
        <v>0.11226961676964921</v>
      </c>
      <c r="GR18" s="57">
        <f t="shared" si="11"/>
        <v>6.933388205045043E-3</v>
      </c>
      <c r="GS18" s="57">
        <f t="shared" si="11"/>
        <v>5.5284839274235179E-2</v>
      </c>
      <c r="GT18" s="57">
        <f t="shared" si="11"/>
        <v>0.10440992379093855</v>
      </c>
      <c r="GU18" s="57">
        <f t="shared" si="11"/>
        <v>8.8755197570166394E-2</v>
      </c>
      <c r="GV18" s="57">
        <f t="shared" si="11"/>
        <v>5.1236466509097323E-3</v>
      </c>
      <c r="GW18" s="57">
        <f t="shared" si="11"/>
        <v>7.6408722291746708E-2</v>
      </c>
      <c r="GX18" s="57">
        <f t="shared" si="11"/>
        <v>0.18300054065545593</v>
      </c>
      <c r="GY18" s="57">
        <f t="shared" si="11"/>
        <v>0.12413426853768332</v>
      </c>
      <c r="GZ18" s="57">
        <f t="shared" si="11"/>
        <v>-9.0690051819988585E-2</v>
      </c>
      <c r="HA18" s="57">
        <f t="shared" si="12"/>
        <v>2.385921230821408E-2</v>
      </c>
      <c r="HB18" s="57">
        <f t="shared" si="12"/>
        <v>3.0671752283065311E-2</v>
      </c>
      <c r="HC18" s="57">
        <f t="shared" si="12"/>
        <v>-7.9850128205417426E-2</v>
      </c>
      <c r="HD18" s="57">
        <f t="shared" si="12"/>
        <v>-9.7640192721633254E-2</v>
      </c>
      <c r="HE18" s="57">
        <f t="shared" si="12"/>
        <v>-2.7336218003670046E-2</v>
      </c>
      <c r="HF18" s="57">
        <f t="shared" si="12"/>
        <v>-5.2174612960129499E-2</v>
      </c>
      <c r="HG18" s="57">
        <f t="shared" si="12"/>
        <v>0.48884446998380088</v>
      </c>
      <c r="HH18" s="57">
        <f t="shared" si="12"/>
        <v>3.0274692546055262E-2</v>
      </c>
      <c r="HI18" s="57">
        <f t="shared" si="12"/>
        <v>5.7272452469580883E-2</v>
      </c>
      <c r="HJ18" s="57">
        <f t="shared" si="12"/>
        <v>0.10826216609802809</v>
      </c>
      <c r="HK18" s="57">
        <f t="shared" si="12"/>
        <v>0.37156483916090233</v>
      </c>
      <c r="HL18" s="57">
        <f t="shared" si="12"/>
        <v>-1.1851049109595998E-3</v>
      </c>
      <c r="HM18" s="57">
        <f t="shared" si="12"/>
        <v>-5.6857423509469478E-2</v>
      </c>
      <c r="HN18" s="2"/>
      <c r="HO18" s="2"/>
      <c r="HR18" s="27">
        <f t="shared" si="3"/>
        <v>6.1966551245713236E-2</v>
      </c>
      <c r="HS18" s="27">
        <f t="shared" si="2"/>
        <v>5.313235730982023E-2</v>
      </c>
      <c r="HT18" s="27">
        <f t="shared" si="4"/>
        <v>5.8798124311201946E-2</v>
      </c>
      <c r="HU18" s="28">
        <f t="shared" si="5"/>
        <v>4.9909686145908579E-2</v>
      </c>
      <c r="HV18" s="27">
        <f t="shared" si="6"/>
        <v>5.5284839274235179E-2</v>
      </c>
      <c r="HW18" s="28">
        <f t="shared" si="7"/>
        <v>5.5284839274235179E-2</v>
      </c>
    </row>
    <row r="19" spans="1:231" x14ac:dyDescent="0.35">
      <c r="A19" t="s">
        <v>48</v>
      </c>
      <c r="B19" s="20" t="s">
        <v>25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>
        <v>3353.1250557051758</v>
      </c>
      <c r="BN19" s="24">
        <v>3241.7367342403249</v>
      </c>
      <c r="BO19" s="24">
        <v>4252.4628156972349</v>
      </c>
      <c r="BP19" s="24">
        <v>4888.3293330048364</v>
      </c>
      <c r="BQ19" s="24">
        <v>5422.3903340146971</v>
      </c>
      <c r="BR19" s="24">
        <v>4875.1518184736078</v>
      </c>
      <c r="BS19" s="24">
        <v>4887.4613488986934</v>
      </c>
      <c r="BT19" s="24">
        <v>4398.2288462652705</v>
      </c>
      <c r="BU19" s="24">
        <v>5837.3228313093523</v>
      </c>
      <c r="BV19" s="24">
        <v>7304.78645333037</v>
      </c>
      <c r="BW19" s="24">
        <v>8080.7801052513323</v>
      </c>
      <c r="BX19" s="24">
        <v>7602.1729489476729</v>
      </c>
      <c r="BY19" s="24">
        <v>7800.6568395522863</v>
      </c>
      <c r="BZ19" s="24">
        <v>7469.7284682030731</v>
      </c>
      <c r="CA19" s="24">
        <v>9088.447237189961</v>
      </c>
      <c r="CB19" s="24">
        <v>9660.6461257825831</v>
      </c>
      <c r="CC19" s="24">
        <v>7653.0314676853641</v>
      </c>
      <c r="CD19" s="24">
        <v>7135.5894816022956</v>
      </c>
      <c r="CE19" s="24">
        <v>8341.4731815020223</v>
      </c>
      <c r="CF19" s="24">
        <v>7878.9945485140079</v>
      </c>
      <c r="CG19" s="24">
        <v>10353.850778065527</v>
      </c>
      <c r="CH19" s="24">
        <v>11089.993294044083</v>
      </c>
      <c r="CI19" s="24">
        <v>9759.278578887086</v>
      </c>
      <c r="CJ19" s="24">
        <v>10914.25686284386</v>
      </c>
      <c r="CK19" s="24">
        <v>10885.092288230404</v>
      </c>
      <c r="CL19" s="24">
        <v>11498.761766714555</v>
      </c>
      <c r="CM19" s="24">
        <v>12711.720685932274</v>
      </c>
      <c r="CN19" s="24">
        <v>13844.088429747548</v>
      </c>
      <c r="CO19" s="24">
        <v>13981.363494104593</v>
      </c>
      <c r="CP19" s="24">
        <v>15062.729884184067</v>
      </c>
      <c r="CQ19" s="24">
        <v>17756.853439652976</v>
      </c>
      <c r="CR19" s="24">
        <v>19959.321956049978</v>
      </c>
      <c r="CS19" s="24">
        <v>18150.650215315996</v>
      </c>
      <c r="CT19" s="24">
        <v>18576.20505820516</v>
      </c>
      <c r="CU19" s="24">
        <v>19141.606166887876</v>
      </c>
      <c r="CV19" s="24">
        <v>17621.660971297741</v>
      </c>
      <c r="CW19" s="24">
        <v>15937.828304938568</v>
      </c>
      <c r="CX19" s="24">
        <v>15474.759470193669</v>
      </c>
      <c r="CY19" s="24">
        <v>14634.825808531925</v>
      </c>
      <c r="CZ19" s="24">
        <v>21879.639652804221</v>
      </c>
      <c r="DA19" s="24">
        <v>22598.674548421284</v>
      </c>
      <c r="DB19" s="24">
        <v>24033.950397927736</v>
      </c>
      <c r="DC19" s="24">
        <v>26658.57272387663</v>
      </c>
      <c r="DD19" s="24">
        <v>36395.044600271875</v>
      </c>
      <c r="DE19" s="24">
        <v>36304.84918587908</v>
      </c>
      <c r="DF19" s="24">
        <v>34074.892048375819</v>
      </c>
      <c r="DG19" s="24"/>
      <c r="DH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57">
        <f t="shared" si="10"/>
        <v>-3.3219256548552858E-2</v>
      </c>
      <c r="FV19" s="57">
        <f t="shared" si="10"/>
        <v>0.31178536825069031</v>
      </c>
      <c r="FW19" s="57">
        <f t="shared" si="10"/>
        <v>0.14952900116149392</v>
      </c>
      <c r="FX19" s="57">
        <f t="shared" si="10"/>
        <v>0.10925225463104705</v>
      </c>
      <c r="FY19" s="57">
        <f t="shared" si="10"/>
        <v>-0.10092200705439035</v>
      </c>
      <c r="FZ19" s="57">
        <f t="shared" si="10"/>
        <v>2.5249532493409835E-3</v>
      </c>
      <c r="GA19" s="57">
        <f t="shared" si="15"/>
        <v>-0.10009951336876825</v>
      </c>
      <c r="GB19" s="57">
        <f t="shared" si="15"/>
        <v>0.32719852362072516</v>
      </c>
      <c r="GC19" s="57">
        <f t="shared" si="15"/>
        <v>0.25139326099116149</v>
      </c>
      <c r="GD19" s="57">
        <f t="shared" si="15"/>
        <v>0.10623084697666614</v>
      </c>
      <c r="GE19" s="57">
        <f t="shared" si="15"/>
        <v>-5.9227840637890189E-2</v>
      </c>
      <c r="GF19" s="57">
        <f t="shared" si="15"/>
        <v>2.6108836504711255E-2</v>
      </c>
      <c r="GG19" s="57">
        <f t="shared" si="15"/>
        <v>-4.2423141814325292E-2</v>
      </c>
      <c r="GH19" s="57">
        <f t="shared" si="15"/>
        <v>0.21670383011610178</v>
      </c>
      <c r="GI19" s="57">
        <f t="shared" si="15"/>
        <v>6.2958927268805837E-2</v>
      </c>
      <c r="GJ19" s="57">
        <f t="shared" si="15"/>
        <v>-0.2078137043793836</v>
      </c>
      <c r="GK19" s="57">
        <f t="shared" si="11"/>
        <v>-6.7612682408003638E-2</v>
      </c>
      <c r="GL19" s="57">
        <f t="shared" si="11"/>
        <v>0.16899566644197497</v>
      </c>
      <c r="GM19" s="57">
        <f t="shared" si="11"/>
        <v>-5.5443279972847356E-2</v>
      </c>
      <c r="GN19" s="57">
        <f t="shared" si="11"/>
        <v>0.31410812817712658</v>
      </c>
      <c r="GO19" s="57">
        <f t="shared" si="11"/>
        <v>7.1098428184619228E-2</v>
      </c>
      <c r="GP19" s="57">
        <f t="shared" si="11"/>
        <v>-0.11999238231024555</v>
      </c>
      <c r="GQ19" s="57">
        <f t="shared" si="11"/>
        <v>0.11834668665524291</v>
      </c>
      <c r="GR19" s="57">
        <f t="shared" si="11"/>
        <v>-2.6721539523907739E-3</v>
      </c>
      <c r="GS19" s="57">
        <f t="shared" si="11"/>
        <v>5.6377057927904414E-2</v>
      </c>
      <c r="GT19" s="57">
        <f t="shared" si="11"/>
        <v>0.1054860465697158</v>
      </c>
      <c r="GU19" s="57">
        <f t="shared" si="11"/>
        <v>8.9080602995661715E-2</v>
      </c>
      <c r="GV19" s="57">
        <f t="shared" si="11"/>
        <v>9.9157893315730966E-3</v>
      </c>
      <c r="GW19" s="57">
        <f t="shared" si="11"/>
        <v>7.7343414362658222E-2</v>
      </c>
      <c r="GX19" s="57">
        <f t="shared" si="11"/>
        <v>0.17886024486821275</v>
      </c>
      <c r="GY19" s="57">
        <f t="shared" si="11"/>
        <v>0.12403484231494821</v>
      </c>
      <c r="GZ19" s="57">
        <f t="shared" si="11"/>
        <v>-9.0617894972416416E-2</v>
      </c>
      <c r="HA19" s="57">
        <f t="shared" si="12"/>
        <v>2.3445707885994576E-2</v>
      </c>
      <c r="HB19" s="57">
        <f t="shared" si="12"/>
        <v>3.0436846864638625E-2</v>
      </c>
      <c r="HC19" s="57">
        <f t="shared" si="12"/>
        <v>-7.9405311254361371E-2</v>
      </c>
      <c r="HD19" s="57">
        <f t="shared" si="12"/>
        <v>-9.5554707873554509E-2</v>
      </c>
      <c r="HE19" s="57">
        <f t="shared" si="12"/>
        <v>-2.9054700921919887E-2</v>
      </c>
      <c r="HF19" s="57">
        <f t="shared" si="12"/>
        <v>-5.427765538324273E-2</v>
      </c>
      <c r="HG19" s="57">
        <f t="shared" si="12"/>
        <v>0.49503929456055823</v>
      </c>
      <c r="HH19" s="57">
        <f t="shared" si="12"/>
        <v>3.2863196424942405E-2</v>
      </c>
      <c r="HI19" s="57">
        <f t="shared" si="12"/>
        <v>6.3511505793454534E-2</v>
      </c>
      <c r="HJ19" s="57">
        <f t="shared" si="12"/>
        <v>0.10920478250530115</v>
      </c>
      <c r="HK19" s="57">
        <f t="shared" si="12"/>
        <v>0.36522855057708387</v>
      </c>
      <c r="HL19" s="57">
        <f t="shared" si="12"/>
        <v>-2.4782333799398728E-3</v>
      </c>
      <c r="HM19" s="57">
        <f t="shared" si="12"/>
        <v>-6.1423120809178625E-2</v>
      </c>
      <c r="HN19" s="2"/>
      <c r="HO19" s="2"/>
      <c r="HR19" s="27">
        <f t="shared" si="3"/>
        <v>6.2107222403798748E-2</v>
      </c>
      <c r="HS19" s="27">
        <f t="shared" si="2"/>
        <v>5.2580319099772024E-2</v>
      </c>
      <c r="HT19" s="27">
        <f t="shared" si="4"/>
        <v>5.8410042975243145E-2</v>
      </c>
      <c r="HU19" s="28">
        <f t="shared" si="5"/>
        <v>3.2863196424942405E-2</v>
      </c>
      <c r="HV19" s="27">
        <f t="shared" si="6"/>
        <v>5.6377057927904414E-2</v>
      </c>
      <c r="HW19" s="28">
        <f t="shared" si="7"/>
        <v>5.6377057927904414E-2</v>
      </c>
    </row>
    <row r="20" spans="1:231" x14ac:dyDescent="0.35">
      <c r="A20" t="s">
        <v>48</v>
      </c>
      <c r="B20" s="20" t="s">
        <v>33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>
        <v>8.1609333673845494</v>
      </c>
      <c r="BN20" s="24">
        <v>8.6113758750199949</v>
      </c>
      <c r="BO20" s="24">
        <v>12.456291224736429</v>
      </c>
      <c r="BP20" s="24">
        <v>16.068928558057994</v>
      </c>
      <c r="BQ20" s="24">
        <v>17.511143782108583</v>
      </c>
      <c r="BR20" s="24">
        <v>14.92913386999443</v>
      </c>
      <c r="BS20" s="24">
        <v>14.352179763385498</v>
      </c>
      <c r="BT20" s="24">
        <v>11.63830191443809</v>
      </c>
      <c r="BU20" s="24">
        <v>18.88313146533115</v>
      </c>
      <c r="BV20" s="24">
        <v>21.994398570731573</v>
      </c>
      <c r="BW20" s="24">
        <v>41.516889729799708</v>
      </c>
      <c r="BX20" s="24">
        <v>42.134654029625899</v>
      </c>
      <c r="BY20" s="24">
        <v>43.562500664814571</v>
      </c>
      <c r="BZ20" s="24">
        <v>47.991511904952965</v>
      </c>
      <c r="CA20" s="24">
        <v>52.694971694477388</v>
      </c>
      <c r="CB20" s="24">
        <v>50.850180918585757</v>
      </c>
      <c r="CC20" s="24">
        <v>43.918569600635117</v>
      </c>
      <c r="CD20" s="24">
        <v>42.184476473845294</v>
      </c>
      <c r="CE20" s="24">
        <v>52.384814226026251</v>
      </c>
      <c r="CF20" s="24">
        <v>49.567380511790063</v>
      </c>
      <c r="CG20" s="24">
        <v>88.710477336119482</v>
      </c>
      <c r="CH20" s="24">
        <v>97.269140044900539</v>
      </c>
      <c r="CI20" s="24">
        <v>93.765499935963376</v>
      </c>
      <c r="CJ20" s="24">
        <v>113.47384751664177</v>
      </c>
      <c r="CK20" s="24">
        <v>119.90740443487014</v>
      </c>
      <c r="CL20" s="24">
        <v>125.01097416039541</v>
      </c>
      <c r="CM20" s="24">
        <v>138.12805043030789</v>
      </c>
      <c r="CN20" s="24">
        <v>150.75200353217852</v>
      </c>
      <c r="CO20" s="24">
        <v>157.66848107014442</v>
      </c>
      <c r="CP20" s="24">
        <v>169.08258198559523</v>
      </c>
      <c r="CQ20" s="24">
        <v>203.04788554548551</v>
      </c>
      <c r="CR20" s="24">
        <v>227.09767249335695</v>
      </c>
      <c r="CS20" s="24">
        <v>206.34738966710051</v>
      </c>
      <c r="CT20" s="24">
        <v>212.24208199238942</v>
      </c>
      <c r="CU20" s="24">
        <v>220.21146251536049</v>
      </c>
      <c r="CV20" s="24">
        <v>202.66333449564877</v>
      </c>
      <c r="CW20" s="24">
        <v>180.74375461248215</v>
      </c>
      <c r="CX20" s="24">
        <v>172.23091834983467</v>
      </c>
      <c r="CY20" s="24">
        <v>162.86710453737152</v>
      </c>
      <c r="CZ20" s="24">
        <v>241.06317567600897</v>
      </c>
      <c r="DA20" s="24">
        <v>244.73039664275859</v>
      </c>
      <c r="DB20" s="24">
        <v>257.63457973805436</v>
      </c>
      <c r="DC20" s="24">
        <v>286.00591108392541</v>
      </c>
      <c r="DD20" s="24">
        <v>381.10462901955498</v>
      </c>
      <c r="DE20" s="24">
        <v>373.37687884892438</v>
      </c>
      <c r="DF20" s="24">
        <v>313.81338159351134</v>
      </c>
      <c r="DG20" s="24"/>
      <c r="DH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57">
        <f t="shared" si="10"/>
        <v>5.5194974319439295E-2</v>
      </c>
      <c r="FV20" s="57">
        <f t="shared" si="10"/>
        <v>0.44649257046946711</v>
      </c>
      <c r="FW20" s="57">
        <f t="shared" si="10"/>
        <v>0.2900251180822892</v>
      </c>
      <c r="FX20" s="57">
        <f t="shared" si="10"/>
        <v>8.9751797628558713E-2</v>
      </c>
      <c r="FY20" s="57">
        <f t="shared" si="10"/>
        <v>-0.14744952952486368</v>
      </c>
      <c r="FZ20" s="57">
        <f t="shared" si="10"/>
        <v>-3.8646187490389713E-2</v>
      </c>
      <c r="GA20" s="57">
        <f t="shared" si="15"/>
        <v>-0.18909168458653969</v>
      </c>
      <c r="GB20" s="57">
        <f t="shared" si="15"/>
        <v>0.62249884941594147</v>
      </c>
      <c r="GC20" s="57">
        <f t="shared" si="15"/>
        <v>0.1647643618386396</v>
      </c>
      <c r="GD20" s="57">
        <f t="shared" si="15"/>
        <v>0.88761195703014772</v>
      </c>
      <c r="GE20" s="57">
        <f t="shared" si="15"/>
        <v>1.4879830927767622E-2</v>
      </c>
      <c r="GF20" s="57">
        <f t="shared" si="15"/>
        <v>3.3887702843951643E-2</v>
      </c>
      <c r="GG20" s="57">
        <f t="shared" si="15"/>
        <v>0.10167027081885834</v>
      </c>
      <c r="GH20" s="57">
        <f t="shared" si="15"/>
        <v>9.8006076550361865E-2</v>
      </c>
      <c r="GI20" s="57">
        <f t="shared" si="15"/>
        <v>-3.5008857896112543E-2</v>
      </c>
      <c r="GJ20" s="57">
        <f t="shared" si="15"/>
        <v>-0.1363143885180777</v>
      </c>
      <c r="GK20" s="57">
        <f t="shared" si="11"/>
        <v>-3.948428062567743E-2</v>
      </c>
      <c r="GL20" s="57">
        <f t="shared" si="11"/>
        <v>0.24180311348666958</v>
      </c>
      <c r="GM20" s="57">
        <f t="shared" si="11"/>
        <v>-5.378340566561382E-2</v>
      </c>
      <c r="GN20" s="57">
        <f t="shared" si="11"/>
        <v>0.78969468267581477</v>
      </c>
      <c r="GO20" s="57">
        <f t="shared" si="11"/>
        <v>9.6478600564313496E-2</v>
      </c>
      <c r="GP20" s="57">
        <f t="shared" si="11"/>
        <v>-3.6020058441144254E-2</v>
      </c>
      <c r="GQ20" s="57">
        <f t="shared" si="11"/>
        <v>0.21018762331708463</v>
      </c>
      <c r="GR20" s="57">
        <f t="shared" si="11"/>
        <v>5.669638475319036E-2</v>
      </c>
      <c r="GS20" s="57">
        <f t="shared" si="11"/>
        <v>4.2562590271873965E-2</v>
      </c>
      <c r="GT20" s="57">
        <f t="shared" si="11"/>
        <v>0.10492739823851477</v>
      </c>
      <c r="GU20" s="57">
        <f t="shared" si="11"/>
        <v>9.139311720207044E-2</v>
      </c>
      <c r="GV20" s="57">
        <f t="shared" si="11"/>
        <v>4.5879838250305963E-2</v>
      </c>
      <c r="GW20" s="57">
        <f t="shared" si="11"/>
        <v>7.2393041640154032E-2</v>
      </c>
      <c r="GX20" s="57">
        <f t="shared" si="11"/>
        <v>0.2008799674160637</v>
      </c>
      <c r="GY20" s="57">
        <f t="shared" si="11"/>
        <v>0.11844391722308262</v>
      </c>
      <c r="GZ20" s="57">
        <f t="shared" si="11"/>
        <v>-9.1371622608168404E-2</v>
      </c>
      <c r="HA20" s="57">
        <f t="shared" si="12"/>
        <v>2.8566837384271185E-2</v>
      </c>
      <c r="HB20" s="57">
        <f t="shared" si="12"/>
        <v>3.7548541025228192E-2</v>
      </c>
      <c r="HC20" s="57">
        <f t="shared" si="12"/>
        <v>-7.9687623065886878E-2</v>
      </c>
      <c r="HD20" s="57">
        <f t="shared" si="12"/>
        <v>-0.10815760007954096</v>
      </c>
      <c r="HE20" s="57">
        <f t="shared" si="12"/>
        <v>-4.7098923450490202E-2</v>
      </c>
      <c r="HF20" s="57">
        <f t="shared" si="12"/>
        <v>-5.4367786586630239E-2</v>
      </c>
      <c r="HG20" s="57">
        <f t="shared" si="12"/>
        <v>0.48012194580824369</v>
      </c>
      <c r="HH20" s="57">
        <f t="shared" si="12"/>
        <v>1.5212696657072177E-2</v>
      </c>
      <c r="HI20" s="57">
        <f t="shared" si="12"/>
        <v>5.2728158301203774E-2</v>
      </c>
      <c r="HJ20" s="57">
        <f t="shared" si="12"/>
        <v>0.11012237322612956</v>
      </c>
      <c r="HK20" s="57">
        <f t="shared" si="12"/>
        <v>0.33250612749651826</v>
      </c>
      <c r="HL20" s="57">
        <f t="shared" si="12"/>
        <v>-2.0277240374936719E-2</v>
      </c>
      <c r="HM20" s="57">
        <f t="shared" si="12"/>
        <v>-0.15952647480218934</v>
      </c>
      <c r="HN20" s="2"/>
      <c r="HO20" s="2"/>
      <c r="HR20" s="27">
        <f t="shared" si="3"/>
        <v>0.10436988446993258</v>
      </c>
      <c r="HS20" s="27">
        <f t="shared" si="2"/>
        <v>7.3130602994301186E-2</v>
      </c>
      <c r="HT20" s="27">
        <f t="shared" si="4"/>
        <v>8.4374220965533195E-2</v>
      </c>
      <c r="HU20" s="28">
        <f t="shared" si="5"/>
        <v>5.2728158301203774E-2</v>
      </c>
      <c r="HV20" s="27">
        <f t="shared" si="6"/>
        <v>4.5879838250305963E-2</v>
      </c>
      <c r="HW20" s="28">
        <f t="shared" si="7"/>
        <v>4.5879838250305963E-2</v>
      </c>
    </row>
    <row r="21" spans="1:231" x14ac:dyDescent="0.35">
      <c r="A21" t="s">
        <v>48</v>
      </c>
      <c r="B21" s="20" t="s">
        <v>15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>
        <v>23.337290903816694</v>
      </c>
      <c r="BN21" s="24">
        <v>24.721030825349825</v>
      </c>
      <c r="BO21" s="24">
        <v>35.620956079680823</v>
      </c>
      <c r="BP21" s="24">
        <v>45.801347030629103</v>
      </c>
      <c r="BQ21" s="24">
        <v>49.833980432077148</v>
      </c>
      <c r="BR21" s="24">
        <v>42.617638637398244</v>
      </c>
      <c r="BS21" s="24">
        <v>41.025305215950098</v>
      </c>
      <c r="BT21" s="24">
        <v>33.336099209057849</v>
      </c>
      <c r="BU21" s="24">
        <v>53.621337850960131</v>
      </c>
      <c r="BV21" s="24">
        <v>62.11172064637308</v>
      </c>
      <c r="BW21" s="24">
        <v>130.311426435838</v>
      </c>
      <c r="BX21" s="24">
        <v>134.35983069087195</v>
      </c>
      <c r="BY21" s="24">
        <v>142.79200945205631</v>
      </c>
      <c r="BZ21" s="24">
        <v>159.89876760799382</v>
      </c>
      <c r="CA21" s="24">
        <v>174.88186270067789</v>
      </c>
      <c r="CB21" s="24">
        <v>164.64143794795791</v>
      </c>
      <c r="CC21" s="24">
        <v>144.60914288594424</v>
      </c>
      <c r="CD21" s="24">
        <v>168.02006015042431</v>
      </c>
      <c r="CE21" s="24">
        <v>176.75275644761825</v>
      </c>
      <c r="CF21" s="24">
        <v>169.95055204019752</v>
      </c>
      <c r="CG21" s="24">
        <v>319.07590974969855</v>
      </c>
      <c r="CH21" s="24">
        <v>347.1070771923296</v>
      </c>
      <c r="CI21" s="24">
        <v>334.44909385621702</v>
      </c>
      <c r="CJ21" s="24">
        <v>405.37262646307676</v>
      </c>
      <c r="CK21" s="24">
        <v>429.34432391362742</v>
      </c>
      <c r="CL21" s="24">
        <v>451.7783195736601</v>
      </c>
      <c r="CM21" s="24">
        <v>500.05630053978814</v>
      </c>
      <c r="CN21" s="24">
        <v>546.64392482322967</v>
      </c>
      <c r="CO21" s="24">
        <v>572.66147665055757</v>
      </c>
      <c r="CP21" s="24">
        <v>613.50188821286542</v>
      </c>
      <c r="CQ21" s="24">
        <v>738.33176674847221</v>
      </c>
      <c r="CR21" s="24">
        <v>829.12082417555905</v>
      </c>
      <c r="CS21" s="24">
        <v>753.52354247285905</v>
      </c>
      <c r="CT21" s="24">
        <v>773.74386793287465</v>
      </c>
      <c r="CU21" s="24">
        <v>799.64745138180297</v>
      </c>
      <c r="CV21" s="24">
        <v>734.33834265151961</v>
      </c>
      <c r="CW21" s="24">
        <v>654.16838472678955</v>
      </c>
      <c r="CX21" s="24">
        <v>627.27149889731368</v>
      </c>
      <c r="CY21" s="24">
        <v>590.88143052701071</v>
      </c>
      <c r="CZ21" s="24">
        <v>872.90550597831293</v>
      </c>
      <c r="DA21" s="24">
        <v>884.27115063826034</v>
      </c>
      <c r="DB21" s="24">
        <v>931.43088224018243</v>
      </c>
      <c r="DC21" s="24">
        <v>1028.9053874790818</v>
      </c>
      <c r="DD21" s="24">
        <v>1368.1300874910387</v>
      </c>
      <c r="DE21" s="24">
        <v>1340.0458567896574</v>
      </c>
      <c r="DF21" s="24">
        <v>1121.4732403534388</v>
      </c>
      <c r="DG21" s="24"/>
      <c r="DH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57">
        <f t="shared" si="10"/>
        <v>5.9293082784807188E-2</v>
      </c>
      <c r="FV21" s="57">
        <f t="shared" si="10"/>
        <v>0.44091710136754603</v>
      </c>
      <c r="FW21" s="57">
        <f t="shared" si="10"/>
        <v>0.28579780195050564</v>
      </c>
      <c r="FX21" s="57">
        <f t="shared" si="10"/>
        <v>8.8046174684584491E-2</v>
      </c>
      <c r="FY21" s="57">
        <f t="shared" si="10"/>
        <v>-0.14480765397648002</v>
      </c>
      <c r="FZ21" s="57">
        <f t="shared" si="10"/>
        <v>-3.7363248466113413E-2</v>
      </c>
      <c r="GA21" s="57">
        <f t="shared" si="15"/>
        <v>-0.18742593056694157</v>
      </c>
      <c r="GB21" s="57">
        <f t="shared" si="15"/>
        <v>0.60850666764246131</v>
      </c>
      <c r="GC21" s="57">
        <f t="shared" si="15"/>
        <v>0.15833962999975618</v>
      </c>
      <c r="GD21" s="57">
        <f t="shared" si="15"/>
        <v>1.0980166879895856</v>
      </c>
      <c r="GE21" s="57">
        <f t="shared" si="15"/>
        <v>3.1067147108755456E-2</v>
      </c>
      <c r="GF21" s="57">
        <f t="shared" si="15"/>
        <v>6.2758182395932574E-2</v>
      </c>
      <c r="GG21" s="57">
        <f t="shared" si="15"/>
        <v>0.11980192884449364</v>
      </c>
      <c r="GH21" s="57">
        <f t="shared" si="15"/>
        <v>9.370363084608925E-2</v>
      </c>
      <c r="GI21" s="57">
        <f t="shared" si="15"/>
        <v>-5.8556242451781024E-2</v>
      </c>
      <c r="GJ21" s="57">
        <f t="shared" si="15"/>
        <v>-0.12167225524564328</v>
      </c>
      <c r="GK21" s="57">
        <f t="shared" si="11"/>
        <v>0.16189098972078603</v>
      </c>
      <c r="GL21" s="57">
        <f t="shared" si="11"/>
        <v>5.1974129097298066E-2</v>
      </c>
      <c r="GM21" s="57">
        <f t="shared" si="11"/>
        <v>-3.8484290395983757E-2</v>
      </c>
      <c r="GN21" s="57">
        <f t="shared" si="11"/>
        <v>0.87746321456036924</v>
      </c>
      <c r="GO21" s="57">
        <f t="shared" si="11"/>
        <v>8.7851093066287272E-2</v>
      </c>
      <c r="GP21" s="57">
        <f t="shared" si="11"/>
        <v>-3.6467085138396298E-2</v>
      </c>
      <c r="GQ21" s="57">
        <f t="shared" si="11"/>
        <v>0.21206077071134319</v>
      </c>
      <c r="GR21" s="57">
        <f t="shared" si="11"/>
        <v>5.9134968386263545E-2</v>
      </c>
      <c r="GS21" s="57">
        <f t="shared" si="11"/>
        <v>5.2251757879407293E-2</v>
      </c>
      <c r="GT21" s="57">
        <f t="shared" si="11"/>
        <v>0.10686210221793649</v>
      </c>
      <c r="GU21" s="57">
        <f t="shared" si="11"/>
        <v>9.3164758114540891E-2</v>
      </c>
      <c r="GV21" s="57">
        <f t="shared" si="11"/>
        <v>4.7595062609981996E-2</v>
      </c>
      <c r="GW21" s="57">
        <f t="shared" si="11"/>
        <v>7.1316848133699387E-2</v>
      </c>
      <c r="GX21" s="57">
        <f t="shared" si="11"/>
        <v>0.20347105841717447</v>
      </c>
      <c r="GY21" s="57">
        <f t="shared" si="11"/>
        <v>0.12296512423799855</v>
      </c>
      <c r="GZ21" s="57">
        <f t="shared" si="11"/>
        <v>-9.1177642025660838E-2</v>
      </c>
      <c r="HA21" s="57">
        <f t="shared" si="12"/>
        <v>2.6834364582237206E-2</v>
      </c>
      <c r="HB21" s="57">
        <f t="shared" si="12"/>
        <v>3.3478240697573519E-2</v>
      </c>
      <c r="HC21" s="57">
        <f t="shared" si="12"/>
        <v>-8.1672377767762802E-2</v>
      </c>
      <c r="HD21" s="57">
        <f t="shared" si="12"/>
        <v>-0.10917305180505156</v>
      </c>
      <c r="HE21" s="57">
        <f t="shared" si="12"/>
        <v>-4.1116150608087307E-2</v>
      </c>
      <c r="HF21" s="57">
        <f t="shared" si="12"/>
        <v>-5.8013266080594136E-2</v>
      </c>
      <c r="HG21" s="57">
        <f t="shared" si="12"/>
        <v>0.47729385436899457</v>
      </c>
      <c r="HH21" s="57">
        <f t="shared" si="12"/>
        <v>1.3020475391788607E-2</v>
      </c>
      <c r="HI21" s="57">
        <f t="shared" si="12"/>
        <v>5.3331754143378471E-2</v>
      </c>
      <c r="HJ21" s="57">
        <f t="shared" si="12"/>
        <v>0.10465028280409133</v>
      </c>
      <c r="HK21" s="57">
        <f t="shared" si="12"/>
        <v>0.3296947456394318</v>
      </c>
      <c r="HL21" s="57">
        <f t="shared" si="12"/>
        <v>-2.052745638602534E-2</v>
      </c>
      <c r="HM21" s="57">
        <f t="shared" si="12"/>
        <v>-0.1631083110542591</v>
      </c>
      <c r="HN21" s="2"/>
      <c r="HO21" s="2"/>
      <c r="HR21" s="27">
        <f t="shared" si="3"/>
        <v>0.1120664148539182</v>
      </c>
      <c r="HS21" s="27">
        <f t="shared" si="2"/>
        <v>7.6333466639397954E-2</v>
      </c>
      <c r="HT21" s="27">
        <f t="shared" si="4"/>
        <v>8.7930111491780039E-2</v>
      </c>
      <c r="HU21" s="28">
        <f t="shared" si="5"/>
        <v>5.9134968386263545E-2</v>
      </c>
      <c r="HV21" s="27">
        <f t="shared" si="6"/>
        <v>5.2251757879407293E-2</v>
      </c>
      <c r="HW21" s="28">
        <f t="shared" si="7"/>
        <v>5.2251757879407293E-2</v>
      </c>
    </row>
    <row r="22" spans="1:231" x14ac:dyDescent="0.35">
      <c r="A22" t="s">
        <v>48</v>
      </c>
      <c r="B22" s="20" t="s">
        <v>37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>
        <v>77.232409476643852</v>
      </c>
      <c r="BN22" s="24">
        <v>80.373034330912873</v>
      </c>
      <c r="BO22" s="24">
        <v>112.94941839999045</v>
      </c>
      <c r="BP22" s="24">
        <v>137.38745476225799</v>
      </c>
      <c r="BQ22" s="24">
        <v>150.4561204756744</v>
      </c>
      <c r="BR22" s="24">
        <v>129.3627346169942</v>
      </c>
      <c r="BS22" s="24">
        <v>125.79004155052547</v>
      </c>
      <c r="BT22" s="24">
        <v>104.83626876642697</v>
      </c>
      <c r="BU22" s="24">
        <v>159.87799503848149</v>
      </c>
      <c r="BV22" s="24">
        <v>190.66090624423464</v>
      </c>
      <c r="BW22" s="24">
        <v>561.48961108100229</v>
      </c>
      <c r="BX22" s="24">
        <v>606.56801919136399</v>
      </c>
      <c r="BY22" s="24">
        <v>698.36050534170556</v>
      </c>
      <c r="BZ22" s="24">
        <v>809.77977074379817</v>
      </c>
      <c r="CA22" s="24">
        <v>885.6911712304908</v>
      </c>
      <c r="CB22" s="24">
        <v>789.9406977249447</v>
      </c>
      <c r="CC22" s="24">
        <v>723.11068283631494</v>
      </c>
      <c r="CD22" s="24">
        <v>876.60632089735645</v>
      </c>
      <c r="CE22" s="24">
        <v>928.41922905877914</v>
      </c>
      <c r="CF22" s="24">
        <v>930.07411251924736</v>
      </c>
      <c r="CG22" s="24">
        <v>1884.82028850604</v>
      </c>
      <c r="CH22" s="24">
        <v>2046.883271470914</v>
      </c>
      <c r="CI22" s="24">
        <v>1960.9442977357503</v>
      </c>
      <c r="CJ22" s="24">
        <v>2379.8181688317472</v>
      </c>
      <c r="CK22" s="24">
        <v>2546.7837519226573</v>
      </c>
      <c r="CL22" s="24">
        <v>2662.8615111162089</v>
      </c>
      <c r="CM22" s="24">
        <v>2942.02781485577</v>
      </c>
      <c r="CN22" s="24">
        <v>3212.8866288218542</v>
      </c>
      <c r="CO22" s="24">
        <v>3356.4605255420597</v>
      </c>
      <c r="CP22" s="24">
        <v>3590.7758337823097</v>
      </c>
      <c r="CQ22" s="24">
        <v>4336.3332752425822</v>
      </c>
      <c r="CR22" s="24">
        <v>4854.5643303094776</v>
      </c>
      <c r="CS22" s="24">
        <v>4410.3246612918656</v>
      </c>
      <c r="CT22" s="24">
        <v>4538.94232038055</v>
      </c>
      <c r="CU22" s="24">
        <v>4707.8898894202594</v>
      </c>
      <c r="CV22" s="24">
        <v>4325.7148071764786</v>
      </c>
      <c r="CW22" s="24">
        <v>3835.0995017401806</v>
      </c>
      <c r="CX22" s="24">
        <v>3662.7760208372615</v>
      </c>
      <c r="CY22" s="24">
        <v>3471.4246086420926</v>
      </c>
      <c r="CZ22" s="24">
        <v>5102.5534517409551</v>
      </c>
      <c r="DA22" s="24">
        <v>5135.9235751172992</v>
      </c>
      <c r="DB22" s="24">
        <v>5357.2539224936991</v>
      </c>
      <c r="DC22" s="24">
        <v>5928.8168570749112</v>
      </c>
      <c r="DD22" s="24">
        <v>7920.4759524746696</v>
      </c>
      <c r="DE22" s="24">
        <v>7750.5118774113971</v>
      </c>
      <c r="DF22" s="24">
        <v>6423.4613344233348</v>
      </c>
      <c r="DG22" s="24"/>
      <c r="DH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57">
        <f t="shared" si="10"/>
        <v>4.0664597615833666E-2</v>
      </c>
      <c r="FV22" s="57">
        <f t="shared" si="10"/>
        <v>0.40531484645650773</v>
      </c>
      <c r="FW22" s="57">
        <f t="shared" si="10"/>
        <v>0.21636265780249123</v>
      </c>
      <c r="FX22" s="57">
        <f t="shared" si="10"/>
        <v>9.5122700511710262E-2</v>
      </c>
      <c r="FY22" s="57">
        <f t="shared" si="10"/>
        <v>-0.14019626314963074</v>
      </c>
      <c r="FZ22" s="57">
        <f t="shared" si="10"/>
        <v>-2.7617637158386034E-2</v>
      </c>
      <c r="GA22" s="57">
        <f t="shared" si="15"/>
        <v>-0.16657735799921891</v>
      </c>
      <c r="GB22" s="57">
        <f t="shared" si="15"/>
        <v>0.52502561298405559</v>
      </c>
      <c r="GC22" s="57">
        <f t="shared" si="15"/>
        <v>0.19254001276625921</v>
      </c>
      <c r="GD22" s="57">
        <f t="shared" si="15"/>
        <v>1.9449645558788016</v>
      </c>
      <c r="GE22" s="57">
        <f t="shared" si="15"/>
        <v>8.0283601371670857E-2</v>
      </c>
      <c r="GF22" s="57">
        <f t="shared" si="15"/>
        <v>0.15133090312396158</v>
      </c>
      <c r="GG22" s="57">
        <f t="shared" si="15"/>
        <v>0.15954405289224585</v>
      </c>
      <c r="GH22" s="57">
        <f t="shared" si="15"/>
        <v>9.3743266044997095E-2</v>
      </c>
      <c r="GI22" s="57">
        <f t="shared" si="15"/>
        <v>-0.10810819461203386</v>
      </c>
      <c r="GJ22" s="57">
        <f t="shared" si="15"/>
        <v>-8.4601306251345723E-2</v>
      </c>
      <c r="GK22" s="57">
        <f t="shared" si="11"/>
        <v>0.21227129083333865</v>
      </c>
      <c r="GL22" s="57">
        <f t="shared" si="11"/>
        <v>5.9106245216647896E-2</v>
      </c>
      <c r="GM22" s="57">
        <f t="shared" si="11"/>
        <v>1.7824743485181033E-3</v>
      </c>
      <c r="GN22" s="57">
        <f t="shared" si="11"/>
        <v>1.0265269865438114</v>
      </c>
      <c r="GO22" s="57">
        <f t="shared" si="11"/>
        <v>8.5983254718320926E-2</v>
      </c>
      <c r="GP22" s="57">
        <f t="shared" si="11"/>
        <v>-4.1985283153644103E-2</v>
      </c>
      <c r="GQ22" s="57">
        <f t="shared" si="11"/>
        <v>0.21360824556804564</v>
      </c>
      <c r="GR22" s="57">
        <f t="shared" si="11"/>
        <v>7.015896646123744E-2</v>
      </c>
      <c r="GS22" s="57">
        <f t="shared" si="11"/>
        <v>4.5578176437603084E-2</v>
      </c>
      <c r="GT22" s="57">
        <f t="shared" si="11"/>
        <v>0.10483695925385962</v>
      </c>
      <c r="GU22" s="57">
        <f t="shared" si="11"/>
        <v>9.2065347784403187E-2</v>
      </c>
      <c r="GV22" s="57">
        <f t="shared" si="11"/>
        <v>4.4686885441971913E-2</v>
      </c>
      <c r="GW22" s="57">
        <f t="shared" si="11"/>
        <v>6.9810238034129335E-2</v>
      </c>
      <c r="GX22" s="57">
        <f t="shared" si="11"/>
        <v>0.20763129640285749</v>
      </c>
      <c r="GY22" s="57">
        <f t="shared" si="11"/>
        <v>0.11950904650840163</v>
      </c>
      <c r="GZ22" s="57">
        <f t="shared" si="11"/>
        <v>-9.1509688365648198E-2</v>
      </c>
      <c r="HA22" s="57">
        <f t="shared" si="12"/>
        <v>2.9162855110764087E-2</v>
      </c>
      <c r="HB22" s="57">
        <f t="shared" si="12"/>
        <v>3.7221792460571439E-2</v>
      </c>
      <c r="HC22" s="57">
        <f t="shared" si="12"/>
        <v>-8.1177574501608118E-2</v>
      </c>
      <c r="HD22" s="57">
        <f t="shared" si="12"/>
        <v>-0.11341831981672808</v>
      </c>
      <c r="HE22" s="57">
        <f t="shared" si="12"/>
        <v>-4.4933249013415978E-2</v>
      </c>
      <c r="HF22" s="57">
        <f t="shared" si="12"/>
        <v>-5.224218218820504E-2</v>
      </c>
      <c r="HG22" s="57">
        <f t="shared" si="12"/>
        <v>0.46987304262295548</v>
      </c>
      <c r="HH22" s="57">
        <f t="shared" si="12"/>
        <v>6.5398870765299684E-3</v>
      </c>
      <c r="HI22" s="57">
        <f t="shared" si="12"/>
        <v>4.3094556244705214E-2</v>
      </c>
      <c r="HJ22" s="57">
        <f t="shared" si="12"/>
        <v>0.10668953587982266</v>
      </c>
      <c r="HK22" s="57">
        <f t="shared" si="12"/>
        <v>0.33592859138886932</v>
      </c>
      <c r="HL22" s="57">
        <f t="shared" si="12"/>
        <v>-2.1458820919741446E-2</v>
      </c>
      <c r="HM22" s="57">
        <f t="shared" si="12"/>
        <v>-0.17122101920206145</v>
      </c>
      <c r="HN22" s="2"/>
      <c r="HO22" s="2"/>
      <c r="HR22" s="27">
        <f>AVERAGE(DK22:HN22)</f>
        <v>0.13648701301009408</v>
      </c>
      <c r="HS22" s="27">
        <f t="shared" si="2"/>
        <v>8.2948710848804272E-2</v>
      </c>
      <c r="HT22" s="27">
        <f>AVERAGE(GI22:HK22,HN22)</f>
        <v>9.5313444014990867E-2</v>
      </c>
      <c r="HU22" s="28">
        <f t="shared" si="5"/>
        <v>6.9810238034129335E-2</v>
      </c>
      <c r="HV22" s="27">
        <f t="shared" si="6"/>
        <v>4.5578176437603084E-2</v>
      </c>
      <c r="HW22" s="28">
        <f t="shared" si="7"/>
        <v>4.5578176437603084E-2</v>
      </c>
    </row>
    <row r="23" spans="1:231" x14ac:dyDescent="0.35">
      <c r="A23" t="s">
        <v>52</v>
      </c>
      <c r="B23" s="31" t="s">
        <v>12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32">
        <v>4754430</v>
      </c>
      <c r="DB23" s="32">
        <v>4077557</v>
      </c>
      <c r="DC23" s="32">
        <v>4228732</v>
      </c>
      <c r="DD23" s="32">
        <v>4492429</v>
      </c>
      <c r="DE23" s="32">
        <v>4164758</v>
      </c>
      <c r="DF23" s="33">
        <v>3601490</v>
      </c>
      <c r="DG23" s="33">
        <v>4922770</v>
      </c>
      <c r="DH23" s="33">
        <v>5346091</v>
      </c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57">
        <f t="shared" si="12"/>
        <v>-0.14236680317093742</v>
      </c>
      <c r="HJ23" s="57">
        <f t="shared" si="12"/>
        <v>3.707489558085883E-2</v>
      </c>
      <c r="HK23" s="57">
        <f t="shared" si="12"/>
        <v>6.235840909284391E-2</v>
      </c>
      <c r="HL23" s="57">
        <f t="shared" si="12"/>
        <v>-7.2938492739673788E-2</v>
      </c>
      <c r="HM23" s="57">
        <f t="shared" si="12"/>
        <v>-0.13524627361301664</v>
      </c>
      <c r="HN23" s="57">
        <f t="shared" si="12"/>
        <v>0.36687037864883704</v>
      </c>
      <c r="HO23" s="2"/>
      <c r="HR23" s="27">
        <f t="shared" si="3"/>
        <v>1.929201896648532E-2</v>
      </c>
      <c r="HS23" s="27">
        <f t="shared" si="2"/>
        <v>1.929201896648532E-2</v>
      </c>
      <c r="HT23" s="27">
        <f t="shared" si="4"/>
        <v>8.0984220037900595E-2</v>
      </c>
      <c r="HU23" s="28">
        <f t="shared" si="5"/>
        <v>-1.7931798579407479E-2</v>
      </c>
      <c r="HV23" s="27">
        <f t="shared" si="6"/>
        <v>3.707489558085883E-2</v>
      </c>
      <c r="HW23" s="28">
        <f t="shared" si="7"/>
        <v>4.9716652336851366E-2</v>
      </c>
    </row>
    <row r="24" spans="1:231" x14ac:dyDescent="0.35">
      <c r="B24" s="34" t="s">
        <v>18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51"/>
      <c r="CY24" s="51"/>
      <c r="CZ24" s="51"/>
      <c r="DA24" s="51"/>
      <c r="DB24" s="51"/>
      <c r="DC24" s="51"/>
      <c r="DD24" s="51"/>
      <c r="DE24" s="51"/>
      <c r="DF24" s="24">
        <v>75</v>
      </c>
      <c r="DG24" s="24"/>
      <c r="DH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R24" s="65" t="s">
        <v>60</v>
      </c>
      <c r="HS24" s="66"/>
      <c r="HT24" s="66"/>
      <c r="HU24" s="66"/>
      <c r="HV24" s="66"/>
      <c r="HW24" s="66"/>
    </row>
    <row r="25" spans="1:231" ht="18.5" x14ac:dyDescent="0.35">
      <c r="A25" t="s">
        <v>49</v>
      </c>
      <c r="B25" s="35" t="s">
        <v>53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36">
        <v>983000000</v>
      </c>
      <c r="CC25" s="36">
        <v>956000000</v>
      </c>
      <c r="CD25" s="36">
        <v>925000000</v>
      </c>
      <c r="CE25" s="36">
        <v>953000000</v>
      </c>
      <c r="CF25" s="36">
        <v>992000000</v>
      </c>
      <c r="CG25" s="36">
        <v>1030000000</v>
      </c>
      <c r="CH25" s="36">
        <v>1020000000</v>
      </c>
      <c r="CI25" s="36">
        <v>1070000000</v>
      </c>
      <c r="CJ25" s="36">
        <v>1050000000</v>
      </c>
      <c r="CK25" s="36">
        <v>1020000000</v>
      </c>
      <c r="CL25" s="36">
        <v>1080000000</v>
      </c>
      <c r="CM25" s="36">
        <v>1050000000</v>
      </c>
      <c r="CN25" s="36">
        <v>1100000000</v>
      </c>
      <c r="CO25" s="36">
        <v>1210000000</v>
      </c>
      <c r="CP25" s="36">
        <v>1360000000</v>
      </c>
      <c r="CQ25" s="36">
        <v>1550000000</v>
      </c>
      <c r="CR25" s="36">
        <v>1830000000</v>
      </c>
      <c r="CS25" s="36">
        <v>2040000000</v>
      </c>
      <c r="CT25" s="36">
        <v>2200000000</v>
      </c>
      <c r="CU25" s="36">
        <v>2220000000</v>
      </c>
      <c r="CV25" s="36">
        <v>2590000000</v>
      </c>
      <c r="CW25" s="36">
        <v>2940000000</v>
      </c>
      <c r="CX25" s="52">
        <v>2070000000</v>
      </c>
      <c r="CY25" s="52">
        <v>2200000000</v>
      </c>
      <c r="CZ25" s="52">
        <v>2340000000</v>
      </c>
      <c r="DA25" s="52">
        <v>2320000000</v>
      </c>
      <c r="DB25" s="52">
        <v>2350000000</v>
      </c>
      <c r="DC25" s="53">
        <v>2440000000</v>
      </c>
      <c r="DD25" s="53">
        <v>2460000000</v>
      </c>
      <c r="DE25" s="53">
        <v>2450000000</v>
      </c>
      <c r="DF25" s="53">
        <v>2470000000</v>
      </c>
      <c r="DG25" s="53">
        <v>2680000000</v>
      </c>
      <c r="DH25" s="56"/>
      <c r="DI25" s="37"/>
      <c r="DJ25" s="58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57">
        <f t="shared" si="15"/>
        <v>-2.7466937945066123E-2</v>
      </c>
      <c r="GK25" s="57">
        <f t="shared" si="11"/>
        <v>-3.2426778242677826E-2</v>
      </c>
      <c r="GL25" s="57">
        <f t="shared" si="11"/>
        <v>3.027027027027027E-2</v>
      </c>
      <c r="GM25" s="57">
        <f t="shared" si="11"/>
        <v>4.0923399790136414E-2</v>
      </c>
      <c r="GN25" s="57">
        <f t="shared" si="11"/>
        <v>3.8306451612903226E-2</v>
      </c>
      <c r="GO25" s="57">
        <f t="shared" si="11"/>
        <v>-9.7087378640776691E-3</v>
      </c>
      <c r="GP25" s="57">
        <f t="shared" si="11"/>
        <v>4.9019607843137254E-2</v>
      </c>
      <c r="GQ25" s="57">
        <f t="shared" si="11"/>
        <v>-1.8691588785046728E-2</v>
      </c>
      <c r="GR25" s="57">
        <f t="shared" si="11"/>
        <v>-2.8571428571428571E-2</v>
      </c>
      <c r="GS25" s="57">
        <f t="shared" si="11"/>
        <v>5.8823529411764705E-2</v>
      </c>
      <c r="GT25" s="57">
        <f t="shared" si="11"/>
        <v>-2.7777777777777776E-2</v>
      </c>
      <c r="GU25" s="57">
        <f t="shared" si="11"/>
        <v>4.7619047619047616E-2</v>
      </c>
      <c r="GV25" s="57">
        <f t="shared" si="11"/>
        <v>0.1</v>
      </c>
      <c r="GW25" s="57">
        <f t="shared" si="11"/>
        <v>0.12396694214876033</v>
      </c>
      <c r="GX25" s="57">
        <f t="shared" si="11"/>
        <v>0.13970588235294118</v>
      </c>
      <c r="GY25" s="57">
        <f t="shared" si="11"/>
        <v>0.18064516129032257</v>
      </c>
      <c r="GZ25" s="57">
        <f t="shared" si="11"/>
        <v>0.11475409836065574</v>
      </c>
      <c r="HA25" s="57">
        <f t="shared" si="12"/>
        <v>7.8431372549019607E-2</v>
      </c>
      <c r="HB25" s="57">
        <f t="shared" si="12"/>
        <v>9.0909090909090905E-3</v>
      </c>
      <c r="HC25" s="57">
        <f t="shared" si="12"/>
        <v>0.16666666666666666</v>
      </c>
      <c r="HD25" s="57">
        <f t="shared" si="12"/>
        <v>0.13513513513513514</v>
      </c>
      <c r="HE25" s="57">
        <f t="shared" si="12"/>
        <v>-0.29591836734693877</v>
      </c>
      <c r="HF25" s="57">
        <f t="shared" si="12"/>
        <v>6.280193236714976E-2</v>
      </c>
      <c r="HG25" s="57">
        <f t="shared" si="12"/>
        <v>6.363636363636363E-2</v>
      </c>
      <c r="HH25" s="57">
        <f t="shared" si="12"/>
        <v>-8.5470085470085479E-3</v>
      </c>
      <c r="HI25" s="57">
        <f t="shared" si="12"/>
        <v>1.2931034482758621E-2</v>
      </c>
      <c r="HJ25" s="57">
        <f t="shared" si="12"/>
        <v>3.8297872340425532E-2</v>
      </c>
      <c r="HK25" s="57">
        <f t="shared" si="12"/>
        <v>8.1967213114754103E-3</v>
      </c>
      <c r="HL25" s="57">
        <f t="shared" si="12"/>
        <v>-4.0650406504065045E-3</v>
      </c>
      <c r="HM25" s="57">
        <f t="shared" si="12"/>
        <v>8.1632653061224497E-3</v>
      </c>
      <c r="HN25" s="57">
        <f t="shared" si="12"/>
        <v>8.5020242914979755E-2</v>
      </c>
      <c r="HO25" s="2"/>
      <c r="HR25" s="27">
        <f t="shared" ref="HR25:HR32" si="16">AVERAGE(DK25:HN25)</f>
        <v>3.6749427121629555E-2</v>
      </c>
      <c r="HS25" s="27">
        <f t="shared" ref="HS25:HS32" si="17">AVERAGE(GI25:HN25)</f>
        <v>3.6749427121629555E-2</v>
      </c>
      <c r="HT25" s="27">
        <f t="shared" ref="HT25:HT32" si="18">AVERAGE(GI25:HK25,HN25)</f>
        <v>3.9142552279820698E-2</v>
      </c>
      <c r="HU25" s="28">
        <f t="shared" si="5"/>
        <v>3.8306451612903226E-2</v>
      </c>
      <c r="HV25" s="27">
        <f t="shared" si="6"/>
        <v>3.9614925701519824E-2</v>
      </c>
      <c r="HW25" s="28">
        <f t="shared" si="7"/>
        <v>4.0923399790136414E-2</v>
      </c>
    </row>
    <row r="26" spans="1:231" ht="15.5" x14ac:dyDescent="0.35">
      <c r="A26" t="s">
        <v>49</v>
      </c>
      <c r="B26" s="30" t="s">
        <v>26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38">
        <v>3370000</v>
      </c>
      <c r="CC26" s="38">
        <v>3330000</v>
      </c>
      <c r="CD26" s="38">
        <v>3060000</v>
      </c>
      <c r="CE26" s="38">
        <v>2680000</v>
      </c>
      <c r="CF26" s="38">
        <v>2790000</v>
      </c>
      <c r="CG26" s="38">
        <v>2830000</v>
      </c>
      <c r="CH26" s="38">
        <v>3090000</v>
      </c>
      <c r="CI26" s="38">
        <v>3100000</v>
      </c>
      <c r="CJ26" s="38">
        <v>3060000</v>
      </c>
      <c r="CK26" s="38">
        <v>3060000</v>
      </c>
      <c r="CL26" s="38">
        <v>3170000</v>
      </c>
      <c r="CM26" s="38">
        <v>3050000</v>
      </c>
      <c r="CN26" s="38">
        <v>2870000</v>
      </c>
      <c r="CO26" s="38">
        <v>3200000</v>
      </c>
      <c r="CP26" s="38">
        <v>3150000</v>
      </c>
      <c r="CQ26" s="38">
        <v>3470000</v>
      </c>
      <c r="CR26" s="38">
        <v>3630000</v>
      </c>
      <c r="CS26" s="38">
        <v>3710000</v>
      </c>
      <c r="CT26" s="39">
        <v>3880000</v>
      </c>
      <c r="CU26" s="39">
        <v>3850000</v>
      </c>
      <c r="CV26" s="39">
        <v>4150000</v>
      </c>
      <c r="CW26" s="39">
        <v>4730000</v>
      </c>
      <c r="CX26" s="39">
        <v>5170000</v>
      </c>
      <c r="CY26" s="51">
        <v>5270000</v>
      </c>
      <c r="CZ26" s="51">
        <v>5290000</v>
      </c>
      <c r="DA26" s="51">
        <v>5000000</v>
      </c>
      <c r="DB26" s="51">
        <v>4750000</v>
      </c>
      <c r="DC26" s="54">
        <v>4570000</v>
      </c>
      <c r="DD26" s="54">
        <v>4520000</v>
      </c>
      <c r="DE26" s="54">
        <v>4650000</v>
      </c>
      <c r="DF26" s="54">
        <v>4430000</v>
      </c>
      <c r="DG26" s="54">
        <v>4550000</v>
      </c>
      <c r="DH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57">
        <f t="shared" si="15"/>
        <v>-1.1869436201780416E-2</v>
      </c>
      <c r="GK26" s="57">
        <f t="shared" si="11"/>
        <v>-8.1081081081081086E-2</v>
      </c>
      <c r="GL26" s="57">
        <f t="shared" si="11"/>
        <v>-0.12418300653594772</v>
      </c>
      <c r="GM26" s="57">
        <f t="shared" si="11"/>
        <v>4.1044776119402986E-2</v>
      </c>
      <c r="GN26" s="57">
        <f t="shared" si="11"/>
        <v>1.4336917562724014E-2</v>
      </c>
      <c r="GO26" s="57">
        <f t="shared" si="11"/>
        <v>9.187279151943463E-2</v>
      </c>
      <c r="GP26" s="57">
        <f t="shared" si="11"/>
        <v>3.2362459546925568E-3</v>
      </c>
      <c r="GQ26" s="57">
        <f t="shared" si="11"/>
        <v>-1.2903225806451613E-2</v>
      </c>
      <c r="GR26" s="57">
        <f t="shared" si="11"/>
        <v>0</v>
      </c>
      <c r="GS26" s="57">
        <f t="shared" si="11"/>
        <v>3.5947712418300651E-2</v>
      </c>
      <c r="GT26" s="57">
        <f t="shared" si="11"/>
        <v>-3.7854889589905363E-2</v>
      </c>
      <c r="GU26" s="57">
        <f t="shared" si="11"/>
        <v>-5.9016393442622953E-2</v>
      </c>
      <c r="GV26" s="57">
        <f t="shared" si="11"/>
        <v>0.11498257839721254</v>
      </c>
      <c r="GW26" s="57">
        <f t="shared" si="11"/>
        <v>-1.5625E-2</v>
      </c>
      <c r="GX26" s="57">
        <f t="shared" si="11"/>
        <v>0.10158730158730159</v>
      </c>
      <c r="GY26" s="57">
        <f t="shared" si="11"/>
        <v>4.6109510086455328E-2</v>
      </c>
      <c r="GZ26" s="57">
        <f t="shared" si="11"/>
        <v>2.2038567493112948E-2</v>
      </c>
      <c r="HA26" s="57">
        <f t="shared" si="12"/>
        <v>4.5822102425876012E-2</v>
      </c>
      <c r="HB26" s="57">
        <f t="shared" si="12"/>
        <v>-7.7319587628865982E-3</v>
      </c>
      <c r="HC26" s="57">
        <f t="shared" si="12"/>
        <v>7.792207792207792E-2</v>
      </c>
      <c r="HD26" s="57">
        <f t="shared" si="12"/>
        <v>0.13975903614457832</v>
      </c>
      <c r="HE26" s="57">
        <f t="shared" si="12"/>
        <v>9.3023255813953487E-2</v>
      </c>
      <c r="HF26" s="57">
        <f t="shared" si="12"/>
        <v>1.9342359767891684E-2</v>
      </c>
      <c r="HG26" s="57">
        <f t="shared" si="12"/>
        <v>3.7950664136622392E-3</v>
      </c>
      <c r="HH26" s="57">
        <f t="shared" si="12"/>
        <v>-5.4820415879017016E-2</v>
      </c>
      <c r="HI26" s="57">
        <f t="shared" si="12"/>
        <v>-0.05</v>
      </c>
      <c r="HJ26" s="57">
        <f t="shared" si="12"/>
        <v>-3.7894736842105266E-2</v>
      </c>
      <c r="HK26" s="57">
        <f t="shared" si="12"/>
        <v>-1.0940919037199124E-2</v>
      </c>
      <c r="HL26" s="57">
        <f t="shared" si="12"/>
        <v>2.8761061946902654E-2</v>
      </c>
      <c r="HM26" s="57">
        <f t="shared" si="12"/>
        <v>-4.7311827956989246E-2</v>
      </c>
      <c r="HN26" s="57">
        <f t="shared" si="12"/>
        <v>2.7088036117381489E-2</v>
      </c>
      <c r="HO26" s="2"/>
      <c r="HR26" s="27">
        <f t="shared" si="16"/>
        <v>1.1465693759837891E-2</v>
      </c>
      <c r="HS26" s="27">
        <f t="shared" si="17"/>
        <v>1.1465693759837891E-2</v>
      </c>
      <c r="HT26" s="27">
        <f t="shared" si="18"/>
        <v>1.2896112847071076E-2</v>
      </c>
      <c r="HU26" s="28">
        <f t="shared" si="5"/>
        <v>3.7950664136622392E-3</v>
      </c>
      <c r="HV26" s="27">
        <f t="shared" si="6"/>
        <v>3.515656184177398E-3</v>
      </c>
      <c r="HW26" s="28">
        <f t="shared" si="7"/>
        <v>3.7950664136622392E-3</v>
      </c>
    </row>
    <row r="27" spans="1:231" x14ac:dyDescent="0.35">
      <c r="A27" t="s">
        <v>50</v>
      </c>
      <c r="B27" s="30" t="s">
        <v>22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">
        <v>250511</v>
      </c>
      <c r="BU27" s="2">
        <v>261025</v>
      </c>
      <c r="BV27" s="2">
        <v>329306</v>
      </c>
      <c r="BW27" s="2">
        <v>330368</v>
      </c>
      <c r="BX27" s="2">
        <v>324226</v>
      </c>
      <c r="BY27" s="2">
        <v>320453</v>
      </c>
      <c r="BZ27" s="2">
        <v>333919</v>
      </c>
      <c r="CA27" s="2">
        <v>350958</v>
      </c>
      <c r="CB27" s="2">
        <v>356049</v>
      </c>
      <c r="CC27" s="2">
        <v>339726</v>
      </c>
      <c r="CD27" s="2">
        <v>295932</v>
      </c>
      <c r="CE27" s="2">
        <v>271695</v>
      </c>
      <c r="CF27" s="2">
        <v>286642</v>
      </c>
      <c r="CG27" s="2">
        <v>400882</v>
      </c>
      <c r="CH27" s="2">
        <v>375107</v>
      </c>
      <c r="CI27" s="2">
        <v>377681</v>
      </c>
      <c r="CJ27" s="2">
        <v>385676</v>
      </c>
      <c r="CK27" s="2">
        <v>397402</v>
      </c>
      <c r="CL27" s="2">
        <v>443373</v>
      </c>
      <c r="CM27" s="2">
        <v>448858</v>
      </c>
      <c r="CN27" s="2">
        <v>417958</v>
      </c>
      <c r="CO27" s="24">
        <v>476664</v>
      </c>
      <c r="CP27" s="2">
        <v>597100</v>
      </c>
      <c r="CQ27" s="2">
        <v>622571</v>
      </c>
      <c r="CR27" s="2">
        <v>683634</v>
      </c>
      <c r="CS27" s="2">
        <v>782377</v>
      </c>
      <c r="CT27" s="2">
        <v>747532</v>
      </c>
      <c r="CU27" s="2">
        <v>625325</v>
      </c>
      <c r="CV27" s="2">
        <v>757870</v>
      </c>
      <c r="CW27" s="2">
        <v>783901</v>
      </c>
      <c r="CX27" s="2">
        <v>797990</v>
      </c>
      <c r="CY27" s="2">
        <v>875926</v>
      </c>
      <c r="CZ27" s="2">
        <v>975343</v>
      </c>
      <c r="DA27" s="2">
        <v>961126</v>
      </c>
      <c r="DB27" s="2">
        <v>971812</v>
      </c>
      <c r="DC27" s="2">
        <v>995223</v>
      </c>
      <c r="DD27" s="2">
        <v>914542</v>
      </c>
      <c r="DE27" s="2">
        <v>1043186</v>
      </c>
      <c r="DF27" s="2">
        <v>919295</v>
      </c>
      <c r="DG27" s="2">
        <v>956200</v>
      </c>
      <c r="DH27" s="2">
        <v>955836</v>
      </c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57">
        <f t="shared" si="15"/>
        <v>4.1970212884863342E-2</v>
      </c>
      <c r="GC27" s="57">
        <f t="shared" si="15"/>
        <v>0.26158797050090987</v>
      </c>
      <c r="GD27" s="57">
        <f t="shared" si="15"/>
        <v>3.2249640152320334E-3</v>
      </c>
      <c r="GE27" s="57">
        <f t="shared" si="15"/>
        <v>-1.859138899651298E-2</v>
      </c>
      <c r="GF27" s="57">
        <f t="shared" si="15"/>
        <v>-1.1636944600371346E-2</v>
      </c>
      <c r="GG27" s="57">
        <f t="shared" si="15"/>
        <v>4.2021762941835461E-2</v>
      </c>
      <c r="GH27" s="57">
        <f t="shared" si="15"/>
        <v>5.1027344954914212E-2</v>
      </c>
      <c r="GI27" s="57">
        <f t="shared" si="15"/>
        <v>1.4506009266066025E-2</v>
      </c>
      <c r="GJ27" s="57">
        <f t="shared" si="15"/>
        <v>-4.5844813494771784E-2</v>
      </c>
      <c r="GK27" s="57">
        <f t="shared" si="11"/>
        <v>-0.1289097684604652</v>
      </c>
      <c r="GL27" s="57">
        <f t="shared" si="11"/>
        <v>-8.1900571752970275E-2</v>
      </c>
      <c r="GM27" s="57">
        <f t="shared" ref="GM27:HB32" si="19">(CF27-CE27)/CE27</f>
        <v>5.5013894256427241E-2</v>
      </c>
      <c r="GN27" s="57">
        <f t="shared" si="19"/>
        <v>0.39854592139323614</v>
      </c>
      <c r="GO27" s="57">
        <f t="shared" si="19"/>
        <v>-6.4295727919936541E-2</v>
      </c>
      <c r="GP27" s="57">
        <f t="shared" si="19"/>
        <v>6.8620420306739144E-3</v>
      </c>
      <c r="GQ27" s="57">
        <f t="shared" si="19"/>
        <v>2.1168658206264016E-2</v>
      </c>
      <c r="GR27" s="57">
        <f t="shared" si="19"/>
        <v>3.0403758595297606E-2</v>
      </c>
      <c r="GS27" s="57">
        <f t="shared" si="19"/>
        <v>0.11567883402700541</v>
      </c>
      <c r="GT27" s="57">
        <f t="shared" si="19"/>
        <v>1.2371073565598266E-2</v>
      </c>
      <c r="GU27" s="57">
        <f t="shared" si="19"/>
        <v>-6.8841370767592419E-2</v>
      </c>
      <c r="GV27" s="57">
        <f t="shared" si="19"/>
        <v>0.14045908919077993</v>
      </c>
      <c r="GW27" s="57">
        <f t="shared" si="19"/>
        <v>0.25266435056979342</v>
      </c>
      <c r="GX27" s="57">
        <f t="shared" si="19"/>
        <v>4.265784625690839E-2</v>
      </c>
      <c r="GY27" s="57">
        <f t="shared" si="19"/>
        <v>9.8081985829728657E-2</v>
      </c>
      <c r="GZ27" s="57">
        <f t="shared" si="19"/>
        <v>0.14443839832424951</v>
      </c>
      <c r="HA27" s="57">
        <f t="shared" si="12"/>
        <v>-4.4537352197214386E-2</v>
      </c>
      <c r="HB27" s="57">
        <f t="shared" si="12"/>
        <v>-0.16348062691630594</v>
      </c>
      <c r="HC27" s="57">
        <f t="shared" si="12"/>
        <v>0.21196177987446527</v>
      </c>
      <c r="HD27" s="57">
        <f t="shared" si="12"/>
        <v>3.4347579400160977E-2</v>
      </c>
      <c r="HE27" s="57">
        <f t="shared" si="12"/>
        <v>1.7972932806566134E-2</v>
      </c>
      <c r="HF27" s="57">
        <f t="shared" si="12"/>
        <v>9.7665384277998465E-2</v>
      </c>
      <c r="HG27" s="57">
        <f t="shared" si="12"/>
        <v>0.1134993138689798</v>
      </c>
      <c r="HH27" s="57">
        <f t="shared" si="12"/>
        <v>-1.4576410555056016E-2</v>
      </c>
      <c r="HI27" s="57">
        <f t="shared" si="12"/>
        <v>1.1118209267047192E-2</v>
      </c>
      <c r="HJ27" s="57">
        <f t="shared" si="12"/>
        <v>2.409005033895445E-2</v>
      </c>
      <c r="HK27" s="57">
        <f t="shared" si="12"/>
        <v>-8.1068263092794274E-2</v>
      </c>
      <c r="HL27" s="57">
        <f t="shared" si="12"/>
        <v>0.14066494485764458</v>
      </c>
      <c r="HM27" s="57">
        <f t="shared" si="12"/>
        <v>-0.11876213829556762</v>
      </c>
      <c r="HN27" s="57">
        <f t="shared" si="12"/>
        <v>4.0144893641322968E-2</v>
      </c>
      <c r="HO27" s="2"/>
      <c r="HR27" s="27">
        <f t="shared" si="16"/>
        <v>4.0556508412650363E-2</v>
      </c>
      <c r="HS27" s="27">
        <f t="shared" si="17"/>
        <v>3.7878122074765416E-2</v>
      </c>
      <c r="HT27" s="27">
        <f t="shared" si="18"/>
        <v>3.9673236661013883E-2</v>
      </c>
      <c r="HU27" s="28">
        <f t="shared" si="5"/>
        <v>2.409005033895445E-2</v>
      </c>
      <c r="HV27" s="27">
        <f t="shared" si="6"/>
        <v>2.1168658206264016E-2</v>
      </c>
      <c r="HW27" s="28">
        <f t="shared" si="7"/>
        <v>2.2629354272609231E-2</v>
      </c>
    </row>
    <row r="28" spans="1:231" x14ac:dyDescent="0.35">
      <c r="A28" t="s">
        <v>48</v>
      </c>
      <c r="B28" s="20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>
        <v>95031</v>
      </c>
      <c r="BU28" s="2">
        <v>63903</v>
      </c>
      <c r="BV28" s="2">
        <v>97941</v>
      </c>
      <c r="BW28" s="2">
        <v>97665</v>
      </c>
      <c r="BX28" s="2">
        <v>93846</v>
      </c>
      <c r="BY28" s="2">
        <v>97810</v>
      </c>
      <c r="BZ28" s="2">
        <v>112585</v>
      </c>
      <c r="CA28" s="2">
        <v>137044</v>
      </c>
      <c r="CB28" s="2">
        <v>126800</v>
      </c>
      <c r="CC28" s="2">
        <v>115743</v>
      </c>
      <c r="CD28" s="2">
        <v>108583</v>
      </c>
      <c r="CE28" s="2">
        <v>94182</v>
      </c>
      <c r="CF28" s="2">
        <v>108676</v>
      </c>
      <c r="CG28" s="2">
        <v>138999</v>
      </c>
      <c r="CH28" s="2">
        <v>130236</v>
      </c>
      <c r="CI28" s="2">
        <v>143238</v>
      </c>
      <c r="CJ28" s="2">
        <v>139763</v>
      </c>
      <c r="CK28" s="2">
        <v>131787</v>
      </c>
      <c r="CL28" s="2">
        <v>135761</v>
      </c>
      <c r="CM28" s="2">
        <v>135233</v>
      </c>
      <c r="CN28" s="2">
        <v>124620</v>
      </c>
      <c r="CO28" s="2">
        <v>133731</v>
      </c>
      <c r="CP28" s="40">
        <v>160802</v>
      </c>
      <c r="CQ28" s="40">
        <v>177709</v>
      </c>
      <c r="CR28" s="40">
        <v>189427</v>
      </c>
      <c r="CS28" s="40">
        <v>213220</v>
      </c>
      <c r="CT28" s="40">
        <v>219123</v>
      </c>
      <c r="CU28" s="40">
        <v>220669</v>
      </c>
      <c r="CV28" s="40">
        <v>245070</v>
      </c>
      <c r="CW28" s="40">
        <v>263824</v>
      </c>
      <c r="CX28" s="40">
        <v>275572</v>
      </c>
      <c r="CY28" s="40">
        <v>282018</v>
      </c>
      <c r="CZ28" s="40">
        <v>304729</v>
      </c>
      <c r="DA28" s="2">
        <v>290241</v>
      </c>
      <c r="DB28" s="2">
        <v>284320</v>
      </c>
      <c r="DC28" s="2">
        <v>290352</v>
      </c>
      <c r="DD28" s="2">
        <v>289445</v>
      </c>
      <c r="DE28" s="2">
        <v>280597</v>
      </c>
      <c r="DF28" s="2">
        <v>288458</v>
      </c>
      <c r="DG28" s="2">
        <v>268294</v>
      </c>
      <c r="DH28" s="2">
        <v>262911</v>
      </c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57">
        <f t="shared" si="15"/>
        <v>-0.32755627111153202</v>
      </c>
      <c r="GC28" s="57">
        <f t="shared" si="15"/>
        <v>0.5326510492465143</v>
      </c>
      <c r="GD28" s="57">
        <f t="shared" si="15"/>
        <v>-2.8180230955371093E-3</v>
      </c>
      <c r="GE28" s="57">
        <f t="shared" si="15"/>
        <v>-3.9103056366149594E-2</v>
      </c>
      <c r="GF28" s="57">
        <f t="shared" si="15"/>
        <v>4.2239413507235257E-2</v>
      </c>
      <c r="GG28" s="57">
        <f t="shared" si="15"/>
        <v>0.15105817401083735</v>
      </c>
      <c r="GH28" s="57">
        <f t="shared" si="15"/>
        <v>0.2172491895012657</v>
      </c>
      <c r="GI28" s="57">
        <f t="shared" si="15"/>
        <v>-7.4749715419865151E-2</v>
      </c>
      <c r="GJ28" s="57">
        <f t="shared" si="15"/>
        <v>-8.7200315457413247E-2</v>
      </c>
      <c r="GK28" s="57">
        <f t="shared" si="15"/>
        <v>-6.1861192469522992E-2</v>
      </c>
      <c r="GL28" s="57">
        <f t="shared" si="15"/>
        <v>-0.1326266542644797</v>
      </c>
      <c r="GM28" s="57">
        <f t="shared" si="19"/>
        <v>0.1538935253020747</v>
      </c>
      <c r="GN28" s="57">
        <f t="shared" si="19"/>
        <v>0.27902204718613127</v>
      </c>
      <c r="GO28" s="57">
        <f t="shared" si="19"/>
        <v>-6.3043619018841868E-2</v>
      </c>
      <c r="GP28" s="57">
        <f t="shared" si="19"/>
        <v>9.9834147240394355E-2</v>
      </c>
      <c r="GQ28" s="57">
        <f t="shared" si="19"/>
        <v>-2.4260321981597062E-2</v>
      </c>
      <c r="GR28" s="57">
        <f t="shared" si="19"/>
        <v>-5.7068036604823881E-2</v>
      </c>
      <c r="GS28" s="57">
        <f t="shared" si="19"/>
        <v>3.0154719357751523E-2</v>
      </c>
      <c r="GT28" s="57">
        <f t="shared" si="19"/>
        <v>-3.8891876164730667E-3</v>
      </c>
      <c r="GU28" s="57">
        <f t="shared" si="19"/>
        <v>-7.8479365243690521E-2</v>
      </c>
      <c r="GV28" s="57">
        <f t="shared" si="19"/>
        <v>7.3110255175734232E-2</v>
      </c>
      <c r="GW28" s="57">
        <f t="shared" si="19"/>
        <v>0.20242875623453052</v>
      </c>
      <c r="GX28" s="57">
        <f t="shared" si="19"/>
        <v>0.1051417270929466</v>
      </c>
      <c r="GY28" s="57">
        <f t="shared" si="19"/>
        <v>6.5939260251309723E-2</v>
      </c>
      <c r="GZ28" s="57">
        <f t="shared" si="19"/>
        <v>0.12560511437123537</v>
      </c>
      <c r="HA28" s="57">
        <f t="shared" si="12"/>
        <v>2.7685020166963701E-2</v>
      </c>
      <c r="HB28" s="57">
        <f t="shared" si="12"/>
        <v>7.0553981097374536E-3</v>
      </c>
      <c r="HC28" s="57">
        <f t="shared" si="12"/>
        <v>0.11057738060171569</v>
      </c>
      <c r="HD28" s="57">
        <f t="shared" si="12"/>
        <v>7.6525074468519194E-2</v>
      </c>
      <c r="HE28" s="57">
        <f t="shared" si="12"/>
        <v>4.4529686457638426E-2</v>
      </c>
      <c r="HF28" s="57">
        <f t="shared" si="12"/>
        <v>2.3391346000319335E-2</v>
      </c>
      <c r="HG28" s="57">
        <f t="shared" si="12"/>
        <v>8.0530320759667817E-2</v>
      </c>
      <c r="HH28" s="57">
        <f t="shared" si="12"/>
        <v>-4.7543883253645045E-2</v>
      </c>
      <c r="HI28" s="57">
        <f t="shared" si="12"/>
        <v>-2.0400288036493811E-2</v>
      </c>
      <c r="HJ28" s="57">
        <f t="shared" si="12"/>
        <v>2.1215531795160381E-2</v>
      </c>
      <c r="HK28" s="57">
        <f t="shared" si="12"/>
        <v>-3.1237945665950296E-3</v>
      </c>
      <c r="HL28" s="57">
        <f t="shared" si="12"/>
        <v>-3.0568847276684689E-2</v>
      </c>
      <c r="HM28" s="57">
        <f t="shared" si="12"/>
        <v>2.8015267447620607E-2</v>
      </c>
      <c r="HN28" s="57">
        <f t="shared" si="12"/>
        <v>-6.9902724140082778E-2</v>
      </c>
      <c r="HO28" s="2"/>
      <c r="HR28" s="27">
        <f t="shared" si="16"/>
        <v>3.5221977137483998E-2</v>
      </c>
      <c r="HS28" s="27">
        <f t="shared" si="17"/>
        <v>2.4998019770913812E-2</v>
      </c>
      <c r="HT28" s="27">
        <f t="shared" si="18"/>
        <v>2.6749673749943536E-2</v>
      </c>
      <c r="HU28" s="28">
        <f t="shared" si="5"/>
        <v>2.3391346000319335E-2</v>
      </c>
      <c r="HV28" s="27">
        <f t="shared" si="6"/>
        <v>2.3391346000319335E-2</v>
      </c>
      <c r="HW28" s="28">
        <f t="shared" si="7"/>
        <v>2.2303438897739856E-2</v>
      </c>
    </row>
    <row r="29" spans="1:231" x14ac:dyDescent="0.35">
      <c r="A29" t="s">
        <v>48</v>
      </c>
      <c r="B29" s="20" t="s">
        <v>30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>
        <v>0</v>
      </c>
      <c r="CQ29" s="2">
        <v>639</v>
      </c>
      <c r="CR29" s="2">
        <v>656</v>
      </c>
      <c r="CS29" s="2">
        <v>688</v>
      </c>
      <c r="CT29" s="2">
        <v>585</v>
      </c>
      <c r="CU29" s="2">
        <v>511</v>
      </c>
      <c r="CV29" s="2">
        <v>4816</v>
      </c>
      <c r="CW29" s="2">
        <v>107130</v>
      </c>
      <c r="CX29" s="5">
        <v>64876</v>
      </c>
      <c r="CY29" s="5">
        <v>64041</v>
      </c>
      <c r="CZ29" s="5">
        <v>72154</v>
      </c>
      <c r="DA29" s="5">
        <v>66350</v>
      </c>
      <c r="DB29" s="5">
        <v>57759</v>
      </c>
      <c r="DC29" s="5">
        <v>70146</v>
      </c>
      <c r="DD29" s="5">
        <v>69506</v>
      </c>
      <c r="DE29" s="5">
        <v>94790</v>
      </c>
      <c r="DF29" s="5">
        <v>66232</v>
      </c>
      <c r="DG29" s="5">
        <v>84104</v>
      </c>
      <c r="DH29" s="5">
        <v>86461</v>
      </c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57">
        <f t="shared" si="19"/>
        <v>2.6604068857589983E-2</v>
      </c>
      <c r="GZ29" s="57">
        <f t="shared" si="19"/>
        <v>4.878048780487805E-2</v>
      </c>
      <c r="HA29" s="57">
        <f t="shared" si="12"/>
        <v>-0.14970930232558138</v>
      </c>
      <c r="HB29" s="57">
        <f t="shared" si="12"/>
        <v>-0.12649572649572649</v>
      </c>
      <c r="HC29" s="57">
        <f t="shared" ref="HC29:HN32" si="20">(CV29-CU29)/CU29</f>
        <v>8.4246575342465757</v>
      </c>
      <c r="HD29" s="57">
        <f t="shared" si="20"/>
        <v>21.244601328903656</v>
      </c>
      <c r="HE29" s="57">
        <f t="shared" si="20"/>
        <v>-0.39441799682628581</v>
      </c>
      <c r="HF29" s="57">
        <f t="shared" si="20"/>
        <v>-1.2870707195264813E-2</v>
      </c>
      <c r="HG29" s="57">
        <f t="shared" si="20"/>
        <v>0.12668446776283943</v>
      </c>
      <c r="HH29" s="57">
        <f t="shared" si="20"/>
        <v>-8.0439060897524742E-2</v>
      </c>
      <c r="HI29" s="57">
        <f t="shared" si="20"/>
        <v>-0.1294800301431801</v>
      </c>
      <c r="HJ29" s="57">
        <f t="shared" si="20"/>
        <v>0.21446008414273102</v>
      </c>
      <c r="HK29" s="57">
        <f t="shared" si="20"/>
        <v>-9.1238274456134343E-3</v>
      </c>
      <c r="HL29" s="57">
        <f t="shared" si="20"/>
        <v>0.36376715679221938</v>
      </c>
      <c r="HM29" s="57">
        <f t="shared" si="20"/>
        <v>-0.30127650596054434</v>
      </c>
      <c r="HN29" s="57">
        <f t="shared" si="20"/>
        <v>0.26983935257881386</v>
      </c>
      <c r="HO29" s="2"/>
      <c r="HR29" s="27">
        <f t="shared" si="16"/>
        <v>1.8447238327374738</v>
      </c>
      <c r="HS29" s="27">
        <f t="shared" si="17"/>
        <v>1.8447238327374738</v>
      </c>
      <c r="HT29" s="27">
        <f t="shared" si="18"/>
        <v>2.1037921909262791</v>
      </c>
      <c r="HU29" s="28">
        <f t="shared" si="5"/>
        <v>8.7401207059882736E-3</v>
      </c>
      <c r="HV29" s="27">
        <f t="shared" si="6"/>
        <v>-9.1238274456134343E-3</v>
      </c>
      <c r="HW29" s="28">
        <f t="shared" si="7"/>
        <v>8.7401207059882736E-3</v>
      </c>
    </row>
    <row r="30" spans="1:231" x14ac:dyDescent="0.35">
      <c r="A30" t="s">
        <v>50</v>
      </c>
      <c r="B30" s="30" t="s">
        <v>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>
        <v>47831</v>
      </c>
      <c r="BU30" s="2">
        <v>43150</v>
      </c>
      <c r="BV30" s="2">
        <v>47459</v>
      </c>
      <c r="BW30" s="2">
        <v>49480</v>
      </c>
      <c r="BX30" s="2">
        <v>47768</v>
      </c>
      <c r="BY30" s="2">
        <v>40716</v>
      </c>
      <c r="BZ30" s="2">
        <v>46407</v>
      </c>
      <c r="CA30" s="2">
        <v>51900</v>
      </c>
      <c r="CB30" s="2">
        <v>52184</v>
      </c>
      <c r="CC30" s="2">
        <v>48268</v>
      </c>
      <c r="CD30" s="2">
        <v>41004</v>
      </c>
      <c r="CE30" s="2">
        <v>34395</v>
      </c>
      <c r="CF30" s="2">
        <v>33677</v>
      </c>
      <c r="CG30" s="2">
        <v>37589</v>
      </c>
      <c r="CH30" s="2">
        <v>36262</v>
      </c>
      <c r="CI30" s="2">
        <v>34526</v>
      </c>
      <c r="CJ30" s="2">
        <v>30823</v>
      </c>
      <c r="CK30" s="2">
        <v>26696</v>
      </c>
      <c r="CL30" s="2">
        <v>30644</v>
      </c>
      <c r="CM30" s="2">
        <v>35143</v>
      </c>
      <c r="CN30" s="2">
        <v>45419</v>
      </c>
      <c r="CO30" s="2">
        <v>48031</v>
      </c>
      <c r="CP30" s="40">
        <v>66912</v>
      </c>
      <c r="CQ30" s="40">
        <v>60619</v>
      </c>
      <c r="CR30" s="40">
        <v>60347</v>
      </c>
      <c r="CS30" s="40">
        <v>58360</v>
      </c>
      <c r="CT30" s="40">
        <v>66737</v>
      </c>
      <c r="CU30" s="40">
        <v>63310</v>
      </c>
      <c r="CV30" s="40">
        <v>63419</v>
      </c>
      <c r="CW30" s="40">
        <v>73025</v>
      </c>
      <c r="CX30" s="40">
        <v>74018</v>
      </c>
      <c r="CY30" s="40">
        <v>76651</v>
      </c>
      <c r="CZ30" s="40">
        <v>80634</v>
      </c>
      <c r="DA30" s="2">
        <v>83011</v>
      </c>
      <c r="DB30" s="2">
        <v>80393</v>
      </c>
      <c r="DC30" s="2">
        <v>83573</v>
      </c>
      <c r="DD30" s="2">
        <v>81133</v>
      </c>
      <c r="DE30" s="2">
        <v>89822</v>
      </c>
      <c r="DF30" s="2">
        <v>92572</v>
      </c>
      <c r="DG30" s="2">
        <v>99651</v>
      </c>
      <c r="DH30" s="2">
        <v>99276</v>
      </c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57">
        <f t="shared" ref="GB30:GL30" si="21">(BU30-BT30)/BT30</f>
        <v>-9.7865401099705207E-2</v>
      </c>
      <c r="GC30" s="57">
        <f t="shared" si="21"/>
        <v>9.9860950173812288E-2</v>
      </c>
      <c r="GD30" s="57">
        <f t="shared" si="21"/>
        <v>4.258412524494827E-2</v>
      </c>
      <c r="GE30" s="57">
        <f t="shared" si="21"/>
        <v>-3.459983831851253E-2</v>
      </c>
      <c r="GF30" s="57">
        <f t="shared" si="21"/>
        <v>-0.14763021269469101</v>
      </c>
      <c r="GG30" s="57">
        <f t="shared" si="21"/>
        <v>0.13977306218685528</v>
      </c>
      <c r="GH30" s="57">
        <f t="shared" si="21"/>
        <v>0.11836576378563579</v>
      </c>
      <c r="GI30" s="57">
        <f t="shared" si="21"/>
        <v>5.4720616570327549E-3</v>
      </c>
      <c r="GJ30" s="57">
        <f t="shared" si="21"/>
        <v>-7.5042158516020238E-2</v>
      </c>
      <c r="GK30" s="57">
        <f t="shared" si="21"/>
        <v>-0.15049308030164912</v>
      </c>
      <c r="GL30" s="57">
        <f t="shared" si="21"/>
        <v>-0.16117939713198712</v>
      </c>
      <c r="GM30" s="57">
        <f t="shared" si="19"/>
        <v>-2.0875127198720745E-2</v>
      </c>
      <c r="GN30" s="57">
        <f t="shared" si="19"/>
        <v>0.11616236600647326</v>
      </c>
      <c r="GO30" s="57">
        <f t="shared" si="19"/>
        <v>-3.5302881162042089E-2</v>
      </c>
      <c r="GP30" s="57">
        <f t="shared" si="19"/>
        <v>-4.7873807291379404E-2</v>
      </c>
      <c r="GQ30" s="57">
        <f t="shared" si="19"/>
        <v>-0.10725250535828072</v>
      </c>
      <c r="GR30" s="57">
        <f t="shared" si="19"/>
        <v>-0.13389352107192681</v>
      </c>
      <c r="GS30" s="57">
        <f t="shared" si="19"/>
        <v>0.14788732394366197</v>
      </c>
      <c r="GT30" s="57">
        <f t="shared" si="19"/>
        <v>0.14681503720140973</v>
      </c>
      <c r="GU30" s="57">
        <f t="shared" si="19"/>
        <v>0.29240531542554704</v>
      </c>
      <c r="GV30" s="57">
        <f t="shared" si="19"/>
        <v>5.7508972016116607E-2</v>
      </c>
      <c r="GW30" s="57">
        <f t="shared" si="19"/>
        <v>0.39310028939643149</v>
      </c>
      <c r="GX30" s="57">
        <f t="shared" si="19"/>
        <v>-9.4048900047824013E-2</v>
      </c>
      <c r="GY30" s="57">
        <f t="shared" si="19"/>
        <v>-4.4870420165294706E-3</v>
      </c>
      <c r="GZ30" s="57">
        <f t="shared" si="19"/>
        <v>-3.2926243226672411E-2</v>
      </c>
      <c r="HA30" s="57">
        <f t="shared" si="19"/>
        <v>0.14354009595613434</v>
      </c>
      <c r="HB30" s="57">
        <f t="shared" si="19"/>
        <v>-5.1350824879751865E-2</v>
      </c>
      <c r="HC30" s="57">
        <f t="shared" si="20"/>
        <v>1.7216869372926869E-3</v>
      </c>
      <c r="HD30" s="57">
        <f t="shared" si="20"/>
        <v>0.15146880272473548</v>
      </c>
      <c r="HE30" s="57">
        <f t="shared" si="20"/>
        <v>1.359808284833961E-2</v>
      </c>
      <c r="HF30" s="57">
        <f t="shared" si="20"/>
        <v>3.5572428328244483E-2</v>
      </c>
      <c r="HG30" s="57">
        <f t="shared" si="20"/>
        <v>5.1962792396707154E-2</v>
      </c>
      <c r="HH30" s="57">
        <f t="shared" si="20"/>
        <v>2.9478879876974975E-2</v>
      </c>
      <c r="HI30" s="57">
        <f t="shared" si="20"/>
        <v>-3.1537988941224657E-2</v>
      </c>
      <c r="HJ30" s="57">
        <f t="shared" si="20"/>
        <v>3.9555682708693543E-2</v>
      </c>
      <c r="HK30" s="57">
        <f t="shared" si="20"/>
        <v>-2.9196032211360128E-2</v>
      </c>
      <c r="HL30" s="57">
        <f t="shared" si="20"/>
        <v>0.10709575635068344</v>
      </c>
      <c r="HM30" s="57">
        <f t="shared" si="20"/>
        <v>3.0616107412437931E-2</v>
      </c>
      <c r="HN30" s="57">
        <f t="shared" si="20"/>
        <v>7.6470206974031021E-2</v>
      </c>
      <c r="HO30" s="2"/>
      <c r="HR30" s="27">
        <f t="shared" si="16"/>
        <v>2.52682263611262E-2</v>
      </c>
      <c r="HS30" s="27">
        <f t="shared" si="17"/>
        <v>2.703038683767434E-2</v>
      </c>
      <c r="HT30" s="27">
        <f t="shared" si="18"/>
        <v>2.4242017168081918E-2</v>
      </c>
      <c r="HU30" s="28">
        <f t="shared" si="5"/>
        <v>1.359808284833961E-2</v>
      </c>
      <c r="HV30" s="27">
        <f t="shared" si="6"/>
        <v>1.7216869372926869E-3</v>
      </c>
      <c r="HW30" s="28">
        <f t="shared" si="7"/>
        <v>3.5968742971627206E-3</v>
      </c>
    </row>
    <row r="31" spans="1:231" x14ac:dyDescent="0.35">
      <c r="A31" t="s">
        <v>49</v>
      </c>
      <c r="B31" s="42" t="s">
        <v>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>
        <v>0</v>
      </c>
      <c r="CQ31" s="2">
        <v>35</v>
      </c>
      <c r="CR31" s="2">
        <v>38</v>
      </c>
      <c r="CS31" s="2">
        <v>48</v>
      </c>
      <c r="CT31" s="2">
        <v>39</v>
      </c>
      <c r="CU31" s="2">
        <v>35</v>
      </c>
      <c r="CV31" s="2">
        <v>31</v>
      </c>
      <c r="CW31" s="2">
        <v>27</v>
      </c>
      <c r="CX31" s="5">
        <v>902</v>
      </c>
      <c r="CY31" s="5">
        <v>1469</v>
      </c>
      <c r="CZ31" s="5">
        <v>1187</v>
      </c>
      <c r="DA31" s="5">
        <v>1418</v>
      </c>
      <c r="DB31" s="5">
        <v>1283</v>
      </c>
      <c r="DC31" s="5">
        <v>1554</v>
      </c>
      <c r="DD31" s="5">
        <v>1661</v>
      </c>
      <c r="DE31" s="5">
        <v>1303</v>
      </c>
      <c r="DF31" s="5">
        <v>1406</v>
      </c>
      <c r="DG31" s="5">
        <v>1563</v>
      </c>
      <c r="DH31" s="5">
        <v>1440</v>
      </c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57">
        <f t="shared" si="19"/>
        <v>8.5714285714285715E-2</v>
      </c>
      <c r="GZ31" s="57">
        <f t="shared" si="19"/>
        <v>0.26315789473684209</v>
      </c>
      <c r="HA31" s="57">
        <f t="shared" si="19"/>
        <v>-0.1875</v>
      </c>
      <c r="HB31" s="57">
        <f t="shared" si="19"/>
        <v>-0.10256410256410256</v>
      </c>
      <c r="HC31" s="57">
        <f t="shared" si="20"/>
        <v>-0.11428571428571428</v>
      </c>
      <c r="HD31" s="57">
        <f t="shared" si="20"/>
        <v>-0.12903225806451613</v>
      </c>
      <c r="HE31" s="57">
        <f t="shared" si="20"/>
        <v>32.407407407407405</v>
      </c>
      <c r="HF31" s="57">
        <f t="shared" si="20"/>
        <v>0.62860310421286036</v>
      </c>
      <c r="HG31" s="57">
        <f t="shared" si="20"/>
        <v>-0.19196732471068753</v>
      </c>
      <c r="HH31" s="57">
        <f t="shared" si="20"/>
        <v>0.19460825610783489</v>
      </c>
      <c r="HI31" s="57">
        <f t="shared" si="20"/>
        <v>-9.5204513399153742E-2</v>
      </c>
      <c r="HJ31" s="57">
        <f t="shared" si="20"/>
        <v>0.2112236944660951</v>
      </c>
      <c r="HK31" s="57">
        <f t="shared" si="20"/>
        <v>6.8854568854568851E-2</v>
      </c>
      <c r="HL31" s="57">
        <f t="shared" si="20"/>
        <v>-0.21553281155930162</v>
      </c>
      <c r="HM31" s="57">
        <f t="shared" si="20"/>
        <v>7.9048349961627018E-2</v>
      </c>
      <c r="HN31" s="57">
        <f t="shared" si="20"/>
        <v>0.1116642958748222</v>
      </c>
      <c r="HO31" s="2"/>
      <c r="HR31" s="27">
        <f t="shared" si="16"/>
        <v>2.0633871957970538</v>
      </c>
      <c r="HS31" s="27">
        <f t="shared" si="17"/>
        <v>2.0633871957970538</v>
      </c>
      <c r="HT31" s="27">
        <f t="shared" si="18"/>
        <v>2.3679056853107525</v>
      </c>
      <c r="HU31" s="28">
        <f t="shared" si="5"/>
        <v>7.3951459408097941E-2</v>
      </c>
      <c r="HV31" s="27">
        <f t="shared" si="6"/>
        <v>6.8854568854568851E-2</v>
      </c>
      <c r="HW31" s="28">
        <f t="shared" si="7"/>
        <v>7.7284427284427276E-2</v>
      </c>
    </row>
    <row r="32" spans="1:231" x14ac:dyDescent="0.35">
      <c r="A32" t="s">
        <v>50</v>
      </c>
      <c r="B32" s="30" t="s">
        <v>32</v>
      </c>
      <c r="C32" s="2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>
        <v>17.706</v>
      </c>
      <c r="Z32" s="24">
        <v>16.344000000000001</v>
      </c>
      <c r="AA32" s="24">
        <v>14.981999999999999</v>
      </c>
      <c r="AB32" s="24">
        <v>14.074</v>
      </c>
      <c r="AC32" s="24">
        <v>12.712</v>
      </c>
      <c r="AD32" s="24">
        <v>16.797999999999998</v>
      </c>
      <c r="AE32" s="24">
        <v>20.884</v>
      </c>
      <c r="AF32" s="24">
        <v>24.97</v>
      </c>
      <c r="AG32" s="24">
        <v>29.51</v>
      </c>
      <c r="AH32" s="24">
        <v>28.602</v>
      </c>
      <c r="AI32" s="24">
        <v>27.24</v>
      </c>
      <c r="AJ32" s="24">
        <v>26.332000000000001</v>
      </c>
      <c r="AK32" s="24">
        <v>24.97</v>
      </c>
      <c r="AL32" s="24">
        <v>41.314</v>
      </c>
      <c r="AM32" s="24">
        <v>57.204000000000001</v>
      </c>
      <c r="AN32" s="24">
        <v>73.093999999999994</v>
      </c>
      <c r="AO32" s="24">
        <v>88.983999999999995</v>
      </c>
      <c r="AP32" s="24">
        <v>84.444000000000003</v>
      </c>
      <c r="AQ32" s="24">
        <v>79.45</v>
      </c>
      <c r="AR32" s="24">
        <v>74.91</v>
      </c>
      <c r="AS32" s="24">
        <v>69.915999999999997</v>
      </c>
      <c r="AT32" s="24">
        <v>83.99</v>
      </c>
      <c r="AU32" s="24">
        <v>97.61</v>
      </c>
      <c r="AV32" s="24">
        <v>111.23</v>
      </c>
      <c r="AW32" s="24">
        <v>124.85</v>
      </c>
      <c r="AX32" s="24">
        <v>129.84399999999999</v>
      </c>
      <c r="AY32" s="24">
        <v>134.83799999999999</v>
      </c>
      <c r="AZ32" s="24">
        <v>139.83199999999999</v>
      </c>
      <c r="BA32" s="24">
        <v>144.37200000000001</v>
      </c>
      <c r="BB32" s="24">
        <v>138.92400000000001</v>
      </c>
      <c r="BC32" s="24">
        <v>133.476</v>
      </c>
      <c r="BD32" s="24">
        <v>128.482</v>
      </c>
      <c r="BE32" s="24">
        <v>123.03400000000001</v>
      </c>
      <c r="BF32" s="24">
        <v>129</v>
      </c>
      <c r="BG32" s="24">
        <v>134</v>
      </c>
      <c r="BH32" s="24">
        <v>140</v>
      </c>
      <c r="BI32" s="24">
        <v>145</v>
      </c>
      <c r="BJ32" s="24">
        <v>148</v>
      </c>
      <c r="BK32" s="24">
        <v>150</v>
      </c>
      <c r="BL32" s="24">
        <v>152</v>
      </c>
      <c r="BM32" s="24">
        <v>155</v>
      </c>
      <c r="BN32" s="24">
        <v>165</v>
      </c>
      <c r="BO32" s="24">
        <v>175</v>
      </c>
      <c r="BP32" s="24">
        <v>185</v>
      </c>
      <c r="BQ32" s="24">
        <v>194</v>
      </c>
      <c r="BR32" s="31">
        <v>170</v>
      </c>
      <c r="BS32" s="24">
        <v>145</v>
      </c>
      <c r="BT32" s="24">
        <v>121</v>
      </c>
      <c r="BU32" s="24">
        <v>96</v>
      </c>
      <c r="BV32" s="24">
        <v>110</v>
      </c>
      <c r="BW32" s="24">
        <v>123</v>
      </c>
      <c r="BX32" s="24">
        <v>137</v>
      </c>
      <c r="BY32" s="24">
        <v>150</v>
      </c>
      <c r="BZ32" s="24">
        <v>109</v>
      </c>
      <c r="CA32" s="24">
        <v>88</v>
      </c>
      <c r="CB32" s="24">
        <v>67</v>
      </c>
      <c r="CC32" s="24">
        <v>83</v>
      </c>
      <c r="CD32" s="24">
        <v>98</v>
      </c>
      <c r="CE32" s="24">
        <v>89</v>
      </c>
      <c r="CF32" s="24">
        <v>94</v>
      </c>
      <c r="CG32" s="24">
        <v>109</v>
      </c>
      <c r="CH32" s="24">
        <v>129</v>
      </c>
      <c r="CI32" s="24">
        <v>89</v>
      </c>
      <c r="CJ32" s="24">
        <v>115</v>
      </c>
      <c r="CK32" s="24">
        <v>124</v>
      </c>
      <c r="CL32" s="24">
        <v>125</v>
      </c>
      <c r="CM32" s="24">
        <v>141</v>
      </c>
      <c r="CN32" s="24">
        <v>94</v>
      </c>
      <c r="CO32" s="24">
        <v>93</v>
      </c>
      <c r="CP32" s="24">
        <v>93</v>
      </c>
      <c r="CQ32" s="24">
        <v>119</v>
      </c>
      <c r="CR32" s="24">
        <v>132</v>
      </c>
      <c r="CS32" s="24">
        <v>41</v>
      </c>
      <c r="CT32" s="24">
        <v>89</v>
      </c>
      <c r="CU32" s="24">
        <v>118</v>
      </c>
      <c r="CV32" s="24">
        <v>123</v>
      </c>
      <c r="CW32" s="24">
        <v>80</v>
      </c>
      <c r="CX32" s="24">
        <v>91</v>
      </c>
      <c r="CY32" s="24">
        <v>104</v>
      </c>
      <c r="CZ32" s="24">
        <v>115</v>
      </c>
      <c r="DA32" s="24">
        <v>119</v>
      </c>
      <c r="DB32" s="24">
        <v>410</v>
      </c>
      <c r="DC32" s="24">
        <v>470</v>
      </c>
      <c r="DD32" s="24">
        <v>460</v>
      </c>
      <c r="DE32" s="24">
        <v>520</v>
      </c>
      <c r="DF32" s="25">
        <v>562</v>
      </c>
      <c r="DG32" s="24">
        <v>580</v>
      </c>
      <c r="DH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57">
        <f t="shared" ref="EG32:GR32" si="22">(Z32-Y32)/Y32</f>
        <v>-7.692307692307683E-2</v>
      </c>
      <c r="EH32" s="57">
        <f t="shared" si="22"/>
        <v>-8.333333333333344E-2</v>
      </c>
      <c r="EI32" s="57">
        <f t="shared" si="22"/>
        <v>-6.0606060606060573E-2</v>
      </c>
      <c r="EJ32" s="57">
        <f t="shared" si="22"/>
        <v>-9.6774193548387108E-2</v>
      </c>
      <c r="EK32" s="57">
        <f t="shared" si="22"/>
        <v>0.32142857142857134</v>
      </c>
      <c r="EL32" s="57">
        <f t="shared" si="22"/>
        <v>0.2432432432432434</v>
      </c>
      <c r="EM32" s="57">
        <f t="shared" si="22"/>
        <v>0.1956521739130434</v>
      </c>
      <c r="EN32" s="57">
        <f t="shared" si="22"/>
        <v>0.18181818181818193</v>
      </c>
      <c r="EO32" s="57">
        <f t="shared" si="22"/>
        <v>-3.0769230769230809E-2</v>
      </c>
      <c r="EP32" s="57">
        <f t="shared" si="22"/>
        <v>-4.7619047619047686E-2</v>
      </c>
      <c r="EQ32" s="57">
        <f t="shared" si="22"/>
        <v>-3.333333333333325E-2</v>
      </c>
      <c r="ER32" s="57">
        <f t="shared" si="22"/>
        <v>-5.1724137931034551E-2</v>
      </c>
      <c r="ES32" s="57">
        <f t="shared" si="22"/>
        <v>0.65454545454545465</v>
      </c>
      <c r="ET32" s="57">
        <f t="shared" si="22"/>
        <v>0.38461538461538464</v>
      </c>
      <c r="EU32" s="57">
        <f t="shared" si="22"/>
        <v>0.27777777777777768</v>
      </c>
      <c r="EV32" s="57">
        <f t="shared" si="22"/>
        <v>0.21739130434782611</v>
      </c>
      <c r="EW32" s="57">
        <f t="shared" si="22"/>
        <v>-5.1020408163265217E-2</v>
      </c>
      <c r="EX32" s="57">
        <f t="shared" si="22"/>
        <v>-5.9139784946236555E-2</v>
      </c>
      <c r="EY32" s="57">
        <f t="shared" si="22"/>
        <v>-5.7142857142857217E-2</v>
      </c>
      <c r="EZ32" s="57">
        <f t="shared" si="22"/>
        <v>-6.6666666666666666E-2</v>
      </c>
      <c r="FA32" s="57">
        <f t="shared" si="22"/>
        <v>0.20129870129870128</v>
      </c>
      <c r="FB32" s="57">
        <f t="shared" si="22"/>
        <v>0.16216216216216223</v>
      </c>
      <c r="FC32" s="57">
        <f t="shared" si="22"/>
        <v>0.13953488372093029</v>
      </c>
      <c r="FD32" s="57">
        <f t="shared" si="22"/>
        <v>0.12244897959183665</v>
      </c>
      <c r="FE32" s="57">
        <f t="shared" si="22"/>
        <v>0.04</v>
      </c>
      <c r="FF32" s="57">
        <f t="shared" si="22"/>
        <v>3.8461538461538464E-2</v>
      </c>
      <c r="FG32" s="57">
        <f t="shared" si="22"/>
        <v>3.7037037037037035E-2</v>
      </c>
      <c r="FH32" s="57">
        <f t="shared" si="22"/>
        <v>3.2467532467532617E-2</v>
      </c>
      <c r="FI32" s="57">
        <f t="shared" si="22"/>
        <v>-3.7735849056603821E-2</v>
      </c>
      <c r="FJ32" s="57">
        <f t="shared" si="22"/>
        <v>-3.9215686274509859E-2</v>
      </c>
      <c r="FK32" s="57">
        <f t="shared" si="22"/>
        <v>-3.7414965986394558E-2</v>
      </c>
      <c r="FL32" s="57">
        <f t="shared" si="22"/>
        <v>-4.2402826855123622E-2</v>
      </c>
      <c r="FM32" s="57">
        <f t="shared" si="22"/>
        <v>4.8490661118064875E-2</v>
      </c>
      <c r="FN32" s="57">
        <f t="shared" si="22"/>
        <v>3.875968992248062E-2</v>
      </c>
      <c r="FO32" s="57">
        <f t="shared" si="22"/>
        <v>4.4776119402985072E-2</v>
      </c>
      <c r="FP32" s="57">
        <f t="shared" si="22"/>
        <v>3.5714285714285712E-2</v>
      </c>
      <c r="FQ32" s="57">
        <f t="shared" si="22"/>
        <v>2.0689655172413793E-2</v>
      </c>
      <c r="FR32" s="57">
        <f t="shared" si="22"/>
        <v>1.3513513513513514E-2</v>
      </c>
      <c r="FS32" s="57">
        <f t="shared" si="22"/>
        <v>1.3333333333333334E-2</v>
      </c>
      <c r="FT32" s="57">
        <f t="shared" si="22"/>
        <v>1.9736842105263157E-2</v>
      </c>
      <c r="FU32" s="57">
        <f t="shared" si="22"/>
        <v>6.4516129032258063E-2</v>
      </c>
      <c r="FV32" s="57">
        <f t="shared" si="22"/>
        <v>6.0606060606060608E-2</v>
      </c>
      <c r="FW32" s="57">
        <f t="shared" si="22"/>
        <v>5.7142857142857141E-2</v>
      </c>
      <c r="FX32" s="57">
        <f t="shared" si="22"/>
        <v>4.8648648648648651E-2</v>
      </c>
      <c r="FY32" s="57">
        <f t="shared" si="22"/>
        <v>-0.12371134020618557</v>
      </c>
      <c r="FZ32" s="57">
        <f t="shared" si="22"/>
        <v>-0.14705882352941177</v>
      </c>
      <c r="GA32" s="57">
        <f t="shared" si="22"/>
        <v>-0.16551724137931034</v>
      </c>
      <c r="GB32" s="57">
        <f t="shared" si="22"/>
        <v>-0.20661157024793389</v>
      </c>
      <c r="GC32" s="57">
        <f t="shared" si="22"/>
        <v>0.14583333333333334</v>
      </c>
      <c r="GD32" s="57">
        <f t="shared" si="22"/>
        <v>0.11818181818181818</v>
      </c>
      <c r="GE32" s="57">
        <f t="shared" si="22"/>
        <v>0.11382113821138211</v>
      </c>
      <c r="GF32" s="57">
        <f t="shared" si="22"/>
        <v>9.4890510948905105E-2</v>
      </c>
      <c r="GG32" s="57">
        <f t="shared" si="22"/>
        <v>-0.27333333333333332</v>
      </c>
      <c r="GH32" s="57">
        <f t="shared" si="22"/>
        <v>-0.19266055045871561</v>
      </c>
      <c r="GI32" s="57">
        <f t="shared" si="22"/>
        <v>-0.23863636363636365</v>
      </c>
      <c r="GJ32" s="57">
        <f t="shared" si="22"/>
        <v>0.23880597014925373</v>
      </c>
      <c r="GK32" s="57">
        <f t="shared" si="22"/>
        <v>0.18072289156626506</v>
      </c>
      <c r="GL32" s="57">
        <f t="shared" si="22"/>
        <v>-9.1836734693877556E-2</v>
      </c>
      <c r="GM32" s="57">
        <f t="shared" si="22"/>
        <v>5.6179775280898875E-2</v>
      </c>
      <c r="GN32" s="57">
        <f t="shared" si="22"/>
        <v>0.15957446808510639</v>
      </c>
      <c r="GO32" s="57">
        <f t="shared" si="22"/>
        <v>0.1834862385321101</v>
      </c>
      <c r="GP32" s="57">
        <f t="shared" si="22"/>
        <v>-0.31007751937984496</v>
      </c>
      <c r="GQ32" s="57">
        <f t="shared" si="22"/>
        <v>0.29213483146067415</v>
      </c>
      <c r="GR32" s="57">
        <f t="shared" si="22"/>
        <v>7.8260869565217397E-2</v>
      </c>
      <c r="GS32" s="57">
        <f t="shared" ref="GS32:GX32" si="23">(CL32-CK32)/CK32</f>
        <v>8.0645161290322578E-3</v>
      </c>
      <c r="GT32" s="57">
        <f t="shared" si="23"/>
        <v>0.128</v>
      </c>
      <c r="GU32" s="57">
        <f t="shared" si="23"/>
        <v>-0.33333333333333331</v>
      </c>
      <c r="GV32" s="57">
        <f t="shared" si="23"/>
        <v>-1.0638297872340425E-2</v>
      </c>
      <c r="GW32" s="57">
        <f t="shared" si="23"/>
        <v>0</v>
      </c>
      <c r="GX32" s="57">
        <f t="shared" si="23"/>
        <v>0.27956989247311825</v>
      </c>
      <c r="GY32" s="57">
        <f t="shared" si="19"/>
        <v>0.1092436974789916</v>
      </c>
      <c r="GZ32" s="57">
        <f t="shared" si="19"/>
        <v>-0.68939393939393945</v>
      </c>
      <c r="HA32" s="57">
        <f t="shared" si="19"/>
        <v>1.1707317073170731</v>
      </c>
      <c r="HB32" s="57">
        <f t="shared" si="19"/>
        <v>0.3258426966292135</v>
      </c>
      <c r="HC32" s="57">
        <f t="shared" si="20"/>
        <v>4.2372881355932202E-2</v>
      </c>
      <c r="HD32" s="57">
        <f t="shared" si="20"/>
        <v>-0.34959349593495936</v>
      </c>
      <c r="HE32" s="57">
        <f t="shared" si="20"/>
        <v>0.13750000000000001</v>
      </c>
      <c r="HF32" s="57">
        <f t="shared" si="20"/>
        <v>0.14285714285714285</v>
      </c>
      <c r="HG32" s="57">
        <f t="shared" si="20"/>
        <v>0.10576923076923077</v>
      </c>
      <c r="HH32" s="57">
        <f t="shared" si="20"/>
        <v>3.4782608695652174E-2</v>
      </c>
      <c r="HI32" s="57">
        <f t="shared" si="20"/>
        <v>2.4453781512605044</v>
      </c>
      <c r="HJ32" s="57">
        <f t="shared" si="20"/>
        <v>0.14634146341463414</v>
      </c>
      <c r="HK32" s="57">
        <f t="shared" si="20"/>
        <v>-2.1276595744680851E-2</v>
      </c>
      <c r="HL32" s="57">
        <f t="shared" si="20"/>
        <v>0.13043478260869565</v>
      </c>
      <c r="HM32" s="57">
        <f t="shared" si="20"/>
        <v>8.0769230769230774E-2</v>
      </c>
      <c r="HN32" s="57">
        <f t="shared" si="20"/>
        <v>3.2028469750889681E-2</v>
      </c>
      <c r="HO32" s="2"/>
      <c r="HR32" s="27">
        <f t="shared" si="16"/>
        <v>7.7580098147282547E-2</v>
      </c>
      <c r="HS32" s="27">
        <f t="shared" si="17"/>
        <v>0.1395020386299852</v>
      </c>
      <c r="HT32" s="27">
        <f t="shared" si="18"/>
        <v>0.14176204075938667</v>
      </c>
      <c r="HU32" s="28">
        <f t="shared" si="5"/>
        <v>3.9379844961240307E-2</v>
      </c>
      <c r="HV32" s="27">
        <f t="shared" si="6"/>
        <v>0.10576923076923077</v>
      </c>
      <c r="HW32" s="28">
        <f t="shared" si="7"/>
        <v>9.2015050167224083E-2</v>
      </c>
    </row>
    <row r="33" spans="1:231" x14ac:dyDescent="0.35">
      <c r="DS33" s="41"/>
      <c r="DV33" s="41"/>
      <c r="HR33" s="43"/>
    </row>
    <row r="34" spans="1:231" x14ac:dyDescent="0.35">
      <c r="B34" s="44"/>
      <c r="C34" s="6">
        <v>1900</v>
      </c>
      <c r="D34" s="6">
        <v>1910</v>
      </c>
      <c r="E34" s="6">
        <v>1920</v>
      </c>
      <c r="F34" s="6">
        <f t="shared" ref="F34:O34" si="24">E34+10</f>
        <v>1930</v>
      </c>
      <c r="G34" s="6">
        <f t="shared" si="24"/>
        <v>1940</v>
      </c>
      <c r="H34" s="6">
        <f t="shared" si="24"/>
        <v>1950</v>
      </c>
      <c r="I34" s="6">
        <f t="shared" si="24"/>
        <v>1960</v>
      </c>
      <c r="J34" s="6">
        <f t="shared" si="24"/>
        <v>1970</v>
      </c>
      <c r="K34" s="6">
        <f t="shared" si="24"/>
        <v>1980</v>
      </c>
      <c r="L34" s="6">
        <f t="shared" si="24"/>
        <v>1990</v>
      </c>
      <c r="M34" s="6">
        <f t="shared" si="24"/>
        <v>2000</v>
      </c>
      <c r="N34" s="6">
        <f t="shared" si="24"/>
        <v>2010</v>
      </c>
      <c r="O34" s="6">
        <f t="shared" si="24"/>
        <v>2020</v>
      </c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45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46"/>
      <c r="DG34" s="22"/>
      <c r="DJ34" s="6">
        <v>1900</v>
      </c>
      <c r="DK34" s="6">
        <v>1910</v>
      </c>
      <c r="DL34" s="6">
        <v>1920</v>
      </c>
      <c r="DM34" s="6">
        <f t="shared" ref="DM34:DV34" si="25">DL34+10</f>
        <v>1930</v>
      </c>
      <c r="DN34" s="6">
        <f t="shared" si="25"/>
        <v>1940</v>
      </c>
      <c r="DO34" s="6">
        <f t="shared" si="25"/>
        <v>1950</v>
      </c>
      <c r="DP34" s="6">
        <f t="shared" si="25"/>
        <v>1960</v>
      </c>
      <c r="DQ34" s="6">
        <f t="shared" si="25"/>
        <v>1970</v>
      </c>
      <c r="DR34" s="6">
        <f t="shared" si="25"/>
        <v>1980</v>
      </c>
      <c r="DS34" s="6">
        <f t="shared" si="25"/>
        <v>1990</v>
      </c>
      <c r="DT34" s="6">
        <f t="shared" si="25"/>
        <v>2000</v>
      </c>
      <c r="DU34" s="6">
        <f t="shared" si="25"/>
        <v>2010</v>
      </c>
      <c r="DV34" s="6">
        <f t="shared" si="25"/>
        <v>2020</v>
      </c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P34" s="27"/>
    </row>
    <row r="35" spans="1:231" x14ac:dyDescent="0.35">
      <c r="A35" t="s">
        <v>55</v>
      </c>
      <c r="B35" t="s">
        <v>34</v>
      </c>
      <c r="C35" s="2">
        <v>71760.7973421926</v>
      </c>
      <c r="D35" s="2">
        <v>119601.32890365399</v>
      </c>
      <c r="E35" s="2">
        <v>82392.026578072997</v>
      </c>
      <c r="F35" s="2">
        <v>159468.43853820598</v>
      </c>
      <c r="G35" s="2">
        <v>111627.90697674399</v>
      </c>
      <c r="H35" s="2">
        <v>164784.05315614599</v>
      </c>
      <c r="I35" s="2">
        <v>198449.61240309998</v>
      </c>
      <c r="J35" s="2">
        <v>223698.781838316</v>
      </c>
      <c r="K35" s="2">
        <v>220598.006644518</v>
      </c>
      <c r="L35" s="2">
        <v>228571.428571428</v>
      </c>
      <c r="M35" s="2">
        <v>276411.96013288997</v>
      </c>
      <c r="N35" s="2">
        <v>349944.62901439599</v>
      </c>
      <c r="O35" s="2">
        <v>341528.23920265702</v>
      </c>
      <c r="DJ35" s="57">
        <f>(D35-C35)/(10*C35)</f>
        <v>6.6666666666666194E-2</v>
      </c>
      <c r="DK35" s="57">
        <f t="shared" ref="DK35:DV35" si="26">(E35-D35)/(10*D35)</f>
        <v>-3.1111111111110909E-2</v>
      </c>
      <c r="DL35" s="57">
        <f t="shared" si="26"/>
        <v>9.3548387096774419E-2</v>
      </c>
      <c r="DM35" s="57">
        <f t="shared" si="26"/>
        <v>-3.000000000000012E-2</v>
      </c>
      <c r="DN35" s="57">
        <f t="shared" si="26"/>
        <v>4.7619047619047707E-2</v>
      </c>
      <c r="DO35" s="57">
        <f t="shared" si="26"/>
        <v>2.0430107526881375E-2</v>
      </c>
      <c r="DP35" s="57">
        <f t="shared" si="26"/>
        <v>1.2723214285714376E-2</v>
      </c>
      <c r="DQ35" s="57">
        <f t="shared" si="26"/>
        <v>-1.3861386138611924E-3</v>
      </c>
      <c r="DR35" s="57">
        <f t="shared" si="26"/>
        <v>3.6144578313251695E-3</v>
      </c>
      <c r="DS35" s="57">
        <f t="shared" si="26"/>
        <v>2.0930232558139666E-2</v>
      </c>
      <c r="DT35" s="57">
        <f t="shared" si="26"/>
        <v>2.6602564102564116E-2</v>
      </c>
      <c r="DU35" s="57">
        <f t="shared" si="26"/>
        <v>-2.4050632911393373E-3</v>
      </c>
      <c r="DV35" s="57">
        <f t="shared" si="26"/>
        <v>-0.1</v>
      </c>
      <c r="HP35" s="27"/>
      <c r="HR35" s="27">
        <f>AVERAGE(DJ35:DV35)</f>
        <v>9.7871049746924201E-3</v>
      </c>
      <c r="HS35" s="27">
        <f>AVERAGE(DS35:DV35)</f>
        <v>-1.3718066657608888E-2</v>
      </c>
      <c r="HT35" s="27">
        <f>AVERAGE(DS35:DU35)</f>
        <v>1.5042577789854817E-2</v>
      </c>
      <c r="HU35" s="27">
        <f>MEDIAN(DJ35:DV35)</f>
        <v>1.2723214285714376E-2</v>
      </c>
      <c r="HV35" s="27">
        <f>MEDIAN(DS35:DV35)</f>
        <v>9.2625846335001646E-3</v>
      </c>
      <c r="HW35" s="27">
        <f>MEDIAN(DS35:DU35)</f>
        <v>2.0930232558139666E-2</v>
      </c>
    </row>
    <row r="36" spans="1:231" x14ac:dyDescent="0.35"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HR36" s="27"/>
      <c r="HS36" s="27"/>
      <c r="HT36" s="27">
        <v>1.5042577789854817E-2</v>
      </c>
      <c r="HU36" s="27"/>
      <c r="HV36" s="27"/>
      <c r="HW36" s="43">
        <v>2.0930232558139666E-2</v>
      </c>
    </row>
    <row r="37" spans="1:231" x14ac:dyDescent="0.35"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HP37" s="27"/>
      <c r="HR37" s="27"/>
      <c r="HS37" s="27"/>
      <c r="HT37" s="27"/>
      <c r="HU37" s="27"/>
      <c r="HV37" s="27"/>
      <c r="HW37" s="27"/>
    </row>
    <row r="38" spans="1:231" x14ac:dyDescent="0.35"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HR38" s="27"/>
      <c r="HS38" s="27"/>
      <c r="HU38" s="27"/>
      <c r="HV38" s="27"/>
      <c r="HW38" s="27"/>
    </row>
    <row r="39" spans="1:231" x14ac:dyDescent="0.35">
      <c r="DS39" s="41"/>
      <c r="DV39" s="41"/>
    </row>
    <row r="40" spans="1:231" x14ac:dyDescent="0.35">
      <c r="DS40" s="41"/>
      <c r="DV40" s="41"/>
    </row>
    <row r="41" spans="1:231" x14ac:dyDescent="0.35">
      <c r="DS41" s="41"/>
      <c r="DV41" s="41"/>
    </row>
    <row r="42" spans="1:231" x14ac:dyDescent="0.35">
      <c r="DS42" s="41"/>
      <c r="DV42" s="41"/>
    </row>
    <row r="43" spans="1:231" x14ac:dyDescent="0.35">
      <c r="DS43" s="41"/>
      <c r="DV43" s="41"/>
    </row>
    <row r="44" spans="1:231" x14ac:dyDescent="0.35">
      <c r="DS44" s="41"/>
      <c r="DV44" s="41"/>
    </row>
    <row r="45" spans="1:231" x14ac:dyDescent="0.35">
      <c r="DS45" s="41"/>
      <c r="DV45" s="41"/>
    </row>
    <row r="46" spans="1:231" x14ac:dyDescent="0.35">
      <c r="DS46" s="41"/>
      <c r="DV46" s="41"/>
    </row>
    <row r="47" spans="1:231" x14ac:dyDescent="0.35">
      <c r="DS47" s="41"/>
      <c r="DV47" s="41"/>
    </row>
    <row r="48" spans="1:231" x14ac:dyDescent="0.35">
      <c r="DS48" s="41"/>
      <c r="DV48" s="41"/>
    </row>
    <row r="49" spans="123:126" x14ac:dyDescent="0.35">
      <c r="DS49" s="41"/>
      <c r="DV49" s="41"/>
    </row>
    <row r="50" spans="123:126" x14ac:dyDescent="0.35">
      <c r="DS50" s="41"/>
      <c r="DV50" s="41"/>
    </row>
    <row r="51" spans="123:126" x14ac:dyDescent="0.35">
      <c r="DS51" s="41"/>
      <c r="DV51" s="41"/>
    </row>
    <row r="52" spans="123:126" x14ac:dyDescent="0.35">
      <c r="DS52" s="41"/>
      <c r="DV52" s="41"/>
    </row>
    <row r="53" spans="123:126" x14ac:dyDescent="0.35">
      <c r="DS53" s="41"/>
      <c r="DV53" s="41"/>
    </row>
  </sheetData>
  <mergeCells count="5">
    <mergeCell ref="HR24:HW24"/>
    <mergeCell ref="C1:DG1"/>
    <mergeCell ref="DJ1:HO1"/>
    <mergeCell ref="HR1:HT1"/>
    <mergeCell ref="HU1:HW1"/>
  </mergeCells>
  <conditionalFormatting sqref="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AC0F-156A-47BE-879A-5FF7FF800121}">
  <sheetPr>
    <tabColor theme="0" tint="-4.9989318521683403E-2"/>
  </sheetPr>
  <dimension ref="A1:C8"/>
  <sheetViews>
    <sheetView tabSelected="1" workbookViewId="0">
      <selection activeCell="B14" sqref="B14"/>
    </sheetView>
  </sheetViews>
  <sheetFormatPr baseColWidth="10" defaultRowHeight="14.5" x14ac:dyDescent="0.35"/>
  <cols>
    <col min="2" max="2" width="33.453125" bestFit="1" customWidth="1"/>
    <col min="3" max="3" width="20.54296875" customWidth="1"/>
  </cols>
  <sheetData>
    <row r="1" spans="1:3" x14ac:dyDescent="0.35">
      <c r="A1" s="71" t="s">
        <v>44</v>
      </c>
      <c r="B1" s="71"/>
      <c r="C1" s="71"/>
    </row>
    <row r="2" spans="1:3" x14ac:dyDescent="0.35">
      <c r="A2" s="2" t="s">
        <v>48</v>
      </c>
      <c r="B2" s="2" t="s">
        <v>70</v>
      </c>
      <c r="C2" s="73" t="s">
        <v>69</v>
      </c>
    </row>
    <row r="3" spans="1:3" ht="15.5" x14ac:dyDescent="0.35">
      <c r="A3" s="2" t="s">
        <v>49</v>
      </c>
      <c r="B3" s="72" t="s">
        <v>72</v>
      </c>
      <c r="C3" s="73" t="s">
        <v>71</v>
      </c>
    </row>
    <row r="4" spans="1:3" ht="15.5" x14ac:dyDescent="0.35">
      <c r="A4" s="2" t="s">
        <v>50</v>
      </c>
      <c r="B4" s="72" t="s">
        <v>75</v>
      </c>
      <c r="C4" s="73" t="s">
        <v>74</v>
      </c>
    </row>
    <row r="5" spans="1:3" x14ac:dyDescent="0.35">
      <c r="A5" s="2" t="s">
        <v>52</v>
      </c>
      <c r="B5" s="2" t="s">
        <v>77</v>
      </c>
      <c r="C5" s="74" t="s">
        <v>76</v>
      </c>
    </row>
    <row r="6" spans="1:3" x14ac:dyDescent="0.35">
      <c r="A6" s="2" t="s">
        <v>56</v>
      </c>
      <c r="B6" s="2" t="s">
        <v>66</v>
      </c>
      <c r="C6" s="2" t="s">
        <v>68</v>
      </c>
    </row>
    <row r="8" spans="1:3" x14ac:dyDescent="0.35">
      <c r="A8" t="s">
        <v>73</v>
      </c>
    </row>
  </sheetData>
  <mergeCells count="1">
    <mergeCell ref="A1:C1"/>
  </mergeCells>
  <hyperlinks>
    <hyperlink ref="C2" r:id="rId1" display="https://doi.org/10.1016/j.mineng.2023.108282" xr:uid="{938D0E47-FA9A-4422-AC87-4C9536F3BBE4}"/>
    <hyperlink ref="C3" r:id="rId2" display="https://www.usgs.gov/centers/national-minerals-information-center/historical-statistics-mineral-and-material-commodities" xr:uid="{7C048012-2773-4D14-991C-3CC49C16A90A}"/>
    <hyperlink ref="C4" r:id="rId3" display="https://www2.bgs.ac.uk/mineralsuk/statistics/wms.cfc?method=searchWMS" xr:uid="{26040B02-6893-4B38-B83C-E875909BEA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Beta historic</vt:lpstr>
      <vt:lpstr>IEA</vt:lpstr>
      <vt:lpstr>Calculation Beta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2024-11-08T18:39:57Z</dcterms:modified>
</cp:coreProperties>
</file>