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97B70475-47D9-41BD-8AFD-0191A2D2EF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als 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'Metals data'!$A$1:$G$1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23" i="1" l="1"/>
  <c r="D3" i="1"/>
  <c r="C11" i="1"/>
  <c r="D11" i="1"/>
  <c r="C15" i="1"/>
  <c r="D15" i="1"/>
  <c r="C20" i="1"/>
  <c r="D20" i="1"/>
  <c r="D4" i="1"/>
  <c r="D5" i="1"/>
  <c r="D6" i="1"/>
  <c r="D7" i="1"/>
  <c r="D8" i="1"/>
  <c r="D9" i="1"/>
  <c r="D10" i="1"/>
  <c r="D12" i="1"/>
  <c r="D13" i="1"/>
  <c r="D14" i="1"/>
  <c r="D16" i="1"/>
  <c r="D17" i="1"/>
  <c r="D18" i="1"/>
  <c r="D19" i="1"/>
  <c r="D21" i="1"/>
  <c r="D22" i="1"/>
  <c r="D24" i="1"/>
  <c r="D25" i="1"/>
  <c r="D26" i="1"/>
  <c r="D27" i="1"/>
  <c r="D28" i="1"/>
  <c r="D29" i="1"/>
  <c r="D30" i="1"/>
  <c r="D31" i="1"/>
  <c r="D32" i="1"/>
  <c r="D33" i="1"/>
  <c r="C7" i="1"/>
  <c r="C8" i="1"/>
  <c r="C9" i="1"/>
  <c r="C10" i="1"/>
  <c r="C12" i="1"/>
  <c r="C13" i="1"/>
  <c r="C14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2" i="1"/>
  <c r="D2" i="1"/>
  <c r="G8" i="1"/>
  <c r="F8" i="1"/>
  <c r="F9" i="1"/>
  <c r="F10" i="1"/>
  <c r="F16" i="1"/>
  <c r="F17" i="1"/>
  <c r="F18" i="1"/>
  <c r="F24" i="1"/>
  <c r="F25" i="1"/>
  <c r="F26" i="1"/>
  <c r="F32" i="1"/>
  <c r="F33" i="1"/>
  <c r="F2" i="1"/>
  <c r="G16" i="1"/>
  <c r="G20" i="1"/>
  <c r="G24" i="1"/>
  <c r="E24" i="1"/>
  <c r="E33" i="1"/>
  <c r="E31" i="1"/>
  <c r="E30" i="1"/>
  <c r="E29" i="1"/>
  <c r="E27" i="1"/>
  <c r="E26" i="1"/>
  <c r="E25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5" i="1"/>
  <c r="E4" i="1"/>
  <c r="E3" i="1"/>
  <c r="G9" i="1"/>
  <c r="G3" i="1"/>
  <c r="G4" i="1"/>
  <c r="G5" i="1"/>
  <c r="G6" i="1"/>
  <c r="G7" i="1"/>
  <c r="G10" i="1"/>
  <c r="G11" i="1"/>
  <c r="G12" i="1"/>
  <c r="G13" i="1"/>
  <c r="G14" i="1"/>
  <c r="G15" i="1"/>
  <c r="G17" i="1"/>
  <c r="G18" i="1"/>
  <c r="G19" i="1"/>
  <c r="G21" i="1"/>
  <c r="G22" i="1"/>
  <c r="G23" i="1"/>
  <c r="G25" i="1"/>
  <c r="G26" i="1"/>
  <c r="G27" i="1"/>
  <c r="G28" i="1"/>
  <c r="G29" i="1"/>
  <c r="G30" i="1"/>
  <c r="G31" i="1"/>
  <c r="G32" i="1"/>
  <c r="G33" i="1"/>
  <c r="G2" i="1"/>
  <c r="F31" i="1" l="1"/>
  <c r="F23" i="1"/>
  <c r="F15" i="1"/>
  <c r="F7" i="1"/>
  <c r="F30" i="1"/>
  <c r="F22" i="1"/>
  <c r="F14" i="1"/>
  <c r="F6" i="1"/>
  <c r="F29" i="1"/>
  <c r="F21" i="1"/>
  <c r="F13" i="1"/>
  <c r="F5" i="1"/>
  <c r="F28" i="1"/>
  <c r="F20" i="1"/>
  <c r="F12" i="1"/>
  <c r="F4" i="1"/>
  <c r="F27" i="1"/>
  <c r="F19" i="1"/>
  <c r="F11" i="1"/>
  <c r="F3" i="1"/>
</calcChain>
</file>

<file path=xl/sharedStrings.xml><?xml version="1.0" encoding="utf-8"?>
<sst xmlns="http://schemas.openxmlformats.org/spreadsheetml/2006/main" count="71" uniqueCount="71">
  <si>
    <t xml:space="preserve">Metal </t>
  </si>
  <si>
    <t>Element symbol</t>
  </si>
  <si>
    <t>Resources</t>
  </si>
  <si>
    <t>Reserves</t>
  </si>
  <si>
    <t>Production 2020 [t/yr]</t>
  </si>
  <si>
    <t>Al</t>
  </si>
  <si>
    <t>B</t>
  </si>
  <si>
    <t>Cd</t>
  </si>
  <si>
    <t>Cr</t>
  </si>
  <si>
    <t>Co</t>
  </si>
  <si>
    <t>Cu</t>
  </si>
  <si>
    <t>Dy</t>
  </si>
  <si>
    <t>Ga</t>
  </si>
  <si>
    <t>Ge</t>
  </si>
  <si>
    <t>Hf</t>
  </si>
  <si>
    <t>In</t>
  </si>
  <si>
    <t>Fe</t>
  </si>
  <si>
    <t>Pb</t>
  </si>
  <si>
    <t>Mg</t>
  </si>
  <si>
    <t>Mn</t>
  </si>
  <si>
    <t>Mo</t>
  </si>
  <si>
    <t>Nd</t>
  </si>
  <si>
    <t>Ni</t>
  </si>
  <si>
    <t>Nb</t>
  </si>
  <si>
    <t>Pr</t>
  </si>
  <si>
    <t>Se</t>
  </si>
  <si>
    <t>Si</t>
  </si>
  <si>
    <t>Ag</t>
  </si>
  <si>
    <t>Ta</t>
  </si>
  <si>
    <t>Te</t>
  </si>
  <si>
    <t>Tb</t>
  </si>
  <si>
    <t>Sn</t>
  </si>
  <si>
    <t>W</t>
  </si>
  <si>
    <t>V</t>
  </si>
  <si>
    <t>Y</t>
  </si>
  <si>
    <t>Zn</t>
  </si>
  <si>
    <t>Zr</t>
  </si>
  <si>
    <t>Gallium</t>
  </si>
  <si>
    <t>Aluminium</t>
  </si>
  <si>
    <t>Boron</t>
  </si>
  <si>
    <t>Cadmium</t>
  </si>
  <si>
    <t>Chromium</t>
  </si>
  <si>
    <t>Cobalt</t>
  </si>
  <si>
    <t>Copper</t>
  </si>
  <si>
    <t>Dysprosium</t>
  </si>
  <si>
    <t>Germanium</t>
  </si>
  <si>
    <t>Hafnium</t>
  </si>
  <si>
    <t>Indium</t>
  </si>
  <si>
    <t>Iron</t>
  </si>
  <si>
    <t>Lead</t>
  </si>
  <si>
    <t>Magnesium</t>
  </si>
  <si>
    <t>Manganese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</si>
  <si>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</si>
  <si>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</si>
  <si>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</si>
  <si>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</si>
  <si>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</si>
  <si>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</si>
  <si>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</si>
  <si>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</si>
  <si>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</si>
  <si>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</si>
  <si>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</si>
  <si>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</si>
  <si>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Tungsten</t>
  </si>
  <si>
    <t>Vanadium</t>
  </si>
  <si>
    <t>Yttrium</t>
  </si>
  <si>
    <t>Zinc</t>
  </si>
  <si>
    <t>Zirconium</t>
  </si>
  <si>
    <t>RR (%) Res</t>
  </si>
  <si>
    <t>RR (%)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</si>
</sst>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3" fontId="0" fillId="0" borderId="1" xfId="1" applyFont="1" applyBorder="1" applyAlignment="1">
      <alignment horizontal="center" vertical="center"/>
    </xf>
    <xf numFmtId="9" fontId="0" fillId="0" borderId="1" xfId="0" applyNumberFormat="1" applyBorder="1"/>
    <xf numFmtId="43" fontId="0" fillId="0" borderId="1" xfId="0" applyNumberFormat="1" applyBorder="1"/>
    <xf numFmtId="9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2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164" fontId="0" fillId="0" borderId="1" xfId="1" applyNumberFormat="1" applyFont="1" applyBorder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3-Ressources-Reserves%20metaux%20-%20End%20use\Comparaison%20Res%20m&#233;taux.xlsx" TargetMode="External"/><Relationship Id="rId1" Type="http://schemas.openxmlformats.org/officeDocument/2006/relationships/externalLinkPath" Target="/Users/Penel/Documents/Travail/CIRAIG/Maitrise%20Recherche/5-%20Datas%20M&#233;taux%20Technologie/3-Ressources-Reserves%20metaux%20-%20End%20use/Comparaison%20Res%20m&#233;tau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8-Taux%20de%20perte%20m&#233;taux%20mines\SI%20-%20Recovery%20rate.xlsx" TargetMode="External"/><Relationship Id="rId1" Type="http://schemas.openxmlformats.org/officeDocument/2006/relationships/externalLinkPath" Target="/Users/Penel/Documents/Travail/CIRAIG/Maitrise%20Recherche/5-%20Datas%20M&#233;taux%20Technologie/8-Taux%20de%20perte%20m&#233;taux%20mines/SI%20-%20Recovery%20r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6-Proj%20demande%20m&#233;taux%20autres%20secteurs\Metal%20prod%202020.xlsx" TargetMode="External"/><Relationship Id="rId1" Type="http://schemas.openxmlformats.org/officeDocument/2006/relationships/externalLinkPath" Target="/Users/Penel/Documents/Travail/CIRAIG/Maitrise%20Recherche/5-%20Datas%20M&#233;taux%20Technologie/6-Proj%20demande%20m&#233;taux%20autres%20secteurs/Metal%20prod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ison sources"/>
      <sheetName val="Reserves metals complet"/>
      <sheetName val="References"/>
    </sheetNames>
    <sheetDataSet>
      <sheetData sheetId="0"/>
      <sheetData sheetId="1">
        <row r="1">
          <cell r="A1" t="str">
            <v>Metals</v>
          </cell>
          <cell r="B1" t="str">
            <v>Resources</v>
          </cell>
          <cell r="C1" t="str">
            <v>Reserves</v>
          </cell>
        </row>
        <row r="2">
          <cell r="A2" t="str">
            <v>Aluminium</v>
          </cell>
          <cell r="B2">
            <v>30000000000</v>
          </cell>
          <cell r="C2">
            <v>12000000000</v>
          </cell>
        </row>
        <row r="3">
          <cell r="A3" t="str">
            <v>Boron</v>
          </cell>
          <cell r="B3" t="e">
            <v>#N/A</v>
          </cell>
          <cell r="C3" t="e">
            <v>#N/A</v>
          </cell>
        </row>
        <row r="4">
          <cell r="A4" t="str">
            <v>Cadmium</v>
          </cell>
          <cell r="B4">
            <v>5700000</v>
          </cell>
          <cell r="C4">
            <v>690000</v>
          </cell>
        </row>
        <row r="5">
          <cell r="A5" t="str">
            <v>Chromium</v>
          </cell>
          <cell r="B5">
            <v>12000000000</v>
          </cell>
          <cell r="C5">
            <v>560000000</v>
          </cell>
        </row>
        <row r="6">
          <cell r="A6" t="str">
            <v>Cobalt</v>
          </cell>
          <cell r="B6">
            <v>25000000</v>
          </cell>
          <cell r="C6">
            <v>8300000</v>
          </cell>
        </row>
        <row r="7">
          <cell r="A7" t="str">
            <v>Concrete</v>
          </cell>
          <cell r="B7" t="e">
            <v>#N/A</v>
          </cell>
          <cell r="C7" t="e">
            <v>#N/A</v>
          </cell>
        </row>
        <row r="8">
          <cell r="A8" t="str">
            <v>Copper</v>
          </cell>
          <cell r="B8">
            <v>2100000000</v>
          </cell>
          <cell r="C8">
            <v>890000000</v>
          </cell>
        </row>
        <row r="9">
          <cell r="A9" t="str">
            <v>Dysprosium</v>
          </cell>
          <cell r="B9">
            <v>4009000</v>
          </cell>
          <cell r="C9">
            <v>544000</v>
          </cell>
        </row>
        <row r="10">
          <cell r="A10" t="str">
            <v xml:space="preserve">Gallium </v>
          </cell>
          <cell r="B10">
            <v>13845000</v>
          </cell>
          <cell r="C10">
            <v>1513000</v>
          </cell>
        </row>
        <row r="11">
          <cell r="A11" t="str">
            <v xml:space="preserve">Germanium </v>
          </cell>
          <cell r="B11" t="e">
            <v>#N/A</v>
          </cell>
          <cell r="C11">
            <v>36000</v>
          </cell>
        </row>
        <row r="12">
          <cell r="A12" t="str">
            <v>Glass</v>
          </cell>
          <cell r="B12" t="e">
            <v>#N/A</v>
          </cell>
          <cell r="C12" t="e">
            <v>#N/A</v>
          </cell>
        </row>
        <row r="13">
          <cell r="A13" t="str">
            <v>Hafnium</v>
          </cell>
          <cell r="B13" t="e">
            <v>#N/A</v>
          </cell>
          <cell r="C13" t="e">
            <v>#N/A</v>
          </cell>
        </row>
        <row r="14">
          <cell r="A14" t="str">
            <v>Indium</v>
          </cell>
          <cell r="B14">
            <v>356000</v>
          </cell>
          <cell r="C14">
            <v>21000</v>
          </cell>
        </row>
        <row r="15">
          <cell r="A15" t="str">
            <v>Iron</v>
          </cell>
          <cell r="B15">
            <v>230000000000</v>
          </cell>
          <cell r="C15">
            <v>230000000000</v>
          </cell>
        </row>
        <row r="16">
          <cell r="A16" t="str">
            <v>Lead</v>
          </cell>
          <cell r="B16">
            <v>2000000000</v>
          </cell>
          <cell r="C16">
            <v>85000000</v>
          </cell>
        </row>
        <row r="17">
          <cell r="A17" t="str">
            <v>Magnesium</v>
          </cell>
          <cell r="B17" t="e">
            <v>#N/A</v>
          </cell>
          <cell r="C17" t="e">
            <v>#N/A</v>
          </cell>
        </row>
        <row r="18">
          <cell r="A18" t="str">
            <v>Manganese</v>
          </cell>
          <cell r="B18">
            <v>17273000000</v>
          </cell>
          <cell r="C18">
            <v>1500000000</v>
          </cell>
        </row>
        <row r="19">
          <cell r="A19" t="str">
            <v>Molybdenum</v>
          </cell>
          <cell r="B19">
            <v>25400000</v>
          </cell>
          <cell r="C19">
            <v>16000000</v>
          </cell>
        </row>
        <row r="20">
          <cell r="A20" t="str">
            <v>Neodymium</v>
          </cell>
          <cell r="B20">
            <v>62433000</v>
          </cell>
          <cell r="C20">
            <v>16070000</v>
          </cell>
        </row>
        <row r="21">
          <cell r="A21" t="str">
            <v>Nickel</v>
          </cell>
          <cell r="B21">
            <v>300000000</v>
          </cell>
          <cell r="C21">
            <v>95000000</v>
          </cell>
        </row>
        <row r="22">
          <cell r="A22" t="str">
            <v>Niobium</v>
          </cell>
          <cell r="B22" t="e">
            <v>#N/A</v>
          </cell>
          <cell r="C22" t="e">
            <v>#N/A</v>
          </cell>
        </row>
        <row r="23">
          <cell r="A23" t="str">
            <v>Polymers</v>
          </cell>
          <cell r="B23" t="e">
            <v>#N/A</v>
          </cell>
          <cell r="C23" t="e">
            <v>#N/A</v>
          </cell>
        </row>
        <row r="24">
          <cell r="A24" t="str">
            <v>Praesodymium</v>
          </cell>
          <cell r="B24">
            <v>19847000</v>
          </cell>
          <cell r="C24">
            <v>4718000</v>
          </cell>
        </row>
        <row r="25">
          <cell r="A25" t="str">
            <v>Selenium</v>
          </cell>
          <cell r="B25">
            <v>171000</v>
          </cell>
          <cell r="C25">
            <v>100000</v>
          </cell>
        </row>
        <row r="26">
          <cell r="A26" t="str">
            <v>Silicium</v>
          </cell>
          <cell r="B26" t="e">
            <v>#N/A</v>
          </cell>
          <cell r="C26" t="e">
            <v>#N/A</v>
          </cell>
        </row>
        <row r="27">
          <cell r="A27" t="str">
            <v>Silicon</v>
          </cell>
          <cell r="B27" t="e">
            <v>#N/A</v>
          </cell>
          <cell r="C27" t="e">
            <v>#N/A</v>
          </cell>
        </row>
        <row r="28">
          <cell r="A28" t="str">
            <v>Silver</v>
          </cell>
          <cell r="B28">
            <v>1200000</v>
          </cell>
          <cell r="C28">
            <v>550000</v>
          </cell>
        </row>
        <row r="29">
          <cell r="A29" t="str">
            <v>Steel</v>
          </cell>
          <cell r="B29" t="e">
            <v>#N/A</v>
          </cell>
          <cell r="C29" t="e">
            <v>#N/A</v>
          </cell>
        </row>
        <row r="30">
          <cell r="A30" t="str">
            <v>Tantalum</v>
          </cell>
          <cell r="B30" t="e">
            <v>#N/A</v>
          </cell>
          <cell r="C30" t="e">
            <v>#N/A</v>
          </cell>
        </row>
        <row r="31">
          <cell r="A31" t="str">
            <v>Tellurium</v>
          </cell>
          <cell r="B31">
            <v>48000</v>
          </cell>
          <cell r="C31">
            <v>32000</v>
          </cell>
        </row>
        <row r="32">
          <cell r="A32" t="str">
            <v>Terbium</v>
          </cell>
          <cell r="B32">
            <v>827000</v>
          </cell>
          <cell r="C32">
            <v>102000</v>
          </cell>
        </row>
        <row r="33">
          <cell r="A33" t="str">
            <v>Tin</v>
          </cell>
          <cell r="B33" t="e">
            <v>#N/A</v>
          </cell>
          <cell r="C33">
            <v>4600000</v>
          </cell>
        </row>
        <row r="34">
          <cell r="A34" t="str">
            <v>Tungsten</v>
          </cell>
          <cell r="B34" t="e">
            <v>#N/A</v>
          </cell>
          <cell r="C34">
            <v>3800000</v>
          </cell>
        </row>
        <row r="35">
          <cell r="A35" t="str">
            <v>Vanadium</v>
          </cell>
          <cell r="B35">
            <v>63000000</v>
          </cell>
          <cell r="C35">
            <v>24000000</v>
          </cell>
        </row>
        <row r="36">
          <cell r="A36" t="str">
            <v>Yttrium</v>
          </cell>
          <cell r="B36">
            <v>32329000</v>
          </cell>
          <cell r="C36">
            <v>3120000</v>
          </cell>
        </row>
        <row r="37">
          <cell r="A37" t="str">
            <v>Zinc</v>
          </cell>
          <cell r="B37">
            <v>1900000000</v>
          </cell>
          <cell r="C37">
            <v>250000000</v>
          </cell>
        </row>
        <row r="38">
          <cell r="A38" t="str">
            <v>Zirconium</v>
          </cell>
          <cell r="B38" t="e">
            <v>#N/A</v>
          </cell>
          <cell r="C38">
            <v>68000000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datas literature"/>
      <sheetName val="RR study"/>
    </sheetNames>
    <sheetDataSet>
      <sheetData sheetId="0"/>
      <sheetData sheetId="1">
        <row r="2">
          <cell r="B2">
            <v>0.90813874280952489</v>
          </cell>
          <cell r="C2">
            <v>0.79852327505233978</v>
          </cell>
        </row>
        <row r="3">
          <cell r="B3">
            <v>0.96120000000000005</v>
          </cell>
          <cell r="C3">
            <v>0.74589119999999998</v>
          </cell>
        </row>
        <row r="4">
          <cell r="B4">
            <v>0.99790607086645444</v>
          </cell>
          <cell r="C4">
            <v>0.76116258846560692</v>
          </cell>
        </row>
        <row r="5">
          <cell r="B5">
            <v>0.89217919846074034</v>
          </cell>
          <cell r="C5">
            <v>0.67042367514390866</v>
          </cell>
        </row>
        <row r="6">
          <cell r="B6">
            <v>0.97064955919698226</v>
          </cell>
          <cell r="C6">
            <v>0.42645155031877346</v>
          </cell>
        </row>
        <row r="7">
          <cell r="B7">
            <v>0.97751655521087433</v>
          </cell>
          <cell r="C7">
            <v>0.81597780244297546</v>
          </cell>
        </row>
        <row r="8">
          <cell r="B8">
            <v>0.83445470245105513</v>
          </cell>
          <cell r="C8">
            <v>0.55256020803350481</v>
          </cell>
        </row>
        <row r="9">
          <cell r="B9">
            <v>0.95</v>
          </cell>
          <cell r="C9">
            <v>0.59849999999999992</v>
          </cell>
        </row>
        <row r="10">
          <cell r="B10">
            <v>1</v>
          </cell>
          <cell r="C10">
            <v>6.5774804905239792E-3</v>
          </cell>
        </row>
        <row r="11">
          <cell r="B11">
            <v>0.99986413043478262</v>
          </cell>
          <cell r="C11">
            <v>2.7170220935728464E-3</v>
          </cell>
        </row>
        <row r="12">
          <cell r="B12">
            <v>0.83275227004971608</v>
          </cell>
          <cell r="C12">
            <v>0.24982568101491476</v>
          </cell>
        </row>
        <row r="13">
          <cell r="B13">
            <v>1.0000000000000002</v>
          </cell>
          <cell r="C13">
            <v>0.87408949011446435</v>
          </cell>
        </row>
        <row r="14">
          <cell r="B14">
            <v>0.95739698194604195</v>
          </cell>
          <cell r="C14">
            <v>0.85404162594050337</v>
          </cell>
        </row>
        <row r="15">
          <cell r="B15">
            <v>0.94075995304080395</v>
          </cell>
          <cell r="C15">
            <v>0.63901119810296603</v>
          </cell>
        </row>
        <row r="16">
          <cell r="B16">
            <v>0.96428114845397317</v>
          </cell>
          <cell r="C16">
            <v>0.67499680391778094</v>
          </cell>
        </row>
        <row r="17">
          <cell r="B17">
            <v>0.99999999999999989</v>
          </cell>
          <cell r="C17">
            <v>0.60000000000000009</v>
          </cell>
        </row>
        <row r="18">
          <cell r="B18">
            <v>0.96546212667585374</v>
          </cell>
          <cell r="C18">
            <v>0.57787148010964373</v>
          </cell>
        </row>
        <row r="19">
          <cell r="B19">
            <v>0.94463836406500901</v>
          </cell>
          <cell r="C19">
            <v>0.74395466384252495</v>
          </cell>
        </row>
        <row r="20">
          <cell r="B20">
            <v>0.92237313987492009</v>
          </cell>
          <cell r="C20">
            <v>0.65488492931119302</v>
          </cell>
        </row>
        <row r="21">
          <cell r="B21">
            <v>0.90291119774981476</v>
          </cell>
          <cell r="C21">
            <v>0.5376158248191113</v>
          </cell>
        </row>
        <row r="22">
          <cell r="B22">
            <v>0.99453178221186278</v>
          </cell>
          <cell r="C22">
            <v>4.4752080939990814E-2</v>
          </cell>
        </row>
        <row r="23">
          <cell r="B23">
            <v>0.91999999999999993</v>
          </cell>
          <cell r="C23">
            <v>0.73599999999999999</v>
          </cell>
        </row>
        <row r="24">
          <cell r="B24">
            <v>1.0000000000000002</v>
          </cell>
          <cell r="C24">
            <v>0.84256559766763872</v>
          </cell>
        </row>
        <row r="25">
          <cell r="B25">
            <v>0.99805572742851179</v>
          </cell>
          <cell r="C25">
            <v>0.67785017909107137</v>
          </cell>
        </row>
        <row r="26">
          <cell r="B26">
            <v>0.98995006993746326</v>
          </cell>
          <cell r="C26">
            <v>4.4552208368022539E-2</v>
          </cell>
        </row>
        <row r="27">
          <cell r="B27">
            <v>0.86502679244765779</v>
          </cell>
          <cell r="C27">
            <v>0.55889273642921389</v>
          </cell>
        </row>
        <row r="28">
          <cell r="B28">
            <v>0.99243161901028532</v>
          </cell>
          <cell r="C28">
            <v>0.87567495795025174</v>
          </cell>
        </row>
        <row r="29">
          <cell r="B29">
            <v>0.89027747461422324</v>
          </cell>
          <cell r="C29">
            <v>0.29264544711620954</v>
          </cell>
        </row>
        <row r="30">
          <cell r="B30">
            <v>1</v>
          </cell>
          <cell r="C30">
            <v>0.88571428571428579</v>
          </cell>
        </row>
        <row r="31">
          <cell r="B31">
            <v>0.89282970271070705</v>
          </cell>
          <cell r="C31">
            <v>0.59290685898236761</v>
          </cell>
        </row>
        <row r="32">
          <cell r="B32">
            <v>0.97568273374067827</v>
          </cell>
          <cell r="C32">
            <v>0.81742856379078255</v>
          </cell>
        </row>
        <row r="33">
          <cell r="B33">
            <v>0.95603887089310502</v>
          </cell>
          <cell r="C33">
            <v>0.81741323461360482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 t par yr (2020)"/>
    </sheetNames>
    <sheetDataSet>
      <sheetData sheetId="0" refreshError="1">
        <row r="2">
          <cell r="B2">
            <v>61818587.333333336</v>
          </cell>
        </row>
        <row r="3">
          <cell r="B3">
            <v>4164758</v>
          </cell>
        </row>
        <row r="4">
          <cell r="B4">
            <v>23899</v>
          </cell>
        </row>
        <row r="5">
          <cell r="B5">
            <v>31304752</v>
          </cell>
        </row>
        <row r="8">
          <cell r="B8">
            <v>1405.6376898253425</v>
          </cell>
        </row>
        <row r="9">
          <cell r="B9">
            <v>418.83333333333331</v>
          </cell>
        </row>
        <row r="10">
          <cell r="B10">
            <v>110.33333333333333</v>
          </cell>
        </row>
        <row r="11">
          <cell r="B11">
            <v>75</v>
          </cell>
        </row>
        <row r="12">
          <cell r="B12">
            <v>857.6</v>
          </cell>
        </row>
        <row r="14">
          <cell r="B14">
            <v>4787351.8</v>
          </cell>
        </row>
        <row r="15">
          <cell r="B15">
            <v>4519770.1492301859</v>
          </cell>
        </row>
        <row r="16">
          <cell r="B16">
            <v>18998755.599999998</v>
          </cell>
        </row>
        <row r="17">
          <cell r="B17">
            <v>287246.5</v>
          </cell>
        </row>
        <row r="18">
          <cell r="B18">
            <v>23344.531973919784</v>
          </cell>
        </row>
        <row r="20">
          <cell r="B20">
            <v>90758</v>
          </cell>
        </row>
        <row r="21">
          <cell r="B21">
            <v>8434.5130175287031</v>
          </cell>
        </row>
        <row r="22">
          <cell r="B22">
            <v>2976.95</v>
          </cell>
        </row>
        <row r="23">
          <cell r="B23">
            <v>3000000</v>
          </cell>
        </row>
        <row r="24">
          <cell r="B24">
            <v>25450.692200000001</v>
          </cell>
        </row>
        <row r="25">
          <cell r="B25">
            <v>1918.3</v>
          </cell>
        </row>
        <row r="26">
          <cell r="B26">
            <v>470.0333333333333</v>
          </cell>
        </row>
        <row r="27">
          <cell r="B27">
            <v>299.6678554138274</v>
          </cell>
        </row>
        <row r="29">
          <cell r="B29">
            <v>85136.7</v>
          </cell>
        </row>
        <row r="30">
          <cell r="B30">
            <v>96688.866666666654</v>
          </cell>
        </row>
        <row r="31">
          <cell r="B31">
            <v>6697.4962736906346</v>
          </cell>
        </row>
        <row r="33">
          <cell r="B33">
            <v>1040010.40626099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33"/>
  <sheetViews>
    <sheetView tabSelected="1" workbookViewId="0">
      <selection activeCell="E8" sqref="E8"/>
    </sheetView>
  </sheetViews>
  <sheetFormatPr baseColWidth="10" defaultColWidth="8.7265625" defaultRowHeight="14.5" x14ac:dyDescent="0.35"/>
  <cols>
    <col min="1" max="1" width="11.81640625" customWidth="1"/>
    <col min="3" max="3" width="18.08984375" style="13" bestFit="1" customWidth="1"/>
    <col min="4" max="4" width="17.08984375" style="15" bestFit="1" customWidth="1"/>
    <col min="5" max="5" width="20.54296875" bestFit="1" customWidth="1"/>
    <col min="6" max="6" width="16.26953125" customWidth="1"/>
    <col min="7" max="7" width="14.6328125" customWidth="1"/>
  </cols>
  <sheetData>
    <row r="1" spans="1:7" x14ac:dyDescent="0.35">
      <c r="A1" s="1" t="s">
        <v>0</v>
      </c>
      <c r="B1" s="1" t="s">
        <v>1</v>
      </c>
      <c r="C1" s="9" t="s">
        <v>2</v>
      </c>
      <c r="D1" s="14" t="s">
        <v>3</v>
      </c>
      <c r="E1" s="2" t="s">
        <v>4</v>
      </c>
      <c r="F1" s="1" t="s">
        <v>70</v>
      </c>
      <c r="G1" s="3" t="s">
        <v>69</v>
      </c>
    </row>
    <row r="2" spans="1:7" x14ac:dyDescent="0.35">
      <c r="A2" s="5" t="s">
        <v>38</v>
      </c>
      <c r="B2" s="1" t="s">
        <v>5</v>
      </c>
      <c r="C2" s="9">
        <f>VLOOKUP($A2,'[1]Reserves metals complet'!$A$1:$C$38,2)</f>
        <v>30000000000</v>
      </c>
      <c r="D2" s="9">
        <f>VLOOKUP($A2,'[1]Reserves metals complet'!$A$1:$C$38,3)</f>
        <v>12000000000</v>
      </c>
      <c r="E2" s="12">
        <v>76622486.999999985</v>
      </c>
      <c r="F2" s="8">
        <f>'[2]RR study'!$B2</f>
        <v>0.90813874280952489</v>
      </c>
      <c r="G2" s="3">
        <f>'[2]RR study'!$C2</f>
        <v>0.79852327505233978</v>
      </c>
    </row>
    <row r="3" spans="1:7" x14ac:dyDescent="0.35">
      <c r="A3" s="6" t="s">
        <v>39</v>
      </c>
      <c r="B3" s="1" t="s">
        <v>6</v>
      </c>
      <c r="C3" s="9" t="e">
        <f>VLOOKUP($A3,'[1]Reserves metals complet'!$A$1:$C$38,2)</f>
        <v>#N/A</v>
      </c>
      <c r="D3" s="9" t="e">
        <f>VLOOKUP($A3,'[1]Reserves metals complet'!$A$1:$C$38,3)</f>
        <v>#N/A</v>
      </c>
      <c r="E3" s="4">
        <f>'[3]Prod t par yr (2020)'!$B3</f>
        <v>4164758</v>
      </c>
      <c r="F3" s="8">
        <f>'[2]RR study'!$B3</f>
        <v>0.96120000000000005</v>
      </c>
      <c r="G3" s="3">
        <f>'[2]RR study'!$C3</f>
        <v>0.74589119999999998</v>
      </c>
    </row>
    <row r="4" spans="1:7" x14ac:dyDescent="0.35">
      <c r="A4" s="6" t="s">
        <v>40</v>
      </c>
      <c r="B4" s="1" t="s">
        <v>7</v>
      </c>
      <c r="C4" s="9">
        <f>VLOOKUP($A4,'[1]Reserves metals complet'!$A$1:$C$38,2)</f>
        <v>5700000</v>
      </c>
      <c r="D4" s="9">
        <f>VLOOKUP($A4,'[1]Reserves metals complet'!$A$1:$C$38,3)</f>
        <v>690000</v>
      </c>
      <c r="E4" s="4">
        <f>'[3]Prod t par yr (2020)'!$B4</f>
        <v>23899</v>
      </c>
      <c r="F4" s="8">
        <f>'[2]RR study'!$B4</f>
        <v>0.99790607086645444</v>
      </c>
      <c r="G4" s="3">
        <f>'[2]RR study'!$C4</f>
        <v>0.76116258846560692</v>
      </c>
    </row>
    <row r="5" spans="1:7" x14ac:dyDescent="0.35">
      <c r="A5" s="6" t="s">
        <v>41</v>
      </c>
      <c r="B5" s="1" t="s">
        <v>8</v>
      </c>
      <c r="C5" s="9">
        <f>VLOOKUP($A5,'[1]Reserves metals complet'!$A$1:$C$38,2)</f>
        <v>12000000000</v>
      </c>
      <c r="D5" s="9">
        <f>VLOOKUP($A5,'[1]Reserves metals complet'!$A$1:$C$38,3)</f>
        <v>560000000</v>
      </c>
      <c r="E5" s="4">
        <f>'[3]Prod t par yr (2020)'!$B5</f>
        <v>31304752</v>
      </c>
      <c r="F5" s="8">
        <f>'[2]RR study'!$B5</f>
        <v>0.89217919846074034</v>
      </c>
      <c r="G5" s="3">
        <f>'[2]RR study'!$C5</f>
        <v>0.67042367514390866</v>
      </c>
    </row>
    <row r="6" spans="1:7" x14ac:dyDescent="0.35">
      <c r="A6" s="5" t="s">
        <v>42</v>
      </c>
      <c r="B6" s="1" t="s">
        <v>9</v>
      </c>
      <c r="C6" s="9">
        <f>VLOOKUP($A6,'[1]Reserves metals complet'!$A$1:$C$38,2)</f>
        <v>25000000</v>
      </c>
      <c r="D6" s="9">
        <f>VLOOKUP($A6,'[1]Reserves metals complet'!$A$1:$C$38,3)</f>
        <v>8300000</v>
      </c>
      <c r="E6" s="9">
        <v>150400</v>
      </c>
      <c r="F6" s="8">
        <f>'[2]RR study'!$B6</f>
        <v>0.97064955919698226</v>
      </c>
      <c r="G6" s="3">
        <f>'[2]RR study'!$C6</f>
        <v>0.42645155031877346</v>
      </c>
    </row>
    <row r="7" spans="1:7" x14ac:dyDescent="0.35">
      <c r="A7" s="5" t="s">
        <v>43</v>
      </c>
      <c r="B7" s="1" t="s">
        <v>10</v>
      </c>
      <c r="C7" s="9">
        <f>VLOOKUP($A7,'[1]Reserves metals complet'!$A$1:$C$38,2)</f>
        <v>2100000000</v>
      </c>
      <c r="D7" s="9">
        <f>VLOOKUP($A7,'[1]Reserves metals complet'!$A$1:$C$38,3)</f>
        <v>890000000</v>
      </c>
      <c r="E7" s="11">
        <v>19543000</v>
      </c>
      <c r="F7" s="8">
        <f>'[2]RR study'!$B7</f>
        <v>0.97751655521087433</v>
      </c>
      <c r="G7" s="3">
        <f>'[2]RR study'!$C7</f>
        <v>0.81597780244297546</v>
      </c>
    </row>
    <row r="8" spans="1:7" x14ac:dyDescent="0.35">
      <c r="A8" s="7" t="s">
        <v>44</v>
      </c>
      <c r="B8" s="1" t="s">
        <v>11</v>
      </c>
      <c r="C8" s="9">
        <f>VLOOKUP($A8,'[1]Reserves metals complet'!$A$1:$C$38,2)</f>
        <v>4009000</v>
      </c>
      <c r="D8" s="9">
        <f>VLOOKUP($A8,'[1]Reserves metals complet'!$A$1:$C$38,3)</f>
        <v>544000</v>
      </c>
      <c r="E8" s="4">
        <f>'[3]Prod t par yr (2020)'!$B8</f>
        <v>1405.6376898253425</v>
      </c>
      <c r="F8" s="8">
        <f>'[2]RR study'!$B8</f>
        <v>0.83445470245105513</v>
      </c>
      <c r="G8" s="3">
        <f>'[2]RR study'!$C8</f>
        <v>0.55256020803350481</v>
      </c>
    </row>
    <row r="9" spans="1:7" x14ac:dyDescent="0.35">
      <c r="A9" s="5" t="s">
        <v>37</v>
      </c>
      <c r="B9" s="1" t="s">
        <v>12</v>
      </c>
      <c r="C9" s="9">
        <f>VLOOKUP($A9,'[1]Reserves metals complet'!$A$1:$C$38,2)</f>
        <v>4009000</v>
      </c>
      <c r="D9" s="9">
        <f>VLOOKUP($A9,'[1]Reserves metals complet'!$A$1:$C$38,3)</f>
        <v>544000</v>
      </c>
      <c r="E9" s="4">
        <f>'[3]Prod t par yr (2020)'!$B9</f>
        <v>418.83333333333331</v>
      </c>
      <c r="F9" s="8">
        <f>'[2]RR study'!$B9</f>
        <v>0.95</v>
      </c>
      <c r="G9" s="3">
        <f>'[2]RR study'!$C9</f>
        <v>0.59849999999999992</v>
      </c>
    </row>
    <row r="10" spans="1:7" x14ac:dyDescent="0.35">
      <c r="A10" s="6" t="s">
        <v>45</v>
      </c>
      <c r="B10" s="1" t="s">
        <v>13</v>
      </c>
      <c r="C10" s="9">
        <f>VLOOKUP($A10,'[1]Reserves metals complet'!$A$1:$C$38,2)</f>
        <v>13845000</v>
      </c>
      <c r="D10" s="9">
        <f>VLOOKUP($A10,'[1]Reserves metals complet'!$A$1:$C$38,3)</f>
        <v>1513000</v>
      </c>
      <c r="E10" s="4">
        <f>'[3]Prod t par yr (2020)'!$B10</f>
        <v>110.33333333333333</v>
      </c>
      <c r="F10" s="8">
        <f>'[2]RR study'!$B10</f>
        <v>1</v>
      </c>
      <c r="G10" s="3">
        <f>'[2]RR study'!$C10</f>
        <v>6.5774804905239792E-3</v>
      </c>
    </row>
    <row r="11" spans="1:7" x14ac:dyDescent="0.35">
      <c r="A11" s="6" t="s">
        <v>46</v>
      </c>
      <c r="B11" s="1" t="s">
        <v>14</v>
      </c>
      <c r="C11" s="9" t="e">
        <f>VLOOKUP($A11,'[1]Reserves metals complet'!$A$1:$C$38,2)</f>
        <v>#N/A</v>
      </c>
      <c r="D11" s="9" t="e">
        <f>VLOOKUP($A11,'[1]Reserves metals complet'!$A$1:$C$38,3)</f>
        <v>#N/A</v>
      </c>
      <c r="E11" s="4">
        <f>'[3]Prod t par yr (2020)'!$B11</f>
        <v>75</v>
      </c>
      <c r="F11" s="8">
        <f>'[2]RR study'!$B11</f>
        <v>0.99986413043478262</v>
      </c>
      <c r="G11" s="3">
        <f>'[2]RR study'!$C11</f>
        <v>2.7170220935728464E-3</v>
      </c>
    </row>
    <row r="12" spans="1:7" x14ac:dyDescent="0.35">
      <c r="A12" s="7" t="s">
        <v>47</v>
      </c>
      <c r="B12" s="1" t="s">
        <v>15</v>
      </c>
      <c r="C12" s="9">
        <f>VLOOKUP($A12,'[1]Reserves metals complet'!$A$1:$C$38,2)</f>
        <v>356000</v>
      </c>
      <c r="D12" s="9">
        <f>VLOOKUP($A12,'[1]Reserves metals complet'!$A$1:$C$38,3)</f>
        <v>21000</v>
      </c>
      <c r="E12" s="4">
        <f>'[3]Prod t par yr (2020)'!$B12</f>
        <v>857.6</v>
      </c>
      <c r="F12" s="8">
        <f>'[2]RR study'!$B12</f>
        <v>0.83275227004971608</v>
      </c>
      <c r="G12" s="3">
        <f>'[2]RR study'!$C12</f>
        <v>0.24982568101491476</v>
      </c>
    </row>
    <row r="13" spans="1:7" x14ac:dyDescent="0.35">
      <c r="A13" s="5" t="s">
        <v>48</v>
      </c>
      <c r="B13" s="1" t="s">
        <v>16</v>
      </c>
      <c r="C13" s="9">
        <f>VLOOKUP($A13,'[1]Reserves metals complet'!$A$1:$C$38,2)</f>
        <v>230000000000</v>
      </c>
      <c r="D13" s="9">
        <f>VLOOKUP($A13,'[1]Reserves metals complet'!$A$1:$C$38,3)</f>
        <v>230000000000</v>
      </c>
      <c r="E13" s="9">
        <v>1584579230.7692313</v>
      </c>
      <c r="F13" s="8">
        <f>'[2]RR study'!$B13</f>
        <v>1.0000000000000002</v>
      </c>
      <c r="G13" s="3">
        <f>'[2]RR study'!$C13</f>
        <v>0.87408949011446435</v>
      </c>
    </row>
    <row r="14" spans="1:7" x14ac:dyDescent="0.35">
      <c r="A14" s="6" t="s">
        <v>49</v>
      </c>
      <c r="B14" s="1" t="s">
        <v>17</v>
      </c>
      <c r="C14" s="9">
        <f>VLOOKUP($A14,'[1]Reserves metals complet'!$A$1:$C$38,2)</f>
        <v>2000000000</v>
      </c>
      <c r="D14" s="9">
        <f>VLOOKUP($A14,'[1]Reserves metals complet'!$A$1:$C$38,3)</f>
        <v>85000000</v>
      </c>
      <c r="E14" s="4">
        <f>'[3]Prod t par yr (2020)'!$B14</f>
        <v>4787351.8</v>
      </c>
      <c r="F14" s="8">
        <f>'[2]RR study'!$B14</f>
        <v>0.95739698194604195</v>
      </c>
      <c r="G14" s="3">
        <f>'[2]RR study'!$C14</f>
        <v>0.85404162594050337</v>
      </c>
    </row>
    <row r="15" spans="1:7" x14ac:dyDescent="0.35">
      <c r="A15" s="5" t="s">
        <v>50</v>
      </c>
      <c r="B15" s="1" t="s">
        <v>18</v>
      </c>
      <c r="C15" s="9" t="e">
        <f>VLOOKUP($A15,'[1]Reserves metals complet'!$A$1:$C$38,2)</f>
        <v>#N/A</v>
      </c>
      <c r="D15" s="9" t="e">
        <f>VLOOKUP($A15,'[1]Reserves metals complet'!$A$1:$C$38,3)</f>
        <v>#N/A</v>
      </c>
      <c r="E15" s="4">
        <f>'[3]Prod t par yr (2020)'!$B15</f>
        <v>4519770.1492301859</v>
      </c>
      <c r="F15" s="8">
        <f>'[2]RR study'!$B15</f>
        <v>0.94075995304080395</v>
      </c>
      <c r="G15" s="3">
        <f>'[2]RR study'!$C15</f>
        <v>0.63901119810296603</v>
      </c>
    </row>
    <row r="16" spans="1:7" x14ac:dyDescent="0.35">
      <c r="A16" s="6" t="s">
        <v>51</v>
      </c>
      <c r="B16" s="1" t="s">
        <v>19</v>
      </c>
      <c r="C16" s="9">
        <f>VLOOKUP($A16,'[1]Reserves metals complet'!$A$1:$C$38,2)</f>
        <v>17273000000</v>
      </c>
      <c r="D16" s="9">
        <f>VLOOKUP($A16,'[1]Reserves metals complet'!$A$1:$C$38,3)</f>
        <v>1500000000</v>
      </c>
      <c r="E16" s="4">
        <f>'[3]Prod t par yr (2020)'!$B16</f>
        <v>18998755.599999998</v>
      </c>
      <c r="F16" s="8">
        <f>'[2]RR study'!$B16</f>
        <v>0.96428114845397317</v>
      </c>
      <c r="G16" s="3">
        <f>'[2]RR study'!$C16</f>
        <v>0.67499680391778094</v>
      </c>
    </row>
    <row r="17" spans="1:7" x14ac:dyDescent="0.35">
      <c r="A17" s="5" t="s">
        <v>52</v>
      </c>
      <c r="B17" s="1" t="s">
        <v>20</v>
      </c>
      <c r="C17" s="9">
        <f>VLOOKUP($A17,'[1]Reserves metals complet'!$A$1:$C$38,2)</f>
        <v>25400000</v>
      </c>
      <c r="D17" s="9">
        <f>VLOOKUP($A17,'[1]Reserves metals complet'!$A$1:$C$38,3)</f>
        <v>16000000</v>
      </c>
      <c r="E17" s="4">
        <f>'[3]Prod t par yr (2020)'!$B17</f>
        <v>287246.5</v>
      </c>
      <c r="F17" s="8">
        <f>'[2]RR study'!$B17</f>
        <v>0.99999999999999989</v>
      </c>
      <c r="G17" s="3">
        <f>'[2]RR study'!$C17</f>
        <v>0.60000000000000009</v>
      </c>
    </row>
    <row r="18" spans="1:7" x14ac:dyDescent="0.35">
      <c r="A18" s="7" t="s">
        <v>53</v>
      </c>
      <c r="B18" s="1" t="s">
        <v>21</v>
      </c>
      <c r="C18" s="9">
        <f>VLOOKUP($A18,'[1]Reserves metals complet'!$A$1:$C$38,2)</f>
        <v>62433000</v>
      </c>
      <c r="D18" s="9">
        <f>VLOOKUP($A18,'[1]Reserves metals complet'!$A$1:$C$38,3)</f>
        <v>16070000</v>
      </c>
      <c r="E18" s="4">
        <f>'[3]Prod t par yr (2020)'!$B18</f>
        <v>23344.531973919784</v>
      </c>
      <c r="F18" s="8">
        <f>'[2]RR study'!$B18</f>
        <v>0.96546212667585374</v>
      </c>
      <c r="G18" s="3">
        <f>'[2]RR study'!$C18</f>
        <v>0.57787148010964373</v>
      </c>
    </row>
    <row r="19" spans="1:7" x14ac:dyDescent="0.35">
      <c r="A19" s="5" t="s">
        <v>54</v>
      </c>
      <c r="B19" s="1" t="s">
        <v>22</v>
      </c>
      <c r="C19" s="9">
        <f>VLOOKUP($A19,'[1]Reserves metals complet'!$A$1:$C$38,2)</f>
        <v>300000000</v>
      </c>
      <c r="D19" s="9">
        <f>VLOOKUP($A19,'[1]Reserves metals complet'!$A$1:$C$38,3)</f>
        <v>95000000</v>
      </c>
      <c r="E19" s="11">
        <v>2627000</v>
      </c>
      <c r="F19" s="8">
        <f>'[2]RR study'!$B19</f>
        <v>0.94463836406500901</v>
      </c>
      <c r="G19" s="3">
        <f>'[2]RR study'!$C19</f>
        <v>0.74395466384252495</v>
      </c>
    </row>
    <row r="20" spans="1:7" x14ac:dyDescent="0.35">
      <c r="A20" s="6" t="s">
        <v>55</v>
      </c>
      <c r="B20" s="1" t="s">
        <v>23</v>
      </c>
      <c r="C20" s="9" t="e">
        <f>VLOOKUP($A20,'[1]Reserves metals complet'!$A$1:$C$38,2)</f>
        <v>#N/A</v>
      </c>
      <c r="D20" s="9" t="e">
        <f>VLOOKUP($A20,'[1]Reserves metals complet'!$A$1:$C$38,3)</f>
        <v>#N/A</v>
      </c>
      <c r="E20" s="4">
        <f>'[3]Prod t par yr (2020)'!$B20</f>
        <v>90758</v>
      </c>
      <c r="F20" s="8">
        <f>'[2]RR study'!$B20</f>
        <v>0.92237313987492009</v>
      </c>
      <c r="G20" s="3">
        <f>'[2]RR study'!$C20</f>
        <v>0.65488492931119302</v>
      </c>
    </row>
    <row r="21" spans="1:7" x14ac:dyDescent="0.35">
      <c r="A21" s="7" t="s">
        <v>56</v>
      </c>
      <c r="B21" s="1" t="s">
        <v>24</v>
      </c>
      <c r="C21" s="9">
        <f>VLOOKUP($A21,'[1]Reserves metals complet'!$A$1:$C$38,2)</f>
        <v>19847000</v>
      </c>
      <c r="D21" s="9">
        <f>VLOOKUP($A21,'[1]Reserves metals complet'!$A$1:$C$38,3)</f>
        <v>4718000</v>
      </c>
      <c r="E21" s="4">
        <f>'[3]Prod t par yr (2020)'!$B21</f>
        <v>8434.5130175287031</v>
      </c>
      <c r="F21" s="8">
        <f>'[2]RR study'!$B21</f>
        <v>0.90291119774981476</v>
      </c>
      <c r="G21" s="3">
        <f>'[2]RR study'!$C21</f>
        <v>0.5376158248191113</v>
      </c>
    </row>
    <row r="22" spans="1:7" x14ac:dyDescent="0.35">
      <c r="A22" s="6" t="s">
        <v>57</v>
      </c>
      <c r="B22" s="1" t="s">
        <v>25</v>
      </c>
      <c r="C22" s="9">
        <f>VLOOKUP($A22,'[1]Reserves metals complet'!$A$1:$C$38,2)</f>
        <v>171000</v>
      </c>
      <c r="D22" s="9">
        <f>VLOOKUP($A22,'[1]Reserves metals complet'!$A$1:$C$38,3)</f>
        <v>100000</v>
      </c>
      <c r="E22" s="4">
        <f>'[3]Prod t par yr (2020)'!$B22</f>
        <v>2976.95</v>
      </c>
      <c r="F22" s="8">
        <f>'[2]RR study'!$B22</f>
        <v>0.99453178221186278</v>
      </c>
      <c r="G22" s="3">
        <f>'[2]RR study'!$C22</f>
        <v>4.4752080939990814E-2</v>
      </c>
    </row>
    <row r="23" spans="1:7" x14ac:dyDescent="0.35">
      <c r="A23" s="5" t="s">
        <v>58</v>
      </c>
      <c r="B23" s="1" t="s">
        <v>26</v>
      </c>
      <c r="C23" s="9" t="e">
        <f>VLOOKUP($A23,'[1]Reserves metals complet'!$A$1:$C$38,2)</f>
        <v>#N/A</v>
      </c>
      <c r="D23" s="9" t="e">
        <f>VLOOKUP($A23,'[1]Reserves metals complet'!$A$1:$C$38,3)</f>
        <v>#N/A</v>
      </c>
      <c r="E23" s="4">
        <f>'[3]Prod t par yr (2020)'!$B23</f>
        <v>3000000</v>
      </c>
      <c r="F23" s="8">
        <f>'[2]RR study'!$B23</f>
        <v>0.91999999999999993</v>
      </c>
      <c r="G23" s="3">
        <f>'[2]RR study'!$C23</f>
        <v>0.73599999999999999</v>
      </c>
    </row>
    <row r="24" spans="1:7" x14ac:dyDescent="0.35">
      <c r="A24" s="5" t="s">
        <v>59</v>
      </c>
      <c r="B24" s="1" t="s">
        <v>27</v>
      </c>
      <c r="C24" s="9">
        <f>VLOOKUP($A24,'[1]Reserves metals complet'!$A$1:$C$38,2)</f>
        <v>1200000</v>
      </c>
      <c r="D24" s="9">
        <f>VLOOKUP($A24,'[1]Reserves metals complet'!$A$1:$C$38,3)</f>
        <v>550000</v>
      </c>
      <c r="E24" s="4">
        <f>'[3]Prod t par yr (2020)'!$B24</f>
        <v>25450.692200000001</v>
      </c>
      <c r="F24" s="8">
        <f>'[2]RR study'!$B24</f>
        <v>1.0000000000000002</v>
      </c>
      <c r="G24" s="3">
        <f>'[2]RR study'!$C24</f>
        <v>0.84256559766763872</v>
      </c>
    </row>
    <row r="25" spans="1:7" x14ac:dyDescent="0.35">
      <c r="A25" s="5" t="s">
        <v>60</v>
      </c>
      <c r="B25" s="1" t="s">
        <v>28</v>
      </c>
      <c r="C25" s="9" t="e">
        <f>VLOOKUP($A25,'[1]Reserves metals complet'!$A$1:$C$38,2)</f>
        <v>#N/A</v>
      </c>
      <c r="D25" s="9" t="e">
        <f>VLOOKUP($A25,'[1]Reserves metals complet'!$A$1:$C$38,3)</f>
        <v>#N/A</v>
      </c>
      <c r="E25" s="4">
        <f>'[3]Prod t par yr (2020)'!$B25</f>
        <v>1918.3</v>
      </c>
      <c r="F25" s="8">
        <f>'[2]RR study'!$B25</f>
        <v>0.99805572742851179</v>
      </c>
      <c r="G25" s="3">
        <f>'[2]RR study'!$C25</f>
        <v>0.67785017909107137</v>
      </c>
    </row>
    <row r="26" spans="1:7" x14ac:dyDescent="0.35">
      <c r="A26" s="5" t="s">
        <v>61</v>
      </c>
      <c r="B26" s="1" t="s">
        <v>29</v>
      </c>
      <c r="C26" s="9">
        <f>VLOOKUP($A26,'[1]Reserves metals complet'!$A$1:$C$38,2)</f>
        <v>48000</v>
      </c>
      <c r="D26" s="9">
        <f>VLOOKUP($A26,'[1]Reserves metals complet'!$A$1:$C$38,3)</f>
        <v>32000</v>
      </c>
      <c r="E26" s="4">
        <f>'[3]Prod t par yr (2020)'!$B26</f>
        <v>470.0333333333333</v>
      </c>
      <c r="F26" s="8">
        <f>'[2]RR study'!$B26</f>
        <v>0.98995006993746326</v>
      </c>
      <c r="G26" s="3">
        <f>'[2]RR study'!$C26</f>
        <v>4.4552208368022539E-2</v>
      </c>
    </row>
    <row r="27" spans="1:7" x14ac:dyDescent="0.35">
      <c r="A27" s="7" t="s">
        <v>62</v>
      </c>
      <c r="B27" s="1" t="s">
        <v>30</v>
      </c>
      <c r="C27" s="9">
        <f>VLOOKUP($A27,'[1]Reserves metals complet'!$A$1:$C$38,2)</f>
        <v>827000</v>
      </c>
      <c r="D27" s="9">
        <f>VLOOKUP($A27,'[1]Reserves metals complet'!$A$1:$C$38,3)</f>
        <v>102000</v>
      </c>
      <c r="E27" s="4">
        <f>'[3]Prod t par yr (2020)'!$B27</f>
        <v>299.6678554138274</v>
      </c>
      <c r="F27" s="8">
        <f>'[2]RR study'!$B27</f>
        <v>0.86502679244765779</v>
      </c>
      <c r="G27" s="3">
        <f>'[2]RR study'!$C27</f>
        <v>0.55889273642921389</v>
      </c>
    </row>
    <row r="28" spans="1:7" x14ac:dyDescent="0.35">
      <c r="A28" s="5" t="s">
        <v>63</v>
      </c>
      <c r="B28" s="1" t="s">
        <v>31</v>
      </c>
      <c r="C28" s="9" t="e">
        <f>VLOOKUP($A28,'[1]Reserves metals complet'!$A$1:$C$38,2)</f>
        <v>#N/A</v>
      </c>
      <c r="D28" s="9">
        <f>VLOOKUP($A28,'[1]Reserves metals complet'!$A$1:$C$38,3)</f>
        <v>4600000</v>
      </c>
      <c r="E28" s="10">
        <v>328400</v>
      </c>
      <c r="F28" s="8">
        <f>'[2]RR study'!$B28</f>
        <v>0.99243161901028532</v>
      </c>
      <c r="G28" s="3">
        <f>'[2]RR study'!$C28</f>
        <v>0.87567495795025174</v>
      </c>
    </row>
    <row r="29" spans="1:7" x14ac:dyDescent="0.35">
      <c r="A29" s="5" t="s">
        <v>64</v>
      </c>
      <c r="B29" s="1" t="s">
        <v>32</v>
      </c>
      <c r="C29" s="9" t="e">
        <f>VLOOKUP($A29,'[1]Reserves metals complet'!$A$1:$C$38,2)</f>
        <v>#N/A</v>
      </c>
      <c r="D29" s="9">
        <f>VLOOKUP($A29,'[1]Reserves metals complet'!$A$1:$C$38,3)</f>
        <v>3800000</v>
      </c>
      <c r="E29" s="4">
        <f>'[3]Prod t par yr (2020)'!$B29</f>
        <v>85136.7</v>
      </c>
      <c r="F29" s="8">
        <f>'[2]RR study'!$B29</f>
        <v>0.89027747461422324</v>
      </c>
      <c r="G29" s="3">
        <f>'[2]RR study'!$C29</f>
        <v>0.29264544711620954</v>
      </c>
    </row>
    <row r="30" spans="1:7" x14ac:dyDescent="0.35">
      <c r="A30" s="5" t="s">
        <v>65</v>
      </c>
      <c r="B30" s="1" t="s">
        <v>33</v>
      </c>
      <c r="C30" s="9">
        <f>VLOOKUP($A30,'[1]Reserves metals complet'!$A$1:$C$38,2)</f>
        <v>63000000</v>
      </c>
      <c r="D30" s="9">
        <f>VLOOKUP($A30,'[1]Reserves metals complet'!$A$1:$C$38,3)</f>
        <v>24000000</v>
      </c>
      <c r="E30" s="4">
        <f>'[3]Prod t par yr (2020)'!$B30</f>
        <v>96688.866666666654</v>
      </c>
      <c r="F30" s="8">
        <f>'[2]RR study'!$B30</f>
        <v>1</v>
      </c>
      <c r="G30" s="3">
        <f>'[2]RR study'!$C30</f>
        <v>0.88571428571428579</v>
      </c>
    </row>
    <row r="31" spans="1:7" x14ac:dyDescent="0.35">
      <c r="A31" s="6" t="s">
        <v>66</v>
      </c>
      <c r="B31" s="1" t="s">
        <v>34</v>
      </c>
      <c r="C31" s="9">
        <f>VLOOKUP($A31,'[1]Reserves metals complet'!$A$1:$C$38,2)</f>
        <v>32329000</v>
      </c>
      <c r="D31" s="9">
        <f>VLOOKUP($A31,'[1]Reserves metals complet'!$A$1:$C$38,3)</f>
        <v>3120000</v>
      </c>
      <c r="E31" s="4">
        <f>'[3]Prod t par yr (2020)'!$B31</f>
        <v>6697.4962736906346</v>
      </c>
      <c r="F31" s="8">
        <f>'[2]RR study'!$B31</f>
        <v>0.89282970271070705</v>
      </c>
      <c r="G31" s="3">
        <f>'[2]RR study'!$C31</f>
        <v>0.59290685898236761</v>
      </c>
    </row>
    <row r="32" spans="1:7" x14ac:dyDescent="0.35">
      <c r="A32" s="5" t="s">
        <v>67</v>
      </c>
      <c r="B32" s="1" t="s">
        <v>35</v>
      </c>
      <c r="C32" s="9">
        <f>VLOOKUP($A32,'[1]Reserves metals complet'!$A$1:$C$38,2)</f>
        <v>1900000000</v>
      </c>
      <c r="D32" s="9">
        <f>VLOOKUP($A32,'[1]Reserves metals complet'!$A$1:$C$38,3)</f>
        <v>250000000</v>
      </c>
      <c r="E32" s="10">
        <v>16900000</v>
      </c>
      <c r="F32" s="8">
        <f>'[2]RR study'!$B32</f>
        <v>0.97568273374067827</v>
      </c>
      <c r="G32" s="3">
        <f>'[2]RR study'!$C32</f>
        <v>0.81742856379078255</v>
      </c>
    </row>
    <row r="33" spans="1:7" x14ac:dyDescent="0.35">
      <c r="A33" s="5" t="s">
        <v>68</v>
      </c>
      <c r="B33" s="1" t="s">
        <v>36</v>
      </c>
      <c r="C33" s="9" t="e">
        <f>VLOOKUP($A33,'[1]Reserves metals complet'!$A$1:$C$38,2)</f>
        <v>#N/A</v>
      </c>
      <c r="D33" s="9">
        <f>VLOOKUP($A33,'[1]Reserves metals complet'!$A$1:$C$38,3)</f>
        <v>68000000</v>
      </c>
      <c r="E33" s="4">
        <f>'[3]Prod t par yr (2020)'!$B33</f>
        <v>1040010.40626099</v>
      </c>
      <c r="F33" s="8">
        <f>'[2]RR study'!$B33</f>
        <v>0.95603887089310502</v>
      </c>
      <c r="G33" s="3">
        <f>'[2]RR study'!$C33</f>
        <v>0.81741323461360482</v>
      </c>
    </row>
  </sheetData>
  <autoFilter ref="A1:G1" xr:uid="{00000000-0001-0000-0000-000000000000}">
    <sortState xmlns:xlrd2="http://schemas.microsoft.com/office/spreadsheetml/2017/richdata2" ref="A2:G33">
      <sortCondition ref="A1"/>
    </sortState>
  </autoFilter>
  <sortState xmlns:xlrd2="http://schemas.microsoft.com/office/spreadsheetml/2017/richdata2" ref="A1:A33">
    <sortCondition ref="A1:A33"/>
  </sortState>
  <conditionalFormatting sqref="A15:A2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Metals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2024-09-27T15:06:21Z</dcterms:modified>
</cp:coreProperties>
</file>