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raining_2\distributions\"/>
    </mc:Choice>
  </mc:AlternateContent>
  <xr:revisionPtr revIDLastSave="0" documentId="13_ncr:1_{135A5DCB-4711-44E5-889F-22E00C5E2964}" xr6:coauthVersionLast="32" xr6:coauthVersionMax="32" xr10:uidLastSave="{00000000-0000-0000-0000-000000000000}"/>
  <bookViews>
    <workbookView xWindow="0" yWindow="0" windowWidth="17970" windowHeight="5955" firstSheet="1" activeTab="3" xr2:uid="{CE01A6C0-3A46-4384-9E55-ECB220E3EB01}"/>
  </bookViews>
  <sheets>
    <sheet name="Hist" sheetId="1" r:id="rId1"/>
    <sheet name="Skew Kurtosis" sheetId="4" r:id="rId2"/>
    <sheet name="Plot Methods" sheetId="2" r:id="rId3"/>
    <sheet name="Tests" sheetId="3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" i="3" l="1"/>
  <c r="H18" i="3"/>
  <c r="D14" i="3"/>
  <c r="E7" i="3"/>
  <c r="E8" i="3"/>
  <c r="E9" i="3"/>
  <c r="E10" i="3"/>
  <c r="E11" i="3"/>
  <c r="E12" i="3"/>
  <c r="E13" i="3"/>
  <c r="E6" i="3"/>
  <c r="E14" i="3" s="1"/>
  <c r="E15" i="3" s="1"/>
  <c r="E104" i="4"/>
  <c r="F104" i="4" s="1"/>
  <c r="E103" i="4"/>
  <c r="F103" i="4" s="1"/>
  <c r="E102" i="4"/>
  <c r="F102" i="4" s="1"/>
  <c r="E101" i="4"/>
  <c r="F101" i="4" s="1"/>
  <c r="E100" i="4"/>
  <c r="F100" i="4" s="1"/>
  <c r="E99" i="4"/>
  <c r="F99" i="4" s="1"/>
  <c r="E98" i="4"/>
  <c r="F98" i="4" s="1"/>
  <c r="E97" i="4"/>
  <c r="F97" i="4" s="1"/>
  <c r="E96" i="4"/>
  <c r="F96" i="4" s="1"/>
  <c r="E95" i="4"/>
  <c r="F95" i="4" s="1"/>
  <c r="E94" i="4"/>
  <c r="F94" i="4" s="1"/>
  <c r="E93" i="4"/>
  <c r="F93" i="4" s="1"/>
  <c r="E92" i="4"/>
  <c r="F92" i="4" s="1"/>
  <c r="E91" i="4"/>
  <c r="F91" i="4" s="1"/>
  <c r="E90" i="4"/>
  <c r="F90" i="4" s="1"/>
  <c r="E89" i="4"/>
  <c r="F89" i="4" s="1"/>
  <c r="E88" i="4"/>
  <c r="F88" i="4" s="1"/>
  <c r="E87" i="4"/>
  <c r="F87" i="4" s="1"/>
  <c r="E86" i="4"/>
  <c r="F86" i="4" s="1"/>
  <c r="E85" i="4"/>
  <c r="F85" i="4" s="1"/>
  <c r="E84" i="4"/>
  <c r="F84" i="4" s="1"/>
  <c r="E83" i="4"/>
  <c r="F83" i="4" s="1"/>
  <c r="E82" i="4"/>
  <c r="F82" i="4" s="1"/>
  <c r="E81" i="4"/>
  <c r="F81" i="4" s="1"/>
  <c r="E80" i="4"/>
  <c r="F80" i="4" s="1"/>
  <c r="E79" i="4"/>
  <c r="F79" i="4" s="1"/>
  <c r="E78" i="4"/>
  <c r="F78" i="4" s="1"/>
  <c r="E77" i="4"/>
  <c r="F77" i="4" s="1"/>
  <c r="E76" i="4"/>
  <c r="F76" i="4" s="1"/>
  <c r="E75" i="4"/>
  <c r="F75" i="4" s="1"/>
  <c r="E74" i="4"/>
  <c r="F74" i="4" s="1"/>
  <c r="E73" i="4"/>
  <c r="F73" i="4" s="1"/>
  <c r="E72" i="4"/>
  <c r="F72" i="4" s="1"/>
  <c r="E71" i="4"/>
  <c r="F71" i="4" s="1"/>
  <c r="E70" i="4"/>
  <c r="F70" i="4" s="1"/>
  <c r="E69" i="4"/>
  <c r="F69" i="4" s="1"/>
  <c r="E68" i="4"/>
  <c r="F68" i="4" s="1"/>
  <c r="E67" i="4"/>
  <c r="F67" i="4" s="1"/>
  <c r="E66" i="4"/>
  <c r="F66" i="4" s="1"/>
  <c r="E65" i="4"/>
  <c r="F65" i="4" s="1"/>
  <c r="E64" i="4"/>
  <c r="F64" i="4" s="1"/>
  <c r="E63" i="4"/>
  <c r="F63" i="4" s="1"/>
  <c r="E62" i="4"/>
  <c r="F62" i="4" s="1"/>
  <c r="E61" i="4"/>
  <c r="F61" i="4" s="1"/>
  <c r="E60" i="4"/>
  <c r="F60" i="4" s="1"/>
  <c r="E59" i="4"/>
  <c r="F59" i="4" s="1"/>
  <c r="E58" i="4"/>
  <c r="F58" i="4" s="1"/>
  <c r="E57" i="4"/>
  <c r="F57" i="4" s="1"/>
  <c r="E56" i="4"/>
  <c r="F56" i="4" s="1"/>
  <c r="E55" i="4"/>
  <c r="F55" i="4" s="1"/>
  <c r="E54" i="4"/>
  <c r="F54" i="4" s="1"/>
  <c r="E53" i="4"/>
  <c r="F53" i="4" s="1"/>
  <c r="E52" i="4"/>
  <c r="F52" i="4" s="1"/>
  <c r="E51" i="4"/>
  <c r="F51" i="4" s="1"/>
  <c r="E50" i="4"/>
  <c r="F50" i="4" s="1"/>
  <c r="E49" i="4"/>
  <c r="F49" i="4" s="1"/>
  <c r="E48" i="4"/>
  <c r="F48" i="4" s="1"/>
  <c r="E47" i="4"/>
  <c r="F47" i="4" s="1"/>
  <c r="E46" i="4"/>
  <c r="F46" i="4" s="1"/>
  <c r="E45" i="4"/>
  <c r="F45" i="4" s="1"/>
  <c r="E44" i="4"/>
  <c r="F44" i="4" s="1"/>
  <c r="E43" i="4"/>
  <c r="F43" i="4" s="1"/>
  <c r="E42" i="4"/>
  <c r="F42" i="4" s="1"/>
  <c r="E41" i="4"/>
  <c r="F41" i="4" s="1"/>
  <c r="E40" i="4"/>
  <c r="F40" i="4" s="1"/>
  <c r="E39" i="4"/>
  <c r="F39" i="4" s="1"/>
  <c r="E38" i="4"/>
  <c r="F38" i="4" s="1"/>
  <c r="E37" i="4"/>
  <c r="F37" i="4" s="1"/>
  <c r="E36" i="4"/>
  <c r="F36" i="4" s="1"/>
  <c r="E35" i="4"/>
  <c r="F35" i="4" s="1"/>
  <c r="E34" i="4"/>
  <c r="F34" i="4" s="1"/>
  <c r="E33" i="4"/>
  <c r="F33" i="4" s="1"/>
  <c r="E32" i="4"/>
  <c r="F32" i="4" s="1"/>
  <c r="E31" i="4"/>
  <c r="F31" i="4" s="1"/>
  <c r="E30" i="4"/>
  <c r="F30" i="4" s="1"/>
  <c r="E29" i="4"/>
  <c r="F29" i="4" s="1"/>
  <c r="E28" i="4"/>
  <c r="F28" i="4" s="1"/>
  <c r="E27" i="4"/>
  <c r="F27" i="4" s="1"/>
  <c r="E26" i="4"/>
  <c r="F26" i="4" s="1"/>
  <c r="E25" i="4"/>
  <c r="F25" i="4" s="1"/>
  <c r="E24" i="4"/>
  <c r="F24" i="4" s="1"/>
  <c r="E23" i="4"/>
  <c r="F23" i="4" s="1"/>
  <c r="E22" i="4"/>
  <c r="F22" i="4" s="1"/>
  <c r="E21" i="4"/>
  <c r="F21" i="4" s="1"/>
  <c r="E20" i="4"/>
  <c r="F20" i="4" s="1"/>
  <c r="E19" i="4"/>
  <c r="F19" i="4" s="1"/>
  <c r="E18" i="4"/>
  <c r="F18" i="4" s="1"/>
  <c r="E17" i="4"/>
  <c r="F17" i="4" s="1"/>
  <c r="E16" i="4"/>
  <c r="F16" i="4" s="1"/>
  <c r="E15" i="4"/>
  <c r="F15" i="4" s="1"/>
  <c r="E14" i="4"/>
  <c r="F14" i="4" s="1"/>
  <c r="E13" i="4"/>
  <c r="F13" i="4" s="1"/>
  <c r="E12" i="4"/>
  <c r="F12" i="4" s="1"/>
  <c r="E11" i="4"/>
  <c r="F11" i="4" s="1"/>
  <c r="E10" i="4"/>
  <c r="F10" i="4" s="1"/>
  <c r="E9" i="4"/>
  <c r="F9" i="4" s="1"/>
  <c r="E8" i="4"/>
  <c r="F8" i="4" s="1"/>
  <c r="E7" i="4"/>
  <c r="F7" i="4" s="1"/>
  <c r="E6" i="4"/>
  <c r="F6" i="4" s="1"/>
  <c r="E5" i="4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E3" i="2"/>
  <c r="F3" i="2" s="1"/>
  <c r="F7" i="3" l="1"/>
  <c r="H7" i="3" s="1"/>
  <c r="F11" i="3"/>
  <c r="H11" i="3" s="1"/>
  <c r="F8" i="3"/>
  <c r="H8" i="3" s="1"/>
  <c r="F12" i="3"/>
  <c r="H12" i="3" s="1"/>
  <c r="F9" i="3"/>
  <c r="H9" i="3" s="1"/>
  <c r="F13" i="3"/>
  <c r="H13" i="3" s="1"/>
  <c r="F10" i="3"/>
  <c r="H10" i="3" s="1"/>
  <c r="F6" i="3"/>
  <c r="H6" i="3" s="1"/>
  <c r="L22" i="4"/>
  <c r="L27" i="4"/>
  <c r="F5" i="4"/>
  <c r="I5" i="4" s="1" a="1"/>
  <c r="L23" i="4"/>
  <c r="L26" i="4"/>
  <c r="L24" i="4"/>
  <c r="L25" i="4"/>
  <c r="H14" i="3" l="1"/>
  <c r="M25" i="4"/>
  <c r="M24" i="4"/>
  <c r="M27" i="4"/>
  <c r="M26" i="4"/>
  <c r="I29" i="4"/>
  <c r="I25" i="4"/>
  <c r="I21" i="4"/>
  <c r="I17" i="4"/>
  <c r="I13" i="4"/>
  <c r="I9" i="4"/>
  <c r="I5" i="4"/>
  <c r="I28" i="4"/>
  <c r="I24" i="4"/>
  <c r="I20" i="4"/>
  <c r="I12" i="4"/>
  <c r="I8" i="4"/>
  <c r="I14" i="4"/>
  <c r="I16" i="4"/>
  <c r="I27" i="4"/>
  <c r="I23" i="4"/>
  <c r="I19" i="4"/>
  <c r="I15" i="4"/>
  <c r="I11" i="4"/>
  <c r="I7" i="4"/>
  <c r="I26" i="4"/>
  <c r="I22" i="4"/>
  <c r="I18" i="4"/>
  <c r="I10" i="4"/>
  <c r="I6" i="4"/>
  <c r="I18" i="3" l="1"/>
  <c r="H17" i="3"/>
  <c r="I17" i="3" s="1"/>
  <c r="E4" i="2" l="1"/>
  <c r="F4" i="2" s="1"/>
  <c r="E5" i="2"/>
  <c r="F5" i="2" s="1"/>
  <c r="E6" i="2"/>
  <c r="F6" i="2" s="1"/>
  <c r="E7" i="2"/>
  <c r="F7" i="2" s="1"/>
  <c r="E8" i="2"/>
  <c r="F8" i="2" s="1"/>
  <c r="E9" i="2"/>
  <c r="F9" i="2" s="1"/>
  <c r="E10" i="2"/>
  <c r="F10" i="2" s="1"/>
  <c r="E11" i="2"/>
  <c r="F11" i="2" s="1"/>
  <c r="E12" i="2"/>
  <c r="F12" i="2" s="1"/>
  <c r="E13" i="2"/>
  <c r="F13" i="2" s="1"/>
  <c r="E14" i="2"/>
  <c r="F14" i="2" s="1"/>
  <c r="E15" i="2"/>
  <c r="F15" i="2" s="1"/>
  <c r="E16" i="2"/>
  <c r="F16" i="2" s="1"/>
  <c r="E17" i="2"/>
  <c r="F17" i="2" s="1"/>
  <c r="E18" i="2"/>
  <c r="F18" i="2" s="1"/>
  <c r="E19" i="2"/>
  <c r="F19" i="2" s="1"/>
  <c r="E20" i="2"/>
  <c r="F20" i="2" s="1"/>
  <c r="E21" i="2"/>
  <c r="F21" i="2" s="1"/>
  <c r="E22" i="2"/>
  <c r="F22" i="2" s="1"/>
  <c r="E23" i="2"/>
  <c r="F23" i="2" s="1"/>
  <c r="E24" i="2"/>
  <c r="F24" i="2" s="1"/>
  <c r="E25" i="2"/>
  <c r="F25" i="2" s="1"/>
  <c r="E26" i="2"/>
  <c r="F26" i="2" s="1"/>
  <c r="E27" i="2"/>
  <c r="F27" i="2" s="1"/>
  <c r="E28" i="2"/>
  <c r="F28" i="2" s="1"/>
  <c r="E29" i="2"/>
  <c r="F29" i="2" s="1"/>
  <c r="E30" i="2"/>
  <c r="F30" i="2" s="1"/>
  <c r="E31" i="2"/>
  <c r="F31" i="2" s="1"/>
  <c r="E32" i="2"/>
  <c r="F32" i="2" s="1"/>
  <c r="E33" i="2"/>
  <c r="F33" i="2" s="1"/>
  <c r="E34" i="2"/>
  <c r="F34" i="2" s="1"/>
  <c r="E35" i="2"/>
  <c r="F35" i="2" s="1"/>
  <c r="E36" i="2"/>
  <c r="F36" i="2" s="1"/>
  <c r="E37" i="2"/>
  <c r="F37" i="2" s="1"/>
  <c r="E38" i="2"/>
  <c r="F38" i="2" s="1"/>
  <c r="E39" i="2"/>
  <c r="F39" i="2" s="1"/>
  <c r="E40" i="2"/>
  <c r="F40" i="2" s="1"/>
  <c r="E41" i="2"/>
  <c r="F41" i="2" s="1"/>
  <c r="E42" i="2"/>
  <c r="F42" i="2" s="1"/>
  <c r="E43" i="2"/>
  <c r="F43" i="2" s="1"/>
  <c r="E44" i="2"/>
  <c r="F44" i="2" s="1"/>
  <c r="E45" i="2"/>
  <c r="F45" i="2" s="1"/>
  <c r="E46" i="2"/>
  <c r="F46" i="2" s="1"/>
  <c r="E47" i="2"/>
  <c r="F47" i="2" s="1"/>
  <c r="E48" i="2"/>
  <c r="F48" i="2" s="1"/>
  <c r="E49" i="2"/>
  <c r="F49" i="2" s="1"/>
  <c r="E50" i="2"/>
  <c r="F50" i="2" s="1"/>
  <c r="E51" i="2"/>
  <c r="F51" i="2" s="1"/>
  <c r="E52" i="2"/>
  <c r="F52" i="2" s="1"/>
  <c r="E53" i="2"/>
  <c r="F53" i="2" s="1"/>
  <c r="E54" i="2"/>
  <c r="F54" i="2" s="1"/>
  <c r="E55" i="2"/>
  <c r="F55" i="2" s="1"/>
  <c r="E56" i="2"/>
  <c r="F56" i="2" s="1"/>
  <c r="E57" i="2"/>
  <c r="F57" i="2" s="1"/>
  <c r="E58" i="2"/>
  <c r="F58" i="2" s="1"/>
  <c r="E59" i="2"/>
  <c r="F59" i="2" s="1"/>
  <c r="E60" i="2"/>
  <c r="F60" i="2" s="1"/>
  <c r="E61" i="2"/>
  <c r="F61" i="2" s="1"/>
  <c r="E62" i="2"/>
  <c r="F62" i="2" s="1"/>
  <c r="E63" i="2"/>
  <c r="F63" i="2" s="1"/>
  <c r="E64" i="2"/>
  <c r="F64" i="2" s="1"/>
  <c r="E65" i="2"/>
  <c r="F65" i="2" s="1"/>
  <c r="E66" i="2"/>
  <c r="F66" i="2" s="1"/>
  <c r="E67" i="2"/>
  <c r="F67" i="2" s="1"/>
  <c r="E68" i="2"/>
  <c r="F68" i="2" s="1"/>
  <c r="E69" i="2"/>
  <c r="F69" i="2" s="1"/>
  <c r="E70" i="2"/>
  <c r="F70" i="2" s="1"/>
  <c r="E71" i="2"/>
  <c r="F71" i="2" s="1"/>
  <c r="E72" i="2"/>
  <c r="F72" i="2" s="1"/>
  <c r="E73" i="2"/>
  <c r="F73" i="2" s="1"/>
  <c r="E74" i="2"/>
  <c r="F74" i="2" s="1"/>
  <c r="E75" i="2"/>
  <c r="F75" i="2" s="1"/>
  <c r="E76" i="2"/>
  <c r="F76" i="2" s="1"/>
  <c r="E77" i="2"/>
  <c r="F77" i="2" s="1"/>
  <c r="E78" i="2"/>
  <c r="F78" i="2" s="1"/>
  <c r="E79" i="2"/>
  <c r="F79" i="2" s="1"/>
  <c r="E80" i="2"/>
  <c r="F80" i="2" s="1"/>
  <c r="E81" i="2"/>
  <c r="F81" i="2" s="1"/>
  <c r="E82" i="2"/>
  <c r="F82" i="2" s="1"/>
  <c r="E83" i="2"/>
  <c r="F83" i="2" s="1"/>
  <c r="E84" i="2"/>
  <c r="F84" i="2" s="1"/>
  <c r="E85" i="2"/>
  <c r="F85" i="2" s="1"/>
  <c r="E86" i="2"/>
  <c r="F86" i="2" s="1"/>
  <c r="E87" i="2"/>
  <c r="F87" i="2" s="1"/>
  <c r="E88" i="2"/>
  <c r="F88" i="2" s="1"/>
  <c r="E89" i="2"/>
  <c r="F89" i="2" s="1"/>
  <c r="E90" i="2"/>
  <c r="F90" i="2" s="1"/>
  <c r="E91" i="2"/>
  <c r="F91" i="2" s="1"/>
  <c r="E92" i="2"/>
  <c r="F92" i="2" s="1"/>
  <c r="E93" i="2"/>
  <c r="F93" i="2" s="1"/>
  <c r="E94" i="2"/>
  <c r="F94" i="2" s="1"/>
  <c r="E95" i="2"/>
  <c r="F95" i="2" s="1"/>
  <c r="E96" i="2"/>
  <c r="F96" i="2" s="1"/>
  <c r="E97" i="2"/>
  <c r="F97" i="2" s="1"/>
  <c r="E98" i="2"/>
  <c r="F98" i="2" s="1"/>
  <c r="E99" i="2"/>
  <c r="F99" i="2" s="1"/>
  <c r="E100" i="2"/>
  <c r="F100" i="2" s="1"/>
  <c r="E101" i="2"/>
  <c r="F101" i="2" s="1"/>
  <c r="E102" i="2"/>
  <c r="F102" i="2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5" i="1"/>
  <c r="F5" i="1" l="1"/>
  <c r="I5" i="1" s="1" a="1"/>
  <c r="I8" i="1" s="1"/>
  <c r="I26" i="1" l="1"/>
  <c r="I10" i="1"/>
  <c r="I21" i="1"/>
  <c r="I5" i="1"/>
  <c r="I11" i="1"/>
  <c r="I20" i="1"/>
  <c r="I22" i="1"/>
  <c r="I6" i="1"/>
  <c r="I17" i="1"/>
  <c r="I27" i="1"/>
  <c r="I7" i="1"/>
  <c r="I16" i="1"/>
  <c r="I18" i="1"/>
  <c r="I29" i="1"/>
  <c r="I13" i="1"/>
  <c r="I19" i="1"/>
  <c r="I28" i="1"/>
  <c r="I12" i="1"/>
  <c r="I23" i="1"/>
  <c r="I14" i="1"/>
  <c r="I25" i="1"/>
  <c r="I9" i="1"/>
  <c r="I15" i="1"/>
  <c r="I24" i="1"/>
</calcChain>
</file>

<file path=xl/sharedStrings.xml><?xml version="1.0" encoding="utf-8"?>
<sst xmlns="http://schemas.openxmlformats.org/spreadsheetml/2006/main" count="41" uniqueCount="34">
  <si>
    <t>Data</t>
  </si>
  <si>
    <t>Si</t>
  </si>
  <si>
    <t>Mu</t>
  </si>
  <si>
    <t>Z-score</t>
  </si>
  <si>
    <t>Bins</t>
  </si>
  <si>
    <t>Freq</t>
  </si>
  <si>
    <t>Rank</t>
  </si>
  <si>
    <t>Rank P</t>
  </si>
  <si>
    <t>Rank Z-Score</t>
  </si>
  <si>
    <t>Sample1</t>
  </si>
  <si>
    <t>Sample2</t>
  </si>
  <si>
    <r>
      <rPr>
        <b/>
        <sz val="11"/>
        <color theme="1"/>
        <rFont val="Calibri"/>
        <family val="2"/>
        <scheme val="minor"/>
      </rPr>
      <t>Analysis of Skewness and Kurtosis:</t>
    </r>
    <r>
      <rPr>
        <sz val="11"/>
        <color theme="1"/>
        <rFont val="Calibri"/>
        <family val="2"/>
        <scheme val="minor"/>
      </rPr>
      <t xml:space="preserve">
Since the skewness and kurtosis of the normal distribution are zero, values for these two parameters should be close to zero for data to follow a normal distribution.</t>
    </r>
  </si>
  <si>
    <t>Skew S.E</t>
  </si>
  <si>
    <t>Kurtosis S.E</t>
  </si>
  <si>
    <t>Skew #1</t>
  </si>
  <si>
    <t>http://www.statisticshowto.com/pearsons-coefficient-of-skewness/</t>
  </si>
  <si>
    <t>Skew #e</t>
  </si>
  <si>
    <t>Kurtosis #1</t>
  </si>
  <si>
    <t>Kurtosis #e</t>
  </si>
  <si>
    <t>http://www.statisticshowto.com/probability-and-statistics/statistics-definitions/kurtosis-leptokurtic-platykurtic/</t>
  </si>
  <si>
    <t>http://www.real-statistics.com/tests-normality-and-symmetry/statistical-tests-normality-symmetry/</t>
  </si>
  <si>
    <t>Chi-Sqaure</t>
  </si>
  <si>
    <t>Observations</t>
  </si>
  <si>
    <t>Hits * Count</t>
  </si>
  <si>
    <t>Total</t>
  </si>
  <si>
    <t>Avg Rate</t>
  </si>
  <si>
    <t>Poisson</t>
  </si>
  <si>
    <t>Hits/minute</t>
  </si>
  <si>
    <t>Count minutes</t>
  </si>
  <si>
    <t>Chi
sum(Obs-Exp)^2/Exp</t>
  </si>
  <si>
    <t>X2</t>
  </si>
  <si>
    <t>p-value</t>
  </si>
  <si>
    <t>Alpha</t>
  </si>
  <si>
    <t>http://www.real-statistics.com/chi-square-and-f-distributions/goodness-of-fit/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</si>
</sst>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/>
    <xf numFmtId="2" fontId="0" fillId="0" borderId="0" xfId="0" applyNumberFormat="1" applyAlignment="1"/>
    <xf numFmtId="0" fontId="0" fillId="0" borderId="2" xfId="0" applyBorder="1" applyAlignment="1"/>
    <xf numFmtId="0" fontId="0" fillId="0" borderId="0" xfId="0" applyBorder="1" applyAlignment="1"/>
    <xf numFmtId="0" fontId="0" fillId="0" borderId="4" xfId="0" applyBorder="1" applyAlignment="1"/>
    <xf numFmtId="2" fontId="1" fillId="0" borderId="0" xfId="0" applyNumberFormat="1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3" xfId="0" applyFont="1" applyBorder="1" applyAlignment="1"/>
    <xf numFmtId="0" fontId="0" fillId="0" borderId="1" xfId="0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5" xfId="0" applyBorder="1"/>
    <xf numFmtId="0" fontId="0" fillId="0" borderId="6" xfId="0" applyFill="1" applyBorder="1"/>
    <xf numFmtId="0" fontId="0" fillId="0" borderId="3" xfId="0" applyFill="1" applyBorder="1"/>
    <xf numFmtId="0" fontId="2" fillId="0" borderId="0" xfId="1" applyBorder="1"/>
    <xf numFmtId="0" fontId="2" fillId="0" borderId="5" xfId="1" applyBorder="1"/>
    <xf numFmtId="0" fontId="2" fillId="0" borderId="0" xfId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0" fillId="0" borderId="16" xfId="0" applyFill="1" applyBorder="1"/>
    <xf numFmtId="0" fontId="0" fillId="0" borderId="17" xfId="0" applyBorder="1"/>
    <xf numFmtId="0" fontId="0" fillId="0" borderId="16" xfId="0" applyBorder="1"/>
    <xf numFmtId="0" fontId="0" fillId="0" borderId="13" xfId="0" applyFill="1" applyBorder="1"/>
    <xf numFmtId="0" fontId="0" fillId="0" borderId="10" xfId="0" applyBorder="1" applyAlignment="1">
      <alignment horizontal="left" wrapText="1"/>
    </xf>
    <xf numFmtId="0" fontId="0" fillId="0" borderId="14" xfId="0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60450140629796E-2"/>
          <c:y val="4.1726107765941024E-2"/>
          <c:w val="0.88459034729078057"/>
          <c:h val="0.7787736091812054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Hist!$H$5:$H$29</c:f>
              <c:numCache>
                <c:formatCode>General</c:formatCode>
                <c:ptCount val="25"/>
                <c:pt idx="0">
                  <c:v>-6</c:v>
                </c:pt>
                <c:pt idx="1">
                  <c:v>-5.5</c:v>
                </c:pt>
                <c:pt idx="2">
                  <c:v>-5</c:v>
                </c:pt>
                <c:pt idx="3">
                  <c:v>-4.5</c:v>
                </c:pt>
                <c:pt idx="4">
                  <c:v>-4</c:v>
                </c:pt>
                <c:pt idx="5">
                  <c:v>-3.5</c:v>
                </c:pt>
                <c:pt idx="6">
                  <c:v>-3</c:v>
                </c:pt>
                <c:pt idx="7">
                  <c:v>-2.5</c:v>
                </c:pt>
                <c:pt idx="8">
                  <c:v>-2</c:v>
                </c:pt>
                <c:pt idx="9">
                  <c:v>-1.5</c:v>
                </c:pt>
                <c:pt idx="10">
                  <c:v>-1</c:v>
                </c:pt>
                <c:pt idx="11">
                  <c:v>-0.5</c:v>
                </c:pt>
                <c:pt idx="12">
                  <c:v>0</c:v>
                </c:pt>
                <c:pt idx="13">
                  <c:v>0.5</c:v>
                </c:pt>
                <c:pt idx="14">
                  <c:v>1</c:v>
                </c:pt>
                <c:pt idx="15">
                  <c:v>1.5</c:v>
                </c:pt>
                <c:pt idx="16">
                  <c:v>2</c:v>
                </c:pt>
                <c:pt idx="17">
                  <c:v>2.5</c:v>
                </c:pt>
                <c:pt idx="18">
                  <c:v>3</c:v>
                </c:pt>
                <c:pt idx="19">
                  <c:v>3.5</c:v>
                </c:pt>
                <c:pt idx="20">
                  <c:v>4</c:v>
                </c:pt>
                <c:pt idx="21">
                  <c:v>4.5</c:v>
                </c:pt>
                <c:pt idx="22">
                  <c:v>5</c:v>
                </c:pt>
                <c:pt idx="23">
                  <c:v>5.5</c:v>
                </c:pt>
                <c:pt idx="24">
                  <c:v>6</c:v>
                </c:pt>
              </c:numCache>
            </c:numRef>
          </c:cat>
          <c:val>
            <c:numRef>
              <c:f>Hist!$I$5:$I$29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</c:v>
                </c:pt>
                <c:pt idx="10">
                  <c:v>10</c:v>
                </c:pt>
                <c:pt idx="11">
                  <c:v>17</c:v>
                </c:pt>
                <c:pt idx="12">
                  <c:v>16</c:v>
                </c:pt>
                <c:pt idx="13">
                  <c:v>16</c:v>
                </c:pt>
                <c:pt idx="14">
                  <c:v>17</c:v>
                </c:pt>
                <c:pt idx="15">
                  <c:v>13</c:v>
                </c:pt>
                <c:pt idx="16">
                  <c:v>3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86-47E4-A773-610FCAD5E4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8574496"/>
        <c:axId val="408575152"/>
      </c:barChart>
      <c:catAx>
        <c:axId val="408574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575152"/>
        <c:crosses val="autoZero"/>
        <c:auto val="1"/>
        <c:lblAlgn val="ctr"/>
        <c:lblOffset val="100"/>
        <c:noMultiLvlLbl val="0"/>
      </c:catAx>
      <c:valAx>
        <c:axId val="40857515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574496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60450140629796E-2"/>
          <c:y val="4.1726107765941024E-2"/>
          <c:w val="0.88459034729078057"/>
          <c:h val="0.7787736091812054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'Skew Kurtosis'!$H$5:$H$29</c:f>
              <c:numCache>
                <c:formatCode>General</c:formatCode>
                <c:ptCount val="25"/>
                <c:pt idx="0">
                  <c:v>-6</c:v>
                </c:pt>
                <c:pt idx="1">
                  <c:v>-5.5</c:v>
                </c:pt>
                <c:pt idx="2">
                  <c:v>-5</c:v>
                </c:pt>
                <c:pt idx="3">
                  <c:v>-4.5</c:v>
                </c:pt>
                <c:pt idx="4">
                  <c:v>-4</c:v>
                </c:pt>
                <c:pt idx="5">
                  <c:v>-3.5</c:v>
                </c:pt>
                <c:pt idx="6">
                  <c:v>-3</c:v>
                </c:pt>
                <c:pt idx="7">
                  <c:v>-2.5</c:v>
                </c:pt>
                <c:pt idx="8">
                  <c:v>-2</c:v>
                </c:pt>
                <c:pt idx="9">
                  <c:v>-1.5</c:v>
                </c:pt>
                <c:pt idx="10">
                  <c:v>-1</c:v>
                </c:pt>
                <c:pt idx="11">
                  <c:v>-0.5</c:v>
                </c:pt>
                <c:pt idx="12">
                  <c:v>0</c:v>
                </c:pt>
                <c:pt idx="13">
                  <c:v>0.5</c:v>
                </c:pt>
                <c:pt idx="14">
                  <c:v>1</c:v>
                </c:pt>
                <c:pt idx="15">
                  <c:v>1.5</c:v>
                </c:pt>
                <c:pt idx="16">
                  <c:v>2</c:v>
                </c:pt>
                <c:pt idx="17">
                  <c:v>2.5</c:v>
                </c:pt>
                <c:pt idx="18">
                  <c:v>3</c:v>
                </c:pt>
                <c:pt idx="19">
                  <c:v>3.5</c:v>
                </c:pt>
                <c:pt idx="20">
                  <c:v>4</c:v>
                </c:pt>
                <c:pt idx="21">
                  <c:v>4.5</c:v>
                </c:pt>
                <c:pt idx="22">
                  <c:v>5</c:v>
                </c:pt>
                <c:pt idx="23">
                  <c:v>5.5</c:v>
                </c:pt>
                <c:pt idx="24">
                  <c:v>6</c:v>
                </c:pt>
              </c:numCache>
            </c:numRef>
          </c:cat>
          <c:val>
            <c:numRef>
              <c:f>'Skew Kurtosis'!$I$5:$I$29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7</c:v>
                </c:pt>
                <c:pt idx="10">
                  <c:v>9</c:v>
                </c:pt>
                <c:pt idx="11">
                  <c:v>12</c:v>
                </c:pt>
                <c:pt idx="12">
                  <c:v>22</c:v>
                </c:pt>
                <c:pt idx="13">
                  <c:v>25</c:v>
                </c:pt>
                <c:pt idx="14">
                  <c:v>9</c:v>
                </c:pt>
                <c:pt idx="15">
                  <c:v>6</c:v>
                </c:pt>
                <c:pt idx="16">
                  <c:v>6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EE-49F6-9FA8-B2A8369610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8574496"/>
        <c:axId val="408575152"/>
      </c:barChart>
      <c:catAx>
        <c:axId val="408574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575152"/>
        <c:crosses val="autoZero"/>
        <c:auto val="1"/>
        <c:lblAlgn val="ctr"/>
        <c:lblOffset val="100"/>
        <c:noMultiLvlLbl val="0"/>
      </c:catAx>
      <c:valAx>
        <c:axId val="40857515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574496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Data Vs Norm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'Plot Methods'!$C$3:$C$102</c:f>
              <c:numCache>
                <c:formatCode>General</c:formatCode>
                <c:ptCount val="100"/>
                <c:pt idx="0">
                  <c:v>3.1040031335880736</c:v>
                </c:pt>
                <c:pt idx="1">
                  <c:v>3.4922113777460133</c:v>
                </c:pt>
                <c:pt idx="2">
                  <c:v>3.5692733313190077</c:v>
                </c:pt>
                <c:pt idx="3">
                  <c:v>3.6005703265845468</c:v>
                </c:pt>
                <c:pt idx="4">
                  <c:v>3.6908492866571043</c:v>
                </c:pt>
                <c:pt idx="5">
                  <c:v>3.7149428249555556</c:v>
                </c:pt>
                <c:pt idx="6">
                  <c:v>3.8335290927518084</c:v>
                </c:pt>
                <c:pt idx="7">
                  <c:v>3.8677123340713719</c:v>
                </c:pt>
                <c:pt idx="8">
                  <c:v>3.9025865644646904</c:v>
                </c:pt>
                <c:pt idx="9">
                  <c:v>3.9246705505142585</c:v>
                </c:pt>
                <c:pt idx="10">
                  <c:v>3.9374832037754817</c:v>
                </c:pt>
                <c:pt idx="11">
                  <c:v>3.9559630231131213</c:v>
                </c:pt>
                <c:pt idx="12">
                  <c:v>4.0242456205826791</c:v>
                </c:pt>
                <c:pt idx="13">
                  <c:v>4.0278983773613533</c:v>
                </c:pt>
                <c:pt idx="14">
                  <c:v>4.0315834283566279</c:v>
                </c:pt>
                <c:pt idx="15">
                  <c:v>4.0814834694754687</c:v>
                </c:pt>
                <c:pt idx="16">
                  <c:v>4.0883889671855425</c:v>
                </c:pt>
                <c:pt idx="17">
                  <c:v>4.1332404890428274</c:v>
                </c:pt>
                <c:pt idx="18">
                  <c:v>4.1497184479976319</c:v>
                </c:pt>
                <c:pt idx="19">
                  <c:v>4.1543383884290659</c:v>
                </c:pt>
                <c:pt idx="20">
                  <c:v>4.192959152140185</c:v>
                </c:pt>
                <c:pt idx="21">
                  <c:v>4.3459862668365936</c:v>
                </c:pt>
                <c:pt idx="22">
                  <c:v>4.3500521001428094</c:v>
                </c:pt>
                <c:pt idx="23">
                  <c:v>4.3649395447772052</c:v>
                </c:pt>
                <c:pt idx="24">
                  <c:v>4.4047330953210455</c:v>
                </c:pt>
                <c:pt idx="25">
                  <c:v>4.440270815480746</c:v>
                </c:pt>
                <c:pt idx="26">
                  <c:v>4.4794685985959459</c:v>
                </c:pt>
                <c:pt idx="27">
                  <c:v>4.5247588033574022</c:v>
                </c:pt>
                <c:pt idx="28">
                  <c:v>4.5340111047532066</c:v>
                </c:pt>
                <c:pt idx="29">
                  <c:v>4.5638140719432423</c:v>
                </c:pt>
                <c:pt idx="30">
                  <c:v>4.5850299471185911</c:v>
                </c:pt>
                <c:pt idx="31">
                  <c:v>4.5888741476051518</c:v>
                </c:pt>
                <c:pt idx="32">
                  <c:v>4.5915934742794553</c:v>
                </c:pt>
                <c:pt idx="33">
                  <c:v>4.603218943000738</c:v>
                </c:pt>
                <c:pt idx="34">
                  <c:v>4.6210326447727308</c:v>
                </c:pt>
                <c:pt idx="35">
                  <c:v>4.6799984380626247</c:v>
                </c:pt>
                <c:pt idx="36">
                  <c:v>4.6902691953369846</c:v>
                </c:pt>
                <c:pt idx="37">
                  <c:v>4.6983039102433715</c:v>
                </c:pt>
                <c:pt idx="38">
                  <c:v>4.6997450483262204</c:v>
                </c:pt>
                <c:pt idx="39">
                  <c:v>4.7326210053465871</c:v>
                </c:pt>
                <c:pt idx="40">
                  <c:v>4.757039868241784</c:v>
                </c:pt>
                <c:pt idx="41">
                  <c:v>4.7862085826305938</c:v>
                </c:pt>
                <c:pt idx="42">
                  <c:v>4.802346642417727</c:v>
                </c:pt>
                <c:pt idx="43">
                  <c:v>4.806895734207151</c:v>
                </c:pt>
                <c:pt idx="44">
                  <c:v>4.828890913350242</c:v>
                </c:pt>
                <c:pt idx="45">
                  <c:v>4.8311120716671851</c:v>
                </c:pt>
                <c:pt idx="46">
                  <c:v>4.8587769591277441</c:v>
                </c:pt>
                <c:pt idx="47">
                  <c:v>4.8756770433869709</c:v>
                </c:pt>
                <c:pt idx="48">
                  <c:v>4.8854578425640263</c:v>
                </c:pt>
                <c:pt idx="49">
                  <c:v>4.8937588109441981</c:v>
                </c:pt>
                <c:pt idx="50">
                  <c:v>4.9012744073398746</c:v>
                </c:pt>
                <c:pt idx="51">
                  <c:v>4.9052052257297625</c:v>
                </c:pt>
                <c:pt idx="52">
                  <c:v>5.0731549205461128</c:v>
                </c:pt>
                <c:pt idx="53">
                  <c:v>5.1110404681778894</c:v>
                </c:pt>
                <c:pt idx="54">
                  <c:v>5.1413990106411243</c:v>
                </c:pt>
                <c:pt idx="55">
                  <c:v>5.220154377139572</c:v>
                </c:pt>
                <c:pt idx="56">
                  <c:v>5.2703007995210784</c:v>
                </c:pt>
                <c:pt idx="57">
                  <c:v>5.2959512697598781</c:v>
                </c:pt>
                <c:pt idx="58">
                  <c:v>5.3033047796507899</c:v>
                </c:pt>
                <c:pt idx="59">
                  <c:v>5.3241526188035238</c:v>
                </c:pt>
                <c:pt idx="60">
                  <c:v>5.3660606800588786</c:v>
                </c:pt>
                <c:pt idx="61">
                  <c:v>5.4171303433216167</c:v>
                </c:pt>
                <c:pt idx="62">
                  <c:v>5.4208461714354792</c:v>
                </c:pt>
                <c:pt idx="63">
                  <c:v>5.4333256890834631</c:v>
                </c:pt>
                <c:pt idx="64">
                  <c:v>5.4417321063998241</c:v>
                </c:pt>
                <c:pt idx="65">
                  <c:v>5.4500150194091219</c:v>
                </c:pt>
                <c:pt idx="66">
                  <c:v>5.4722296954202019</c:v>
                </c:pt>
                <c:pt idx="67">
                  <c:v>5.4801204623690243</c:v>
                </c:pt>
                <c:pt idx="68">
                  <c:v>5.4833819272555742</c:v>
                </c:pt>
                <c:pt idx="69">
                  <c:v>5.5822941563651378</c:v>
                </c:pt>
                <c:pt idx="70">
                  <c:v>5.6557511855274125</c:v>
                </c:pt>
                <c:pt idx="71">
                  <c:v>5.6983116823512372</c:v>
                </c:pt>
                <c:pt idx="72">
                  <c:v>5.718783751173369</c:v>
                </c:pt>
                <c:pt idx="73">
                  <c:v>5.7394168844035018</c:v>
                </c:pt>
                <c:pt idx="74">
                  <c:v>5.7445891254265087</c:v>
                </c:pt>
                <c:pt idx="75">
                  <c:v>5.7618939954997526</c:v>
                </c:pt>
                <c:pt idx="76">
                  <c:v>5.7790170359211457</c:v>
                </c:pt>
                <c:pt idx="77">
                  <c:v>5.8277108116616612</c:v>
                </c:pt>
                <c:pt idx="78">
                  <c:v>5.873504086077685</c:v>
                </c:pt>
                <c:pt idx="79">
                  <c:v>5.8979099198759695</c:v>
                </c:pt>
                <c:pt idx="80">
                  <c:v>5.9552255821888913</c:v>
                </c:pt>
                <c:pt idx="81">
                  <c:v>5.9588206905662071</c:v>
                </c:pt>
                <c:pt idx="82">
                  <c:v>5.9885725363203637</c:v>
                </c:pt>
                <c:pt idx="83">
                  <c:v>5.9926954562370121</c:v>
                </c:pt>
                <c:pt idx="84">
                  <c:v>5.9937030539940004</c:v>
                </c:pt>
                <c:pt idx="85">
                  <c:v>5.9996836270240514</c:v>
                </c:pt>
                <c:pt idx="86">
                  <c:v>6.0013402569338972</c:v>
                </c:pt>
                <c:pt idx="87">
                  <c:v>6.1873147189536475</c:v>
                </c:pt>
                <c:pt idx="88">
                  <c:v>6.2304695953712397</c:v>
                </c:pt>
                <c:pt idx="89">
                  <c:v>6.3075879627269149</c:v>
                </c:pt>
                <c:pt idx="90">
                  <c:v>6.3126149456383489</c:v>
                </c:pt>
                <c:pt idx="91">
                  <c:v>6.3419668416517903</c:v>
                </c:pt>
                <c:pt idx="92">
                  <c:v>6.392232908387113</c:v>
                </c:pt>
                <c:pt idx="93">
                  <c:v>6.431567156265122</c:v>
                </c:pt>
                <c:pt idx="94">
                  <c:v>6.4746117863145987</c:v>
                </c:pt>
                <c:pt idx="95">
                  <c:v>6.6314853484475274</c:v>
                </c:pt>
                <c:pt idx="96">
                  <c:v>6.7748782279710316</c:v>
                </c:pt>
                <c:pt idx="97">
                  <c:v>6.9930834714612331</c:v>
                </c:pt>
                <c:pt idx="98">
                  <c:v>7.0624572158713423</c:v>
                </c:pt>
                <c:pt idx="99">
                  <c:v>7.3376454035824175</c:v>
                </c:pt>
              </c:numCache>
            </c:numRef>
          </c:xVal>
          <c:yVal>
            <c:numRef>
              <c:f>'Plot Methods'!$H$3:$H$102</c:f>
              <c:numCache>
                <c:formatCode>General</c:formatCode>
                <c:ptCount val="100"/>
                <c:pt idx="0">
                  <c:v>2.0769176282780482</c:v>
                </c:pt>
                <c:pt idx="1">
                  <c:v>2.4474539418763452</c:v>
                </c:pt>
                <c:pt idx="2">
                  <c:v>3.0097452402993441</c:v>
                </c:pt>
                <c:pt idx="3">
                  <c:v>3.1454792692304974</c:v>
                </c:pt>
                <c:pt idx="4">
                  <c:v>3.3220152604272419</c:v>
                </c:pt>
                <c:pt idx="5">
                  <c:v>3.4661364818088303</c:v>
                </c:pt>
                <c:pt idx="6">
                  <c:v>3.5096148441039565</c:v>
                </c:pt>
                <c:pt idx="7">
                  <c:v>3.5117172214698873</c:v>
                </c:pt>
                <c:pt idx="8">
                  <c:v>3.6207421568667</c:v>
                </c:pt>
                <c:pt idx="9">
                  <c:v>3.6228345265142909</c:v>
                </c:pt>
                <c:pt idx="10">
                  <c:v>3.7714488829957018</c:v>
                </c:pt>
                <c:pt idx="11">
                  <c:v>3.8230034320420589</c:v>
                </c:pt>
                <c:pt idx="12">
                  <c:v>3.895252243189181</c:v>
                </c:pt>
                <c:pt idx="13">
                  <c:v>3.9372501466321923</c:v>
                </c:pt>
                <c:pt idx="14">
                  <c:v>3.9797288583968191</c:v>
                </c:pt>
                <c:pt idx="15">
                  <c:v>3.9833974682750677</c:v>
                </c:pt>
                <c:pt idx="16">
                  <c:v>4.0201573975237546</c:v>
                </c:pt>
                <c:pt idx="17">
                  <c:v>4.0671436963992242</c:v>
                </c:pt>
                <c:pt idx="18">
                  <c:v>4.0771642187792212</c:v>
                </c:pt>
                <c:pt idx="19">
                  <c:v>4.1880550772693086</c:v>
                </c:pt>
                <c:pt idx="20">
                  <c:v>4.2593731111992774</c:v>
                </c:pt>
                <c:pt idx="21">
                  <c:v>4.2740532376948899</c:v>
                </c:pt>
                <c:pt idx="22">
                  <c:v>4.3653973509348489</c:v>
                </c:pt>
                <c:pt idx="23">
                  <c:v>4.4052554097392385</c:v>
                </c:pt>
                <c:pt idx="24">
                  <c:v>4.4223690731930025</c:v>
                </c:pt>
                <c:pt idx="25">
                  <c:v>4.4376761917907261</c:v>
                </c:pt>
                <c:pt idx="26">
                  <c:v>4.4927623007098214</c:v>
                </c:pt>
                <c:pt idx="27">
                  <c:v>4.5022631064816174</c:v>
                </c:pt>
                <c:pt idx="28">
                  <c:v>4.5233315835769456</c:v>
                </c:pt>
                <c:pt idx="29">
                  <c:v>4.5455068133989984</c:v>
                </c:pt>
                <c:pt idx="30">
                  <c:v>4.6120348867676313</c:v>
                </c:pt>
                <c:pt idx="31">
                  <c:v>4.6464260694763801</c:v>
                </c:pt>
                <c:pt idx="32">
                  <c:v>4.6500872948886078</c:v>
                </c:pt>
                <c:pt idx="33">
                  <c:v>4.7280487368970512</c:v>
                </c:pt>
                <c:pt idx="34">
                  <c:v>4.7300130566430649</c:v>
                </c:pt>
                <c:pt idx="35">
                  <c:v>4.7525981656931906</c:v>
                </c:pt>
                <c:pt idx="36">
                  <c:v>4.7619257174139937</c:v>
                </c:pt>
                <c:pt idx="37">
                  <c:v>4.7673789761559355</c:v>
                </c:pt>
                <c:pt idx="38">
                  <c:v>4.7965837515687832</c:v>
                </c:pt>
                <c:pt idx="39">
                  <c:v>4.8009982251395034</c:v>
                </c:pt>
                <c:pt idx="40">
                  <c:v>4.8018041178011792</c:v>
                </c:pt>
                <c:pt idx="41">
                  <c:v>4.8307619785460272</c:v>
                </c:pt>
                <c:pt idx="42">
                  <c:v>4.8431566553847043</c:v>
                </c:pt>
                <c:pt idx="43">
                  <c:v>4.8636728864110763</c:v>
                </c:pt>
                <c:pt idx="44">
                  <c:v>4.8790062860296066</c:v>
                </c:pt>
                <c:pt idx="45">
                  <c:v>4.9091875401905796</c:v>
                </c:pt>
                <c:pt idx="46">
                  <c:v>4.9403020926950596</c:v>
                </c:pt>
                <c:pt idx="47">
                  <c:v>4.9843583402059446</c:v>
                </c:pt>
                <c:pt idx="48">
                  <c:v>4.9877156757967365</c:v>
                </c:pt>
                <c:pt idx="49">
                  <c:v>5.0051220941598995</c:v>
                </c:pt>
                <c:pt idx="50">
                  <c:v>5.0058318713014778</c:v>
                </c:pt>
                <c:pt idx="51">
                  <c:v>5.0096670551826241</c:v>
                </c:pt>
                <c:pt idx="52">
                  <c:v>5.0394296767810278</c:v>
                </c:pt>
                <c:pt idx="53">
                  <c:v>5.0558442753528308</c:v>
                </c:pt>
                <c:pt idx="54">
                  <c:v>5.0855490078388712</c:v>
                </c:pt>
                <c:pt idx="55">
                  <c:v>5.1027047129312715</c:v>
                </c:pt>
                <c:pt idx="56">
                  <c:v>5.1120652161235753</c:v>
                </c:pt>
                <c:pt idx="57">
                  <c:v>5.1183257643254461</c:v>
                </c:pt>
                <c:pt idx="58">
                  <c:v>5.1249482781082989</c:v>
                </c:pt>
                <c:pt idx="59">
                  <c:v>5.1264555048940226</c:v>
                </c:pt>
                <c:pt idx="60">
                  <c:v>5.1418358315927346</c:v>
                </c:pt>
                <c:pt idx="61">
                  <c:v>5.1839153595684904</c:v>
                </c:pt>
                <c:pt idx="62">
                  <c:v>5.1940114048549084</c:v>
                </c:pt>
                <c:pt idx="63">
                  <c:v>5.2201591329948078</c:v>
                </c:pt>
                <c:pt idx="64">
                  <c:v>5.2249512433847913</c:v>
                </c:pt>
                <c:pt idx="65">
                  <c:v>5.2678117020884869</c:v>
                </c:pt>
                <c:pt idx="66">
                  <c:v>5.308271427358223</c:v>
                </c:pt>
                <c:pt idx="67">
                  <c:v>5.3251727684921972</c:v>
                </c:pt>
                <c:pt idx="68">
                  <c:v>5.369811290829861</c:v>
                </c:pt>
                <c:pt idx="69">
                  <c:v>5.3860741386509297</c:v>
                </c:pt>
                <c:pt idx="70">
                  <c:v>5.4175386471967215</c:v>
                </c:pt>
                <c:pt idx="71">
                  <c:v>5.4400433579433161</c:v>
                </c:pt>
                <c:pt idx="72">
                  <c:v>5.4719273727915754</c:v>
                </c:pt>
                <c:pt idx="73">
                  <c:v>5.4763680534592307</c:v>
                </c:pt>
                <c:pt idx="74">
                  <c:v>5.4772607981466868</c:v>
                </c:pt>
                <c:pt idx="75">
                  <c:v>5.4780173491523012</c:v>
                </c:pt>
                <c:pt idx="76">
                  <c:v>5.5201553473150593</c:v>
                </c:pt>
                <c:pt idx="77">
                  <c:v>5.6815200570947697</c:v>
                </c:pt>
                <c:pt idx="78">
                  <c:v>5.6825510209046595</c:v>
                </c:pt>
                <c:pt idx="79">
                  <c:v>5.7002607264023384</c:v>
                </c:pt>
                <c:pt idx="80">
                  <c:v>5.70486046613419</c:v>
                </c:pt>
                <c:pt idx="81">
                  <c:v>5.7254184851144956</c:v>
                </c:pt>
                <c:pt idx="82">
                  <c:v>5.8057082459338201</c:v>
                </c:pt>
                <c:pt idx="83">
                  <c:v>5.8427213554510882</c:v>
                </c:pt>
                <c:pt idx="84">
                  <c:v>5.8586431705299473</c:v>
                </c:pt>
                <c:pt idx="85">
                  <c:v>5.9375112354040676</c:v>
                </c:pt>
                <c:pt idx="86">
                  <c:v>5.9642916906372641</c:v>
                </c:pt>
                <c:pt idx="87">
                  <c:v>6.1627455181133657</c:v>
                </c:pt>
                <c:pt idx="88">
                  <c:v>6.2320480725919651</c:v>
                </c:pt>
                <c:pt idx="89">
                  <c:v>6.2724052685341096</c:v>
                </c:pt>
                <c:pt idx="90">
                  <c:v>6.33757362742125</c:v>
                </c:pt>
                <c:pt idx="91">
                  <c:v>6.3513320999057417</c:v>
                </c:pt>
                <c:pt idx="92">
                  <c:v>6.5089044576779376</c:v>
                </c:pt>
                <c:pt idx="93">
                  <c:v>6.6289089031837722</c:v>
                </c:pt>
                <c:pt idx="94">
                  <c:v>6.6552108876246781</c:v>
                </c:pt>
                <c:pt idx="95">
                  <c:v>6.6709262452344955</c:v>
                </c:pt>
                <c:pt idx="96">
                  <c:v>6.9721632618102509</c:v>
                </c:pt>
                <c:pt idx="97">
                  <c:v>7.0157347546317403</c:v>
                </c:pt>
                <c:pt idx="98">
                  <c:v>7.2139277504105079</c:v>
                </c:pt>
                <c:pt idx="99">
                  <c:v>7.6731213738060537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87-497B-8C7D-21D3D0C2D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253704"/>
        <c:axId val="501255344"/>
      </c:scatterChart>
      <c:valAx>
        <c:axId val="501253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255344"/>
        <c:crosses val="autoZero"/>
        <c:crossBetween val="midCat"/>
      </c:valAx>
      <c:valAx>
        <c:axId val="50125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253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'Plot Methods'!$F$2</c:f>
              <c:strCache>
                <c:ptCount val="1"/>
                <c:pt idx="0">
                  <c:v>Rank Z-Score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'Plot Methods'!$F$3:$F$102</c:f>
              <c:numCache>
                <c:formatCode>General</c:formatCode>
                <c:ptCount val="100"/>
                <c:pt idx="0">
                  <c:v>-1.9424713694414015</c:v>
                </c:pt>
                <c:pt idx="1">
                  <c:v>-1.8819395218025743</c:v>
                </c:pt>
                <c:pt idx="2">
                  <c:v>-1.87070871189209</c:v>
                </c:pt>
                <c:pt idx="3">
                  <c:v>-1.8662141759264919</c:v>
                </c:pt>
                <c:pt idx="4">
                  <c:v>-1.8534562891623556</c:v>
                </c:pt>
                <c:pt idx="5">
                  <c:v>-1.8501019531219385</c:v>
                </c:pt>
                <c:pt idx="6">
                  <c:v>-1.8338882651550645</c:v>
                </c:pt>
                <c:pt idx="7">
                  <c:v>-1.8293028852344779</c:v>
                </c:pt>
                <c:pt idx="8">
                  <c:v>-1.8246641173888356</c:v>
                </c:pt>
                <c:pt idx="9">
                  <c:v>-1.8217468150234499</c:v>
                </c:pt>
                <c:pt idx="10">
                  <c:v>-1.8200613405310524</c:v>
                </c:pt>
                <c:pt idx="11">
                  <c:v>-1.8176394330671275</c:v>
                </c:pt>
                <c:pt idx="12">
                  <c:v>-1.8087817771859298</c:v>
                </c:pt>
                <c:pt idx="13">
                  <c:v>-1.8083119210179237</c:v>
                </c:pt>
                <c:pt idx="14">
                  <c:v>-1.8078383150023325</c:v>
                </c:pt>
                <c:pt idx="15">
                  <c:v>-1.8014646805259229</c:v>
                </c:pt>
                <c:pt idx="16">
                  <c:v>-1.8005883969853747</c:v>
                </c:pt>
                <c:pt idx="17">
                  <c:v>-1.7949302740278941</c:v>
                </c:pt>
                <c:pt idx="18">
                  <c:v>-1.7928659005205614</c:v>
                </c:pt>
                <c:pt idx="19">
                  <c:v>-1.7922884793696896</c:v>
                </c:pt>
                <c:pt idx="20">
                  <c:v>-1.7874846985394881</c:v>
                </c:pt>
                <c:pt idx="21">
                  <c:v>-1.7688451163018539</c:v>
                </c:pt>
                <c:pt idx="22">
                  <c:v>-1.7683581873495404</c:v>
                </c:pt>
                <c:pt idx="23">
                  <c:v>-1.7665788184739537</c:v>
                </c:pt>
                <c:pt idx="24">
                  <c:v>-1.7618498959492985</c:v>
                </c:pt>
                <c:pt idx="25">
                  <c:v>-1.7576597732205539</c:v>
                </c:pt>
                <c:pt idx="26">
                  <c:v>-1.7530736143330317</c:v>
                </c:pt>
                <c:pt idx="27">
                  <c:v>-1.7478201439128669</c:v>
                </c:pt>
                <c:pt idx="28">
                  <c:v>-1.746752829495396</c:v>
                </c:pt>
                <c:pt idx="29">
                  <c:v>-1.7433283187644049</c:v>
                </c:pt>
                <c:pt idx="30">
                  <c:v>-1.7409029077902431</c:v>
                </c:pt>
                <c:pt idx="31">
                  <c:v>-1.7404645308384672</c:v>
                </c:pt>
                <c:pt idx="32">
                  <c:v>-1.7401546317755618</c:v>
                </c:pt>
                <c:pt idx="33">
                  <c:v>-1.7388316545538889</c:v>
                </c:pt>
                <c:pt idx="34">
                  <c:v>-1.7368103424873667</c:v>
                </c:pt>
                <c:pt idx="35">
                  <c:v>-1.730169651984681</c:v>
                </c:pt>
                <c:pt idx="36">
                  <c:v>-1.7290207361294867</c:v>
                </c:pt>
                <c:pt idx="37">
                  <c:v>-1.7281235387393277</c:v>
                </c:pt>
                <c:pt idx="38">
                  <c:v>-1.7279627609333552</c:v>
                </c:pt>
                <c:pt idx="39">
                  <c:v>-1.7243070896570356</c:v>
                </c:pt>
                <c:pt idx="40">
                  <c:v>-1.7216066520364466</c:v>
                </c:pt>
                <c:pt idx="41">
                  <c:v>-1.7183973046203256</c:v>
                </c:pt>
                <c:pt idx="42">
                  <c:v>-1.7166292595176496</c:v>
                </c:pt>
                <c:pt idx="43">
                  <c:v>-1.7161318407267636</c:v>
                </c:pt>
                <c:pt idx="44">
                  <c:v>-1.7137327553429536</c:v>
                </c:pt>
                <c:pt idx="45">
                  <c:v>-1.7134910340673868</c:v>
                </c:pt>
                <c:pt idx="46">
                  <c:v>-1.7104887111574139</c:v>
                </c:pt>
                <c:pt idx="47">
                  <c:v>-1.7086621942902478</c:v>
                </c:pt>
                <c:pt idx="48">
                  <c:v>-1.7076077098536793</c:v>
                </c:pt>
                <c:pt idx="49">
                  <c:v>-1.7067142556722872</c:v>
                </c:pt>
                <c:pt idx="50">
                  <c:v>-1.7059065065538377</c:v>
                </c:pt>
                <c:pt idx="51">
                  <c:v>-1.7054844793334449</c:v>
                </c:pt>
                <c:pt idx="52">
                  <c:v>-1.6877298531449556</c:v>
                </c:pt>
                <c:pt idx="53">
                  <c:v>-1.6837975060897641</c:v>
                </c:pt>
                <c:pt idx="54">
                  <c:v>-1.6806651150195036</c:v>
                </c:pt>
                <c:pt idx="55">
                  <c:v>-1.6726151244176704</c:v>
                </c:pt>
                <c:pt idx="56">
                  <c:v>-1.66754534353335</c:v>
                </c:pt>
                <c:pt idx="57">
                  <c:v>-1.6649685755661328</c:v>
                </c:pt>
                <c:pt idx="58">
                  <c:v>-1.6642318994766223</c:v>
                </c:pt>
                <c:pt idx="59">
                  <c:v>-1.6621482540917867</c:v>
                </c:pt>
                <c:pt idx="60">
                  <c:v>-1.6579814350614344</c:v>
                </c:pt>
                <c:pt idx="61">
                  <c:v>-1.6529423015179514</c:v>
                </c:pt>
                <c:pt idx="62">
                  <c:v>-1.6525772886342069</c:v>
                </c:pt>
                <c:pt idx="63">
                  <c:v>-1.6513530105158791</c:v>
                </c:pt>
                <c:pt idx="64">
                  <c:v>-1.6505297088773907</c:v>
                </c:pt>
                <c:pt idx="65">
                  <c:v>-1.6497195956843795</c:v>
                </c:pt>
                <c:pt idx="66">
                  <c:v>-1.6475522107668616</c:v>
                </c:pt>
                <c:pt idx="67">
                  <c:v>-1.6467842040560419</c:v>
                </c:pt>
                <c:pt idx="68">
                  <c:v>-1.6464670498712877</c:v>
                </c:pt>
                <c:pt idx="69">
                  <c:v>-1.6369262365631183</c:v>
                </c:pt>
                <c:pt idx="70">
                  <c:v>-1.6299360016725524</c:v>
                </c:pt>
                <c:pt idx="71">
                  <c:v>-1.625922073989603</c:v>
                </c:pt>
                <c:pt idx="72">
                  <c:v>-1.6240006256414217</c:v>
                </c:pt>
                <c:pt idx="73">
                  <c:v>-1.6220701079761193</c:v>
                </c:pt>
                <c:pt idx="74">
                  <c:v>-1.6215871190638136</c:v>
                </c:pt>
                <c:pt idx="75">
                  <c:v>-1.6199739172895391</c:v>
                </c:pt>
                <c:pt idx="76">
                  <c:v>-1.6183818050317511</c:v>
                </c:pt>
                <c:pt idx="77">
                  <c:v>-1.6138765030608055</c:v>
                </c:pt>
                <c:pt idx="78">
                  <c:v>-1.6096692485327191</c:v>
                </c:pt>
                <c:pt idx="79">
                  <c:v>-1.607438553884412</c:v>
                </c:pt>
                <c:pt idx="80">
                  <c:v>-1.6022311162593512</c:v>
                </c:pt>
                <c:pt idx="81">
                  <c:v>-1.6019059262908191</c:v>
                </c:pt>
                <c:pt idx="82">
                  <c:v>-1.5992212478792431</c:v>
                </c:pt>
                <c:pt idx="83">
                  <c:v>-1.5988501214412942</c:v>
                </c:pt>
                <c:pt idx="84">
                  <c:v>-1.5987594555667506</c:v>
                </c:pt>
                <c:pt idx="85">
                  <c:v>-1.5982215806891917</c:v>
                </c:pt>
                <c:pt idx="86">
                  <c:v>-1.5980726700921604</c:v>
                </c:pt>
                <c:pt idx="87">
                  <c:v>-1.5815764469501399</c:v>
                </c:pt>
                <c:pt idx="88">
                  <c:v>-1.5778094512331997</c:v>
                </c:pt>
                <c:pt idx="89">
                  <c:v>-1.5711329979640931</c:v>
                </c:pt>
                <c:pt idx="90">
                  <c:v>-1.5707002164157244</c:v>
                </c:pt>
                <c:pt idx="91">
                  <c:v>-1.5681791158544331</c:v>
                </c:pt>
                <c:pt idx="92">
                  <c:v>-1.5638846576658427</c:v>
                </c:pt>
                <c:pt idx="93">
                  <c:v>-1.5605441586804401</c:v>
                </c:pt>
                <c:pt idx="94">
                  <c:v>-1.5569083962014789</c:v>
                </c:pt>
                <c:pt idx="95">
                  <c:v>-1.5438292349568987</c:v>
                </c:pt>
                <c:pt idx="96">
                  <c:v>-1.532100791164565</c:v>
                </c:pt>
                <c:pt idx="97">
                  <c:v>-1.514647605988044</c:v>
                </c:pt>
                <c:pt idx="98">
                  <c:v>-1.5091942691353908</c:v>
                </c:pt>
                <c:pt idx="99">
                  <c:v>-1.4879923615204189</c:v>
                </c:pt>
              </c:numCache>
            </c:numRef>
          </c:xVal>
          <c:yVal>
            <c:numRef>
              <c:f>'Plot Methods'!$C$3:$C$102</c:f>
              <c:numCache>
                <c:formatCode>General</c:formatCode>
                <c:ptCount val="100"/>
                <c:pt idx="0">
                  <c:v>3.1040031335880736</c:v>
                </c:pt>
                <c:pt idx="1">
                  <c:v>3.4922113777460133</c:v>
                </c:pt>
                <c:pt idx="2">
                  <c:v>3.5692733313190077</c:v>
                </c:pt>
                <c:pt idx="3">
                  <c:v>3.6005703265845468</c:v>
                </c:pt>
                <c:pt idx="4">
                  <c:v>3.6908492866571043</c:v>
                </c:pt>
                <c:pt idx="5">
                  <c:v>3.7149428249555556</c:v>
                </c:pt>
                <c:pt idx="6">
                  <c:v>3.8335290927518084</c:v>
                </c:pt>
                <c:pt idx="7">
                  <c:v>3.8677123340713719</c:v>
                </c:pt>
                <c:pt idx="8">
                  <c:v>3.9025865644646904</c:v>
                </c:pt>
                <c:pt idx="9">
                  <c:v>3.9246705505142585</c:v>
                </c:pt>
                <c:pt idx="10">
                  <c:v>3.9374832037754817</c:v>
                </c:pt>
                <c:pt idx="11">
                  <c:v>3.9559630231131213</c:v>
                </c:pt>
                <c:pt idx="12">
                  <c:v>4.0242456205826791</c:v>
                </c:pt>
                <c:pt idx="13">
                  <c:v>4.0278983773613533</c:v>
                </c:pt>
                <c:pt idx="14">
                  <c:v>4.0315834283566279</c:v>
                </c:pt>
                <c:pt idx="15">
                  <c:v>4.0814834694754687</c:v>
                </c:pt>
                <c:pt idx="16">
                  <c:v>4.0883889671855425</c:v>
                </c:pt>
                <c:pt idx="17">
                  <c:v>4.1332404890428274</c:v>
                </c:pt>
                <c:pt idx="18">
                  <c:v>4.1497184479976319</c:v>
                </c:pt>
                <c:pt idx="19">
                  <c:v>4.1543383884290659</c:v>
                </c:pt>
                <c:pt idx="20">
                  <c:v>4.192959152140185</c:v>
                </c:pt>
                <c:pt idx="21">
                  <c:v>4.3459862668365936</c:v>
                </c:pt>
                <c:pt idx="22">
                  <c:v>4.3500521001428094</c:v>
                </c:pt>
                <c:pt idx="23">
                  <c:v>4.3649395447772052</c:v>
                </c:pt>
                <c:pt idx="24">
                  <c:v>4.4047330953210455</c:v>
                </c:pt>
                <c:pt idx="25">
                  <c:v>4.440270815480746</c:v>
                </c:pt>
                <c:pt idx="26">
                  <c:v>4.4794685985959459</c:v>
                </c:pt>
                <c:pt idx="27">
                  <c:v>4.5247588033574022</c:v>
                </c:pt>
                <c:pt idx="28">
                  <c:v>4.5340111047532066</c:v>
                </c:pt>
                <c:pt idx="29">
                  <c:v>4.5638140719432423</c:v>
                </c:pt>
                <c:pt idx="30">
                  <c:v>4.5850299471185911</c:v>
                </c:pt>
                <c:pt idx="31">
                  <c:v>4.5888741476051518</c:v>
                </c:pt>
                <c:pt idx="32">
                  <c:v>4.5915934742794553</c:v>
                </c:pt>
                <c:pt idx="33">
                  <c:v>4.603218943000738</c:v>
                </c:pt>
                <c:pt idx="34">
                  <c:v>4.6210326447727308</c:v>
                </c:pt>
                <c:pt idx="35">
                  <c:v>4.6799984380626247</c:v>
                </c:pt>
                <c:pt idx="36">
                  <c:v>4.6902691953369846</c:v>
                </c:pt>
                <c:pt idx="37">
                  <c:v>4.6983039102433715</c:v>
                </c:pt>
                <c:pt idx="38">
                  <c:v>4.6997450483262204</c:v>
                </c:pt>
                <c:pt idx="39">
                  <c:v>4.7326210053465871</c:v>
                </c:pt>
                <c:pt idx="40">
                  <c:v>4.757039868241784</c:v>
                </c:pt>
                <c:pt idx="41">
                  <c:v>4.7862085826305938</c:v>
                </c:pt>
                <c:pt idx="42">
                  <c:v>4.802346642417727</c:v>
                </c:pt>
                <c:pt idx="43">
                  <c:v>4.806895734207151</c:v>
                </c:pt>
                <c:pt idx="44">
                  <c:v>4.828890913350242</c:v>
                </c:pt>
                <c:pt idx="45">
                  <c:v>4.8311120716671851</c:v>
                </c:pt>
                <c:pt idx="46">
                  <c:v>4.8587769591277441</c:v>
                </c:pt>
                <c:pt idx="47">
                  <c:v>4.8756770433869709</c:v>
                </c:pt>
                <c:pt idx="48">
                  <c:v>4.8854578425640263</c:v>
                </c:pt>
                <c:pt idx="49">
                  <c:v>4.8937588109441981</c:v>
                </c:pt>
                <c:pt idx="50">
                  <c:v>4.9012744073398746</c:v>
                </c:pt>
                <c:pt idx="51">
                  <c:v>4.9052052257297625</c:v>
                </c:pt>
                <c:pt idx="52">
                  <c:v>5.0731549205461128</c:v>
                </c:pt>
                <c:pt idx="53">
                  <c:v>5.1110404681778894</c:v>
                </c:pt>
                <c:pt idx="54">
                  <c:v>5.1413990106411243</c:v>
                </c:pt>
                <c:pt idx="55">
                  <c:v>5.220154377139572</c:v>
                </c:pt>
                <c:pt idx="56">
                  <c:v>5.2703007995210784</c:v>
                </c:pt>
                <c:pt idx="57">
                  <c:v>5.2959512697598781</c:v>
                </c:pt>
                <c:pt idx="58">
                  <c:v>5.3033047796507899</c:v>
                </c:pt>
                <c:pt idx="59">
                  <c:v>5.3241526188035238</c:v>
                </c:pt>
                <c:pt idx="60">
                  <c:v>5.3660606800588786</c:v>
                </c:pt>
                <c:pt idx="61">
                  <c:v>5.4171303433216167</c:v>
                </c:pt>
                <c:pt idx="62">
                  <c:v>5.4208461714354792</c:v>
                </c:pt>
                <c:pt idx="63">
                  <c:v>5.4333256890834631</c:v>
                </c:pt>
                <c:pt idx="64">
                  <c:v>5.4417321063998241</c:v>
                </c:pt>
                <c:pt idx="65">
                  <c:v>5.4500150194091219</c:v>
                </c:pt>
                <c:pt idx="66">
                  <c:v>5.4722296954202019</c:v>
                </c:pt>
                <c:pt idx="67">
                  <c:v>5.4801204623690243</c:v>
                </c:pt>
                <c:pt idx="68">
                  <c:v>5.4833819272555742</c:v>
                </c:pt>
                <c:pt idx="69">
                  <c:v>5.5822941563651378</c:v>
                </c:pt>
                <c:pt idx="70">
                  <c:v>5.6557511855274125</c:v>
                </c:pt>
                <c:pt idx="71">
                  <c:v>5.6983116823512372</c:v>
                </c:pt>
                <c:pt idx="72">
                  <c:v>5.718783751173369</c:v>
                </c:pt>
                <c:pt idx="73">
                  <c:v>5.7394168844035018</c:v>
                </c:pt>
                <c:pt idx="74">
                  <c:v>5.7445891254265087</c:v>
                </c:pt>
                <c:pt idx="75">
                  <c:v>5.7618939954997526</c:v>
                </c:pt>
                <c:pt idx="76">
                  <c:v>5.7790170359211457</c:v>
                </c:pt>
                <c:pt idx="77">
                  <c:v>5.8277108116616612</c:v>
                </c:pt>
                <c:pt idx="78">
                  <c:v>5.873504086077685</c:v>
                </c:pt>
                <c:pt idx="79">
                  <c:v>5.8979099198759695</c:v>
                </c:pt>
                <c:pt idx="80">
                  <c:v>5.9552255821888913</c:v>
                </c:pt>
                <c:pt idx="81">
                  <c:v>5.9588206905662071</c:v>
                </c:pt>
                <c:pt idx="82">
                  <c:v>5.9885725363203637</c:v>
                </c:pt>
                <c:pt idx="83">
                  <c:v>5.9926954562370121</c:v>
                </c:pt>
                <c:pt idx="84">
                  <c:v>5.9937030539940004</c:v>
                </c:pt>
                <c:pt idx="85">
                  <c:v>5.9996836270240514</c:v>
                </c:pt>
                <c:pt idx="86">
                  <c:v>6.0013402569338972</c:v>
                </c:pt>
                <c:pt idx="87">
                  <c:v>6.1873147189536475</c:v>
                </c:pt>
                <c:pt idx="88">
                  <c:v>6.2304695953712397</c:v>
                </c:pt>
                <c:pt idx="89">
                  <c:v>6.3075879627269149</c:v>
                </c:pt>
                <c:pt idx="90">
                  <c:v>6.3126149456383489</c:v>
                </c:pt>
                <c:pt idx="91">
                  <c:v>6.3419668416517903</c:v>
                </c:pt>
                <c:pt idx="92">
                  <c:v>6.392232908387113</c:v>
                </c:pt>
                <c:pt idx="93">
                  <c:v>6.431567156265122</c:v>
                </c:pt>
                <c:pt idx="94">
                  <c:v>6.4746117863145987</c:v>
                </c:pt>
                <c:pt idx="95">
                  <c:v>6.6314853484475274</c:v>
                </c:pt>
                <c:pt idx="96">
                  <c:v>6.7748782279710316</c:v>
                </c:pt>
                <c:pt idx="97">
                  <c:v>6.9930834714612331</c:v>
                </c:pt>
                <c:pt idx="98">
                  <c:v>7.0624572158713423</c:v>
                </c:pt>
                <c:pt idx="99">
                  <c:v>7.3376454035824175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8A-4806-A21E-727C90004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733456"/>
        <c:axId val="593732144"/>
      </c:scatterChart>
      <c:valAx>
        <c:axId val="59373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732144"/>
        <c:crosses val="autoZero"/>
        <c:crossBetween val="midCat"/>
      </c:valAx>
      <c:valAx>
        <c:axId val="59373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733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4</xdr:row>
      <xdr:rowOff>28576</xdr:rowOff>
    </xdr:from>
    <xdr:to>
      <xdr:col>15</xdr:col>
      <xdr:colOff>571500</xdr:colOff>
      <xdr:row>14</xdr:row>
      <xdr:rowOff>66676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566C3F-B89E-4B77-B1CF-D8875CBB94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4</xdr:row>
      <xdr:rowOff>28576</xdr:rowOff>
    </xdr:from>
    <xdr:to>
      <xdr:col>15</xdr:col>
      <xdr:colOff>571500</xdr:colOff>
      <xdr:row>14</xdr:row>
      <xdr:rowOff>66676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953708-A2F6-4647-BAF3-DC93395B45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581025</xdr:colOff>
      <xdr:row>13</xdr:row>
      <xdr:rowOff>180975</xdr:rowOff>
    </xdr:from>
    <xdr:to>
      <xdr:col>14</xdr:col>
      <xdr:colOff>314324</xdr:colOff>
      <xdr:row>26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B637344-9744-460B-99A6-229D49365A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590549</xdr:colOff>
      <xdr:row>0</xdr:row>
      <xdr:rowOff>104775</xdr:rowOff>
    </xdr:from>
    <xdr:to>
      <xdr:col>14</xdr:col>
      <xdr:colOff>285750</xdr:colOff>
      <xdr:row>13</xdr:row>
      <xdr:rowOff>47625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36FFDC1-6C3B-4B75-A098-7805D1E3DC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statisticshowto.com/pearsons-coefficient-of-skewness/" TargetMode="External"/><Relationship Id="rId1" Type="http://schemas.openxmlformats.org/officeDocument/2006/relationships/hyperlink" Target="http://www.statisticshowto.com/probability-and-statistics/statistics-definitions/kurtosis-leptokurtic-platykurtic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real-statistics.com/chi-square-and-f-distributions/goodness-of-fit/" TargetMode="External"/><Relationship Id="rId1" Type="http://schemas.openxmlformats.org/officeDocument/2006/relationships/hyperlink" Target="http://www.real-statistics.com/tests-normality-and-symmetry/statistical-tests-normality-symmet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8263D-20A5-426E-8E6D-B58657D36A4E}">
  <dimension ref="A1:I104"/>
  <sheetViews>
    <sheetView topLeftCell="A3" workbookViewId="0">
      <selection activeCell="L18" sqref="L18"/>
    </sheetView>
  </sheetViews>
  <sheetFormatPr defaultRowHeight="15" x14ac:dyDescent="0.25"/>
  <cols>
    <col min="1" max="1" width="3.85546875" style="5" bestFit="1" customWidth="1"/>
    <col min="2" max="2" width="3.7109375" style="5" customWidth="1"/>
    <col min="3" max="3" width="2" style="5" customWidth="1"/>
    <col min="4" max="4" width="4" style="5" bestFit="1" customWidth="1"/>
    <col min="5" max="5" width="5" style="6" bestFit="1" customWidth="1"/>
    <col min="6" max="6" width="7.42578125" style="6" bestFit="1" customWidth="1"/>
    <col min="7" max="7" width="5.7109375" style="5" customWidth="1"/>
    <col min="8" max="8" width="4.7109375" style="5" bestFit="1" customWidth="1"/>
    <col min="9" max="9" width="5" style="5" bestFit="1" customWidth="1"/>
    <col min="11" max="11" width="11.140625" bestFit="1" customWidth="1"/>
    <col min="13" max="13" width="11.7109375" bestFit="1" customWidth="1"/>
  </cols>
  <sheetData>
    <row r="1" spans="1:9" ht="15.75" thickBot="1" x14ac:dyDescent="0.3"/>
    <row r="2" spans="1:9" x14ac:dyDescent="0.25">
      <c r="A2" s="12" t="s">
        <v>2</v>
      </c>
      <c r="B2" s="7">
        <v>5</v>
      </c>
      <c r="C2" s="8"/>
    </row>
    <row r="3" spans="1:9" ht="15.75" thickBot="1" x14ac:dyDescent="0.3">
      <c r="A3" s="13" t="s">
        <v>1</v>
      </c>
      <c r="B3" s="9">
        <v>1</v>
      </c>
      <c r="C3" s="8"/>
    </row>
    <row r="4" spans="1:9" x14ac:dyDescent="0.25">
      <c r="E4" s="10" t="s">
        <v>0</v>
      </c>
      <c r="F4" s="10" t="s">
        <v>3</v>
      </c>
      <c r="H4" s="11" t="s">
        <v>4</v>
      </c>
      <c r="I4" s="11" t="s">
        <v>5</v>
      </c>
    </row>
    <row r="5" spans="1:9" x14ac:dyDescent="0.25">
      <c r="D5" s="5">
        <v>1</v>
      </c>
      <c r="E5" s="6">
        <f ca="1">_xlfn.NORM.INV(RAND(),$B$2,$B$3)</f>
        <v>7.3708406242963669</v>
      </c>
      <c r="F5" s="6">
        <f ca="1">STANDARDIZE(E5,$B$2,$B$3)</f>
        <v>2.3708406242963669</v>
      </c>
      <c r="H5" s="5">
        <v>-6</v>
      </c>
      <c r="I5" s="5">
        <f t="array" aca="1" ref="I5:I29" ca="1">FREQUENCY(F5:F104,H5:H29)</f>
        <v>0</v>
      </c>
    </row>
    <row r="6" spans="1:9" x14ac:dyDescent="0.25">
      <c r="D6" s="5">
        <v>2</v>
      </c>
      <c r="E6" s="6">
        <f t="shared" ref="E6:E69" ca="1" si="0">_xlfn.NORM.INV(RAND(),$B$2,$B$3)</f>
        <v>5.4587487459452566</v>
      </c>
      <c r="F6" s="6">
        <f t="shared" ref="F6:F69" ca="1" si="1">STANDARDIZE(E6,$B$2,$B$3)</f>
        <v>0.45874874594525661</v>
      </c>
      <c r="H6" s="5">
        <v>-5.5</v>
      </c>
      <c r="I6" s="5">
        <f ca="1"/>
        <v>0</v>
      </c>
    </row>
    <row r="7" spans="1:9" x14ac:dyDescent="0.25">
      <c r="D7" s="5">
        <v>3</v>
      </c>
      <c r="E7" s="6">
        <f t="shared" ca="1" si="0"/>
        <v>4.6053922199644131</v>
      </c>
      <c r="F7" s="6">
        <f t="shared" ca="1" si="1"/>
        <v>-0.39460778003558694</v>
      </c>
      <c r="H7" s="5">
        <v>-5</v>
      </c>
      <c r="I7" s="5">
        <f ca="1"/>
        <v>0</v>
      </c>
    </row>
    <row r="8" spans="1:9" x14ac:dyDescent="0.25">
      <c r="D8" s="5">
        <v>4</v>
      </c>
      <c r="E8" s="6">
        <f t="shared" ca="1" si="0"/>
        <v>5.7578707208128526</v>
      </c>
      <c r="F8" s="6">
        <f t="shared" ca="1" si="1"/>
        <v>0.75787072081285256</v>
      </c>
      <c r="H8" s="5">
        <v>-4.5</v>
      </c>
      <c r="I8" s="5">
        <f ca="1"/>
        <v>0</v>
      </c>
    </row>
    <row r="9" spans="1:9" x14ac:dyDescent="0.25">
      <c r="D9" s="5">
        <v>5</v>
      </c>
      <c r="E9" s="6">
        <f t="shared" ca="1" si="0"/>
        <v>5.9298865610574483</v>
      </c>
      <c r="F9" s="6">
        <f t="shared" ca="1" si="1"/>
        <v>0.92988656105744827</v>
      </c>
      <c r="H9" s="5">
        <v>-4</v>
      </c>
      <c r="I9" s="5">
        <f ca="1"/>
        <v>0</v>
      </c>
    </row>
    <row r="10" spans="1:9" x14ac:dyDescent="0.25">
      <c r="D10" s="5">
        <v>6</v>
      </c>
      <c r="E10" s="6">
        <f t="shared" ca="1" si="0"/>
        <v>5.3626993118170505</v>
      </c>
      <c r="F10" s="6">
        <f t="shared" ca="1" si="1"/>
        <v>0.36269931181705051</v>
      </c>
      <c r="H10" s="5">
        <v>-3.5</v>
      </c>
      <c r="I10" s="5">
        <f ca="1"/>
        <v>0</v>
      </c>
    </row>
    <row r="11" spans="1:9" x14ac:dyDescent="0.25">
      <c r="D11" s="5">
        <v>7</v>
      </c>
      <c r="E11" s="6">
        <f t="shared" ca="1" si="0"/>
        <v>4.3940791479016994</v>
      </c>
      <c r="F11" s="6">
        <f t="shared" ca="1" si="1"/>
        <v>-0.6059208520983006</v>
      </c>
      <c r="H11" s="5">
        <v>-3</v>
      </c>
      <c r="I11" s="5">
        <f ca="1"/>
        <v>0</v>
      </c>
    </row>
    <row r="12" spans="1:9" x14ac:dyDescent="0.25">
      <c r="D12" s="5">
        <v>8</v>
      </c>
      <c r="E12" s="6">
        <f t="shared" ca="1" si="0"/>
        <v>3.2170274193175841</v>
      </c>
      <c r="F12" s="6">
        <f t="shared" ca="1" si="1"/>
        <v>-1.7829725806824159</v>
      </c>
      <c r="H12" s="5">
        <v>-2.5</v>
      </c>
      <c r="I12" s="5">
        <f ca="1"/>
        <v>0</v>
      </c>
    </row>
    <row r="13" spans="1:9" x14ac:dyDescent="0.25">
      <c r="D13" s="5">
        <v>9</v>
      </c>
      <c r="E13" s="6">
        <f t="shared" ca="1" si="0"/>
        <v>4.7495056891017109</v>
      </c>
      <c r="F13" s="6">
        <f t="shared" ca="1" si="1"/>
        <v>-0.25049431089828911</v>
      </c>
      <c r="H13" s="5">
        <v>-2</v>
      </c>
      <c r="I13" s="5">
        <f ca="1"/>
        <v>0</v>
      </c>
    </row>
    <row r="14" spans="1:9" x14ac:dyDescent="0.25">
      <c r="D14" s="5">
        <v>10</v>
      </c>
      <c r="E14" s="6">
        <f t="shared" ca="1" si="0"/>
        <v>4.0225351965813685</v>
      </c>
      <c r="F14" s="6">
        <f t="shared" ca="1" si="1"/>
        <v>-0.97746480341863151</v>
      </c>
      <c r="H14" s="5">
        <v>-1.5</v>
      </c>
      <c r="I14" s="5">
        <f ca="1"/>
        <v>6</v>
      </c>
    </row>
    <row r="15" spans="1:9" x14ac:dyDescent="0.25">
      <c r="D15" s="5">
        <v>11</v>
      </c>
      <c r="E15" s="6">
        <f t="shared" ca="1" si="0"/>
        <v>4.5900961065342187</v>
      </c>
      <c r="F15" s="6">
        <f t="shared" ca="1" si="1"/>
        <v>-0.40990389346578127</v>
      </c>
      <c r="H15" s="5">
        <v>-1</v>
      </c>
      <c r="I15" s="5">
        <f ca="1"/>
        <v>10</v>
      </c>
    </row>
    <row r="16" spans="1:9" x14ac:dyDescent="0.25">
      <c r="D16" s="5">
        <v>12</v>
      </c>
      <c r="E16" s="6">
        <f t="shared" ca="1" si="0"/>
        <v>5.1954350002241032</v>
      </c>
      <c r="F16" s="6">
        <f t="shared" ca="1" si="1"/>
        <v>0.19543500022410321</v>
      </c>
      <c r="H16" s="5">
        <v>-0.5</v>
      </c>
      <c r="I16" s="5">
        <f ca="1"/>
        <v>17</v>
      </c>
    </row>
    <row r="17" spans="4:9" x14ac:dyDescent="0.25">
      <c r="D17" s="5">
        <v>13</v>
      </c>
      <c r="E17" s="6">
        <f t="shared" ca="1" si="0"/>
        <v>5.809337580753315</v>
      </c>
      <c r="F17" s="6">
        <f t="shared" ca="1" si="1"/>
        <v>0.80933758075331497</v>
      </c>
      <c r="H17" s="5">
        <v>0</v>
      </c>
      <c r="I17" s="5">
        <f ca="1"/>
        <v>16</v>
      </c>
    </row>
    <row r="18" spans="4:9" x14ac:dyDescent="0.25">
      <c r="D18" s="5">
        <v>14</v>
      </c>
      <c r="E18" s="6">
        <f t="shared" ca="1" si="0"/>
        <v>5.9903050970481102</v>
      </c>
      <c r="F18" s="6">
        <f t="shared" ca="1" si="1"/>
        <v>0.99030509704811021</v>
      </c>
      <c r="H18" s="5">
        <v>0.5</v>
      </c>
      <c r="I18" s="5">
        <f ca="1"/>
        <v>16</v>
      </c>
    </row>
    <row r="19" spans="4:9" x14ac:dyDescent="0.25">
      <c r="D19" s="5">
        <v>15</v>
      </c>
      <c r="E19" s="6">
        <f t="shared" ca="1" si="0"/>
        <v>5.247054565901589</v>
      </c>
      <c r="F19" s="6">
        <f t="shared" ca="1" si="1"/>
        <v>0.24705456590158903</v>
      </c>
      <c r="H19" s="5">
        <v>1</v>
      </c>
      <c r="I19" s="5">
        <f ca="1"/>
        <v>17</v>
      </c>
    </row>
    <row r="20" spans="4:9" x14ac:dyDescent="0.25">
      <c r="D20" s="5">
        <v>16</v>
      </c>
      <c r="E20" s="6">
        <f t="shared" ca="1" si="0"/>
        <v>6.3143854944977438</v>
      </c>
      <c r="F20" s="6">
        <f t="shared" ca="1" si="1"/>
        <v>1.3143854944977438</v>
      </c>
      <c r="H20" s="5">
        <v>1.5</v>
      </c>
      <c r="I20" s="5">
        <f ca="1"/>
        <v>13</v>
      </c>
    </row>
    <row r="21" spans="4:9" x14ac:dyDescent="0.25">
      <c r="D21" s="5">
        <v>17</v>
      </c>
      <c r="E21" s="6">
        <f t="shared" ca="1" si="0"/>
        <v>4.4627293157787857</v>
      </c>
      <c r="F21" s="6">
        <f t="shared" ca="1" si="1"/>
        <v>-0.53727068422121427</v>
      </c>
      <c r="H21" s="5">
        <v>2</v>
      </c>
      <c r="I21" s="5">
        <f ca="1"/>
        <v>3</v>
      </c>
    </row>
    <row r="22" spans="4:9" x14ac:dyDescent="0.25">
      <c r="D22" s="5">
        <v>18</v>
      </c>
      <c r="E22" s="6">
        <f t="shared" ca="1" si="0"/>
        <v>6.7844288981217558</v>
      </c>
      <c r="F22" s="6">
        <f t="shared" ca="1" si="1"/>
        <v>1.7844288981217558</v>
      </c>
      <c r="H22" s="5">
        <v>2.5</v>
      </c>
      <c r="I22" s="5">
        <f ca="1"/>
        <v>2</v>
      </c>
    </row>
    <row r="23" spans="4:9" x14ac:dyDescent="0.25">
      <c r="D23" s="5">
        <v>19</v>
      </c>
      <c r="E23" s="6">
        <f t="shared" ca="1" si="0"/>
        <v>5.8836755858621963</v>
      </c>
      <c r="F23" s="6">
        <f t="shared" ca="1" si="1"/>
        <v>0.8836755858621963</v>
      </c>
      <c r="H23" s="5">
        <v>3</v>
      </c>
      <c r="I23" s="5">
        <f ca="1"/>
        <v>0</v>
      </c>
    </row>
    <row r="24" spans="4:9" x14ac:dyDescent="0.25">
      <c r="D24" s="5">
        <v>20</v>
      </c>
      <c r="E24" s="6">
        <f t="shared" ca="1" si="0"/>
        <v>3.7164787669226893</v>
      </c>
      <c r="F24" s="6">
        <f t="shared" ca="1" si="1"/>
        <v>-1.2835212330773107</v>
      </c>
      <c r="H24" s="5">
        <v>3.5</v>
      </c>
      <c r="I24" s="5">
        <f ca="1"/>
        <v>0</v>
      </c>
    </row>
    <row r="25" spans="4:9" x14ac:dyDescent="0.25">
      <c r="D25" s="5">
        <v>21</v>
      </c>
      <c r="E25" s="6">
        <f t="shared" ca="1" si="0"/>
        <v>4.4086404658817449</v>
      </c>
      <c r="F25" s="6">
        <f t="shared" ca="1" si="1"/>
        <v>-0.59135953411825515</v>
      </c>
      <c r="H25" s="5">
        <v>4</v>
      </c>
      <c r="I25" s="5">
        <f ca="1"/>
        <v>0</v>
      </c>
    </row>
    <row r="26" spans="4:9" x14ac:dyDescent="0.25">
      <c r="D26" s="5">
        <v>22</v>
      </c>
      <c r="E26" s="6">
        <f t="shared" ca="1" si="0"/>
        <v>4.0777264863479292</v>
      </c>
      <c r="F26" s="6">
        <f t="shared" ca="1" si="1"/>
        <v>-0.92227351365207078</v>
      </c>
      <c r="H26" s="5">
        <v>4.5</v>
      </c>
      <c r="I26" s="5">
        <f ca="1"/>
        <v>0</v>
      </c>
    </row>
    <row r="27" spans="4:9" x14ac:dyDescent="0.25">
      <c r="D27" s="5">
        <v>23</v>
      </c>
      <c r="E27" s="6">
        <f t="shared" ca="1" si="0"/>
        <v>4.163212423825839</v>
      </c>
      <c r="F27" s="6">
        <f t="shared" ca="1" si="1"/>
        <v>-0.836787576174161</v>
      </c>
      <c r="H27" s="5">
        <v>5</v>
      </c>
      <c r="I27" s="5">
        <f ca="1"/>
        <v>0</v>
      </c>
    </row>
    <row r="28" spans="4:9" x14ac:dyDescent="0.25">
      <c r="D28" s="5">
        <v>24</v>
      </c>
      <c r="E28" s="6">
        <f t="shared" ca="1" si="0"/>
        <v>3.7305223929763889</v>
      </c>
      <c r="F28" s="6">
        <f t="shared" ca="1" si="1"/>
        <v>-1.2694776070236111</v>
      </c>
      <c r="H28" s="5">
        <v>5.5</v>
      </c>
      <c r="I28" s="5">
        <f ca="1"/>
        <v>0</v>
      </c>
    </row>
    <row r="29" spans="4:9" x14ac:dyDescent="0.25">
      <c r="D29" s="5">
        <v>25</v>
      </c>
      <c r="E29" s="6">
        <f t="shared" ca="1" si="0"/>
        <v>5.5263539622606652</v>
      </c>
      <c r="F29" s="6">
        <f t="shared" ca="1" si="1"/>
        <v>0.52635396226066522</v>
      </c>
      <c r="H29" s="5">
        <v>6</v>
      </c>
      <c r="I29" s="5">
        <f ca="1"/>
        <v>0</v>
      </c>
    </row>
    <row r="30" spans="4:9" x14ac:dyDescent="0.25">
      <c r="D30" s="5">
        <v>26</v>
      </c>
      <c r="E30" s="6">
        <f t="shared" ca="1" si="0"/>
        <v>4.8923583437750651</v>
      </c>
      <c r="F30" s="6">
        <f t="shared" ca="1" si="1"/>
        <v>-0.10764165622493493</v>
      </c>
    </row>
    <row r="31" spans="4:9" x14ac:dyDescent="0.25">
      <c r="D31" s="5">
        <v>27</v>
      </c>
      <c r="E31" s="6">
        <f t="shared" ca="1" si="0"/>
        <v>5.7094736032747155</v>
      </c>
      <c r="F31" s="6">
        <f t="shared" ca="1" si="1"/>
        <v>0.70947360327471554</v>
      </c>
    </row>
    <row r="32" spans="4:9" x14ac:dyDescent="0.25">
      <c r="D32" s="5">
        <v>28</v>
      </c>
      <c r="E32" s="6">
        <f t="shared" ca="1" si="0"/>
        <v>5.1961053912768413</v>
      </c>
      <c r="F32" s="6">
        <f t="shared" ca="1" si="1"/>
        <v>0.19610539127684135</v>
      </c>
    </row>
    <row r="33" spans="4:6" x14ac:dyDescent="0.25">
      <c r="D33" s="5">
        <v>29</v>
      </c>
      <c r="E33" s="6">
        <f t="shared" ca="1" si="0"/>
        <v>5.2324143355134938</v>
      </c>
      <c r="F33" s="6">
        <f t="shared" ca="1" si="1"/>
        <v>0.23241433551349377</v>
      </c>
    </row>
    <row r="34" spans="4:6" x14ac:dyDescent="0.25">
      <c r="D34" s="5">
        <v>30</v>
      </c>
      <c r="E34" s="6">
        <f t="shared" ca="1" si="0"/>
        <v>6.1759953523784343</v>
      </c>
      <c r="F34" s="6">
        <f t="shared" ca="1" si="1"/>
        <v>1.1759953523784343</v>
      </c>
    </row>
    <row r="35" spans="4:6" x14ac:dyDescent="0.25">
      <c r="D35" s="5">
        <v>31</v>
      </c>
      <c r="E35" s="6">
        <f t="shared" ca="1" si="0"/>
        <v>5.7684032237103624</v>
      </c>
      <c r="F35" s="6">
        <f t="shared" ca="1" si="1"/>
        <v>0.7684032237103624</v>
      </c>
    </row>
    <row r="36" spans="4:6" x14ac:dyDescent="0.25">
      <c r="D36" s="5">
        <v>32</v>
      </c>
      <c r="E36" s="6">
        <f t="shared" ca="1" si="0"/>
        <v>4.5728090362395575</v>
      </c>
      <c r="F36" s="6">
        <f t="shared" ca="1" si="1"/>
        <v>-0.42719096376044252</v>
      </c>
    </row>
    <row r="37" spans="4:6" x14ac:dyDescent="0.25">
      <c r="D37" s="5">
        <v>33</v>
      </c>
      <c r="E37" s="6">
        <f t="shared" ca="1" si="0"/>
        <v>4.8884932528852136</v>
      </c>
      <c r="F37" s="6">
        <f t="shared" ca="1" si="1"/>
        <v>-0.11150674711478636</v>
      </c>
    </row>
    <row r="38" spans="4:6" x14ac:dyDescent="0.25">
      <c r="D38" s="5">
        <v>34</v>
      </c>
      <c r="E38" s="6">
        <f t="shared" ca="1" si="0"/>
        <v>6.6823674036839043</v>
      </c>
      <c r="F38" s="6">
        <f t="shared" ca="1" si="1"/>
        <v>1.6823674036839043</v>
      </c>
    </row>
    <row r="39" spans="4:6" x14ac:dyDescent="0.25">
      <c r="D39" s="5">
        <v>35</v>
      </c>
      <c r="E39" s="6">
        <f t="shared" ca="1" si="0"/>
        <v>5.7189153509629733</v>
      </c>
      <c r="F39" s="6">
        <f t="shared" ca="1" si="1"/>
        <v>0.71891535096297332</v>
      </c>
    </row>
    <row r="40" spans="4:6" x14ac:dyDescent="0.25">
      <c r="D40" s="5">
        <v>36</v>
      </c>
      <c r="E40" s="6">
        <f t="shared" ca="1" si="0"/>
        <v>5.9591644955404579</v>
      </c>
      <c r="F40" s="6">
        <f t="shared" ca="1" si="1"/>
        <v>0.95916449554045791</v>
      </c>
    </row>
    <row r="41" spans="4:6" x14ac:dyDescent="0.25">
      <c r="D41" s="5">
        <v>37</v>
      </c>
      <c r="E41" s="6">
        <f t="shared" ca="1" si="0"/>
        <v>6.2012306950934128</v>
      </c>
      <c r="F41" s="6">
        <f t="shared" ca="1" si="1"/>
        <v>1.2012306950934128</v>
      </c>
    </row>
    <row r="42" spans="4:6" x14ac:dyDescent="0.25">
      <c r="D42" s="5">
        <v>38</v>
      </c>
      <c r="E42" s="6">
        <f t="shared" ca="1" si="0"/>
        <v>5.2199380328769047</v>
      </c>
      <c r="F42" s="6">
        <f t="shared" ca="1" si="1"/>
        <v>0.21993803287690472</v>
      </c>
    </row>
    <row r="43" spans="4:6" x14ac:dyDescent="0.25">
      <c r="D43" s="5">
        <v>39</v>
      </c>
      <c r="E43" s="6">
        <f t="shared" ca="1" si="0"/>
        <v>5.0731467986395193</v>
      </c>
      <c r="F43" s="6">
        <f t="shared" ca="1" si="1"/>
        <v>7.3146798639519339E-2</v>
      </c>
    </row>
    <row r="44" spans="4:6" x14ac:dyDescent="0.25">
      <c r="D44" s="5">
        <v>40</v>
      </c>
      <c r="E44" s="6">
        <f t="shared" ca="1" si="0"/>
        <v>5.6611879843522956</v>
      </c>
      <c r="F44" s="6">
        <f t="shared" ca="1" si="1"/>
        <v>0.66118798435229564</v>
      </c>
    </row>
    <row r="45" spans="4:6" x14ac:dyDescent="0.25">
      <c r="D45" s="5">
        <v>41</v>
      </c>
      <c r="E45" s="6">
        <f t="shared" ca="1" si="0"/>
        <v>5.8289237473606201</v>
      </c>
      <c r="F45" s="6">
        <f t="shared" ca="1" si="1"/>
        <v>0.82892374736062013</v>
      </c>
    </row>
    <row r="46" spans="4:6" x14ac:dyDescent="0.25">
      <c r="D46" s="5">
        <v>42</v>
      </c>
      <c r="E46" s="6">
        <f t="shared" ca="1" si="0"/>
        <v>4.3972000139164269</v>
      </c>
      <c r="F46" s="6">
        <f t="shared" ca="1" si="1"/>
        <v>-0.6027999860835731</v>
      </c>
    </row>
    <row r="47" spans="4:6" x14ac:dyDescent="0.25">
      <c r="D47" s="5">
        <v>43</v>
      </c>
      <c r="E47" s="6">
        <f t="shared" ca="1" si="0"/>
        <v>5.2514977230363629</v>
      </c>
      <c r="F47" s="6">
        <f t="shared" ca="1" si="1"/>
        <v>0.25149772303636286</v>
      </c>
    </row>
    <row r="48" spans="4:6" x14ac:dyDescent="0.25">
      <c r="D48" s="5">
        <v>44</v>
      </c>
      <c r="E48" s="6">
        <f t="shared" ca="1" si="0"/>
        <v>4.32210995069231</v>
      </c>
      <c r="F48" s="6">
        <f t="shared" ca="1" si="1"/>
        <v>-0.67789004930769003</v>
      </c>
    </row>
    <row r="49" spans="4:6" x14ac:dyDescent="0.25">
      <c r="D49" s="5">
        <v>45</v>
      </c>
      <c r="E49" s="6">
        <f t="shared" ca="1" si="0"/>
        <v>4.8718341098114122</v>
      </c>
      <c r="F49" s="6">
        <f t="shared" ca="1" si="1"/>
        <v>-0.12816589018858782</v>
      </c>
    </row>
    <row r="50" spans="4:6" x14ac:dyDescent="0.25">
      <c r="D50" s="5">
        <v>46</v>
      </c>
      <c r="E50" s="6">
        <f t="shared" ca="1" si="0"/>
        <v>4.9095260243838634</v>
      </c>
      <c r="F50" s="6">
        <f t="shared" ca="1" si="1"/>
        <v>-9.047397561613657E-2</v>
      </c>
    </row>
    <row r="51" spans="4:6" x14ac:dyDescent="0.25">
      <c r="D51" s="5">
        <v>47</v>
      </c>
      <c r="E51" s="6">
        <f t="shared" ca="1" si="0"/>
        <v>3.9975142952978029</v>
      </c>
      <c r="F51" s="6">
        <f t="shared" ca="1" si="1"/>
        <v>-1.0024857047021971</v>
      </c>
    </row>
    <row r="52" spans="4:6" x14ac:dyDescent="0.25">
      <c r="D52" s="5">
        <v>48</v>
      </c>
      <c r="E52" s="6">
        <f t="shared" ca="1" si="0"/>
        <v>6.6010907659431819</v>
      </c>
      <c r="F52" s="6">
        <f t="shared" ca="1" si="1"/>
        <v>1.6010907659431819</v>
      </c>
    </row>
    <row r="53" spans="4:6" x14ac:dyDescent="0.25">
      <c r="D53" s="5">
        <v>49</v>
      </c>
      <c r="E53" s="6">
        <f t="shared" ca="1" si="0"/>
        <v>5.7182236773820625</v>
      </c>
      <c r="F53" s="6">
        <f t="shared" ca="1" si="1"/>
        <v>0.7182236773820625</v>
      </c>
    </row>
    <row r="54" spans="4:6" x14ac:dyDescent="0.25">
      <c r="D54" s="5">
        <v>50</v>
      </c>
      <c r="E54" s="6">
        <f t="shared" ca="1" si="0"/>
        <v>4.734731153663625</v>
      </c>
      <c r="F54" s="6">
        <f t="shared" ca="1" si="1"/>
        <v>-0.26526884633637504</v>
      </c>
    </row>
    <row r="55" spans="4:6" x14ac:dyDescent="0.25">
      <c r="D55" s="5">
        <v>51</v>
      </c>
      <c r="E55" s="6">
        <f t="shared" ca="1" si="0"/>
        <v>4.9291160178680169</v>
      </c>
      <c r="F55" s="6">
        <f t="shared" ca="1" si="1"/>
        <v>-7.0883982131983103E-2</v>
      </c>
    </row>
    <row r="56" spans="4:6" x14ac:dyDescent="0.25">
      <c r="D56" s="5">
        <v>52</v>
      </c>
      <c r="E56" s="6">
        <f t="shared" ca="1" si="0"/>
        <v>6.0604252991051197</v>
      </c>
      <c r="F56" s="6">
        <f t="shared" ca="1" si="1"/>
        <v>1.0604252991051197</v>
      </c>
    </row>
    <row r="57" spans="4:6" x14ac:dyDescent="0.25">
      <c r="D57" s="5">
        <v>53</v>
      </c>
      <c r="E57" s="6">
        <f t="shared" ca="1" si="0"/>
        <v>3.8130495875121628</v>
      </c>
      <c r="F57" s="6">
        <f t="shared" ca="1" si="1"/>
        <v>-1.1869504124878372</v>
      </c>
    </row>
    <row r="58" spans="4:6" x14ac:dyDescent="0.25">
      <c r="D58" s="5">
        <v>54</v>
      </c>
      <c r="E58" s="6">
        <f t="shared" ca="1" si="0"/>
        <v>4.2739102512832972</v>
      </c>
      <c r="F58" s="6">
        <f t="shared" ca="1" si="1"/>
        <v>-0.72608974871670284</v>
      </c>
    </row>
    <row r="59" spans="4:6" x14ac:dyDescent="0.25">
      <c r="D59" s="5">
        <v>55</v>
      </c>
      <c r="E59" s="6">
        <f t="shared" ca="1" si="0"/>
        <v>3.4345490892025081</v>
      </c>
      <c r="F59" s="6">
        <f t="shared" ca="1" si="1"/>
        <v>-1.5654509107974919</v>
      </c>
    </row>
    <row r="60" spans="4:6" x14ac:dyDescent="0.25">
      <c r="D60" s="5">
        <v>56</v>
      </c>
      <c r="E60" s="6">
        <f t="shared" ca="1" si="0"/>
        <v>6.0542433954003503</v>
      </c>
      <c r="F60" s="6">
        <f t="shared" ca="1" si="1"/>
        <v>1.0542433954003503</v>
      </c>
    </row>
    <row r="61" spans="4:6" x14ac:dyDescent="0.25">
      <c r="D61" s="5">
        <v>57</v>
      </c>
      <c r="E61" s="6">
        <f t="shared" ca="1" si="0"/>
        <v>5.9864595665064497</v>
      </c>
      <c r="F61" s="6">
        <f t="shared" ca="1" si="1"/>
        <v>0.98645956650644973</v>
      </c>
    </row>
    <row r="62" spans="4:6" x14ac:dyDescent="0.25">
      <c r="D62" s="5">
        <v>58</v>
      </c>
      <c r="E62" s="6">
        <f t="shared" ca="1" si="0"/>
        <v>4.5234107783718871</v>
      </c>
      <c r="F62" s="6">
        <f t="shared" ca="1" si="1"/>
        <v>-0.4765892216281129</v>
      </c>
    </row>
    <row r="63" spans="4:6" x14ac:dyDescent="0.25">
      <c r="D63" s="5">
        <v>59</v>
      </c>
      <c r="E63" s="6">
        <f t="shared" ca="1" si="0"/>
        <v>3.8470575530266022</v>
      </c>
      <c r="F63" s="6">
        <f t="shared" ca="1" si="1"/>
        <v>-1.1529424469733978</v>
      </c>
    </row>
    <row r="64" spans="4:6" x14ac:dyDescent="0.25">
      <c r="D64" s="5">
        <v>60</v>
      </c>
      <c r="E64" s="6">
        <f t="shared" ca="1" si="0"/>
        <v>4.8744874952153214</v>
      </c>
      <c r="F64" s="6">
        <f t="shared" ca="1" si="1"/>
        <v>-0.12551250478467857</v>
      </c>
    </row>
    <row r="65" spans="4:6" x14ac:dyDescent="0.25">
      <c r="D65" s="5">
        <v>61</v>
      </c>
      <c r="E65" s="6">
        <f t="shared" ca="1" si="0"/>
        <v>6.155853519810325</v>
      </c>
      <c r="F65" s="6">
        <f t="shared" ca="1" si="1"/>
        <v>1.155853519810325</v>
      </c>
    </row>
    <row r="66" spans="4:6" x14ac:dyDescent="0.25">
      <c r="D66" s="5">
        <v>62</v>
      </c>
      <c r="E66" s="6">
        <f t="shared" ca="1" si="0"/>
        <v>6.1566524055264615</v>
      </c>
      <c r="F66" s="6">
        <f t="shared" ca="1" si="1"/>
        <v>1.1566524055264615</v>
      </c>
    </row>
    <row r="67" spans="4:6" x14ac:dyDescent="0.25">
      <c r="D67" s="5">
        <v>63</v>
      </c>
      <c r="E67" s="6">
        <f t="shared" ca="1" si="0"/>
        <v>3.900518148764009</v>
      </c>
      <c r="F67" s="6">
        <f t="shared" ca="1" si="1"/>
        <v>-1.099481851235991</v>
      </c>
    </row>
    <row r="68" spans="4:6" x14ac:dyDescent="0.25">
      <c r="D68" s="5">
        <v>64</v>
      </c>
      <c r="E68" s="6">
        <f t="shared" ca="1" si="0"/>
        <v>5.7330430118826667</v>
      </c>
      <c r="F68" s="6">
        <f t="shared" ca="1" si="1"/>
        <v>0.73304301188266674</v>
      </c>
    </row>
    <row r="69" spans="4:6" x14ac:dyDescent="0.25">
      <c r="D69" s="5">
        <v>65</v>
      </c>
      <c r="E69" s="6">
        <f t="shared" ca="1" si="0"/>
        <v>6.4630321106469193</v>
      </c>
      <c r="F69" s="6">
        <f t="shared" ca="1" si="1"/>
        <v>1.4630321106469193</v>
      </c>
    </row>
    <row r="70" spans="4:6" x14ac:dyDescent="0.25">
      <c r="D70" s="5">
        <v>66</v>
      </c>
      <c r="E70" s="6">
        <f t="shared" ref="E70:E104" ca="1" si="2">_xlfn.NORM.INV(RAND(),$B$2,$B$3)</f>
        <v>5.4369775928968878</v>
      </c>
      <c r="F70" s="6">
        <f t="shared" ref="F70:F104" ca="1" si="3">STANDARDIZE(E70,$B$2,$B$3)</f>
        <v>0.43697759289688776</v>
      </c>
    </row>
    <row r="71" spans="4:6" x14ac:dyDescent="0.25">
      <c r="D71" s="5">
        <v>67</v>
      </c>
      <c r="E71" s="6">
        <f t="shared" ca="1" si="2"/>
        <v>4.1853500726945265</v>
      </c>
      <c r="F71" s="6">
        <f t="shared" ca="1" si="3"/>
        <v>-0.81464992730547348</v>
      </c>
    </row>
    <row r="72" spans="4:6" x14ac:dyDescent="0.25">
      <c r="D72" s="5">
        <v>68</v>
      </c>
      <c r="E72" s="6">
        <f t="shared" ca="1" si="2"/>
        <v>4.6859144915433175</v>
      </c>
      <c r="F72" s="6">
        <f t="shared" ca="1" si="3"/>
        <v>-0.31408550845668248</v>
      </c>
    </row>
    <row r="73" spans="4:6" x14ac:dyDescent="0.25">
      <c r="D73" s="5">
        <v>69</v>
      </c>
      <c r="E73" s="6">
        <f t="shared" ca="1" si="2"/>
        <v>5.0686691840268896</v>
      </c>
      <c r="F73" s="6">
        <f t="shared" ca="1" si="3"/>
        <v>6.8669184026889596E-2</v>
      </c>
    </row>
    <row r="74" spans="4:6" x14ac:dyDescent="0.25">
      <c r="D74" s="5">
        <v>70</v>
      </c>
      <c r="E74" s="6">
        <f t="shared" ca="1" si="2"/>
        <v>3.1745882967592896</v>
      </c>
      <c r="F74" s="6">
        <f t="shared" ca="1" si="3"/>
        <v>-1.8254117032407104</v>
      </c>
    </row>
    <row r="75" spans="4:6" x14ac:dyDescent="0.25">
      <c r="D75" s="5">
        <v>71</v>
      </c>
      <c r="E75" s="6">
        <f t="shared" ca="1" si="2"/>
        <v>3.5062853301812344</v>
      </c>
      <c r="F75" s="6">
        <f t="shared" ca="1" si="3"/>
        <v>-1.4937146698187656</v>
      </c>
    </row>
    <row r="76" spans="4:6" x14ac:dyDescent="0.25">
      <c r="D76" s="5">
        <v>72</v>
      </c>
      <c r="E76" s="6">
        <f t="shared" ca="1" si="2"/>
        <v>4.949282462520407</v>
      </c>
      <c r="F76" s="6">
        <f t="shared" ca="1" si="3"/>
        <v>-5.0717537479592956E-2</v>
      </c>
    </row>
    <row r="77" spans="4:6" x14ac:dyDescent="0.25">
      <c r="D77" s="5">
        <v>73</v>
      </c>
      <c r="E77" s="6">
        <f t="shared" ca="1" si="2"/>
        <v>5.1410856095159563</v>
      </c>
      <c r="F77" s="6">
        <f t="shared" ca="1" si="3"/>
        <v>0.14108560951595628</v>
      </c>
    </row>
    <row r="78" spans="4:6" x14ac:dyDescent="0.25">
      <c r="D78" s="5">
        <v>74</v>
      </c>
      <c r="E78" s="6">
        <f t="shared" ca="1" si="2"/>
        <v>4.457241175485839</v>
      </c>
      <c r="F78" s="6">
        <f t="shared" ca="1" si="3"/>
        <v>-0.54275882451416102</v>
      </c>
    </row>
    <row r="79" spans="4:6" x14ac:dyDescent="0.25">
      <c r="D79" s="5">
        <v>75</v>
      </c>
      <c r="E79" s="6">
        <f t="shared" ca="1" si="2"/>
        <v>6.0478930144101479</v>
      </c>
      <c r="F79" s="6">
        <f t="shared" ca="1" si="3"/>
        <v>1.0478930144101479</v>
      </c>
    </row>
    <row r="80" spans="4:6" x14ac:dyDescent="0.25">
      <c r="D80" s="5">
        <v>76</v>
      </c>
      <c r="E80" s="6">
        <f t="shared" ca="1" si="2"/>
        <v>6.1922621910703626</v>
      </c>
      <c r="F80" s="6">
        <f t="shared" ca="1" si="3"/>
        <v>1.1922621910703626</v>
      </c>
    </row>
    <row r="81" spans="4:6" x14ac:dyDescent="0.25">
      <c r="D81" s="5">
        <v>77</v>
      </c>
      <c r="E81" s="6">
        <f t="shared" ca="1" si="2"/>
        <v>4.370766625963121</v>
      </c>
      <c r="F81" s="6">
        <f t="shared" ca="1" si="3"/>
        <v>-0.62923337403687896</v>
      </c>
    </row>
    <row r="82" spans="4:6" x14ac:dyDescent="0.25">
      <c r="D82" s="5">
        <v>78</v>
      </c>
      <c r="E82" s="6">
        <f t="shared" ca="1" si="2"/>
        <v>4.4706961986994056</v>
      </c>
      <c r="F82" s="6">
        <f t="shared" ca="1" si="3"/>
        <v>-0.5293038013005944</v>
      </c>
    </row>
    <row r="83" spans="4:6" x14ac:dyDescent="0.25">
      <c r="D83" s="5">
        <v>79</v>
      </c>
      <c r="E83" s="6">
        <f t="shared" ca="1" si="2"/>
        <v>5.1263139478235091</v>
      </c>
      <c r="F83" s="6">
        <f t="shared" ca="1" si="3"/>
        <v>0.12631394782350913</v>
      </c>
    </row>
    <row r="84" spans="4:6" x14ac:dyDescent="0.25">
      <c r="D84" s="5">
        <v>80</v>
      </c>
      <c r="E84" s="6">
        <f t="shared" ca="1" si="2"/>
        <v>5.6799450899674362</v>
      </c>
      <c r="F84" s="6">
        <f t="shared" ca="1" si="3"/>
        <v>0.67994508996743619</v>
      </c>
    </row>
    <row r="85" spans="4:6" x14ac:dyDescent="0.25">
      <c r="D85" s="5">
        <v>81</v>
      </c>
      <c r="E85" s="6">
        <f t="shared" ca="1" si="2"/>
        <v>3.8658247897033364</v>
      </c>
      <c r="F85" s="6">
        <f t="shared" ca="1" si="3"/>
        <v>-1.1341752102966636</v>
      </c>
    </row>
    <row r="86" spans="4:6" x14ac:dyDescent="0.25">
      <c r="D86" s="5">
        <v>82</v>
      </c>
      <c r="E86" s="6">
        <f t="shared" ca="1" si="2"/>
        <v>7.1573050465165071</v>
      </c>
      <c r="F86" s="6">
        <f t="shared" ca="1" si="3"/>
        <v>2.1573050465165071</v>
      </c>
    </row>
    <row r="87" spans="4:6" x14ac:dyDescent="0.25">
      <c r="D87" s="5">
        <v>83</v>
      </c>
      <c r="E87" s="6">
        <f t="shared" ca="1" si="2"/>
        <v>3.6178705729507459</v>
      </c>
      <c r="F87" s="6">
        <f t="shared" ca="1" si="3"/>
        <v>-1.3821294270492541</v>
      </c>
    </row>
    <row r="88" spans="4:6" x14ac:dyDescent="0.25">
      <c r="D88" s="5">
        <v>84</v>
      </c>
      <c r="E88" s="6">
        <f t="shared" ca="1" si="2"/>
        <v>6.1431880580621003</v>
      </c>
      <c r="F88" s="6">
        <f t="shared" ca="1" si="3"/>
        <v>1.1431880580621003</v>
      </c>
    </row>
    <row r="89" spans="4:6" x14ac:dyDescent="0.25">
      <c r="D89" s="5">
        <v>85</v>
      </c>
      <c r="E89" s="6">
        <f t="shared" ca="1" si="2"/>
        <v>6.2029503982701897</v>
      </c>
      <c r="F89" s="6">
        <f t="shared" ca="1" si="3"/>
        <v>1.2029503982701897</v>
      </c>
    </row>
    <row r="90" spans="4:6" x14ac:dyDescent="0.25">
      <c r="D90" s="5">
        <v>86</v>
      </c>
      <c r="E90" s="6">
        <f t="shared" ca="1" si="2"/>
        <v>4.2469791881664909</v>
      </c>
      <c r="F90" s="6">
        <f t="shared" ca="1" si="3"/>
        <v>-0.75302081183350911</v>
      </c>
    </row>
    <row r="91" spans="4:6" x14ac:dyDescent="0.25">
      <c r="D91" s="5">
        <v>87</v>
      </c>
      <c r="E91" s="6">
        <f t="shared" ca="1" si="2"/>
        <v>3.202455295830255</v>
      </c>
      <c r="F91" s="6">
        <f t="shared" ca="1" si="3"/>
        <v>-1.797544704169745</v>
      </c>
    </row>
    <row r="92" spans="4:6" x14ac:dyDescent="0.25">
      <c r="D92" s="5">
        <v>88</v>
      </c>
      <c r="E92" s="6">
        <f t="shared" ca="1" si="2"/>
        <v>4.7413288986817372</v>
      </c>
      <c r="F92" s="6">
        <f t="shared" ca="1" si="3"/>
        <v>-0.25867110131826276</v>
      </c>
    </row>
    <row r="93" spans="4:6" x14ac:dyDescent="0.25">
      <c r="D93" s="5">
        <v>89</v>
      </c>
      <c r="E93" s="6">
        <f t="shared" ca="1" si="2"/>
        <v>4.806128973747378</v>
      </c>
      <c r="F93" s="6">
        <f t="shared" ca="1" si="3"/>
        <v>-0.19387102625262198</v>
      </c>
    </row>
    <row r="94" spans="4:6" x14ac:dyDescent="0.25">
      <c r="D94" s="5">
        <v>90</v>
      </c>
      <c r="E94" s="6">
        <f t="shared" ca="1" si="2"/>
        <v>4.3713027097512986</v>
      </c>
      <c r="F94" s="6">
        <f t="shared" ca="1" si="3"/>
        <v>-0.62869729024870136</v>
      </c>
    </row>
    <row r="95" spans="4:6" x14ac:dyDescent="0.25">
      <c r="D95" s="5">
        <v>91</v>
      </c>
      <c r="E95" s="6">
        <f t="shared" ca="1" si="2"/>
        <v>5.5966847599869798</v>
      </c>
      <c r="F95" s="6">
        <f t="shared" ca="1" si="3"/>
        <v>0.59668475998697978</v>
      </c>
    </row>
    <row r="96" spans="4:6" x14ac:dyDescent="0.25">
      <c r="D96" s="5">
        <v>92</v>
      </c>
      <c r="E96" s="6">
        <f t="shared" ca="1" si="2"/>
        <v>5.355194858741072</v>
      </c>
      <c r="F96" s="6">
        <f t="shared" ca="1" si="3"/>
        <v>0.35519485874107204</v>
      </c>
    </row>
    <row r="97" spans="4:6" x14ac:dyDescent="0.25">
      <c r="D97" s="5">
        <v>93</v>
      </c>
      <c r="E97" s="6">
        <f t="shared" ca="1" si="2"/>
        <v>5.2107359282887806</v>
      </c>
      <c r="F97" s="6">
        <f t="shared" ca="1" si="3"/>
        <v>0.21073592828878063</v>
      </c>
    </row>
    <row r="98" spans="4:6" x14ac:dyDescent="0.25">
      <c r="D98" s="5">
        <v>94</v>
      </c>
      <c r="E98" s="6">
        <f t="shared" ca="1" si="2"/>
        <v>3.9700044845707332</v>
      </c>
      <c r="F98" s="6">
        <f t="shared" ca="1" si="3"/>
        <v>-1.0299955154292668</v>
      </c>
    </row>
    <row r="99" spans="4:6" x14ac:dyDescent="0.25">
      <c r="D99" s="5">
        <v>95</v>
      </c>
      <c r="E99" s="6">
        <f t="shared" ca="1" si="2"/>
        <v>3.1360577208475413</v>
      </c>
      <c r="F99" s="6">
        <f t="shared" ca="1" si="3"/>
        <v>-1.8639422791524587</v>
      </c>
    </row>
    <row r="100" spans="4:6" x14ac:dyDescent="0.25">
      <c r="D100" s="5">
        <v>96</v>
      </c>
      <c r="E100" s="6">
        <f t="shared" ca="1" si="2"/>
        <v>4.3539489538572189</v>
      </c>
      <c r="F100" s="6">
        <f t="shared" ca="1" si="3"/>
        <v>-0.64605104614278108</v>
      </c>
    </row>
    <row r="101" spans="4:6" x14ac:dyDescent="0.25">
      <c r="D101" s="5">
        <v>97</v>
      </c>
      <c r="E101" s="6">
        <f t="shared" ca="1" si="2"/>
        <v>5.376114524826888</v>
      </c>
      <c r="F101" s="6">
        <f t="shared" ca="1" si="3"/>
        <v>0.37611452482688801</v>
      </c>
    </row>
    <row r="102" spans="4:6" x14ac:dyDescent="0.25">
      <c r="D102" s="5">
        <v>98</v>
      </c>
      <c r="E102" s="6">
        <f t="shared" ca="1" si="2"/>
        <v>6.0519482060128187</v>
      </c>
      <c r="F102" s="6">
        <f t="shared" ca="1" si="3"/>
        <v>1.0519482060128187</v>
      </c>
    </row>
    <row r="103" spans="4:6" x14ac:dyDescent="0.25">
      <c r="D103" s="5">
        <v>99</v>
      </c>
      <c r="E103" s="6">
        <f t="shared" ca="1" si="2"/>
        <v>3.1069345570236582</v>
      </c>
      <c r="F103" s="6">
        <f t="shared" ca="1" si="3"/>
        <v>-1.8930654429763418</v>
      </c>
    </row>
    <row r="104" spans="4:6" x14ac:dyDescent="0.25">
      <c r="D104" s="5">
        <v>100</v>
      </c>
      <c r="E104" s="6">
        <f t="shared" ca="1" si="2"/>
        <v>4.4964413927741935</v>
      </c>
      <c r="F104" s="6">
        <f t="shared" ca="1" si="3"/>
        <v>-0.50355860722580648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CF681-59CF-49AF-92F0-2A856F275E76}">
  <dimension ref="A1:P104"/>
  <sheetViews>
    <sheetView topLeftCell="A3" workbookViewId="0">
      <selection activeCell="O21" sqref="O21"/>
    </sheetView>
  </sheetViews>
  <sheetFormatPr defaultRowHeight="15" x14ac:dyDescent="0.25"/>
  <cols>
    <col min="1" max="1" width="3.85546875" style="5" bestFit="1" customWidth="1"/>
    <col min="2" max="2" width="3.7109375" style="5" customWidth="1"/>
    <col min="3" max="3" width="2" style="5" customWidth="1"/>
    <col min="4" max="4" width="4" style="5" bestFit="1" customWidth="1"/>
    <col min="5" max="5" width="5" style="6" bestFit="1" customWidth="1"/>
    <col min="6" max="6" width="7.42578125" style="6" bestFit="1" customWidth="1"/>
    <col min="7" max="7" width="5.7109375" style="5" customWidth="1"/>
    <col min="8" max="8" width="4.7109375" style="5" bestFit="1" customWidth="1"/>
    <col min="9" max="9" width="5" style="5" bestFit="1" customWidth="1"/>
    <col min="11" max="11" width="11.140625" bestFit="1" customWidth="1"/>
    <col min="13" max="13" width="11.7109375" bestFit="1" customWidth="1"/>
  </cols>
  <sheetData>
    <row r="1" spans="1:9" ht="15.75" thickBot="1" x14ac:dyDescent="0.3"/>
    <row r="2" spans="1:9" x14ac:dyDescent="0.25">
      <c r="A2" s="12" t="s">
        <v>2</v>
      </c>
      <c r="B2" s="7">
        <v>5</v>
      </c>
      <c r="C2" s="8"/>
    </row>
    <row r="3" spans="1:9" ht="15.75" thickBot="1" x14ac:dyDescent="0.3">
      <c r="A3" s="13" t="s">
        <v>1</v>
      </c>
      <c r="B3" s="9">
        <v>1</v>
      </c>
      <c r="C3" s="8"/>
    </row>
    <row r="4" spans="1:9" x14ac:dyDescent="0.25">
      <c r="E4" s="10" t="s">
        <v>0</v>
      </c>
      <c r="F4" s="10" t="s">
        <v>3</v>
      </c>
      <c r="H4" s="11" t="s">
        <v>4</v>
      </c>
      <c r="I4" s="11" t="s">
        <v>5</v>
      </c>
    </row>
    <row r="5" spans="1:9" x14ac:dyDescent="0.25">
      <c r="D5" s="5">
        <v>1</v>
      </c>
      <c r="E5" s="6">
        <f ca="1">_xlfn.NORM.INV(RAND(),$B$2,$B$3)</f>
        <v>5.9953298563654682</v>
      </c>
      <c r="F5" s="6">
        <f ca="1">STANDARDIZE(E5,$B$2,$B$3)</f>
        <v>0.99532985636546822</v>
      </c>
      <c r="H5" s="5">
        <v>-6</v>
      </c>
      <c r="I5" s="5">
        <f t="array" aca="1" ref="I5:I29" ca="1">FREQUENCY(F5:F104,H5:H29)</f>
        <v>0</v>
      </c>
    </row>
    <row r="6" spans="1:9" x14ac:dyDescent="0.25">
      <c r="D6" s="5">
        <v>2</v>
      </c>
      <c r="E6" s="6">
        <f t="shared" ref="E6:E69" ca="1" si="0">_xlfn.NORM.INV(RAND(),$B$2,$B$3)</f>
        <v>5.3798141880414132</v>
      </c>
      <c r="F6" s="6">
        <f t="shared" ref="F6:F69" ca="1" si="1">STANDARDIZE(E6,$B$2,$B$3)</f>
        <v>0.3798141880414132</v>
      </c>
      <c r="H6" s="5">
        <v>-5.5</v>
      </c>
      <c r="I6" s="5">
        <f ca="1"/>
        <v>0</v>
      </c>
    </row>
    <row r="7" spans="1:9" x14ac:dyDescent="0.25">
      <c r="D7" s="5">
        <v>3</v>
      </c>
      <c r="E7" s="6">
        <f t="shared" ca="1" si="0"/>
        <v>5.4480344926304829</v>
      </c>
      <c r="F7" s="6">
        <f t="shared" ca="1" si="1"/>
        <v>0.44803449263048289</v>
      </c>
      <c r="H7" s="5">
        <v>-5</v>
      </c>
      <c r="I7" s="5">
        <f ca="1"/>
        <v>0</v>
      </c>
    </row>
    <row r="8" spans="1:9" x14ac:dyDescent="0.25">
      <c r="D8" s="5">
        <v>4</v>
      </c>
      <c r="E8" s="6">
        <f t="shared" ca="1" si="0"/>
        <v>5.8494875017189081</v>
      </c>
      <c r="F8" s="6">
        <f t="shared" ca="1" si="1"/>
        <v>0.84948750171890808</v>
      </c>
      <c r="H8" s="5">
        <v>-4.5</v>
      </c>
      <c r="I8" s="5">
        <f ca="1"/>
        <v>0</v>
      </c>
    </row>
    <row r="9" spans="1:9" x14ac:dyDescent="0.25">
      <c r="D9" s="5">
        <v>5</v>
      </c>
      <c r="E9" s="6">
        <f t="shared" ca="1" si="0"/>
        <v>6.6097740905723104</v>
      </c>
      <c r="F9" s="6">
        <f t="shared" ca="1" si="1"/>
        <v>1.6097740905723104</v>
      </c>
      <c r="H9" s="5">
        <v>-4</v>
      </c>
      <c r="I9" s="5">
        <f ca="1"/>
        <v>0</v>
      </c>
    </row>
    <row r="10" spans="1:9" x14ac:dyDescent="0.25">
      <c r="D10" s="5">
        <v>6</v>
      </c>
      <c r="E10" s="6">
        <f t="shared" ca="1" si="0"/>
        <v>5.4117387852193524</v>
      </c>
      <c r="F10" s="6">
        <f t="shared" ca="1" si="1"/>
        <v>0.41173878521935237</v>
      </c>
      <c r="H10" s="5">
        <v>-3.5</v>
      </c>
      <c r="I10" s="5">
        <f ca="1"/>
        <v>0</v>
      </c>
    </row>
    <row r="11" spans="1:9" x14ac:dyDescent="0.25">
      <c r="D11" s="5">
        <v>7</v>
      </c>
      <c r="E11" s="6">
        <f t="shared" ca="1" si="0"/>
        <v>3.115225550003577</v>
      </c>
      <c r="F11" s="6">
        <f t="shared" ca="1" si="1"/>
        <v>-1.884774449996423</v>
      </c>
      <c r="H11" s="5">
        <v>-3</v>
      </c>
      <c r="I11" s="5">
        <f ca="1"/>
        <v>0</v>
      </c>
    </row>
    <row r="12" spans="1:9" x14ac:dyDescent="0.25">
      <c r="D12" s="5">
        <v>8</v>
      </c>
      <c r="E12" s="6">
        <f t="shared" ca="1" si="0"/>
        <v>5.0498849858522021</v>
      </c>
      <c r="F12" s="6">
        <f t="shared" ca="1" si="1"/>
        <v>4.9884985852202135E-2</v>
      </c>
      <c r="H12" s="5">
        <v>-2.5</v>
      </c>
      <c r="I12" s="5">
        <f ca="1"/>
        <v>1</v>
      </c>
    </row>
    <row r="13" spans="1:9" x14ac:dyDescent="0.25">
      <c r="D13" s="5">
        <v>9</v>
      </c>
      <c r="E13" s="6">
        <f t="shared" ca="1" si="0"/>
        <v>5.1744906345567081</v>
      </c>
      <c r="F13" s="6">
        <f t="shared" ca="1" si="1"/>
        <v>0.1744906345567081</v>
      </c>
      <c r="H13" s="5">
        <v>-2</v>
      </c>
      <c r="I13" s="5">
        <f ca="1"/>
        <v>2</v>
      </c>
    </row>
    <row r="14" spans="1:9" x14ac:dyDescent="0.25">
      <c r="D14" s="5">
        <v>10</v>
      </c>
      <c r="E14" s="6">
        <f t="shared" ca="1" si="0"/>
        <v>4.1612048594174036</v>
      </c>
      <c r="F14" s="6">
        <f t="shared" ca="1" si="1"/>
        <v>-0.83879514058259641</v>
      </c>
      <c r="H14" s="5">
        <v>-1.5</v>
      </c>
      <c r="I14" s="5">
        <f ca="1"/>
        <v>7</v>
      </c>
    </row>
    <row r="15" spans="1:9" x14ac:dyDescent="0.25">
      <c r="D15" s="5">
        <v>11</v>
      </c>
      <c r="E15" s="6">
        <f t="shared" ca="1" si="0"/>
        <v>6.286876391112572</v>
      </c>
      <c r="F15" s="6">
        <f t="shared" ca="1" si="1"/>
        <v>1.286876391112572</v>
      </c>
      <c r="H15" s="5">
        <v>-1</v>
      </c>
      <c r="I15" s="5">
        <f ca="1"/>
        <v>9</v>
      </c>
    </row>
    <row r="16" spans="1:9" ht="15.75" thickBot="1" x14ac:dyDescent="0.3">
      <c r="D16" s="5">
        <v>12</v>
      </c>
      <c r="E16" s="6">
        <f t="shared" ca="1" si="0"/>
        <v>5.2821197101680237</v>
      </c>
      <c r="F16" s="6">
        <f t="shared" ca="1" si="1"/>
        <v>0.28211971016802373</v>
      </c>
      <c r="H16" s="5">
        <v>-0.5</v>
      </c>
      <c r="I16" s="5">
        <f ca="1"/>
        <v>12</v>
      </c>
    </row>
    <row r="17" spans="4:16" x14ac:dyDescent="0.25">
      <c r="D17" s="5">
        <v>13</v>
      </c>
      <c r="E17" s="6">
        <f t="shared" ca="1" si="0"/>
        <v>2.6763350062556723</v>
      </c>
      <c r="F17" s="6">
        <f t="shared" ca="1" si="1"/>
        <v>-2.3236649937443277</v>
      </c>
      <c r="H17" s="5">
        <v>0</v>
      </c>
      <c r="I17" s="5">
        <f ca="1"/>
        <v>22</v>
      </c>
      <c r="K17" s="14" t="s">
        <v>11</v>
      </c>
      <c r="L17" s="15"/>
      <c r="M17" s="15"/>
      <c r="N17" s="15"/>
      <c r="O17" s="15"/>
      <c r="P17" s="16"/>
    </row>
    <row r="18" spans="4:16" x14ac:dyDescent="0.25">
      <c r="D18" s="5">
        <v>14</v>
      </c>
      <c r="E18" s="6">
        <f t="shared" ca="1" si="0"/>
        <v>4.5446481804965835</v>
      </c>
      <c r="F18" s="6">
        <f t="shared" ca="1" si="1"/>
        <v>-0.45535181950341652</v>
      </c>
      <c r="H18" s="5">
        <v>0.5</v>
      </c>
      <c r="I18" s="5">
        <f ca="1"/>
        <v>25</v>
      </c>
      <c r="K18" s="17"/>
      <c r="L18" s="18"/>
      <c r="M18" s="18"/>
      <c r="N18" s="18"/>
      <c r="O18" s="18"/>
      <c r="P18" s="19"/>
    </row>
    <row r="19" spans="4:16" x14ac:dyDescent="0.25">
      <c r="D19" s="5">
        <v>15</v>
      </c>
      <c r="E19" s="6">
        <f t="shared" ca="1" si="0"/>
        <v>4.7618475889841161</v>
      </c>
      <c r="F19" s="6">
        <f t="shared" ca="1" si="1"/>
        <v>-0.23815241101588391</v>
      </c>
      <c r="H19" s="5">
        <v>1</v>
      </c>
      <c r="I19" s="5">
        <f ca="1"/>
        <v>9</v>
      </c>
      <c r="K19" s="17"/>
      <c r="L19" s="18"/>
      <c r="M19" s="18"/>
      <c r="N19" s="18"/>
      <c r="O19" s="18"/>
      <c r="P19" s="19"/>
    </row>
    <row r="20" spans="4:16" x14ac:dyDescent="0.25">
      <c r="D20" s="5">
        <v>16</v>
      </c>
      <c r="E20" s="6">
        <f t="shared" ca="1" si="0"/>
        <v>6.3214756749672505</v>
      </c>
      <c r="F20" s="6">
        <f t="shared" ca="1" si="1"/>
        <v>1.3214756749672505</v>
      </c>
      <c r="H20" s="5">
        <v>1.5</v>
      </c>
      <c r="I20" s="5">
        <f ca="1"/>
        <v>6</v>
      </c>
      <c r="K20" s="17"/>
      <c r="L20" s="18"/>
      <c r="M20" s="18"/>
      <c r="N20" s="18"/>
      <c r="O20" s="18"/>
      <c r="P20" s="19"/>
    </row>
    <row r="21" spans="4:16" ht="15.75" thickBot="1" x14ac:dyDescent="0.3">
      <c r="D21" s="5">
        <v>17</v>
      </c>
      <c r="E21" s="6">
        <f t="shared" ca="1" si="0"/>
        <v>5.4435327792858486</v>
      </c>
      <c r="F21" s="6">
        <f t="shared" ca="1" si="1"/>
        <v>0.44353277928584856</v>
      </c>
      <c r="H21" s="5">
        <v>2</v>
      </c>
      <c r="I21" s="5">
        <f ca="1"/>
        <v>6</v>
      </c>
      <c r="K21" s="20"/>
      <c r="L21" s="21"/>
      <c r="M21" s="21"/>
      <c r="N21" s="21"/>
      <c r="O21" s="21"/>
      <c r="P21" s="22"/>
    </row>
    <row r="22" spans="4:16" x14ac:dyDescent="0.25">
      <c r="D22" s="5">
        <v>18</v>
      </c>
      <c r="E22" s="6">
        <f t="shared" ca="1" si="0"/>
        <v>3.9922220452583939</v>
      </c>
      <c r="F22" s="6">
        <f t="shared" ca="1" si="1"/>
        <v>-1.0077779547416061</v>
      </c>
      <c r="H22" s="5">
        <v>2.5</v>
      </c>
      <c r="I22" s="5">
        <f ca="1"/>
        <v>1</v>
      </c>
      <c r="K22" s="1" t="s">
        <v>12</v>
      </c>
      <c r="L22" s="26">
        <f ca="1">SQRT(6/COUNT($E$5:$E$104))</f>
        <v>0.2449489742783178</v>
      </c>
      <c r="M22" s="2"/>
      <c r="N22" s="21"/>
      <c r="O22" s="24"/>
      <c r="P22" s="22"/>
    </row>
    <row r="23" spans="4:16" ht="15.75" thickBot="1" x14ac:dyDescent="0.3">
      <c r="D23" s="5">
        <v>19</v>
      </c>
      <c r="E23" s="6">
        <f t="shared" ca="1" si="0"/>
        <v>4.6456026294830188</v>
      </c>
      <c r="F23" s="6">
        <f t="shared" ca="1" si="1"/>
        <v>-0.35439737051698117</v>
      </c>
      <c r="H23" s="5">
        <v>3</v>
      </c>
      <c r="I23" s="5">
        <f ca="1"/>
        <v>0</v>
      </c>
      <c r="K23" s="3" t="s">
        <v>13</v>
      </c>
      <c r="L23" s="23">
        <f ca="1">SQRT(24/COUNT($E$5:$E$104))</f>
        <v>0.4898979485566356</v>
      </c>
      <c r="M23" s="4"/>
      <c r="N23" s="23"/>
      <c r="O23" s="23"/>
      <c r="P23" s="4"/>
    </row>
    <row r="24" spans="4:16" x14ac:dyDescent="0.25">
      <c r="D24" s="5">
        <v>20</v>
      </c>
      <c r="E24" s="6">
        <f t="shared" ca="1" si="0"/>
        <v>4.6121592445408783</v>
      </c>
      <c r="F24" s="6">
        <f t="shared" ca="1" si="1"/>
        <v>-0.38784075545912167</v>
      </c>
      <c r="H24" s="5">
        <v>3.5</v>
      </c>
      <c r="I24" s="5">
        <f ca="1"/>
        <v>0</v>
      </c>
      <c r="K24" s="1" t="s">
        <v>14</v>
      </c>
      <c r="L24" s="25">
        <f ca="1">3*(AVERAGE(E5:E104)-MEDIAN(E5:E104))/B3</f>
        <v>0.28876271042267287</v>
      </c>
      <c r="M24" s="2" t="str">
        <f ca="1">IF(ABS(L24)&gt;2*$L$22,"Non-normal","Normal")</f>
        <v>Normal</v>
      </c>
      <c r="N24" s="30" t="s">
        <v>15</v>
      </c>
      <c r="O24" s="26"/>
      <c r="P24" s="2"/>
    </row>
    <row r="25" spans="4:16" x14ac:dyDescent="0.25">
      <c r="D25" s="5">
        <v>21</v>
      </c>
      <c r="E25" s="6">
        <f t="shared" ca="1" si="0"/>
        <v>6.8706441780276961</v>
      </c>
      <c r="F25" s="6">
        <f t="shared" ca="1" si="1"/>
        <v>1.8706441780276961</v>
      </c>
      <c r="H25" s="5">
        <v>4</v>
      </c>
      <c r="I25" s="5">
        <f ca="1"/>
        <v>0</v>
      </c>
      <c r="K25" s="27" t="s">
        <v>16</v>
      </c>
      <c r="L25" s="21">
        <f ca="1">SKEW(E5:E104)</f>
        <v>-6.7387341119652749E-2</v>
      </c>
      <c r="M25" s="22" t="str">
        <f ca="1">IF(ABS(L25)&gt;2*$L$22,"Non-normal","Normal")</f>
        <v>Normal</v>
      </c>
      <c r="N25" s="21"/>
      <c r="O25" s="21"/>
      <c r="P25" s="22"/>
    </row>
    <row r="26" spans="4:16" x14ac:dyDescent="0.25">
      <c r="D26" s="5">
        <v>22</v>
      </c>
      <c r="E26" s="6">
        <f t="shared" ca="1" si="0"/>
        <v>4.3500264734570004</v>
      </c>
      <c r="F26" s="6">
        <f t="shared" ca="1" si="1"/>
        <v>-0.64997352654299956</v>
      </c>
      <c r="H26" s="5">
        <v>4.5</v>
      </c>
      <c r="I26" s="5">
        <f ca="1"/>
        <v>0</v>
      </c>
      <c r="K26" s="27" t="s">
        <v>17</v>
      </c>
      <c r="L26" s="21">
        <f ca="1">KURT(E5:E104)</f>
        <v>-0.107999890674364</v>
      </c>
      <c r="M26" s="22" t="str">
        <f ca="1">IF(ABS(L26)&gt;2*$L$23,"Non-normal","Normal")</f>
        <v>Normal</v>
      </c>
      <c r="N26" s="29" t="s">
        <v>19</v>
      </c>
      <c r="O26" s="21"/>
      <c r="P26" s="22"/>
    </row>
    <row r="27" spans="4:16" ht="15.75" thickBot="1" x14ac:dyDescent="0.3">
      <c r="D27" s="5">
        <v>23</v>
      </c>
      <c r="E27" s="6">
        <f t="shared" ca="1" si="0"/>
        <v>4.9261839528213356</v>
      </c>
      <c r="F27" s="6">
        <f t="shared" ca="1" si="1"/>
        <v>-7.3816047178664412E-2</v>
      </c>
      <c r="H27" s="5">
        <v>5</v>
      </c>
      <c r="I27" s="5">
        <f ca="1"/>
        <v>0</v>
      </c>
      <c r="K27" s="28" t="s">
        <v>18</v>
      </c>
      <c r="L27" s="23">
        <f ca="1">KURT(E5:E104)</f>
        <v>-0.107999890674364</v>
      </c>
      <c r="M27" s="4" t="str">
        <f ca="1">IF(ABS(L27)&gt;2*$L$23,"Non-normal","Normal")</f>
        <v>Normal</v>
      </c>
      <c r="N27" s="23"/>
      <c r="O27" s="23"/>
      <c r="P27" s="4"/>
    </row>
    <row r="28" spans="4:16" x14ac:dyDescent="0.25">
      <c r="D28" s="5">
        <v>24</v>
      </c>
      <c r="E28" s="6">
        <f t="shared" ca="1" si="0"/>
        <v>5.9547142528531554</v>
      </c>
      <c r="F28" s="6">
        <f t="shared" ca="1" si="1"/>
        <v>0.95471425285315537</v>
      </c>
      <c r="H28" s="5">
        <v>5.5</v>
      </c>
      <c r="I28" s="5">
        <f ca="1"/>
        <v>0</v>
      </c>
    </row>
    <row r="29" spans="4:16" x14ac:dyDescent="0.25">
      <c r="D29" s="5">
        <v>25</v>
      </c>
      <c r="E29" s="6">
        <f t="shared" ca="1" si="0"/>
        <v>4.2567881265928857</v>
      </c>
      <c r="F29" s="6">
        <f t="shared" ca="1" si="1"/>
        <v>-0.74321187340711425</v>
      </c>
      <c r="H29" s="5">
        <v>6</v>
      </c>
      <c r="I29" s="5">
        <f ca="1"/>
        <v>0</v>
      </c>
    </row>
    <row r="30" spans="4:16" x14ac:dyDescent="0.25">
      <c r="D30" s="5">
        <v>26</v>
      </c>
      <c r="E30" s="6">
        <f t="shared" ca="1" si="0"/>
        <v>4.1987037396778302</v>
      </c>
      <c r="F30" s="6">
        <f t="shared" ca="1" si="1"/>
        <v>-0.80129626032216983</v>
      </c>
    </row>
    <row r="31" spans="4:16" x14ac:dyDescent="0.25">
      <c r="D31" s="5">
        <v>27</v>
      </c>
      <c r="E31" s="6">
        <f t="shared" ca="1" si="0"/>
        <v>5.8328525592949934</v>
      </c>
      <c r="F31" s="6">
        <f t="shared" ca="1" si="1"/>
        <v>0.83285255929499336</v>
      </c>
    </row>
    <row r="32" spans="4:16" x14ac:dyDescent="0.25">
      <c r="D32" s="5">
        <v>28</v>
      </c>
      <c r="E32" s="6">
        <f t="shared" ca="1" si="0"/>
        <v>3.456424511159943</v>
      </c>
      <c r="F32" s="6">
        <f t="shared" ca="1" si="1"/>
        <v>-1.543575488840057</v>
      </c>
    </row>
    <row r="33" spans="4:6" x14ac:dyDescent="0.25">
      <c r="D33" s="5">
        <v>29</v>
      </c>
      <c r="E33" s="6">
        <f t="shared" ca="1" si="0"/>
        <v>5.6406720061152731</v>
      </c>
      <c r="F33" s="6">
        <f t="shared" ca="1" si="1"/>
        <v>0.64067200611527308</v>
      </c>
    </row>
    <row r="34" spans="4:6" x14ac:dyDescent="0.25">
      <c r="D34" s="5">
        <v>30</v>
      </c>
      <c r="E34" s="6">
        <f t="shared" ca="1" si="0"/>
        <v>4.327032907555088</v>
      </c>
      <c r="F34" s="6">
        <f t="shared" ca="1" si="1"/>
        <v>-0.67296709244491204</v>
      </c>
    </row>
    <row r="35" spans="4:6" x14ac:dyDescent="0.25">
      <c r="D35" s="5">
        <v>31</v>
      </c>
      <c r="E35" s="6">
        <f t="shared" ca="1" si="0"/>
        <v>6.0465054126965248</v>
      </c>
      <c r="F35" s="6">
        <f t="shared" ca="1" si="1"/>
        <v>1.0465054126965248</v>
      </c>
    </row>
    <row r="36" spans="4:6" x14ac:dyDescent="0.25">
      <c r="D36" s="5">
        <v>32</v>
      </c>
      <c r="E36" s="6">
        <f t="shared" ca="1" si="0"/>
        <v>4.7137767459762738</v>
      </c>
      <c r="F36" s="6">
        <f t="shared" ca="1" si="1"/>
        <v>-0.28622325402372617</v>
      </c>
    </row>
    <row r="37" spans="4:6" x14ac:dyDescent="0.25">
      <c r="D37" s="5">
        <v>33</v>
      </c>
      <c r="E37" s="6">
        <f t="shared" ca="1" si="0"/>
        <v>3.7894844798492633</v>
      </c>
      <c r="F37" s="6">
        <f t="shared" ca="1" si="1"/>
        <v>-1.2105155201507367</v>
      </c>
    </row>
    <row r="38" spans="4:6" x14ac:dyDescent="0.25">
      <c r="D38" s="5">
        <v>34</v>
      </c>
      <c r="E38" s="6">
        <f t="shared" ca="1" si="0"/>
        <v>7.1551109279899965</v>
      </c>
      <c r="F38" s="6">
        <f t="shared" ca="1" si="1"/>
        <v>2.1551109279899965</v>
      </c>
    </row>
    <row r="39" spans="4:6" x14ac:dyDescent="0.25">
      <c r="D39" s="5">
        <v>35</v>
      </c>
      <c r="E39" s="6">
        <f t="shared" ca="1" si="0"/>
        <v>4.3632950529582253</v>
      </c>
      <c r="F39" s="6">
        <f t="shared" ca="1" si="1"/>
        <v>-0.63670494704177472</v>
      </c>
    </row>
    <row r="40" spans="4:6" x14ac:dyDescent="0.25">
      <c r="D40" s="5">
        <v>36</v>
      </c>
      <c r="E40" s="6">
        <f t="shared" ca="1" si="0"/>
        <v>4.590656204421121</v>
      </c>
      <c r="F40" s="6">
        <f t="shared" ca="1" si="1"/>
        <v>-0.40934379557887901</v>
      </c>
    </row>
    <row r="41" spans="4:6" x14ac:dyDescent="0.25">
      <c r="D41" s="5">
        <v>37</v>
      </c>
      <c r="E41" s="6">
        <f t="shared" ca="1" si="0"/>
        <v>4.6034625325419558</v>
      </c>
      <c r="F41" s="6">
        <f t="shared" ca="1" si="1"/>
        <v>-0.39653746745804419</v>
      </c>
    </row>
    <row r="42" spans="4:6" x14ac:dyDescent="0.25">
      <c r="D42" s="5">
        <v>38</v>
      </c>
      <c r="E42" s="6">
        <f t="shared" ca="1" si="0"/>
        <v>4.418913439343795</v>
      </c>
      <c r="F42" s="6">
        <f t="shared" ca="1" si="1"/>
        <v>-0.58108656065620501</v>
      </c>
    </row>
    <row r="43" spans="4:6" x14ac:dyDescent="0.25">
      <c r="D43" s="5">
        <v>39</v>
      </c>
      <c r="E43" s="6">
        <f t="shared" ca="1" si="0"/>
        <v>3.6716212225138216</v>
      </c>
      <c r="F43" s="6">
        <f t="shared" ca="1" si="1"/>
        <v>-1.3283787774861784</v>
      </c>
    </row>
    <row r="44" spans="4:6" x14ac:dyDescent="0.25">
      <c r="D44" s="5">
        <v>40</v>
      </c>
      <c r="E44" s="6">
        <f t="shared" ca="1" si="0"/>
        <v>5.0885314659338325</v>
      </c>
      <c r="F44" s="6">
        <f t="shared" ca="1" si="1"/>
        <v>8.8531465933832543E-2</v>
      </c>
    </row>
    <row r="45" spans="4:6" x14ac:dyDescent="0.25">
      <c r="D45" s="5">
        <v>41</v>
      </c>
      <c r="E45" s="6">
        <f t="shared" ca="1" si="0"/>
        <v>5.7905124306069267</v>
      </c>
      <c r="F45" s="6">
        <f t="shared" ca="1" si="1"/>
        <v>0.79051243060692666</v>
      </c>
    </row>
    <row r="46" spans="4:6" x14ac:dyDescent="0.25">
      <c r="D46" s="5">
        <v>42</v>
      </c>
      <c r="E46" s="6">
        <f t="shared" ca="1" si="0"/>
        <v>4.6134008620429769</v>
      </c>
      <c r="F46" s="6">
        <f t="shared" ca="1" si="1"/>
        <v>-0.38659913795702305</v>
      </c>
    </row>
    <row r="47" spans="4:6" x14ac:dyDescent="0.25">
      <c r="D47" s="5">
        <v>43</v>
      </c>
      <c r="E47" s="6">
        <f t="shared" ca="1" si="0"/>
        <v>4.5548775529014813</v>
      </c>
      <c r="F47" s="6">
        <f t="shared" ca="1" si="1"/>
        <v>-0.44512244709851867</v>
      </c>
    </row>
    <row r="48" spans="4:6" x14ac:dyDescent="0.25">
      <c r="D48" s="5">
        <v>44</v>
      </c>
      <c r="E48" s="6">
        <f t="shared" ca="1" si="0"/>
        <v>5.0965110067093882</v>
      </c>
      <c r="F48" s="6">
        <f t="shared" ca="1" si="1"/>
        <v>9.651100670938817E-2</v>
      </c>
    </row>
    <row r="49" spans="4:6" x14ac:dyDescent="0.25">
      <c r="D49" s="5">
        <v>45</v>
      </c>
      <c r="E49" s="6">
        <f t="shared" ca="1" si="0"/>
        <v>4.3249051836007162</v>
      </c>
      <c r="F49" s="6">
        <f t="shared" ca="1" si="1"/>
        <v>-0.67509481639928381</v>
      </c>
    </row>
    <row r="50" spans="4:6" x14ac:dyDescent="0.25">
      <c r="D50" s="5">
        <v>46</v>
      </c>
      <c r="E50" s="6">
        <f t="shared" ca="1" si="0"/>
        <v>6.8101380098900055</v>
      </c>
      <c r="F50" s="6">
        <f t="shared" ca="1" si="1"/>
        <v>1.8101380098900055</v>
      </c>
    </row>
    <row r="51" spans="4:6" x14ac:dyDescent="0.25">
      <c r="D51" s="5">
        <v>47</v>
      </c>
      <c r="E51" s="6">
        <f t="shared" ca="1" si="0"/>
        <v>6.5217874591790608</v>
      </c>
      <c r="F51" s="6">
        <f t="shared" ca="1" si="1"/>
        <v>1.5217874591790608</v>
      </c>
    </row>
    <row r="52" spans="4:6" x14ac:dyDescent="0.25">
      <c r="D52" s="5">
        <v>48</v>
      </c>
      <c r="E52" s="6">
        <f t="shared" ca="1" si="0"/>
        <v>5.590098775793229</v>
      </c>
      <c r="F52" s="6">
        <f t="shared" ca="1" si="1"/>
        <v>0.590098775793229</v>
      </c>
    </row>
    <row r="53" spans="4:6" x14ac:dyDescent="0.25">
      <c r="D53" s="5">
        <v>49</v>
      </c>
      <c r="E53" s="6">
        <f t="shared" ca="1" si="0"/>
        <v>6.038583120253449</v>
      </c>
      <c r="F53" s="6">
        <f t="shared" ca="1" si="1"/>
        <v>1.038583120253449</v>
      </c>
    </row>
    <row r="54" spans="4:6" x14ac:dyDescent="0.25">
      <c r="D54" s="5">
        <v>50</v>
      </c>
      <c r="E54" s="6">
        <f t="shared" ca="1" si="0"/>
        <v>5.2942422885632778</v>
      </c>
      <c r="F54" s="6">
        <f t="shared" ca="1" si="1"/>
        <v>0.29424228856327783</v>
      </c>
    </row>
    <row r="55" spans="4:6" x14ac:dyDescent="0.25">
      <c r="D55" s="5">
        <v>51</v>
      </c>
      <c r="E55" s="6">
        <f t="shared" ca="1" si="0"/>
        <v>5.1169232920923067</v>
      </c>
      <c r="F55" s="6">
        <f t="shared" ca="1" si="1"/>
        <v>0.11692329209230667</v>
      </c>
    </row>
    <row r="56" spans="4:6" x14ac:dyDescent="0.25">
      <c r="D56" s="5">
        <v>52</v>
      </c>
      <c r="E56" s="6">
        <f t="shared" ca="1" si="0"/>
        <v>4.4249047166818425</v>
      </c>
      <c r="F56" s="6">
        <f t="shared" ca="1" si="1"/>
        <v>-0.57509528331815751</v>
      </c>
    </row>
    <row r="57" spans="4:6" x14ac:dyDescent="0.25">
      <c r="D57" s="5">
        <v>53</v>
      </c>
      <c r="E57" s="6">
        <f t="shared" ca="1" si="0"/>
        <v>6.5387699324035609</v>
      </c>
      <c r="F57" s="6">
        <f t="shared" ca="1" si="1"/>
        <v>1.5387699324035609</v>
      </c>
    </row>
    <row r="58" spans="4:6" x14ac:dyDescent="0.25">
      <c r="D58" s="5">
        <v>54</v>
      </c>
      <c r="E58" s="6">
        <f t="shared" ca="1" si="0"/>
        <v>5.4997711358295129</v>
      </c>
      <c r="F58" s="6">
        <f t="shared" ca="1" si="1"/>
        <v>0.49977113582951294</v>
      </c>
    </row>
    <row r="59" spans="4:6" x14ac:dyDescent="0.25">
      <c r="D59" s="5">
        <v>55</v>
      </c>
      <c r="E59" s="6">
        <f t="shared" ca="1" si="0"/>
        <v>5.5023615337601717</v>
      </c>
      <c r="F59" s="6">
        <f t="shared" ca="1" si="1"/>
        <v>0.50236153376017167</v>
      </c>
    </row>
    <row r="60" spans="4:6" x14ac:dyDescent="0.25">
      <c r="D60" s="5">
        <v>56</v>
      </c>
      <c r="E60" s="6">
        <f t="shared" ca="1" si="0"/>
        <v>5.2428576452972901</v>
      </c>
      <c r="F60" s="6">
        <f t="shared" ca="1" si="1"/>
        <v>0.24285764529729015</v>
      </c>
    </row>
    <row r="61" spans="4:6" x14ac:dyDescent="0.25">
      <c r="D61" s="5">
        <v>57</v>
      </c>
      <c r="E61" s="6">
        <f t="shared" ca="1" si="0"/>
        <v>3.8603023062414517</v>
      </c>
      <c r="F61" s="6">
        <f t="shared" ca="1" si="1"/>
        <v>-1.1396976937585483</v>
      </c>
    </row>
    <row r="62" spans="4:6" x14ac:dyDescent="0.25">
      <c r="D62" s="5">
        <v>58</v>
      </c>
      <c r="E62" s="6">
        <f t="shared" ca="1" si="0"/>
        <v>5.3738681426478285</v>
      </c>
      <c r="F62" s="6">
        <f t="shared" ca="1" si="1"/>
        <v>0.37386814264782853</v>
      </c>
    </row>
    <row r="63" spans="4:6" x14ac:dyDescent="0.25">
      <c r="D63" s="5">
        <v>59</v>
      </c>
      <c r="E63" s="6">
        <f t="shared" ca="1" si="0"/>
        <v>4.5067918399315419</v>
      </c>
      <c r="F63" s="6">
        <f t="shared" ca="1" si="1"/>
        <v>-0.49320816006845813</v>
      </c>
    </row>
    <row r="64" spans="4:6" x14ac:dyDescent="0.25">
      <c r="D64" s="5">
        <v>60</v>
      </c>
      <c r="E64" s="6">
        <f t="shared" ca="1" si="0"/>
        <v>3.4264941823349768</v>
      </c>
      <c r="F64" s="6">
        <f t="shared" ca="1" si="1"/>
        <v>-1.5735058176650232</v>
      </c>
    </row>
    <row r="65" spans="4:6" x14ac:dyDescent="0.25">
      <c r="D65" s="5">
        <v>61</v>
      </c>
      <c r="E65" s="6">
        <f t="shared" ca="1" si="0"/>
        <v>3.7880563832933118</v>
      </c>
      <c r="F65" s="6">
        <f t="shared" ca="1" si="1"/>
        <v>-1.2119436167066882</v>
      </c>
    </row>
    <row r="66" spans="4:6" x14ac:dyDescent="0.25">
      <c r="D66" s="5">
        <v>62</v>
      </c>
      <c r="E66" s="6">
        <f t="shared" ca="1" si="0"/>
        <v>3.9359025923477589</v>
      </c>
      <c r="F66" s="6">
        <f t="shared" ca="1" si="1"/>
        <v>-1.0640974076522411</v>
      </c>
    </row>
    <row r="67" spans="4:6" x14ac:dyDescent="0.25">
      <c r="D67" s="5">
        <v>63</v>
      </c>
      <c r="E67" s="6">
        <f t="shared" ca="1" si="0"/>
        <v>4.7276506893666674</v>
      </c>
      <c r="F67" s="6">
        <f t="shared" ca="1" si="1"/>
        <v>-0.27234931063333256</v>
      </c>
    </row>
    <row r="68" spans="4:6" x14ac:dyDescent="0.25">
      <c r="D68" s="5">
        <v>64</v>
      </c>
      <c r="E68" s="6">
        <f t="shared" ca="1" si="0"/>
        <v>3.261783312903396</v>
      </c>
      <c r="F68" s="6">
        <f t="shared" ca="1" si="1"/>
        <v>-1.738216687096604</v>
      </c>
    </row>
    <row r="69" spans="4:6" x14ac:dyDescent="0.25">
      <c r="D69" s="5">
        <v>65</v>
      </c>
      <c r="E69" s="6">
        <f t="shared" ca="1" si="0"/>
        <v>3.2262434955548009</v>
      </c>
      <c r="F69" s="6">
        <f t="shared" ca="1" si="1"/>
        <v>-1.7737565044451991</v>
      </c>
    </row>
    <row r="70" spans="4:6" x14ac:dyDescent="0.25">
      <c r="D70" s="5">
        <v>66</v>
      </c>
      <c r="E70" s="6">
        <f t="shared" ref="E70:E104" ca="1" si="2">_xlfn.NORM.INV(RAND(),$B$2,$B$3)</f>
        <v>5.1280033311741375</v>
      </c>
      <c r="F70" s="6">
        <f t="shared" ref="F70:F104" ca="1" si="3">STANDARDIZE(E70,$B$2,$B$3)</f>
        <v>0.12800333117413754</v>
      </c>
    </row>
    <row r="71" spans="4:6" x14ac:dyDescent="0.25">
      <c r="D71" s="5">
        <v>67</v>
      </c>
      <c r="E71" s="6">
        <f t="shared" ca="1" si="2"/>
        <v>6.1991480302075228</v>
      </c>
      <c r="F71" s="6">
        <f t="shared" ca="1" si="3"/>
        <v>1.1991480302075228</v>
      </c>
    </row>
    <row r="72" spans="4:6" x14ac:dyDescent="0.25">
      <c r="D72" s="5">
        <v>68</v>
      </c>
      <c r="E72" s="6">
        <f t="shared" ca="1" si="2"/>
        <v>5.4255317023899465</v>
      </c>
      <c r="F72" s="6">
        <f t="shared" ca="1" si="3"/>
        <v>0.42553170238994653</v>
      </c>
    </row>
    <row r="73" spans="4:6" x14ac:dyDescent="0.25">
      <c r="D73" s="5">
        <v>69</v>
      </c>
      <c r="E73" s="6">
        <f t="shared" ca="1" si="2"/>
        <v>4.7074789919571698</v>
      </c>
      <c r="F73" s="6">
        <f t="shared" ca="1" si="3"/>
        <v>-0.29252100804283021</v>
      </c>
    </row>
    <row r="74" spans="4:6" x14ac:dyDescent="0.25">
      <c r="D74" s="5">
        <v>70</v>
      </c>
      <c r="E74" s="6">
        <f t="shared" ca="1" si="2"/>
        <v>4.7412847064353532</v>
      </c>
      <c r="F74" s="6">
        <f t="shared" ca="1" si="3"/>
        <v>-0.25871529356464684</v>
      </c>
    </row>
    <row r="75" spans="4:6" x14ac:dyDescent="0.25">
      <c r="D75" s="5">
        <v>71</v>
      </c>
      <c r="E75" s="6">
        <f t="shared" ca="1" si="2"/>
        <v>3.3891947309255195</v>
      </c>
      <c r="F75" s="6">
        <f t="shared" ca="1" si="3"/>
        <v>-1.6108052690744805</v>
      </c>
    </row>
    <row r="76" spans="4:6" x14ac:dyDescent="0.25">
      <c r="D76" s="5">
        <v>72</v>
      </c>
      <c r="E76" s="6">
        <f t="shared" ca="1" si="2"/>
        <v>3.6465030555714852</v>
      </c>
      <c r="F76" s="6">
        <f t="shared" ca="1" si="3"/>
        <v>-1.3534969444285148</v>
      </c>
    </row>
    <row r="77" spans="4:6" x14ac:dyDescent="0.25">
      <c r="D77" s="5">
        <v>73</v>
      </c>
      <c r="E77" s="6">
        <f t="shared" ca="1" si="2"/>
        <v>3.9881877574675908</v>
      </c>
      <c r="F77" s="6">
        <f t="shared" ca="1" si="3"/>
        <v>-1.0118122425324092</v>
      </c>
    </row>
    <row r="78" spans="4:6" x14ac:dyDescent="0.25">
      <c r="D78" s="5">
        <v>74</v>
      </c>
      <c r="E78" s="6">
        <f t="shared" ca="1" si="2"/>
        <v>5.2751887737136869</v>
      </c>
      <c r="F78" s="6">
        <f t="shared" ca="1" si="3"/>
        <v>0.27518877371368689</v>
      </c>
    </row>
    <row r="79" spans="4:6" x14ac:dyDescent="0.25">
      <c r="D79" s="5">
        <v>75</v>
      </c>
      <c r="E79" s="6">
        <f t="shared" ca="1" si="2"/>
        <v>5.1002096011484195</v>
      </c>
      <c r="F79" s="6">
        <f t="shared" ca="1" si="3"/>
        <v>0.10020960114841948</v>
      </c>
    </row>
    <row r="80" spans="4:6" x14ac:dyDescent="0.25">
      <c r="D80" s="5">
        <v>76</v>
      </c>
      <c r="E80" s="6">
        <f t="shared" ca="1" si="2"/>
        <v>4.7617132800034652</v>
      </c>
      <c r="F80" s="6">
        <f t="shared" ca="1" si="3"/>
        <v>-0.23828671999653483</v>
      </c>
    </row>
    <row r="81" spans="4:6" x14ac:dyDescent="0.25">
      <c r="D81" s="5">
        <v>77</v>
      </c>
      <c r="E81" s="6">
        <f t="shared" ca="1" si="2"/>
        <v>4.3126961601234273</v>
      </c>
      <c r="F81" s="6">
        <f t="shared" ca="1" si="3"/>
        <v>-0.68730383987657273</v>
      </c>
    </row>
    <row r="82" spans="4:6" x14ac:dyDescent="0.25">
      <c r="D82" s="5">
        <v>78</v>
      </c>
      <c r="E82" s="6">
        <f t="shared" ca="1" si="2"/>
        <v>5.7952258319724734</v>
      </c>
      <c r="F82" s="6">
        <f t="shared" ca="1" si="3"/>
        <v>0.79522583197247343</v>
      </c>
    </row>
    <row r="83" spans="4:6" x14ac:dyDescent="0.25">
      <c r="D83" s="5">
        <v>79</v>
      </c>
      <c r="E83" s="6">
        <f t="shared" ca="1" si="2"/>
        <v>4.4882786528917205</v>
      </c>
      <c r="F83" s="6">
        <f t="shared" ca="1" si="3"/>
        <v>-0.51172134710827955</v>
      </c>
    </row>
    <row r="84" spans="4:6" x14ac:dyDescent="0.25">
      <c r="D84" s="5">
        <v>80</v>
      </c>
      <c r="E84" s="6">
        <f t="shared" ca="1" si="2"/>
        <v>5.4106802272184895</v>
      </c>
      <c r="F84" s="6">
        <f t="shared" ca="1" si="3"/>
        <v>0.41068022721848951</v>
      </c>
    </row>
    <row r="85" spans="4:6" x14ac:dyDescent="0.25">
      <c r="D85" s="5">
        <v>81</v>
      </c>
      <c r="E85" s="6">
        <f t="shared" ca="1" si="2"/>
        <v>5.4392531788361724</v>
      </c>
      <c r="F85" s="6">
        <f t="shared" ca="1" si="3"/>
        <v>0.43925317883617243</v>
      </c>
    </row>
    <row r="86" spans="4:6" x14ac:dyDescent="0.25">
      <c r="D86" s="5">
        <v>82</v>
      </c>
      <c r="E86" s="6">
        <f t="shared" ca="1" si="2"/>
        <v>5.1294254237174046</v>
      </c>
      <c r="F86" s="6">
        <f t="shared" ca="1" si="3"/>
        <v>0.12942542371740462</v>
      </c>
    </row>
    <row r="87" spans="4:6" x14ac:dyDescent="0.25">
      <c r="D87" s="5">
        <v>83</v>
      </c>
      <c r="E87" s="6">
        <f t="shared" ca="1" si="2"/>
        <v>4.6032377128809268</v>
      </c>
      <c r="F87" s="6">
        <f t="shared" ca="1" si="3"/>
        <v>-0.39676228711907324</v>
      </c>
    </row>
    <row r="88" spans="4:6" x14ac:dyDescent="0.25">
      <c r="D88" s="5">
        <v>84</v>
      </c>
      <c r="E88" s="6">
        <f t="shared" ca="1" si="2"/>
        <v>5.2992137980060674</v>
      </c>
      <c r="F88" s="6">
        <f t="shared" ca="1" si="3"/>
        <v>0.2992137980060674</v>
      </c>
    </row>
    <row r="89" spans="4:6" x14ac:dyDescent="0.25">
      <c r="D89" s="5">
        <v>85</v>
      </c>
      <c r="E89" s="6">
        <f t="shared" ca="1" si="2"/>
        <v>5.4767117197750643</v>
      </c>
      <c r="F89" s="6">
        <f t="shared" ca="1" si="3"/>
        <v>0.47671171977506432</v>
      </c>
    </row>
    <row r="90" spans="4:6" x14ac:dyDescent="0.25">
      <c r="D90" s="5">
        <v>86</v>
      </c>
      <c r="E90" s="6">
        <f t="shared" ca="1" si="2"/>
        <v>5.3054793651280789</v>
      </c>
      <c r="F90" s="6">
        <f t="shared" ca="1" si="3"/>
        <v>0.30547936512807894</v>
      </c>
    </row>
    <row r="91" spans="4:6" x14ac:dyDescent="0.25">
      <c r="D91" s="5">
        <v>87</v>
      </c>
      <c r="E91" s="6">
        <f t="shared" ca="1" si="2"/>
        <v>2.8132128878754874</v>
      </c>
      <c r="F91" s="6">
        <f t="shared" ca="1" si="3"/>
        <v>-2.1867871121245126</v>
      </c>
    </row>
    <row r="92" spans="4:6" x14ac:dyDescent="0.25">
      <c r="D92" s="5">
        <v>88</v>
      </c>
      <c r="E92" s="6">
        <f t="shared" ca="1" si="2"/>
        <v>4.2807545252784154</v>
      </c>
      <c r="F92" s="6">
        <f t="shared" ca="1" si="3"/>
        <v>-0.71924547472158462</v>
      </c>
    </row>
    <row r="93" spans="4:6" x14ac:dyDescent="0.25">
      <c r="D93" s="5">
        <v>89</v>
      </c>
      <c r="E93" s="6">
        <f t="shared" ca="1" si="2"/>
        <v>4.8141073379021444</v>
      </c>
      <c r="F93" s="6">
        <f t="shared" ca="1" si="3"/>
        <v>-0.1858926620978556</v>
      </c>
    </row>
    <row r="94" spans="4:6" x14ac:dyDescent="0.25">
      <c r="D94" s="5">
        <v>90</v>
      </c>
      <c r="E94" s="6">
        <f t="shared" ca="1" si="2"/>
        <v>4.5153799221196573</v>
      </c>
      <c r="F94" s="6">
        <f t="shared" ca="1" si="3"/>
        <v>-0.48462007788034267</v>
      </c>
    </row>
    <row r="95" spans="4:6" x14ac:dyDescent="0.25">
      <c r="D95" s="5">
        <v>91</v>
      </c>
      <c r="E95" s="6">
        <f t="shared" ca="1" si="2"/>
        <v>2.4008935464588697</v>
      </c>
      <c r="F95" s="6">
        <f t="shared" ca="1" si="3"/>
        <v>-2.5991064535411303</v>
      </c>
    </row>
    <row r="96" spans="4:6" x14ac:dyDescent="0.25">
      <c r="D96" s="5">
        <v>92</v>
      </c>
      <c r="E96" s="6">
        <f t="shared" ca="1" si="2"/>
        <v>4.6274772941922739</v>
      </c>
      <c r="F96" s="6">
        <f t="shared" ca="1" si="3"/>
        <v>-0.37252270580772606</v>
      </c>
    </row>
    <row r="97" spans="4:6" x14ac:dyDescent="0.25">
      <c r="D97" s="5">
        <v>93</v>
      </c>
      <c r="E97" s="6">
        <f t="shared" ca="1" si="2"/>
        <v>3.6814169700504307</v>
      </c>
      <c r="F97" s="6">
        <f t="shared" ca="1" si="3"/>
        <v>-1.3185830299495693</v>
      </c>
    </row>
    <row r="98" spans="4:6" x14ac:dyDescent="0.25">
      <c r="D98" s="5">
        <v>94</v>
      </c>
      <c r="E98" s="6">
        <f t="shared" ca="1" si="2"/>
        <v>6.8330171374219226</v>
      </c>
      <c r="F98" s="6">
        <f t="shared" ca="1" si="3"/>
        <v>1.8330171374219226</v>
      </c>
    </row>
    <row r="99" spans="4:6" x14ac:dyDescent="0.25">
      <c r="D99" s="5">
        <v>95</v>
      </c>
      <c r="E99" s="6">
        <f t="shared" ca="1" si="2"/>
        <v>3.0867156226187222</v>
      </c>
      <c r="F99" s="6">
        <f t="shared" ca="1" si="3"/>
        <v>-1.9132843773812778</v>
      </c>
    </row>
    <row r="100" spans="4:6" x14ac:dyDescent="0.25">
      <c r="D100" s="5">
        <v>96</v>
      </c>
      <c r="E100" s="6">
        <f t="shared" ca="1" si="2"/>
        <v>4.6534548208961022</v>
      </c>
      <c r="F100" s="6">
        <f t="shared" ca="1" si="3"/>
        <v>-0.34654517910389782</v>
      </c>
    </row>
    <row r="101" spans="4:6" x14ac:dyDescent="0.25">
      <c r="D101" s="5">
        <v>97</v>
      </c>
      <c r="E101" s="6">
        <f t="shared" ca="1" si="2"/>
        <v>6.4263543171396789</v>
      </c>
      <c r="F101" s="6">
        <f t="shared" ca="1" si="3"/>
        <v>1.4263543171396789</v>
      </c>
    </row>
    <row r="102" spans="4:6" x14ac:dyDescent="0.25">
      <c r="D102" s="5">
        <v>98</v>
      </c>
      <c r="E102" s="6">
        <f t="shared" ca="1" si="2"/>
        <v>5.0810072569696985</v>
      </c>
      <c r="F102" s="6">
        <f t="shared" ca="1" si="3"/>
        <v>8.100725696969846E-2</v>
      </c>
    </row>
    <row r="103" spans="4:6" x14ac:dyDescent="0.25">
      <c r="D103" s="5">
        <v>99</v>
      </c>
      <c r="E103" s="6">
        <f t="shared" ca="1" si="2"/>
        <v>4.5959523068057511</v>
      </c>
      <c r="F103" s="6">
        <f t="shared" ca="1" si="3"/>
        <v>-0.40404769319424894</v>
      </c>
    </row>
    <row r="104" spans="4:6" x14ac:dyDescent="0.25">
      <c r="D104" s="5">
        <v>100</v>
      </c>
      <c r="E104" s="6">
        <f t="shared" ca="1" si="2"/>
        <v>4.8122352882499735</v>
      </c>
      <c r="F104" s="6">
        <f t="shared" ca="1" si="3"/>
        <v>-0.18776471175002651</v>
      </c>
    </row>
  </sheetData>
  <mergeCells count="1">
    <mergeCell ref="K17:P20"/>
  </mergeCells>
  <hyperlinks>
    <hyperlink ref="N26" r:id="rId1" xr:uid="{1424D9E4-9739-4404-813E-5641B0647A52}"/>
    <hyperlink ref="N24" r:id="rId2" xr:uid="{C14B2730-FAA0-4B32-87C6-649964E7FA6D}"/>
  </hyperlinks>
  <pageMargins left="0.7" right="0.7" top="0.75" bottom="0.75" header="0.3" footer="0.3"/>
  <pageSetup paperSize="9"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2388-ED6A-4BC3-8038-49BD03B478D0}">
  <dimension ref="B2:R102"/>
  <sheetViews>
    <sheetView workbookViewId="0">
      <selection activeCell="P21" sqref="P21"/>
    </sheetView>
  </sheetViews>
  <sheetFormatPr defaultRowHeight="15" x14ac:dyDescent="0.25"/>
  <cols>
    <col min="6" max="6" width="12.28515625" bestFit="1" customWidth="1"/>
    <col min="7" max="7" width="12.28515625" customWidth="1"/>
  </cols>
  <sheetData>
    <row r="2" spans="2:18" x14ac:dyDescent="0.25">
      <c r="B2" t="s">
        <v>6</v>
      </c>
      <c r="C2" t="s">
        <v>9</v>
      </c>
      <c r="D2" t="s">
        <v>3</v>
      </c>
      <c r="E2" t="s">
        <v>7</v>
      </c>
      <c r="F2" t="s">
        <v>8</v>
      </c>
      <c r="H2" t="s">
        <v>10</v>
      </c>
    </row>
    <row r="3" spans="2:18" x14ac:dyDescent="0.25">
      <c r="B3">
        <v>1</v>
      </c>
      <c r="C3">
        <v>3.1040031335880736</v>
      </c>
      <c r="D3">
        <f>STANDARDIZE(C3,$R$3,$R$4)</f>
        <v>-1.8959968664119264</v>
      </c>
      <c r="E3">
        <f>(C3-0.5)/COUNT($C$3:$C$102)</f>
        <v>2.6040031335880735E-2</v>
      </c>
      <c r="F3">
        <f>_xlfn.NORM.S.INV(E3)</f>
        <v>-1.9424713694414015</v>
      </c>
      <c r="H3">
        <v>2.0769176282780482</v>
      </c>
      <c r="R3">
        <v>5</v>
      </c>
    </row>
    <row r="4" spans="2:18" x14ac:dyDescent="0.25">
      <c r="B4">
        <v>2</v>
      </c>
      <c r="C4">
        <v>3.4922113777460133</v>
      </c>
      <c r="D4">
        <f>STANDARDIZE(C4,$R$3,$R$4)</f>
        <v>-1.5077886222539867</v>
      </c>
      <c r="E4">
        <f>(C4-0.5)/COUNT($C$3:$C$102)</f>
        <v>2.9922113777460135E-2</v>
      </c>
      <c r="F4">
        <f>_xlfn.NORM.S.INV(E4)</f>
        <v>-1.8819395218025743</v>
      </c>
      <c r="H4">
        <v>2.4474539418763452</v>
      </c>
      <c r="R4">
        <v>1</v>
      </c>
    </row>
    <row r="5" spans="2:18" x14ac:dyDescent="0.25">
      <c r="B5">
        <v>3</v>
      </c>
      <c r="C5">
        <v>3.5692733313190077</v>
      </c>
      <c r="D5">
        <f>STANDARDIZE(C5,$R$3,$R$4)</f>
        <v>-1.4307266686809923</v>
      </c>
      <c r="E5">
        <f>(C5-0.5)/COUNT($C$3:$C$102)</f>
        <v>3.0692733313190078E-2</v>
      </c>
      <c r="F5">
        <f>_xlfn.NORM.S.INV(E5)</f>
        <v>-1.87070871189209</v>
      </c>
      <c r="H5">
        <v>3.0097452402993441</v>
      </c>
    </row>
    <row r="6" spans="2:18" x14ac:dyDescent="0.25">
      <c r="B6">
        <v>4</v>
      </c>
      <c r="C6">
        <v>3.6005703265845468</v>
      </c>
      <c r="D6">
        <f>STANDARDIZE(C6,$R$3,$R$4)</f>
        <v>-1.3994296734154532</v>
      </c>
      <c r="E6">
        <f>(C6-0.5)/COUNT($C$3:$C$102)</f>
        <v>3.1005703265845466E-2</v>
      </c>
      <c r="F6">
        <f>_xlfn.NORM.S.INV(E6)</f>
        <v>-1.8662141759264919</v>
      </c>
      <c r="H6">
        <v>3.1454792692304974</v>
      </c>
    </row>
    <row r="7" spans="2:18" x14ac:dyDescent="0.25">
      <c r="B7">
        <v>5</v>
      </c>
      <c r="C7">
        <v>3.6908492866571043</v>
      </c>
      <c r="D7">
        <f>STANDARDIZE(C7,$R$3,$R$4)</f>
        <v>-1.3091507133428957</v>
      </c>
      <c r="E7">
        <f>(C7-0.5)/COUNT($C$3:$C$102)</f>
        <v>3.1908492866571041E-2</v>
      </c>
      <c r="F7">
        <f>_xlfn.NORM.S.INV(E7)</f>
        <v>-1.8534562891623556</v>
      </c>
      <c r="H7">
        <v>3.3220152604272419</v>
      </c>
    </row>
    <row r="8" spans="2:18" x14ac:dyDescent="0.25">
      <c r="B8">
        <v>6</v>
      </c>
      <c r="C8">
        <v>3.7149428249555556</v>
      </c>
      <c r="D8">
        <f>STANDARDIZE(C8,$R$3,$R$4)</f>
        <v>-1.2850571750444444</v>
      </c>
      <c r="E8">
        <f>(C8-0.5)/COUNT($C$3:$C$102)</f>
        <v>3.2149428249555558E-2</v>
      </c>
      <c r="F8">
        <f>_xlfn.NORM.S.INV(E8)</f>
        <v>-1.8501019531219385</v>
      </c>
      <c r="H8">
        <v>3.4661364818088303</v>
      </c>
    </row>
    <row r="9" spans="2:18" x14ac:dyDescent="0.25">
      <c r="B9">
        <v>7</v>
      </c>
      <c r="C9">
        <v>3.8335290927518084</v>
      </c>
      <c r="D9">
        <f>STANDARDIZE(C9,$R$3,$R$4)</f>
        <v>-1.1664709072481916</v>
      </c>
      <c r="E9">
        <f>(C9-0.5)/COUNT($C$3:$C$102)</f>
        <v>3.3335290927518087E-2</v>
      </c>
      <c r="F9">
        <f>_xlfn.NORM.S.INV(E9)</f>
        <v>-1.8338882651550645</v>
      </c>
      <c r="H9">
        <v>3.5096148441039565</v>
      </c>
    </row>
    <row r="10" spans="2:18" x14ac:dyDescent="0.25">
      <c r="B10">
        <v>8</v>
      </c>
      <c r="C10">
        <v>3.8677123340713719</v>
      </c>
      <c r="D10">
        <f>STANDARDIZE(C10,$R$3,$R$4)</f>
        <v>-1.1322876659286281</v>
      </c>
      <c r="E10">
        <f>(C10-0.5)/COUNT($C$3:$C$102)</f>
        <v>3.3677123340713717E-2</v>
      </c>
      <c r="F10">
        <f>_xlfn.NORM.S.INV(E10)</f>
        <v>-1.8293028852344779</v>
      </c>
      <c r="H10">
        <v>3.5117172214698873</v>
      </c>
    </row>
    <row r="11" spans="2:18" x14ac:dyDescent="0.25">
      <c r="B11">
        <v>9</v>
      </c>
      <c r="C11">
        <v>3.9025865644646904</v>
      </c>
      <c r="D11">
        <f>STANDARDIZE(C11,$R$3,$R$4)</f>
        <v>-1.0974134355353096</v>
      </c>
      <c r="E11">
        <f>(C11-0.5)/COUNT($C$3:$C$102)</f>
        <v>3.4025865644646908E-2</v>
      </c>
      <c r="F11">
        <f>_xlfn.NORM.S.INV(E11)</f>
        <v>-1.8246641173888356</v>
      </c>
      <c r="H11">
        <v>3.6207421568667</v>
      </c>
    </row>
    <row r="12" spans="2:18" x14ac:dyDescent="0.25">
      <c r="B12">
        <v>10</v>
      </c>
      <c r="C12">
        <v>3.9246705505142585</v>
      </c>
      <c r="D12">
        <f>STANDARDIZE(C12,$R$3,$R$4)</f>
        <v>-1.0753294494857415</v>
      </c>
      <c r="E12">
        <f>(C12-0.5)/COUNT($C$3:$C$102)</f>
        <v>3.4246705505142583E-2</v>
      </c>
      <c r="F12">
        <f>_xlfn.NORM.S.INV(E12)</f>
        <v>-1.8217468150234499</v>
      </c>
      <c r="H12">
        <v>3.6228345265142909</v>
      </c>
    </row>
    <row r="13" spans="2:18" x14ac:dyDescent="0.25">
      <c r="B13">
        <v>11</v>
      </c>
      <c r="C13">
        <v>3.9374832037754817</v>
      </c>
      <c r="D13">
        <f>STANDARDIZE(C13,$R$3,$R$4)</f>
        <v>-1.0625167962245183</v>
      </c>
      <c r="E13">
        <f>(C13-0.5)/COUNT($C$3:$C$102)</f>
        <v>3.4374832037754814E-2</v>
      </c>
      <c r="F13">
        <f>_xlfn.NORM.S.INV(E13)</f>
        <v>-1.8200613405310524</v>
      </c>
      <c r="H13">
        <v>3.7714488829957018</v>
      </c>
    </row>
    <row r="14" spans="2:18" x14ac:dyDescent="0.25">
      <c r="B14">
        <v>12</v>
      </c>
      <c r="C14">
        <v>3.9559630231131213</v>
      </c>
      <c r="D14">
        <f>STANDARDIZE(C14,$R$3,$R$4)</f>
        <v>-1.0440369768868787</v>
      </c>
      <c r="E14">
        <f>(C14-0.5)/COUNT($C$3:$C$102)</f>
        <v>3.4559630231131212E-2</v>
      </c>
      <c r="F14">
        <f>_xlfn.NORM.S.INV(E14)</f>
        <v>-1.8176394330671275</v>
      </c>
      <c r="H14">
        <v>3.8230034320420589</v>
      </c>
    </row>
    <row r="15" spans="2:18" x14ac:dyDescent="0.25">
      <c r="B15">
        <v>13</v>
      </c>
      <c r="C15">
        <v>4.0242456205826791</v>
      </c>
      <c r="D15">
        <f>STANDARDIZE(C15,$R$3,$R$4)</f>
        <v>-0.97575437941732091</v>
      </c>
      <c r="E15">
        <f>(C15-0.5)/COUNT($C$3:$C$102)</f>
        <v>3.5242456205826792E-2</v>
      </c>
      <c r="F15">
        <f>_xlfn.NORM.S.INV(E15)</f>
        <v>-1.8087817771859298</v>
      </c>
      <c r="H15">
        <v>3.895252243189181</v>
      </c>
    </row>
    <row r="16" spans="2:18" x14ac:dyDescent="0.25">
      <c r="B16">
        <v>14</v>
      </c>
      <c r="C16">
        <v>4.0278983773613533</v>
      </c>
      <c r="D16">
        <f>STANDARDIZE(C16,$R$3,$R$4)</f>
        <v>-0.97210162263864675</v>
      </c>
      <c r="E16">
        <f>(C16-0.5)/COUNT($C$3:$C$102)</f>
        <v>3.5278983773613534E-2</v>
      </c>
      <c r="F16">
        <f>_xlfn.NORM.S.INV(E16)</f>
        <v>-1.8083119210179237</v>
      </c>
      <c r="H16">
        <v>3.9372501466321923</v>
      </c>
    </row>
    <row r="17" spans="2:8" x14ac:dyDescent="0.25">
      <c r="B17">
        <v>15</v>
      </c>
      <c r="C17">
        <v>4.0315834283566279</v>
      </c>
      <c r="D17">
        <f>STANDARDIZE(C17,$R$3,$R$4)</f>
        <v>-0.96841657164337214</v>
      </c>
      <c r="E17">
        <f>(C17-0.5)/COUNT($C$3:$C$102)</f>
        <v>3.5315834283566279E-2</v>
      </c>
      <c r="F17">
        <f>_xlfn.NORM.S.INV(E17)</f>
        <v>-1.8078383150023325</v>
      </c>
      <c r="H17">
        <v>3.9797288583968191</v>
      </c>
    </row>
    <row r="18" spans="2:8" x14ac:dyDescent="0.25">
      <c r="B18">
        <v>16</v>
      </c>
      <c r="C18">
        <v>4.0814834694754687</v>
      </c>
      <c r="D18">
        <f>STANDARDIZE(C18,$R$3,$R$4)</f>
        <v>-0.9185165305245313</v>
      </c>
      <c r="E18">
        <f>(C18-0.5)/COUNT($C$3:$C$102)</f>
        <v>3.5814834694754688E-2</v>
      </c>
      <c r="F18">
        <f>_xlfn.NORM.S.INV(E18)</f>
        <v>-1.8014646805259229</v>
      </c>
      <c r="H18">
        <v>3.9833974682750677</v>
      </c>
    </row>
    <row r="19" spans="2:8" x14ac:dyDescent="0.25">
      <c r="B19">
        <v>17</v>
      </c>
      <c r="C19">
        <v>4.0883889671855425</v>
      </c>
      <c r="D19">
        <f>STANDARDIZE(C19,$R$3,$R$4)</f>
        <v>-0.91161103281445754</v>
      </c>
      <c r="E19">
        <f>(C19-0.5)/COUNT($C$3:$C$102)</f>
        <v>3.5883889671855428E-2</v>
      </c>
      <c r="F19">
        <f>_xlfn.NORM.S.INV(E19)</f>
        <v>-1.8005883969853747</v>
      </c>
      <c r="H19">
        <v>4.0201573975237546</v>
      </c>
    </row>
    <row r="20" spans="2:8" x14ac:dyDescent="0.25">
      <c r="B20">
        <v>18</v>
      </c>
      <c r="C20">
        <v>4.1332404890428274</v>
      </c>
      <c r="D20">
        <f>STANDARDIZE(C20,$R$3,$R$4)</f>
        <v>-0.86675951095717263</v>
      </c>
      <c r="E20">
        <f>(C20-0.5)/COUNT($C$3:$C$102)</f>
        <v>3.6332404890428271E-2</v>
      </c>
      <c r="F20">
        <f>_xlfn.NORM.S.INV(E20)</f>
        <v>-1.7949302740278941</v>
      </c>
      <c r="H20">
        <v>4.0671436963992242</v>
      </c>
    </row>
    <row r="21" spans="2:8" x14ac:dyDescent="0.25">
      <c r="B21">
        <v>19</v>
      </c>
      <c r="C21">
        <v>4.1497184479976319</v>
      </c>
      <c r="D21">
        <f>STANDARDIZE(C21,$R$3,$R$4)</f>
        <v>-0.8502815520023681</v>
      </c>
      <c r="E21">
        <f>(C21-0.5)/COUNT($C$3:$C$102)</f>
        <v>3.6497184479976318E-2</v>
      </c>
      <c r="F21">
        <f>_xlfn.NORM.S.INV(E21)</f>
        <v>-1.7928659005205614</v>
      </c>
      <c r="H21">
        <v>4.0771642187792212</v>
      </c>
    </row>
    <row r="22" spans="2:8" x14ac:dyDescent="0.25">
      <c r="B22">
        <v>20</v>
      </c>
      <c r="C22">
        <v>4.1543383884290659</v>
      </c>
      <c r="D22">
        <f>STANDARDIZE(C22,$R$3,$R$4)</f>
        <v>-0.84566161157093411</v>
      </c>
      <c r="E22">
        <f>(C22-0.5)/COUNT($C$3:$C$102)</f>
        <v>3.654338388429066E-2</v>
      </c>
      <c r="F22">
        <f>_xlfn.NORM.S.INV(E22)</f>
        <v>-1.7922884793696896</v>
      </c>
      <c r="H22">
        <v>4.1880550772693086</v>
      </c>
    </row>
    <row r="23" spans="2:8" x14ac:dyDescent="0.25">
      <c r="B23">
        <v>21</v>
      </c>
      <c r="C23">
        <v>4.192959152140185</v>
      </c>
      <c r="D23">
        <f>STANDARDIZE(C23,$R$3,$R$4)</f>
        <v>-0.807040847859815</v>
      </c>
      <c r="E23">
        <f>(C23-0.5)/COUNT($C$3:$C$102)</f>
        <v>3.692959152140185E-2</v>
      </c>
      <c r="F23">
        <f>_xlfn.NORM.S.INV(E23)</f>
        <v>-1.7874846985394881</v>
      </c>
      <c r="H23">
        <v>4.2593731111992774</v>
      </c>
    </row>
    <row r="24" spans="2:8" x14ac:dyDescent="0.25">
      <c r="B24">
        <v>22</v>
      </c>
      <c r="C24">
        <v>4.3459862668365936</v>
      </c>
      <c r="D24">
        <f>STANDARDIZE(C24,$R$3,$R$4)</f>
        <v>-0.65401373316340639</v>
      </c>
      <c r="E24">
        <f>(C24-0.5)/COUNT($C$3:$C$102)</f>
        <v>3.8459862668365936E-2</v>
      </c>
      <c r="F24">
        <f>_xlfn.NORM.S.INV(E24)</f>
        <v>-1.7688451163018539</v>
      </c>
      <c r="H24">
        <v>4.2740532376948899</v>
      </c>
    </row>
    <row r="25" spans="2:8" x14ac:dyDescent="0.25">
      <c r="B25">
        <v>23</v>
      </c>
      <c r="C25">
        <v>4.3500521001428094</v>
      </c>
      <c r="D25">
        <f>STANDARDIZE(C25,$R$3,$R$4)</f>
        <v>-0.64994789985719059</v>
      </c>
      <c r="E25">
        <f>(C25-0.5)/COUNT($C$3:$C$102)</f>
        <v>3.8500521001428097E-2</v>
      </c>
      <c r="F25">
        <f>_xlfn.NORM.S.INV(E25)</f>
        <v>-1.7683581873495404</v>
      </c>
      <c r="H25">
        <v>4.3653973509348489</v>
      </c>
    </row>
    <row r="26" spans="2:8" x14ac:dyDescent="0.25">
      <c r="B26">
        <v>24</v>
      </c>
      <c r="C26">
        <v>4.3649395447772052</v>
      </c>
      <c r="D26">
        <f>STANDARDIZE(C26,$R$3,$R$4)</f>
        <v>-0.63506045522279475</v>
      </c>
      <c r="E26">
        <f>(C26-0.5)/COUNT($C$3:$C$102)</f>
        <v>3.8649395447772052E-2</v>
      </c>
      <c r="F26">
        <f>_xlfn.NORM.S.INV(E26)</f>
        <v>-1.7665788184739537</v>
      </c>
      <c r="H26">
        <v>4.4052554097392385</v>
      </c>
    </row>
    <row r="27" spans="2:8" x14ac:dyDescent="0.25">
      <c r="B27">
        <v>25</v>
      </c>
      <c r="C27">
        <v>4.4047330953210455</v>
      </c>
      <c r="D27">
        <f>STANDARDIZE(C27,$R$3,$R$4)</f>
        <v>-0.59526690467895449</v>
      </c>
      <c r="E27">
        <f>(C27-0.5)/COUNT($C$3:$C$102)</f>
        <v>3.9047330953210453E-2</v>
      </c>
      <c r="F27">
        <f>_xlfn.NORM.S.INV(E27)</f>
        <v>-1.7618498959492985</v>
      </c>
      <c r="H27">
        <v>4.4223690731930025</v>
      </c>
    </row>
    <row r="28" spans="2:8" x14ac:dyDescent="0.25">
      <c r="B28">
        <v>26</v>
      </c>
      <c r="C28">
        <v>4.440270815480746</v>
      </c>
      <c r="D28">
        <f>STANDARDIZE(C28,$R$3,$R$4)</f>
        <v>-0.55972918451925402</v>
      </c>
      <c r="E28">
        <f>(C28-0.5)/COUNT($C$3:$C$102)</f>
        <v>3.940270815480746E-2</v>
      </c>
      <c r="F28">
        <f>_xlfn.NORM.S.INV(E28)</f>
        <v>-1.7576597732205539</v>
      </c>
      <c r="H28">
        <v>4.4376761917907261</v>
      </c>
    </row>
    <row r="29" spans="2:8" x14ac:dyDescent="0.25">
      <c r="B29">
        <v>27</v>
      </c>
      <c r="C29">
        <v>4.4794685985959459</v>
      </c>
      <c r="D29">
        <f>STANDARDIZE(C29,$R$3,$R$4)</f>
        <v>-0.52053140140405407</v>
      </c>
      <c r="E29">
        <f>(C29-0.5)/COUNT($C$3:$C$102)</f>
        <v>3.9794685985959456E-2</v>
      </c>
      <c r="F29">
        <f>_xlfn.NORM.S.INV(E29)</f>
        <v>-1.7530736143330317</v>
      </c>
      <c r="H29">
        <v>4.4927623007098214</v>
      </c>
    </row>
    <row r="30" spans="2:8" x14ac:dyDescent="0.25">
      <c r="B30">
        <v>28</v>
      </c>
      <c r="C30">
        <v>4.5247588033574022</v>
      </c>
      <c r="D30">
        <f>STANDARDIZE(C30,$R$3,$R$4)</f>
        <v>-0.47524119664259779</v>
      </c>
      <c r="E30">
        <f>(C30-0.5)/COUNT($C$3:$C$102)</f>
        <v>4.0247588033574019E-2</v>
      </c>
      <c r="F30">
        <f>_xlfn.NORM.S.INV(E30)</f>
        <v>-1.7478201439128669</v>
      </c>
      <c r="H30">
        <v>4.5022631064816174</v>
      </c>
    </row>
    <row r="31" spans="2:8" x14ac:dyDescent="0.25">
      <c r="B31">
        <v>29</v>
      </c>
      <c r="C31">
        <v>4.5340111047532066</v>
      </c>
      <c r="D31">
        <f>STANDARDIZE(C31,$R$3,$R$4)</f>
        <v>-0.46598889524679343</v>
      </c>
      <c r="E31">
        <f>(C31-0.5)/COUNT($C$3:$C$102)</f>
        <v>4.0340111047532067E-2</v>
      </c>
      <c r="F31">
        <f>_xlfn.NORM.S.INV(E31)</f>
        <v>-1.746752829495396</v>
      </c>
      <c r="H31">
        <v>4.5233315835769456</v>
      </c>
    </row>
    <row r="32" spans="2:8" x14ac:dyDescent="0.25">
      <c r="B32">
        <v>30</v>
      </c>
      <c r="C32">
        <v>4.5638140719432423</v>
      </c>
      <c r="D32">
        <f>STANDARDIZE(C32,$R$3,$R$4)</f>
        <v>-0.43618592805675771</v>
      </c>
      <c r="E32">
        <f>(C32-0.5)/COUNT($C$3:$C$102)</f>
        <v>4.063814071943242E-2</v>
      </c>
      <c r="F32">
        <f>_xlfn.NORM.S.INV(E32)</f>
        <v>-1.7433283187644049</v>
      </c>
      <c r="H32">
        <v>4.5455068133989984</v>
      </c>
    </row>
    <row r="33" spans="2:8" x14ac:dyDescent="0.25">
      <c r="B33">
        <v>31</v>
      </c>
      <c r="C33">
        <v>4.5850299471185911</v>
      </c>
      <c r="D33">
        <f>STANDARDIZE(C33,$R$3,$R$4)</f>
        <v>-0.41497005288140887</v>
      </c>
      <c r="E33">
        <f>(C33-0.5)/COUNT($C$3:$C$102)</f>
        <v>4.0850299471185909E-2</v>
      </c>
      <c r="F33">
        <f>_xlfn.NORM.S.INV(E33)</f>
        <v>-1.7409029077902431</v>
      </c>
      <c r="H33">
        <v>4.6120348867676313</v>
      </c>
    </row>
    <row r="34" spans="2:8" x14ac:dyDescent="0.25">
      <c r="B34">
        <v>32</v>
      </c>
      <c r="C34">
        <v>4.5888741476051518</v>
      </c>
      <c r="D34">
        <f>STANDARDIZE(C34,$R$3,$R$4)</f>
        <v>-0.41112585239484822</v>
      </c>
      <c r="E34">
        <f>(C34-0.5)/COUNT($C$3:$C$102)</f>
        <v>4.0888741476051517E-2</v>
      </c>
      <c r="F34">
        <f>_xlfn.NORM.S.INV(E34)</f>
        <v>-1.7404645308384672</v>
      </c>
      <c r="H34">
        <v>4.6464260694763801</v>
      </c>
    </row>
    <row r="35" spans="2:8" x14ac:dyDescent="0.25">
      <c r="B35">
        <v>33</v>
      </c>
      <c r="C35">
        <v>4.5915934742794553</v>
      </c>
      <c r="D35">
        <f>STANDARDIZE(C35,$R$3,$R$4)</f>
        <v>-0.4084065257205447</v>
      </c>
      <c r="E35">
        <f>(C35-0.5)/COUNT($C$3:$C$102)</f>
        <v>4.0915934742794556E-2</v>
      </c>
      <c r="F35">
        <f>_xlfn.NORM.S.INV(E35)</f>
        <v>-1.7401546317755618</v>
      </c>
      <c r="H35">
        <v>4.6500872948886078</v>
      </c>
    </row>
    <row r="36" spans="2:8" x14ac:dyDescent="0.25">
      <c r="B36">
        <v>34</v>
      </c>
      <c r="C36">
        <v>4.603218943000738</v>
      </c>
      <c r="D36">
        <f>STANDARDIZE(C36,$R$3,$R$4)</f>
        <v>-0.39678105699926203</v>
      </c>
      <c r="E36">
        <f>(C36-0.5)/COUNT($C$3:$C$102)</f>
        <v>4.1032189430007381E-2</v>
      </c>
      <c r="F36">
        <f>_xlfn.NORM.S.INV(E36)</f>
        <v>-1.7388316545538889</v>
      </c>
      <c r="H36">
        <v>4.7280487368970512</v>
      </c>
    </row>
    <row r="37" spans="2:8" x14ac:dyDescent="0.25">
      <c r="B37">
        <v>35</v>
      </c>
      <c r="C37">
        <v>4.6210326447727308</v>
      </c>
      <c r="D37">
        <f>STANDARDIZE(C37,$R$3,$R$4)</f>
        <v>-0.37896735522726921</v>
      </c>
      <c r="E37">
        <f>(C37-0.5)/COUNT($C$3:$C$102)</f>
        <v>4.1210326447727305E-2</v>
      </c>
      <c r="F37">
        <f>_xlfn.NORM.S.INV(E37)</f>
        <v>-1.7368103424873667</v>
      </c>
      <c r="H37">
        <v>4.7300130566430649</v>
      </c>
    </row>
    <row r="38" spans="2:8" x14ac:dyDescent="0.25">
      <c r="B38">
        <v>36</v>
      </c>
      <c r="C38">
        <v>4.6799984380626247</v>
      </c>
      <c r="D38">
        <f>STANDARDIZE(C38,$R$3,$R$4)</f>
        <v>-0.32000156193737528</v>
      </c>
      <c r="E38">
        <f>(C38-0.5)/COUNT($C$3:$C$102)</f>
        <v>4.1799984380626244E-2</v>
      </c>
      <c r="F38">
        <f>_xlfn.NORM.S.INV(E38)</f>
        <v>-1.730169651984681</v>
      </c>
      <c r="H38">
        <v>4.7525981656931906</v>
      </c>
    </row>
    <row r="39" spans="2:8" x14ac:dyDescent="0.25">
      <c r="B39">
        <v>37</v>
      </c>
      <c r="C39">
        <v>4.6902691953369846</v>
      </c>
      <c r="D39">
        <f>STANDARDIZE(C39,$R$3,$R$4)</f>
        <v>-0.30973080466301539</v>
      </c>
      <c r="E39">
        <f>(C39-0.5)/COUNT($C$3:$C$102)</f>
        <v>4.1902691953369847E-2</v>
      </c>
      <c r="F39">
        <f>_xlfn.NORM.S.INV(E39)</f>
        <v>-1.7290207361294867</v>
      </c>
      <c r="H39">
        <v>4.7619257174139937</v>
      </c>
    </row>
    <row r="40" spans="2:8" x14ac:dyDescent="0.25">
      <c r="B40">
        <v>38</v>
      </c>
      <c r="C40">
        <v>4.6983039102433715</v>
      </c>
      <c r="D40">
        <f>STANDARDIZE(C40,$R$3,$R$4)</f>
        <v>-0.30169608975662854</v>
      </c>
      <c r="E40">
        <f>(C40-0.5)/COUNT($C$3:$C$102)</f>
        <v>4.1983039102433714E-2</v>
      </c>
      <c r="F40">
        <f>_xlfn.NORM.S.INV(E40)</f>
        <v>-1.7281235387393277</v>
      </c>
      <c r="H40">
        <v>4.7673789761559355</v>
      </c>
    </row>
    <row r="41" spans="2:8" x14ac:dyDescent="0.25">
      <c r="B41">
        <v>39</v>
      </c>
      <c r="C41">
        <v>4.6997450483262204</v>
      </c>
      <c r="D41">
        <f>STANDARDIZE(C41,$R$3,$R$4)</f>
        <v>-0.30025495167377958</v>
      </c>
      <c r="E41">
        <f>(C41-0.5)/COUNT($C$3:$C$102)</f>
        <v>4.1997450483262207E-2</v>
      </c>
      <c r="F41">
        <f>_xlfn.NORM.S.INV(E41)</f>
        <v>-1.7279627609333552</v>
      </c>
      <c r="H41">
        <v>4.7965837515687832</v>
      </c>
    </row>
    <row r="42" spans="2:8" x14ac:dyDescent="0.25">
      <c r="B42">
        <v>40</v>
      </c>
      <c r="C42">
        <v>4.7326210053465871</v>
      </c>
      <c r="D42">
        <f>STANDARDIZE(C42,$R$3,$R$4)</f>
        <v>-0.26737899465341286</v>
      </c>
      <c r="E42">
        <f>(C42-0.5)/COUNT($C$3:$C$102)</f>
        <v>4.2326210053465874E-2</v>
      </c>
      <c r="F42">
        <f>_xlfn.NORM.S.INV(E42)</f>
        <v>-1.7243070896570356</v>
      </c>
      <c r="H42">
        <v>4.8009982251395034</v>
      </c>
    </row>
    <row r="43" spans="2:8" x14ac:dyDescent="0.25">
      <c r="B43">
        <v>41</v>
      </c>
      <c r="C43">
        <v>4.757039868241784</v>
      </c>
      <c r="D43">
        <f>STANDARDIZE(C43,$R$3,$R$4)</f>
        <v>-0.24296013175821596</v>
      </c>
      <c r="E43">
        <f>(C43-0.5)/COUNT($C$3:$C$102)</f>
        <v>4.257039868241784E-2</v>
      </c>
      <c r="F43">
        <f>_xlfn.NORM.S.INV(E43)</f>
        <v>-1.7216066520364466</v>
      </c>
      <c r="H43">
        <v>4.8018041178011792</v>
      </c>
    </row>
    <row r="44" spans="2:8" x14ac:dyDescent="0.25">
      <c r="B44">
        <v>42</v>
      </c>
      <c r="C44">
        <v>4.7862085826305938</v>
      </c>
      <c r="D44">
        <f>STANDARDIZE(C44,$R$3,$R$4)</f>
        <v>-0.21379141736940621</v>
      </c>
      <c r="E44">
        <f>(C44-0.5)/COUNT($C$3:$C$102)</f>
        <v>4.2862085826305935E-2</v>
      </c>
      <c r="F44">
        <f>_xlfn.NORM.S.INV(E44)</f>
        <v>-1.7183973046203256</v>
      </c>
      <c r="H44">
        <v>4.8307619785460272</v>
      </c>
    </row>
    <row r="45" spans="2:8" x14ac:dyDescent="0.25">
      <c r="B45">
        <v>43</v>
      </c>
      <c r="C45">
        <v>4.802346642417727</v>
      </c>
      <c r="D45">
        <f>STANDARDIZE(C45,$R$3,$R$4)</f>
        <v>-0.19765335758227298</v>
      </c>
      <c r="E45">
        <f>(C45-0.5)/COUNT($C$3:$C$102)</f>
        <v>4.3023466424177273E-2</v>
      </c>
      <c r="F45">
        <f>_xlfn.NORM.S.INV(E45)</f>
        <v>-1.7166292595176496</v>
      </c>
      <c r="H45">
        <v>4.8431566553847043</v>
      </c>
    </row>
    <row r="46" spans="2:8" x14ac:dyDescent="0.25">
      <c r="B46">
        <v>44</v>
      </c>
      <c r="C46">
        <v>4.806895734207151</v>
      </c>
      <c r="D46">
        <f>STANDARDIZE(C46,$R$3,$R$4)</f>
        <v>-0.19310426579284901</v>
      </c>
      <c r="E46">
        <f>(C46-0.5)/COUNT($C$3:$C$102)</f>
        <v>4.3068957342071508E-2</v>
      </c>
      <c r="F46">
        <f>_xlfn.NORM.S.INV(E46)</f>
        <v>-1.7161318407267636</v>
      </c>
      <c r="H46">
        <v>4.8636728864110763</v>
      </c>
    </row>
    <row r="47" spans="2:8" x14ac:dyDescent="0.25">
      <c r="B47">
        <v>45</v>
      </c>
      <c r="C47">
        <v>4.828890913350242</v>
      </c>
      <c r="D47">
        <f>STANDARDIZE(C47,$R$3,$R$4)</f>
        <v>-0.17110908664975799</v>
      </c>
      <c r="E47">
        <f>(C47-0.5)/COUNT($C$3:$C$102)</f>
        <v>4.3288909133502418E-2</v>
      </c>
      <c r="F47">
        <f>_xlfn.NORM.S.INV(E47)</f>
        <v>-1.7137327553429536</v>
      </c>
      <c r="H47">
        <v>4.8790062860296066</v>
      </c>
    </row>
    <row r="48" spans="2:8" x14ac:dyDescent="0.25">
      <c r="B48">
        <v>46</v>
      </c>
      <c r="C48">
        <v>4.8311120716671851</v>
      </c>
      <c r="D48">
        <f>STANDARDIZE(C48,$R$3,$R$4)</f>
        <v>-0.16888792833281485</v>
      </c>
      <c r="E48">
        <f>(C48-0.5)/COUNT($C$3:$C$102)</f>
        <v>4.3311120716671848E-2</v>
      </c>
      <c r="F48">
        <f>_xlfn.NORM.S.INV(E48)</f>
        <v>-1.7134910340673868</v>
      </c>
      <c r="H48">
        <v>4.9091875401905796</v>
      </c>
    </row>
    <row r="49" spans="2:8" x14ac:dyDescent="0.25">
      <c r="B49">
        <v>47</v>
      </c>
      <c r="C49">
        <v>4.8587769591277441</v>
      </c>
      <c r="D49">
        <f>STANDARDIZE(C49,$R$3,$R$4)</f>
        <v>-0.1412230408722559</v>
      </c>
      <c r="E49">
        <f>(C49-0.5)/COUNT($C$3:$C$102)</f>
        <v>4.3587769591277442E-2</v>
      </c>
      <c r="F49">
        <f>_xlfn.NORM.S.INV(E49)</f>
        <v>-1.7104887111574139</v>
      </c>
      <c r="H49">
        <v>4.9403020926950596</v>
      </c>
    </row>
    <row r="50" spans="2:8" x14ac:dyDescent="0.25">
      <c r="B50">
        <v>48</v>
      </c>
      <c r="C50">
        <v>4.8756770433869709</v>
      </c>
      <c r="D50">
        <f>STANDARDIZE(C50,$R$3,$R$4)</f>
        <v>-0.12432295661302906</v>
      </c>
      <c r="E50">
        <f>(C50-0.5)/COUNT($C$3:$C$102)</f>
        <v>4.3756770433869711E-2</v>
      </c>
      <c r="F50">
        <f>_xlfn.NORM.S.INV(E50)</f>
        <v>-1.7086621942902478</v>
      </c>
      <c r="H50">
        <v>4.9843583402059446</v>
      </c>
    </row>
    <row r="51" spans="2:8" x14ac:dyDescent="0.25">
      <c r="B51">
        <v>49</v>
      </c>
      <c r="C51">
        <v>4.8854578425640263</v>
      </c>
      <c r="D51">
        <f>STANDARDIZE(C51,$R$3,$R$4)</f>
        <v>-0.11454215743597373</v>
      </c>
      <c r="E51">
        <f>(C51-0.5)/COUNT($C$3:$C$102)</f>
        <v>4.3854578425640264E-2</v>
      </c>
      <c r="F51">
        <f>_xlfn.NORM.S.INV(E51)</f>
        <v>-1.7076077098536793</v>
      </c>
      <c r="H51">
        <v>4.9877156757967365</v>
      </c>
    </row>
    <row r="52" spans="2:8" x14ac:dyDescent="0.25">
      <c r="B52">
        <v>50</v>
      </c>
      <c r="C52">
        <v>4.8937588109441981</v>
      </c>
      <c r="D52">
        <f>STANDARDIZE(C52,$R$3,$R$4)</f>
        <v>-0.10624118905580193</v>
      </c>
      <c r="E52">
        <f>(C52-0.5)/COUNT($C$3:$C$102)</f>
        <v>4.3937588109441983E-2</v>
      </c>
      <c r="F52">
        <f>_xlfn.NORM.S.INV(E52)</f>
        <v>-1.7067142556722872</v>
      </c>
      <c r="H52">
        <v>5.0051220941598995</v>
      </c>
    </row>
    <row r="53" spans="2:8" x14ac:dyDescent="0.25">
      <c r="B53">
        <v>51</v>
      </c>
      <c r="C53">
        <v>4.9012744073398746</v>
      </c>
      <c r="D53">
        <f>STANDARDIZE(C53,$R$3,$R$4)</f>
        <v>-9.8725592660125372E-2</v>
      </c>
      <c r="E53">
        <f>(C53-0.5)/COUNT($C$3:$C$102)</f>
        <v>4.4012744073398745E-2</v>
      </c>
      <c r="F53">
        <f>_xlfn.NORM.S.INV(E53)</f>
        <v>-1.7059065065538377</v>
      </c>
      <c r="H53">
        <v>5.0058318713014778</v>
      </c>
    </row>
    <row r="54" spans="2:8" x14ac:dyDescent="0.25">
      <c r="B54">
        <v>52</v>
      </c>
      <c r="C54">
        <v>4.9052052257297625</v>
      </c>
      <c r="D54">
        <f>STANDARDIZE(C54,$R$3,$R$4)</f>
        <v>-9.4794774270237525E-2</v>
      </c>
      <c r="E54">
        <f>(C54-0.5)/COUNT($C$3:$C$102)</f>
        <v>4.4052052257297622E-2</v>
      </c>
      <c r="F54">
        <f>_xlfn.NORM.S.INV(E54)</f>
        <v>-1.7054844793334449</v>
      </c>
      <c r="H54">
        <v>5.0096670551826241</v>
      </c>
    </row>
    <row r="55" spans="2:8" x14ac:dyDescent="0.25">
      <c r="B55">
        <v>53</v>
      </c>
      <c r="C55">
        <v>5.0731549205461128</v>
      </c>
      <c r="D55">
        <f>STANDARDIZE(C55,$R$3,$R$4)</f>
        <v>7.3154920546112834E-2</v>
      </c>
      <c r="E55">
        <f>(C55-0.5)/COUNT($C$3:$C$102)</f>
        <v>4.5731549205461131E-2</v>
      </c>
      <c r="F55">
        <f>_xlfn.NORM.S.INV(E55)</f>
        <v>-1.6877298531449556</v>
      </c>
      <c r="H55">
        <v>5.0394296767810278</v>
      </c>
    </row>
    <row r="56" spans="2:8" x14ac:dyDescent="0.25">
      <c r="B56">
        <v>54</v>
      </c>
      <c r="C56">
        <v>5.1110404681778894</v>
      </c>
      <c r="D56">
        <f>STANDARDIZE(C56,$R$3,$R$4)</f>
        <v>0.11104046817788937</v>
      </c>
      <c r="E56">
        <f>(C56-0.5)/COUNT($C$3:$C$102)</f>
        <v>4.6110404681778891E-2</v>
      </c>
      <c r="F56">
        <f>_xlfn.NORM.S.INV(E56)</f>
        <v>-1.6837975060897641</v>
      </c>
      <c r="H56">
        <v>5.0558442753528308</v>
      </c>
    </row>
    <row r="57" spans="2:8" x14ac:dyDescent="0.25">
      <c r="B57">
        <v>55</v>
      </c>
      <c r="C57">
        <v>5.1413990106411243</v>
      </c>
      <c r="D57">
        <f>STANDARDIZE(C57,$R$3,$R$4)</f>
        <v>0.14139901064112426</v>
      </c>
      <c r="E57">
        <f>(C57-0.5)/COUNT($C$3:$C$102)</f>
        <v>4.6413990106411243E-2</v>
      </c>
      <c r="F57">
        <f>_xlfn.NORM.S.INV(E57)</f>
        <v>-1.6806651150195036</v>
      </c>
      <c r="H57">
        <v>5.0855490078388712</v>
      </c>
    </row>
    <row r="58" spans="2:8" x14ac:dyDescent="0.25">
      <c r="B58">
        <v>56</v>
      </c>
      <c r="C58">
        <v>5.220154377139572</v>
      </c>
      <c r="D58">
        <f>STANDARDIZE(C58,$R$3,$R$4)</f>
        <v>0.22015437713957198</v>
      </c>
      <c r="E58">
        <f>(C58-0.5)/COUNT($C$3:$C$102)</f>
        <v>4.7201543771395717E-2</v>
      </c>
      <c r="F58">
        <f>_xlfn.NORM.S.INV(E58)</f>
        <v>-1.6726151244176704</v>
      </c>
      <c r="H58">
        <v>5.1027047129312715</v>
      </c>
    </row>
    <row r="59" spans="2:8" x14ac:dyDescent="0.25">
      <c r="B59">
        <v>57</v>
      </c>
      <c r="C59">
        <v>5.2703007995210784</v>
      </c>
      <c r="D59">
        <f>STANDARDIZE(C59,$R$3,$R$4)</f>
        <v>0.27030079952107844</v>
      </c>
      <c r="E59">
        <f>(C59-0.5)/COUNT($C$3:$C$102)</f>
        <v>4.7703007995210787E-2</v>
      </c>
      <c r="F59">
        <f>_xlfn.NORM.S.INV(E59)</f>
        <v>-1.66754534353335</v>
      </c>
      <c r="H59">
        <v>5.1120652161235753</v>
      </c>
    </row>
    <row r="60" spans="2:8" x14ac:dyDescent="0.25">
      <c r="B60">
        <v>58</v>
      </c>
      <c r="C60">
        <v>5.2959512697598781</v>
      </c>
      <c r="D60">
        <f>STANDARDIZE(C60,$R$3,$R$4)</f>
        <v>0.29595126975987807</v>
      </c>
      <c r="E60">
        <f>(C60-0.5)/COUNT($C$3:$C$102)</f>
        <v>4.795951269759878E-2</v>
      </c>
      <c r="F60">
        <f>_xlfn.NORM.S.INV(E60)</f>
        <v>-1.6649685755661328</v>
      </c>
      <c r="H60">
        <v>5.1183257643254461</v>
      </c>
    </row>
    <row r="61" spans="2:8" x14ac:dyDescent="0.25">
      <c r="B61">
        <v>59</v>
      </c>
      <c r="C61">
        <v>5.3033047796507899</v>
      </c>
      <c r="D61">
        <f>STANDARDIZE(C61,$R$3,$R$4)</f>
        <v>0.30330477965078995</v>
      </c>
      <c r="E61">
        <f>(C61-0.5)/COUNT($C$3:$C$102)</f>
        <v>4.8033047796507897E-2</v>
      </c>
      <c r="F61">
        <f>_xlfn.NORM.S.INV(E61)</f>
        <v>-1.6642318994766223</v>
      </c>
      <c r="H61">
        <v>5.1249482781082989</v>
      </c>
    </row>
    <row r="62" spans="2:8" x14ac:dyDescent="0.25">
      <c r="B62">
        <v>60</v>
      </c>
      <c r="C62">
        <v>5.3241526188035238</v>
      </c>
      <c r="D62">
        <f>STANDARDIZE(C62,$R$3,$R$4)</f>
        <v>0.32415261880352375</v>
      </c>
      <c r="E62">
        <f>(C62-0.5)/COUNT($C$3:$C$102)</f>
        <v>4.824152618803524E-2</v>
      </c>
      <c r="F62">
        <f>_xlfn.NORM.S.INV(E62)</f>
        <v>-1.6621482540917867</v>
      </c>
      <c r="H62">
        <v>5.1264555048940226</v>
      </c>
    </row>
    <row r="63" spans="2:8" x14ac:dyDescent="0.25">
      <c r="B63">
        <v>61</v>
      </c>
      <c r="C63">
        <v>5.3660606800588786</v>
      </c>
      <c r="D63">
        <f>STANDARDIZE(C63,$R$3,$R$4)</f>
        <v>0.3660606800588786</v>
      </c>
      <c r="E63">
        <f>(C63-0.5)/COUNT($C$3:$C$102)</f>
        <v>4.8660606800588785E-2</v>
      </c>
      <c r="F63">
        <f>_xlfn.NORM.S.INV(E63)</f>
        <v>-1.6579814350614344</v>
      </c>
      <c r="H63">
        <v>5.1418358315927346</v>
      </c>
    </row>
    <row r="64" spans="2:8" x14ac:dyDescent="0.25">
      <c r="B64">
        <v>62</v>
      </c>
      <c r="C64">
        <v>5.4171303433216167</v>
      </c>
      <c r="D64">
        <f>STANDARDIZE(C64,$R$3,$R$4)</f>
        <v>0.41713034332161669</v>
      </c>
      <c r="E64">
        <f>(C64-0.5)/COUNT($C$3:$C$102)</f>
        <v>4.9171303433216164E-2</v>
      </c>
      <c r="F64">
        <f>_xlfn.NORM.S.INV(E64)</f>
        <v>-1.6529423015179514</v>
      </c>
      <c r="H64">
        <v>5.1839153595684904</v>
      </c>
    </row>
    <row r="65" spans="2:8" x14ac:dyDescent="0.25">
      <c r="B65">
        <v>63</v>
      </c>
      <c r="C65">
        <v>5.4208461714354792</v>
      </c>
      <c r="D65">
        <f>STANDARDIZE(C65,$R$3,$R$4)</f>
        <v>0.4208461714354792</v>
      </c>
      <c r="E65">
        <f>(C65-0.5)/COUNT($C$3:$C$102)</f>
        <v>4.9208461714354793E-2</v>
      </c>
      <c r="F65">
        <f>_xlfn.NORM.S.INV(E65)</f>
        <v>-1.6525772886342069</v>
      </c>
      <c r="H65">
        <v>5.1940114048549084</v>
      </c>
    </row>
    <row r="66" spans="2:8" x14ac:dyDescent="0.25">
      <c r="B66">
        <v>64</v>
      </c>
      <c r="C66">
        <v>5.4333256890834631</v>
      </c>
      <c r="D66">
        <f>STANDARDIZE(C66,$R$3,$R$4)</f>
        <v>0.43332568908346314</v>
      </c>
      <c r="E66">
        <f>(C66-0.5)/COUNT($C$3:$C$102)</f>
        <v>4.9333256890834634E-2</v>
      </c>
      <c r="F66">
        <f>_xlfn.NORM.S.INV(E66)</f>
        <v>-1.6513530105158791</v>
      </c>
      <c r="H66">
        <v>5.2201591329948078</v>
      </c>
    </row>
    <row r="67" spans="2:8" x14ac:dyDescent="0.25">
      <c r="B67">
        <v>65</v>
      </c>
      <c r="C67">
        <v>5.4417321063998241</v>
      </c>
      <c r="D67">
        <f>STANDARDIZE(C67,$R$3,$R$4)</f>
        <v>0.44173210639982408</v>
      </c>
      <c r="E67">
        <f>(C67-0.5)/COUNT($C$3:$C$102)</f>
        <v>4.9417321063998237E-2</v>
      </c>
      <c r="F67">
        <f>_xlfn.NORM.S.INV(E67)</f>
        <v>-1.6505297088773907</v>
      </c>
      <c r="H67">
        <v>5.2249512433847913</v>
      </c>
    </row>
    <row r="68" spans="2:8" x14ac:dyDescent="0.25">
      <c r="B68">
        <v>66</v>
      </c>
      <c r="C68">
        <v>5.4500150194091219</v>
      </c>
      <c r="D68">
        <f>STANDARDIZE(C68,$R$3,$R$4)</f>
        <v>0.45001501940912192</v>
      </c>
      <c r="E68">
        <f>(C68-0.5)/COUNT($C$3:$C$102)</f>
        <v>4.9500150194091222E-2</v>
      </c>
      <c r="F68">
        <f>_xlfn.NORM.S.INV(E68)</f>
        <v>-1.6497195956843795</v>
      </c>
      <c r="H68">
        <v>5.2678117020884869</v>
      </c>
    </row>
    <row r="69" spans="2:8" x14ac:dyDescent="0.25">
      <c r="B69">
        <v>67</v>
      </c>
      <c r="C69">
        <v>5.4722296954202019</v>
      </c>
      <c r="D69">
        <f>STANDARDIZE(C69,$R$3,$R$4)</f>
        <v>0.47222969542020188</v>
      </c>
      <c r="E69">
        <f>(C69-0.5)/COUNT($C$3:$C$102)</f>
        <v>4.9722296954202022E-2</v>
      </c>
      <c r="F69">
        <f>_xlfn.NORM.S.INV(E69)</f>
        <v>-1.6475522107668616</v>
      </c>
      <c r="H69">
        <v>5.308271427358223</v>
      </c>
    </row>
    <row r="70" spans="2:8" x14ac:dyDescent="0.25">
      <c r="B70">
        <v>68</v>
      </c>
      <c r="C70">
        <v>5.4801204623690243</v>
      </c>
      <c r="D70">
        <f>STANDARDIZE(C70,$R$3,$R$4)</f>
        <v>0.48012046236902428</v>
      </c>
      <c r="E70">
        <f>(C70-0.5)/COUNT($C$3:$C$102)</f>
        <v>4.980120462369024E-2</v>
      </c>
      <c r="F70">
        <f>_xlfn.NORM.S.INV(E70)</f>
        <v>-1.6467842040560419</v>
      </c>
      <c r="H70">
        <v>5.3251727684921972</v>
      </c>
    </row>
    <row r="71" spans="2:8" x14ac:dyDescent="0.25">
      <c r="B71">
        <v>69</v>
      </c>
      <c r="C71">
        <v>5.4833819272555742</v>
      </c>
      <c r="D71">
        <f>STANDARDIZE(C71,$R$3,$R$4)</f>
        <v>0.48338192725557416</v>
      </c>
      <c r="E71">
        <f>(C71-0.5)/COUNT($C$3:$C$102)</f>
        <v>4.9833819272555743E-2</v>
      </c>
      <c r="F71">
        <f>_xlfn.NORM.S.INV(E71)</f>
        <v>-1.6464670498712877</v>
      </c>
      <c r="H71">
        <v>5.369811290829861</v>
      </c>
    </row>
    <row r="72" spans="2:8" x14ac:dyDescent="0.25">
      <c r="B72">
        <v>70</v>
      </c>
      <c r="C72">
        <v>5.5822941563651378</v>
      </c>
      <c r="D72">
        <f>STANDARDIZE(C72,$R$3,$R$4)</f>
        <v>0.58229415636513782</v>
      </c>
      <c r="E72">
        <f>(C72-0.5)/COUNT($C$3:$C$102)</f>
        <v>5.0822941563651379E-2</v>
      </c>
      <c r="F72">
        <f>_xlfn.NORM.S.INV(E72)</f>
        <v>-1.6369262365631183</v>
      </c>
      <c r="H72">
        <v>5.3860741386509297</v>
      </c>
    </row>
    <row r="73" spans="2:8" x14ac:dyDescent="0.25">
      <c r="B73">
        <v>71</v>
      </c>
      <c r="C73">
        <v>5.6557511855274125</v>
      </c>
      <c r="D73">
        <f>STANDARDIZE(C73,$R$3,$R$4)</f>
        <v>0.65575118552741252</v>
      </c>
      <c r="E73">
        <f>(C73-0.5)/COUNT($C$3:$C$102)</f>
        <v>5.1557511855274123E-2</v>
      </c>
      <c r="F73">
        <f>_xlfn.NORM.S.INV(E73)</f>
        <v>-1.6299360016725524</v>
      </c>
      <c r="H73">
        <v>5.4175386471967215</v>
      </c>
    </row>
    <row r="74" spans="2:8" x14ac:dyDescent="0.25">
      <c r="B74">
        <v>72</v>
      </c>
      <c r="C74">
        <v>5.6983116823512372</v>
      </c>
      <c r="D74">
        <f>STANDARDIZE(C74,$R$3,$R$4)</f>
        <v>0.6983116823512372</v>
      </c>
      <c r="E74">
        <f>(C74-0.5)/COUNT($C$3:$C$102)</f>
        <v>5.1983116823512372E-2</v>
      </c>
      <c r="F74">
        <f>_xlfn.NORM.S.INV(E74)</f>
        <v>-1.625922073989603</v>
      </c>
      <c r="H74">
        <v>5.4400433579433161</v>
      </c>
    </row>
    <row r="75" spans="2:8" x14ac:dyDescent="0.25">
      <c r="B75">
        <v>73</v>
      </c>
      <c r="C75">
        <v>5.718783751173369</v>
      </c>
      <c r="D75">
        <f>STANDARDIZE(C75,$R$3,$R$4)</f>
        <v>0.71878375117336901</v>
      </c>
      <c r="E75">
        <f>(C75-0.5)/COUNT($C$3:$C$102)</f>
        <v>5.2187837511733691E-2</v>
      </c>
      <c r="F75">
        <f>_xlfn.NORM.S.INV(E75)</f>
        <v>-1.6240006256414217</v>
      </c>
      <c r="H75">
        <v>5.4719273727915754</v>
      </c>
    </row>
    <row r="76" spans="2:8" x14ac:dyDescent="0.25">
      <c r="B76">
        <v>74</v>
      </c>
      <c r="C76">
        <v>5.7394168844035018</v>
      </c>
      <c r="D76">
        <f>STANDARDIZE(C76,$R$3,$R$4)</f>
        <v>0.73941688440350184</v>
      </c>
      <c r="E76">
        <f>(C76-0.5)/COUNT($C$3:$C$102)</f>
        <v>5.239416884403502E-2</v>
      </c>
      <c r="F76">
        <f>_xlfn.NORM.S.INV(E76)</f>
        <v>-1.6220701079761193</v>
      </c>
      <c r="H76">
        <v>5.4763680534592307</v>
      </c>
    </row>
    <row r="77" spans="2:8" x14ac:dyDescent="0.25">
      <c r="B77">
        <v>75</v>
      </c>
      <c r="C77">
        <v>5.7445891254265087</v>
      </c>
      <c r="D77">
        <f>STANDARDIZE(C77,$R$3,$R$4)</f>
        <v>0.74458912542650868</v>
      </c>
      <c r="E77">
        <f>(C77-0.5)/COUNT($C$3:$C$102)</f>
        <v>5.244589125426509E-2</v>
      </c>
      <c r="F77">
        <f>_xlfn.NORM.S.INV(E77)</f>
        <v>-1.6215871190638136</v>
      </c>
      <c r="H77">
        <v>5.4772607981466868</v>
      </c>
    </row>
    <row r="78" spans="2:8" x14ac:dyDescent="0.25">
      <c r="B78">
        <v>76</v>
      </c>
      <c r="C78">
        <v>5.7618939954997526</v>
      </c>
      <c r="D78">
        <f>STANDARDIZE(C78,$R$3,$R$4)</f>
        <v>0.76189399549975256</v>
      </c>
      <c r="E78">
        <f>(C78-0.5)/COUNT($C$3:$C$102)</f>
        <v>5.2618939954997529E-2</v>
      </c>
      <c r="F78">
        <f>_xlfn.NORM.S.INV(E78)</f>
        <v>-1.6199739172895391</v>
      </c>
      <c r="H78">
        <v>5.4780173491523012</v>
      </c>
    </row>
    <row r="79" spans="2:8" x14ac:dyDescent="0.25">
      <c r="B79">
        <v>77</v>
      </c>
      <c r="C79">
        <v>5.7790170359211457</v>
      </c>
      <c r="D79">
        <f>STANDARDIZE(C79,$R$3,$R$4)</f>
        <v>0.77901703592114568</v>
      </c>
      <c r="E79">
        <f>(C79-0.5)/COUNT($C$3:$C$102)</f>
        <v>5.2790170359211457E-2</v>
      </c>
      <c r="F79">
        <f>_xlfn.NORM.S.INV(E79)</f>
        <v>-1.6183818050317511</v>
      </c>
      <c r="H79">
        <v>5.5201553473150593</v>
      </c>
    </row>
    <row r="80" spans="2:8" x14ac:dyDescent="0.25">
      <c r="B80">
        <v>78</v>
      </c>
      <c r="C80">
        <v>5.8277108116616612</v>
      </c>
      <c r="D80">
        <f>STANDARDIZE(C80,$R$3,$R$4)</f>
        <v>0.82771081166166116</v>
      </c>
      <c r="E80">
        <f>(C80-0.5)/COUNT($C$3:$C$102)</f>
        <v>5.3277108116616609E-2</v>
      </c>
      <c r="F80">
        <f>_xlfn.NORM.S.INV(E80)</f>
        <v>-1.6138765030608055</v>
      </c>
      <c r="H80">
        <v>5.6815200570947697</v>
      </c>
    </row>
    <row r="81" spans="2:8" x14ac:dyDescent="0.25">
      <c r="B81">
        <v>79</v>
      </c>
      <c r="C81">
        <v>5.873504086077685</v>
      </c>
      <c r="D81">
        <f>STANDARDIZE(C81,$R$3,$R$4)</f>
        <v>0.87350408607768504</v>
      </c>
      <c r="E81">
        <f>(C81-0.5)/COUNT($C$3:$C$102)</f>
        <v>5.373504086077685E-2</v>
      </c>
      <c r="F81">
        <f>_xlfn.NORM.S.INV(E81)</f>
        <v>-1.6096692485327191</v>
      </c>
      <c r="H81">
        <v>5.6825510209046595</v>
      </c>
    </row>
    <row r="82" spans="2:8" x14ac:dyDescent="0.25">
      <c r="B82">
        <v>80</v>
      </c>
      <c r="C82">
        <v>5.8979099198759695</v>
      </c>
      <c r="D82">
        <f>STANDARDIZE(C82,$R$3,$R$4)</f>
        <v>0.89790991987596946</v>
      </c>
      <c r="E82">
        <f>(C82-0.5)/COUNT($C$3:$C$102)</f>
        <v>5.3979099198759692E-2</v>
      </c>
      <c r="F82">
        <f>_xlfn.NORM.S.INV(E82)</f>
        <v>-1.607438553884412</v>
      </c>
      <c r="H82">
        <v>5.7002607264023384</v>
      </c>
    </row>
    <row r="83" spans="2:8" x14ac:dyDescent="0.25">
      <c r="B83">
        <v>81</v>
      </c>
      <c r="C83">
        <v>5.9552255821888913</v>
      </c>
      <c r="D83">
        <f>STANDARDIZE(C83,$R$3,$R$4)</f>
        <v>0.95522558218889131</v>
      </c>
      <c r="E83">
        <f>(C83-0.5)/COUNT($C$3:$C$102)</f>
        <v>5.4552255821888912E-2</v>
      </c>
      <c r="F83">
        <f>_xlfn.NORM.S.INV(E83)</f>
        <v>-1.6022311162593512</v>
      </c>
      <c r="H83">
        <v>5.70486046613419</v>
      </c>
    </row>
    <row r="84" spans="2:8" x14ac:dyDescent="0.25">
      <c r="B84">
        <v>82</v>
      </c>
      <c r="C84">
        <v>5.9588206905662071</v>
      </c>
      <c r="D84">
        <f>STANDARDIZE(C84,$R$3,$R$4)</f>
        <v>0.95882069056620711</v>
      </c>
      <c r="E84">
        <f>(C84-0.5)/COUNT($C$3:$C$102)</f>
        <v>5.4588206905662073E-2</v>
      </c>
      <c r="F84">
        <f>_xlfn.NORM.S.INV(E84)</f>
        <v>-1.6019059262908191</v>
      </c>
      <c r="H84">
        <v>5.7254184851144956</v>
      </c>
    </row>
    <row r="85" spans="2:8" x14ac:dyDescent="0.25">
      <c r="B85">
        <v>83</v>
      </c>
      <c r="C85">
        <v>5.9885725363203637</v>
      </c>
      <c r="D85">
        <f>STANDARDIZE(C85,$R$3,$R$4)</f>
        <v>0.98857253632036368</v>
      </c>
      <c r="E85">
        <f>(C85-0.5)/COUNT($C$3:$C$102)</f>
        <v>5.4885725363203637E-2</v>
      </c>
      <c r="F85">
        <f>_xlfn.NORM.S.INV(E85)</f>
        <v>-1.5992212478792431</v>
      </c>
      <c r="H85">
        <v>5.8057082459338201</v>
      </c>
    </row>
    <row r="86" spans="2:8" x14ac:dyDescent="0.25">
      <c r="B86">
        <v>84</v>
      </c>
      <c r="C86">
        <v>5.9926954562370121</v>
      </c>
      <c r="D86">
        <f>STANDARDIZE(C86,$R$3,$R$4)</f>
        <v>0.99269545623701205</v>
      </c>
      <c r="E86">
        <f>(C86-0.5)/COUNT($C$3:$C$102)</f>
        <v>5.4926954562370123E-2</v>
      </c>
      <c r="F86">
        <f>_xlfn.NORM.S.INV(E86)</f>
        <v>-1.5988501214412942</v>
      </c>
      <c r="H86">
        <v>5.8427213554510882</v>
      </c>
    </row>
    <row r="87" spans="2:8" x14ac:dyDescent="0.25">
      <c r="B87">
        <v>85</v>
      </c>
      <c r="C87">
        <v>5.9937030539940004</v>
      </c>
      <c r="D87">
        <f>STANDARDIZE(C87,$R$3,$R$4)</f>
        <v>0.99370305399400038</v>
      </c>
      <c r="E87">
        <f>(C87-0.5)/COUNT($C$3:$C$102)</f>
        <v>5.4937030539940007E-2</v>
      </c>
      <c r="F87">
        <f>_xlfn.NORM.S.INV(E87)</f>
        <v>-1.5987594555667506</v>
      </c>
      <c r="H87">
        <v>5.8586431705299473</v>
      </c>
    </row>
    <row r="88" spans="2:8" x14ac:dyDescent="0.25">
      <c r="B88">
        <v>86</v>
      </c>
      <c r="C88">
        <v>5.9996836270240514</v>
      </c>
      <c r="D88">
        <f>STANDARDIZE(C88,$R$3,$R$4)</f>
        <v>0.99968362702405145</v>
      </c>
      <c r="E88">
        <f>(C88-0.5)/COUNT($C$3:$C$102)</f>
        <v>5.4996836270240518E-2</v>
      </c>
      <c r="F88">
        <f>_xlfn.NORM.S.INV(E88)</f>
        <v>-1.5982215806891917</v>
      </c>
      <c r="H88">
        <v>5.9375112354040676</v>
      </c>
    </row>
    <row r="89" spans="2:8" x14ac:dyDescent="0.25">
      <c r="B89">
        <v>87</v>
      </c>
      <c r="C89">
        <v>6.0013402569338972</v>
      </c>
      <c r="D89">
        <f>STANDARDIZE(C89,$R$3,$R$4)</f>
        <v>1.0013402569338972</v>
      </c>
      <c r="E89">
        <f>(C89-0.5)/COUNT($C$3:$C$102)</f>
        <v>5.5013402569338975E-2</v>
      </c>
      <c r="F89">
        <f>_xlfn.NORM.S.INV(E89)</f>
        <v>-1.5980726700921604</v>
      </c>
      <c r="H89">
        <v>5.9642916906372641</v>
      </c>
    </row>
    <row r="90" spans="2:8" x14ac:dyDescent="0.25">
      <c r="B90">
        <v>88</v>
      </c>
      <c r="C90">
        <v>6.1873147189536475</v>
      </c>
      <c r="D90">
        <f>STANDARDIZE(C90,$R$3,$R$4)</f>
        <v>1.1873147189536475</v>
      </c>
      <c r="E90">
        <f>(C90-0.5)/COUNT($C$3:$C$102)</f>
        <v>5.6873147189536476E-2</v>
      </c>
      <c r="F90">
        <f>_xlfn.NORM.S.INV(E90)</f>
        <v>-1.5815764469501399</v>
      </c>
      <c r="H90">
        <v>6.1627455181133657</v>
      </c>
    </row>
    <row r="91" spans="2:8" x14ac:dyDescent="0.25">
      <c r="B91">
        <v>89</v>
      </c>
      <c r="C91">
        <v>6.2304695953712397</v>
      </c>
      <c r="D91">
        <f>STANDARDIZE(C91,$R$3,$R$4)</f>
        <v>1.2304695953712397</v>
      </c>
      <c r="E91">
        <f>(C91-0.5)/COUNT($C$3:$C$102)</f>
        <v>5.7304695953712396E-2</v>
      </c>
      <c r="F91">
        <f>_xlfn.NORM.S.INV(E91)</f>
        <v>-1.5778094512331997</v>
      </c>
      <c r="H91">
        <v>6.2320480725919651</v>
      </c>
    </row>
    <row r="92" spans="2:8" x14ac:dyDescent="0.25">
      <c r="B92">
        <v>90</v>
      </c>
      <c r="C92">
        <v>6.3075879627269149</v>
      </c>
      <c r="D92">
        <f>STANDARDIZE(C92,$R$3,$R$4)</f>
        <v>1.3075879627269149</v>
      </c>
      <c r="E92">
        <f>(C92-0.5)/COUNT($C$3:$C$102)</f>
        <v>5.807587962726915E-2</v>
      </c>
      <c r="F92">
        <f>_xlfn.NORM.S.INV(E92)</f>
        <v>-1.5711329979640931</v>
      </c>
      <c r="H92">
        <v>6.2724052685341096</v>
      </c>
    </row>
    <row r="93" spans="2:8" x14ac:dyDescent="0.25">
      <c r="B93">
        <v>91</v>
      </c>
      <c r="C93">
        <v>6.3126149456383489</v>
      </c>
      <c r="D93">
        <f>STANDARDIZE(C93,$R$3,$R$4)</f>
        <v>1.3126149456383489</v>
      </c>
      <c r="E93">
        <f>(C93-0.5)/COUNT($C$3:$C$102)</f>
        <v>5.8126149456383489E-2</v>
      </c>
      <c r="F93">
        <f>_xlfn.NORM.S.INV(E93)</f>
        <v>-1.5707002164157244</v>
      </c>
      <c r="H93">
        <v>6.33757362742125</v>
      </c>
    </row>
    <row r="94" spans="2:8" x14ac:dyDescent="0.25">
      <c r="B94">
        <v>92</v>
      </c>
      <c r="C94">
        <v>6.3419668416517903</v>
      </c>
      <c r="D94">
        <f>STANDARDIZE(C94,$R$3,$R$4)</f>
        <v>1.3419668416517903</v>
      </c>
      <c r="E94">
        <f>(C94-0.5)/COUNT($C$3:$C$102)</f>
        <v>5.8419668416517904E-2</v>
      </c>
      <c r="F94">
        <f>_xlfn.NORM.S.INV(E94)</f>
        <v>-1.5681791158544331</v>
      </c>
      <c r="H94">
        <v>6.3513320999057417</v>
      </c>
    </row>
    <row r="95" spans="2:8" x14ac:dyDescent="0.25">
      <c r="B95">
        <v>93</v>
      </c>
      <c r="C95">
        <v>6.392232908387113</v>
      </c>
      <c r="D95">
        <f>STANDARDIZE(C95,$R$3,$R$4)</f>
        <v>1.392232908387113</v>
      </c>
      <c r="E95">
        <f>(C95-0.5)/COUNT($C$3:$C$102)</f>
        <v>5.8922329083871128E-2</v>
      </c>
      <c r="F95">
        <f>_xlfn.NORM.S.INV(E95)</f>
        <v>-1.5638846576658427</v>
      </c>
      <c r="H95">
        <v>6.5089044576779376</v>
      </c>
    </row>
    <row r="96" spans="2:8" x14ac:dyDescent="0.25">
      <c r="B96">
        <v>94</v>
      </c>
      <c r="C96">
        <v>6.431567156265122</v>
      </c>
      <c r="D96">
        <f>STANDARDIZE(C96,$R$3,$R$4)</f>
        <v>1.431567156265122</v>
      </c>
      <c r="E96">
        <f>(C96-0.5)/COUNT($C$3:$C$102)</f>
        <v>5.9315671562651218E-2</v>
      </c>
      <c r="F96">
        <f>_xlfn.NORM.S.INV(E96)</f>
        <v>-1.5605441586804401</v>
      </c>
      <c r="H96">
        <v>6.6289089031837722</v>
      </c>
    </row>
    <row r="97" spans="2:8" x14ac:dyDescent="0.25">
      <c r="B97">
        <v>95</v>
      </c>
      <c r="C97">
        <v>6.4746117863145987</v>
      </c>
      <c r="D97">
        <f>STANDARDIZE(C97,$R$3,$R$4)</f>
        <v>1.4746117863145987</v>
      </c>
      <c r="E97">
        <f>(C97-0.5)/COUNT($C$3:$C$102)</f>
        <v>5.9746117863145987E-2</v>
      </c>
      <c r="F97">
        <f>_xlfn.NORM.S.INV(E97)</f>
        <v>-1.5569083962014789</v>
      </c>
      <c r="H97">
        <v>6.6552108876246781</v>
      </c>
    </row>
    <row r="98" spans="2:8" x14ac:dyDescent="0.25">
      <c r="B98">
        <v>96</v>
      </c>
      <c r="C98">
        <v>6.6314853484475274</v>
      </c>
      <c r="D98">
        <f>STANDARDIZE(C98,$R$3,$R$4)</f>
        <v>1.6314853484475274</v>
      </c>
      <c r="E98">
        <f>(C98-0.5)/COUNT($C$3:$C$102)</f>
        <v>6.1314853484475275E-2</v>
      </c>
      <c r="F98">
        <f>_xlfn.NORM.S.INV(E98)</f>
        <v>-1.5438292349568987</v>
      </c>
      <c r="H98">
        <v>6.6709262452344955</v>
      </c>
    </row>
    <row r="99" spans="2:8" x14ac:dyDescent="0.25">
      <c r="B99">
        <v>97</v>
      </c>
      <c r="C99">
        <v>6.7748782279710316</v>
      </c>
      <c r="D99">
        <f>STANDARDIZE(C99,$R$3,$R$4)</f>
        <v>1.7748782279710316</v>
      </c>
      <c r="E99">
        <f>(C99-0.5)/COUNT($C$3:$C$102)</f>
        <v>6.2748782279710313E-2</v>
      </c>
      <c r="F99">
        <f>_xlfn.NORM.S.INV(E99)</f>
        <v>-1.532100791164565</v>
      </c>
      <c r="H99">
        <v>6.9721632618102509</v>
      </c>
    </row>
    <row r="100" spans="2:8" x14ac:dyDescent="0.25">
      <c r="B100">
        <v>98</v>
      </c>
      <c r="C100">
        <v>6.9930834714612331</v>
      </c>
      <c r="D100">
        <f>STANDARDIZE(C100,$R$3,$R$4)</f>
        <v>1.9930834714612331</v>
      </c>
      <c r="E100">
        <f>(C100-0.5)/COUNT($C$3:$C$102)</f>
        <v>6.4930834714612334E-2</v>
      </c>
      <c r="F100">
        <f>_xlfn.NORM.S.INV(E100)</f>
        <v>-1.514647605988044</v>
      </c>
      <c r="H100">
        <v>7.0157347546317403</v>
      </c>
    </row>
    <row r="101" spans="2:8" x14ac:dyDescent="0.25">
      <c r="B101">
        <v>99</v>
      </c>
      <c r="C101">
        <v>7.0624572158713423</v>
      </c>
      <c r="D101">
        <f>STANDARDIZE(C101,$R$3,$R$4)</f>
        <v>2.0624572158713423</v>
      </c>
      <c r="E101">
        <f>(C101-0.5)/COUNT($C$3:$C$102)</f>
        <v>6.5624572158713423E-2</v>
      </c>
      <c r="F101">
        <f>_xlfn.NORM.S.INV(E101)</f>
        <v>-1.5091942691353908</v>
      </c>
      <c r="H101">
        <v>7.2139277504105079</v>
      </c>
    </row>
    <row r="102" spans="2:8" x14ac:dyDescent="0.25">
      <c r="B102">
        <v>100</v>
      </c>
      <c r="C102">
        <v>7.3376454035824175</v>
      </c>
      <c r="D102">
        <f>STANDARDIZE(C102,$R$3,$R$4)</f>
        <v>2.3376454035824175</v>
      </c>
      <c r="E102">
        <f>(C102-0.5)/COUNT($C$3:$C$102)</f>
        <v>6.837645403582418E-2</v>
      </c>
      <c r="F102">
        <f>_xlfn.NORM.S.INV(E102)</f>
        <v>-1.4879923615204189</v>
      </c>
      <c r="H102">
        <v>7.6731213738060537</v>
      </c>
    </row>
  </sheetData>
  <sortState ref="H3:H102">
    <sortCondition ref="H2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177C9-3234-4633-82BC-C12CB114FEA5}">
  <dimension ref="A1:J18"/>
  <sheetViews>
    <sheetView tabSelected="1" workbookViewId="0">
      <selection activeCell="A5" sqref="A5"/>
    </sheetView>
  </sheetViews>
  <sheetFormatPr defaultRowHeight="15" x14ac:dyDescent="0.25"/>
  <cols>
    <col min="1" max="1" width="2.5703125" customWidth="1"/>
    <col min="2" max="2" width="10.7109375" bestFit="1" customWidth="1"/>
    <col min="3" max="3" width="12.7109375" bestFit="1" customWidth="1"/>
    <col min="4" max="4" width="14.28515625" customWidth="1"/>
    <col min="5" max="5" width="11.5703125" bestFit="1" customWidth="1"/>
    <col min="7" max="7" width="13.5703125" bestFit="1" customWidth="1"/>
  </cols>
  <sheetData>
    <row r="1" spans="1:10" x14ac:dyDescent="0.25">
      <c r="A1" s="31" t="s">
        <v>20</v>
      </c>
    </row>
    <row r="3" spans="1:10" ht="15.75" thickBot="1" x14ac:dyDescent="0.3">
      <c r="B3" t="s">
        <v>21</v>
      </c>
      <c r="C3" s="31" t="s">
        <v>33</v>
      </c>
    </row>
    <row r="4" spans="1:10" x14ac:dyDescent="0.25">
      <c r="C4" s="1" t="s">
        <v>22</v>
      </c>
      <c r="D4" s="26"/>
      <c r="E4" s="2"/>
      <c r="F4" s="1"/>
      <c r="G4" s="26"/>
      <c r="H4" s="26"/>
      <c r="I4" s="26"/>
      <c r="J4" s="2"/>
    </row>
    <row r="5" spans="1:10" ht="60" customHeight="1" x14ac:dyDescent="0.25">
      <c r="C5" s="20" t="s">
        <v>27</v>
      </c>
      <c r="D5" s="21" t="s">
        <v>28</v>
      </c>
      <c r="E5" s="22" t="s">
        <v>23</v>
      </c>
      <c r="F5" s="40" t="s">
        <v>26</v>
      </c>
      <c r="G5" s="33"/>
      <c r="H5" s="41" t="s">
        <v>29</v>
      </c>
      <c r="I5" s="41"/>
      <c r="J5" s="42"/>
    </row>
    <row r="6" spans="1:10" x14ac:dyDescent="0.25">
      <c r="C6" s="34">
        <v>0</v>
      </c>
      <c r="D6" s="32">
        <v>8</v>
      </c>
      <c r="E6" s="35">
        <f>C6*D6</f>
        <v>0</v>
      </c>
      <c r="F6" s="20">
        <f>_xlfn.POISSON.DIST(C6,$E$15,FALSE)*$D$14</f>
        <v>9.3775390439976967</v>
      </c>
      <c r="G6" s="21"/>
      <c r="H6" s="21">
        <f>SUM(D6-F6)^2/F6</f>
        <v>0.20235733584630589</v>
      </c>
      <c r="I6" s="21"/>
      <c r="J6" s="22"/>
    </row>
    <row r="7" spans="1:10" x14ac:dyDescent="0.25">
      <c r="C7" s="20">
        <v>1</v>
      </c>
      <c r="D7" s="21">
        <v>33</v>
      </c>
      <c r="E7" s="22">
        <f t="shared" ref="E7:E13" si="0">C7*D7</f>
        <v>33</v>
      </c>
      <c r="F7" s="20">
        <f t="shared" ref="F7:F13" si="1">_xlfn.POISSON.DIST(C7,$E$15,FALSE)*$D$14</f>
        <v>28.695269474632951</v>
      </c>
      <c r="G7" s="21"/>
      <c r="H7" s="21">
        <f t="shared" ref="H7:H13" si="2">SUM(D7-F7)^2/F7</f>
        <v>0.64577560118082489</v>
      </c>
      <c r="I7" s="21"/>
      <c r="J7" s="22"/>
    </row>
    <row r="8" spans="1:10" x14ac:dyDescent="0.25">
      <c r="C8" s="20">
        <v>2</v>
      </c>
      <c r="D8" s="21">
        <v>43</v>
      </c>
      <c r="E8" s="22">
        <f t="shared" si="0"/>
        <v>86</v>
      </c>
      <c r="F8" s="20">
        <f t="shared" si="1"/>
        <v>43.903762296188425</v>
      </c>
      <c r="G8" s="21"/>
      <c r="H8" s="21">
        <f t="shared" si="2"/>
        <v>1.8604015813074991E-2</v>
      </c>
      <c r="I8" s="21"/>
      <c r="J8" s="22"/>
    </row>
    <row r="9" spans="1:10" x14ac:dyDescent="0.25">
      <c r="C9" s="20">
        <v>3</v>
      </c>
      <c r="D9" s="21">
        <v>40</v>
      </c>
      <c r="E9" s="22">
        <f t="shared" si="0"/>
        <v>120</v>
      </c>
      <c r="F9" s="20">
        <f t="shared" si="1"/>
        <v>44.781837542112193</v>
      </c>
      <c r="G9" s="21"/>
      <c r="H9" s="21">
        <f t="shared" si="2"/>
        <v>0.51060812896859686</v>
      </c>
      <c r="I9" s="21"/>
      <c r="J9" s="22"/>
    </row>
    <row r="10" spans="1:10" x14ac:dyDescent="0.25">
      <c r="C10" s="20">
        <v>4</v>
      </c>
      <c r="D10" s="21">
        <v>34</v>
      </c>
      <c r="E10" s="22">
        <f t="shared" si="0"/>
        <v>136</v>
      </c>
      <c r="F10" s="20">
        <f t="shared" si="1"/>
        <v>34.258105719715836</v>
      </c>
      <c r="G10" s="21"/>
      <c r="H10" s="21">
        <f t="shared" si="2"/>
        <v>1.944607302431496E-3</v>
      </c>
      <c r="I10" s="21"/>
      <c r="J10" s="22"/>
    </row>
    <row r="11" spans="1:10" x14ac:dyDescent="0.25">
      <c r="C11" s="20">
        <v>5</v>
      </c>
      <c r="D11" s="21">
        <v>22</v>
      </c>
      <c r="E11" s="22">
        <f t="shared" si="0"/>
        <v>110</v>
      </c>
      <c r="F11" s="20">
        <f t="shared" si="1"/>
        <v>20.965960700466091</v>
      </c>
      <c r="G11" s="21"/>
      <c r="H11" s="21">
        <f t="shared" si="2"/>
        <v>5.0998725422432299E-2</v>
      </c>
      <c r="I11" s="21"/>
      <c r="J11" s="22"/>
    </row>
    <row r="12" spans="1:10" x14ac:dyDescent="0.25">
      <c r="C12" s="20">
        <v>6</v>
      </c>
      <c r="D12" s="21">
        <v>13</v>
      </c>
      <c r="E12" s="22">
        <f t="shared" si="0"/>
        <v>78</v>
      </c>
      <c r="F12" s="20">
        <f t="shared" si="1"/>
        <v>10.692639957237709</v>
      </c>
      <c r="G12" s="21"/>
      <c r="H12" s="21">
        <f t="shared" si="2"/>
        <v>0.49790420216406084</v>
      </c>
      <c r="I12" s="21"/>
      <c r="J12" s="22"/>
    </row>
    <row r="13" spans="1:10" ht="15.75" thickBot="1" x14ac:dyDescent="0.3">
      <c r="C13" s="20">
        <v>7</v>
      </c>
      <c r="D13" s="21">
        <v>7</v>
      </c>
      <c r="E13" s="22">
        <f t="shared" si="0"/>
        <v>49</v>
      </c>
      <c r="F13" s="20">
        <f t="shared" si="1"/>
        <v>4.674211181306771</v>
      </c>
      <c r="G13" s="21"/>
      <c r="H13" s="21">
        <f t="shared" si="2"/>
        <v>1.1572634224982037</v>
      </c>
      <c r="I13" s="21"/>
      <c r="J13" s="22"/>
    </row>
    <row r="14" spans="1:10" ht="15.75" thickBot="1" x14ac:dyDescent="0.3">
      <c r="C14" s="36" t="s">
        <v>24</v>
      </c>
      <c r="D14" s="38">
        <f>SUM(D6:D13)</f>
        <v>200</v>
      </c>
      <c r="E14" s="39">
        <f>SUM(E6:E13)</f>
        <v>612</v>
      </c>
      <c r="F14" s="36"/>
      <c r="G14" s="38"/>
      <c r="H14" s="39">
        <f>SUM(H6:H13)</f>
        <v>3.0854560391959307</v>
      </c>
      <c r="I14" s="21" t="s">
        <v>30</v>
      </c>
      <c r="J14" s="22"/>
    </row>
    <row r="15" spans="1:10" ht="15.75" thickBot="1" x14ac:dyDescent="0.3">
      <c r="D15" s="36" t="s">
        <v>25</v>
      </c>
      <c r="E15" s="37">
        <f>E14/D14</f>
        <v>3.06</v>
      </c>
      <c r="F15" s="3"/>
      <c r="G15" s="23"/>
      <c r="H15" s="23"/>
      <c r="I15" s="23"/>
      <c r="J15" s="4"/>
    </row>
    <row r="16" spans="1:10" x14ac:dyDescent="0.25">
      <c r="G16" s="1" t="s">
        <v>32</v>
      </c>
      <c r="H16" s="26">
        <v>0.05</v>
      </c>
      <c r="I16" s="2"/>
    </row>
    <row r="17" spans="7:9" x14ac:dyDescent="0.25">
      <c r="G17" s="20" t="s">
        <v>31</v>
      </c>
      <c r="H17" s="21">
        <f>CHIDIST(H14,6)</f>
        <v>0.79804732744566542</v>
      </c>
      <c r="I17" s="22" t="b">
        <f>H17&gt;H16</f>
        <v>1</v>
      </c>
    </row>
    <row r="18" spans="7:9" ht="15.75" thickBot="1" x14ac:dyDescent="0.3">
      <c r="G18" s="3" t="str">
        <f>"X2 critical "&amp;H16</f>
        <v>X2 critical 0.05</v>
      </c>
      <c r="H18" s="23">
        <f>CHIINV(H16,6)</f>
        <v>12.591587243743978</v>
      </c>
      <c r="I18" s="4" t="b">
        <f>H18&gt;H14</f>
        <v>1</v>
      </c>
    </row>
  </sheetData>
  <mergeCells count="1">
    <mergeCell ref="H5:J5"/>
  </mergeCells>
  <hyperlinks>
    <hyperlink ref="A1" r:id="rId1" xr:uid="{7024722B-21C7-4539-8A0C-E8ACCF63B14E}"/>
    <hyperlink ref="C3" r:id="rId2" xr:uid="{D1232F9D-0130-44E8-96AE-761D2A2403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</vt:lpstr>
      <vt:lpstr>Skew Kurtosis</vt:lpstr>
      <vt:lpstr>Plot Methods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Postance</dc:creator>
  <cp:lastModifiedBy>Ben Postance</cp:lastModifiedBy>
  <dcterms:created xsi:type="dcterms:W3CDTF">2018-05-08T19:30:48Z</dcterms:created>
  <dcterms:modified xsi:type="dcterms:W3CDTF">2018-05-08T20:54:29Z</dcterms:modified>
</cp:coreProperties>
</file>