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estas-my.sharepoint.com/personal/mradr_vestas_com/Documents/Team Documents/Carl Emil Gryme/"/>
    </mc:Choice>
  </mc:AlternateContent>
  <xr:revisionPtr revIDLastSave="0" documentId="10_ncr:200_{DD6A20F1-DD14-4C99-99E2-E367ECB1C9A7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Sheet1!$B$2:$L$39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8" i="1"/>
  <c r="K9" i="1"/>
  <c r="K10" i="1"/>
  <c r="K11" i="1"/>
  <c r="K7" i="1"/>
  <c r="E12" i="1"/>
  <c r="A7" i="3"/>
  <c r="K16" i="1"/>
  <c r="K15" i="1"/>
  <c r="K14" i="1"/>
  <c r="E22" i="1"/>
  <c r="E21" i="1"/>
  <c r="E23" i="1" s="1"/>
  <c r="E20" i="1"/>
  <c r="E19" i="1"/>
  <c r="E18" i="1"/>
  <c r="E13" i="1"/>
  <c r="E11" i="1"/>
  <c r="E9" i="1"/>
  <c r="E8" i="1"/>
  <c r="E7" i="1"/>
  <c r="E6" i="1"/>
  <c r="E5" i="1"/>
  <c r="A7" i="2"/>
  <c r="A8" i="2"/>
  <c r="A5" i="2"/>
  <c r="A6" i="2"/>
  <c r="A4" i="3"/>
  <c r="A5" i="3"/>
  <c r="C5" i="2" l="1"/>
  <c r="K17" i="1"/>
  <c r="A6" i="3" s="1"/>
  <c r="B5" i="3" s="1"/>
  <c r="J23" i="1" s="1"/>
  <c r="E14" i="1"/>
  <c r="H26" i="1" l="1"/>
</calcChain>
</file>

<file path=xl/sharedStrings.xml><?xml version="1.0" encoding="utf-8"?>
<sst xmlns="http://schemas.openxmlformats.org/spreadsheetml/2006/main" count="88" uniqueCount="76">
  <si>
    <r>
      <t>DMS</t>
    </r>
    <r>
      <rPr>
        <sz val="11"/>
        <rFont val="Calibri"/>
        <family val="2"/>
      </rPr>
      <t>: 0064-8130</t>
    </r>
  </si>
  <si>
    <t>Rev:</t>
  </si>
  <si>
    <t>02</t>
  </si>
  <si>
    <t>Vestas Interna Nivå</t>
  </si>
  <si>
    <t>Choose only 1 option</t>
  </si>
  <si>
    <t>Internal Experience</t>
  </si>
  <si>
    <t>A-Level (Turbine specific experts)</t>
  </si>
  <si>
    <t>Electrical Works</t>
  </si>
  <si>
    <t>B-Level (Turbine specific)</t>
  </si>
  <si>
    <t>6 months</t>
  </si>
  <si>
    <t>C-Level (Turbine specific)</t>
  </si>
  <si>
    <t>1 Year</t>
  </si>
  <si>
    <t>D-Level</t>
  </si>
  <si>
    <t>2 Years</t>
  </si>
  <si>
    <t>Basic safety</t>
  </si>
  <si>
    <t>3 Years</t>
  </si>
  <si>
    <t>Extra Internal Education</t>
  </si>
  <si>
    <t>4 Years</t>
  </si>
  <si>
    <t>Electrical Knowledge Sweden</t>
  </si>
  <si>
    <t>5+ Years</t>
  </si>
  <si>
    <t>Electrical safety for qualified</t>
  </si>
  <si>
    <t>Add on C-Level HV</t>
  </si>
  <si>
    <t>External Experience on Electrical Work</t>
  </si>
  <si>
    <t>Total(Max 28):</t>
  </si>
  <si>
    <t>0,5-2 År</t>
  </si>
  <si>
    <t>As Electrician or Similar</t>
  </si>
  <si>
    <t>2-3 År</t>
  </si>
  <si>
    <t>External Education</t>
  </si>
  <si>
    <t>3- År</t>
  </si>
  <si>
    <t>Gymnasie, Högskola, YH osv</t>
  </si>
  <si>
    <t>Total(Max 45):</t>
  </si>
  <si>
    <t>Electrical Education</t>
  </si>
  <si>
    <t>Depending on the Technician level, these points are multiplied as follows:</t>
  </si>
  <si>
    <t>EN50110 Training (Vestas Internal)</t>
  </si>
  <si>
    <t>Choose one of the following:</t>
  </si>
  <si>
    <t>Wind Turbine Education</t>
  </si>
  <si>
    <t>A-Level - Points x 2,0</t>
  </si>
  <si>
    <r>
      <t>Technical Education (</t>
    </r>
    <r>
      <rPr>
        <sz val="8"/>
        <color theme="1"/>
        <rFont val="Calibri"/>
        <family val="2"/>
        <scheme val="minor"/>
      </rPr>
      <t>incl. electrical modules</t>
    </r>
    <r>
      <rPr>
        <sz val="11"/>
        <color theme="1"/>
        <rFont val="Calibri"/>
        <family val="2"/>
        <scheme val="minor"/>
      </rPr>
      <t>)</t>
    </r>
  </si>
  <si>
    <t>B-Level - Points x 2,0</t>
  </si>
  <si>
    <r>
      <t>No relevant Training (</t>
    </r>
    <r>
      <rPr>
        <sz val="8"/>
        <color theme="1"/>
        <rFont val="Calibri"/>
        <family val="2"/>
        <scheme val="minor"/>
      </rPr>
      <t>obligatory to go EKS</t>
    </r>
    <r>
      <rPr>
        <sz val="11"/>
        <color theme="1"/>
        <rFont val="Calibri"/>
        <family val="2"/>
        <scheme val="minor"/>
      </rPr>
      <t>)</t>
    </r>
  </si>
  <si>
    <t>C-Level - Points x 1,5</t>
  </si>
  <si>
    <t>Total Multiplied:</t>
  </si>
  <si>
    <t>Total(Max 40):</t>
  </si>
  <si>
    <t>D-Level/Basic Safety Points x 1,0</t>
  </si>
  <si>
    <t>Subjective Assessment of Electrical Safety Awareness:</t>
  </si>
  <si>
    <t>0-14 points = LVL 1    15-43 points=LVL 2   44-79=LVL 3    80-100= LVL 4    100+ =LVL 5</t>
  </si>
  <si>
    <t>These points are a subjective assessment of whether the technician is aware of the electrical risks that exist. The score that can be awarded is 0-5p where 5 points is a person who is a role model for his colleagues and never bends on Electrical safety and 0 points is a person that has a lack of awareness about electrical safety.</t>
  </si>
  <si>
    <t>Total Points:</t>
  </si>
  <si>
    <t xml:space="preserve"> (Max 163)</t>
  </si>
  <si>
    <r>
      <t xml:space="preserve">Description for what each level can do can be found in document: 
Anvisning Elkompetens, DMS: </t>
    </r>
    <r>
      <rPr>
        <sz val="11"/>
        <rFont val="Calibri"/>
        <family val="2"/>
      </rPr>
      <t>0064-8023</t>
    </r>
  </si>
  <si>
    <t>Signature Employee:</t>
  </si>
  <si>
    <t>Free text box / Motivation:</t>
  </si>
  <si>
    <t>Points:</t>
  </si>
  <si>
    <t>Signature Employer:</t>
  </si>
  <si>
    <t>Ja</t>
  </si>
  <si>
    <t>Nej</t>
  </si>
  <si>
    <t>YES</t>
  </si>
  <si>
    <t>NO</t>
  </si>
  <si>
    <t>Level 1</t>
  </si>
  <si>
    <t>Supervised Worker</t>
  </si>
  <si>
    <t>Only allowed to work under another Person in Charge</t>
  </si>
  <si>
    <t>Level 2</t>
  </si>
  <si>
    <t>Mechanical: PiC + LOTO</t>
  </si>
  <si>
    <t>Person in Charge of mechanical work activity which does not include electrical Lockouts(only Mec. LOTOs)</t>
  </si>
  <si>
    <t>Level 3</t>
  </si>
  <si>
    <t>LV, EL &amp; MEC: PiC + LOTO</t>
  </si>
  <si>
    <t>Person in charge of both Mech and Low Voltage Electrical LOTOs but no troubleshooting</t>
  </si>
  <si>
    <t>Level 4</t>
  </si>
  <si>
    <t>LV, EL &amp; MEC: PiC + LOTO + TR</t>
  </si>
  <si>
    <t>Person in charge of both Mech and Electrical LOTOs including troubleshooting on Low Voltage</t>
  </si>
  <si>
    <t>Level 5</t>
  </si>
  <si>
    <t>HV, EL &amp; MEC: PiC + LOTO + TR</t>
  </si>
  <si>
    <t>Person in charge of both Mech and High Voltage Electrical LOTOs including troubleshooting</t>
  </si>
  <si>
    <t>Supervisor:Markus Anderson</t>
  </si>
  <si>
    <t>Technician: Carl Emil Gryme</t>
  </si>
  <si>
    <t>Latest Update:2025-09-23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</si>
</sst>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2" fillId="0" borderId="6" xfId="0" applyFont="1" applyBorder="1"/>
    <xf numFmtId="0" fontId="0" fillId="0" borderId="4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 applyAlignment="1">
      <alignment horizontal="center"/>
    </xf>
    <xf numFmtId="16" fontId="0" fillId="0" borderId="4" xfId="0" applyNumberForma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left" vertical="top"/>
    </xf>
    <xf numFmtId="0" fontId="2" fillId="0" borderId="4" xfId="0" applyFont="1" applyBorder="1"/>
    <xf numFmtId="0" fontId="0" fillId="0" borderId="14" xfId="0" applyBorder="1"/>
    <xf numFmtId="0" fontId="0" fillId="0" borderId="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3" fillId="2" borderId="11" xfId="0" applyFont="1" applyFill="1" applyBorder="1" applyAlignment="1">
      <alignment horizontal="center"/>
    </xf>
    <xf numFmtId="0" fontId="0" fillId="0" borderId="16" xfId="0" applyBorder="1"/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2" fillId="0" borderId="5" xfId="0" applyFont="1" applyBorder="1"/>
    <xf numFmtId="0" fontId="0" fillId="0" borderId="18" xfId="0" applyBorder="1" applyAlignment="1" applyProtection="1">
      <alignment vertical="top"/>
      <protection hidden="1"/>
    </xf>
    <xf numFmtId="49" fontId="0" fillId="0" borderId="19" xfId="0" applyNumberFormat="1" applyBorder="1" applyAlignment="1" applyProtection="1">
      <alignment horizontal="right"/>
      <protection hidden="1"/>
    </xf>
    <xf numFmtId="0" fontId="2" fillId="0" borderId="20" xfId="0" applyFont="1" applyBorder="1"/>
    <xf numFmtId="0" fontId="2" fillId="0" borderId="9" xfId="0" applyFont="1" applyBorder="1" applyAlignment="1">
      <alignment horizontal="center"/>
    </xf>
    <xf numFmtId="0" fontId="2" fillId="0" borderId="21" xfId="0" applyFont="1" applyBorder="1" applyProtection="1"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14" xfId="0" applyBorder="1" applyProtection="1">
      <protection hidden="1"/>
    </xf>
    <xf numFmtId="0" fontId="0" fillId="0" borderId="30" xfId="0" applyBorder="1" applyProtection="1">
      <protection hidden="1"/>
    </xf>
    <xf numFmtId="0" fontId="3" fillId="0" borderId="0" xfId="0" applyFont="1" applyAlignment="1">
      <alignment horizontal="left" vertical="center"/>
    </xf>
    <xf numFmtId="0" fontId="0" fillId="0" borderId="4" xfId="0" applyBorder="1" applyAlignment="1" applyProtection="1">
      <alignment horizontal="left" vertical="top"/>
      <protection hidden="1"/>
    </xf>
    <xf numFmtId="0" fontId="0" fillId="0" borderId="43" xfId="0" applyBorder="1" applyAlignment="1">
      <alignment vertical="top" wrapText="1"/>
    </xf>
    <xf numFmtId="0" fontId="0" fillId="0" borderId="43" xfId="0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 vertical="top" wrapText="1"/>
      <protection locked="0"/>
    </xf>
    <xf numFmtId="0" fontId="0" fillId="0" borderId="32" xfId="0" applyBorder="1" applyAlignment="1" applyProtection="1">
      <alignment horizontal="center" vertical="top" wrapText="1"/>
      <protection locked="0"/>
    </xf>
    <xf numFmtId="0" fontId="0" fillId="0" borderId="33" xfId="0" applyBorder="1" applyAlignment="1" applyProtection="1">
      <alignment horizontal="center" vertical="top" wrapText="1"/>
      <protection locked="0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34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0" fillId="0" borderId="36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2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2" xfId="0" applyBorder="1" applyAlignment="1" applyProtection="1">
      <alignment horizontal="left" vertical="center"/>
      <protection hidden="1"/>
    </xf>
    <xf numFmtId="0" fontId="0" fillId="0" borderId="24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 applyProtection="1">
      <alignment horizontal="left" vertical="top"/>
      <protection hidden="1"/>
    </xf>
    <xf numFmtId="0" fontId="0" fillId="0" borderId="24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0" fillId="0" borderId="38" xfId="0" applyBorder="1" applyAlignment="1" applyProtection="1">
      <alignment horizontal="left" vertical="top"/>
      <protection hidden="1"/>
    </xf>
    <xf numFmtId="0" fontId="4" fillId="0" borderId="22" xfId="0" applyFont="1" applyBorder="1" applyAlignment="1" applyProtection="1">
      <alignment horizontal="left"/>
      <protection locked="0"/>
    </xf>
    <xf numFmtId="0" fontId="4" fillId="0" borderId="23" xfId="0" applyFont="1" applyBorder="1" applyAlignment="1" applyProtection="1">
      <alignment horizontal="left"/>
      <protection locked="0"/>
    </xf>
    <xf numFmtId="0" fontId="4" fillId="0" borderId="24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Style="simple" dx="17" sel="0" val="0" widthMin="213"/>
</file>

<file path=xl/ctrlProps/ctrlProp2.xml><?xml version="1.0" encoding="utf-8"?>
<formControlPr xmlns="http://schemas.microsoft.com/office/spreadsheetml/2009/9/main" objectType="Drop" dropStyle="simple" dx="17" sel="0" val="0" widthMin="2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20</xdr:row>
          <xdr:rowOff>0</xdr:rowOff>
        </xdr:from>
        <xdr:to>
          <xdr:col>9</xdr:col>
          <xdr:colOff>165100</xdr:colOff>
          <xdr:row>21</xdr:row>
          <xdr:rowOff>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20</xdr:row>
          <xdr:rowOff>0</xdr:rowOff>
        </xdr:from>
        <xdr:to>
          <xdr:col>9</xdr:col>
          <xdr:colOff>165100</xdr:colOff>
          <xdr:row>21</xdr:row>
          <xdr:rowOff>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20475" cy="29051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A3A8FC-68E7-47A8-ACFB-1FB6FB9C8739}"/>
            </a:ext>
          </a:extLst>
        </xdr:cNvPr>
        <xdr:cNvSpPr txBox="1"/>
      </xdr:nvSpPr>
      <xdr:spPr>
        <a:xfrm>
          <a:off x="0" y="0"/>
          <a:ext cx="11420475" cy="2905126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tx1"/>
              </a:solidFill>
            </a:rPr>
            <a:t>Example:</a:t>
          </a:r>
        </a:p>
        <a:p>
          <a:endParaRPr lang="en-US" sz="1100" b="1">
            <a:solidFill>
              <a:schemeClr val="tx1"/>
            </a:solidFill>
          </a:endParaRPr>
        </a:p>
        <a:p>
          <a:r>
            <a:rPr lang="en-US" sz="1100" b="1">
              <a:solidFill>
                <a:schemeClr val="tx1"/>
              </a:solidFill>
            </a:rPr>
            <a:t>Person 1:</a:t>
          </a:r>
          <a:r>
            <a:rPr lang="en-US" sz="1100" b="0">
              <a:solidFill>
                <a:schemeClr val="tx1"/>
              </a:solidFill>
            </a:rPr>
            <a:t> Newly employed Electrician with 5 years of work experience in Electricity.</a:t>
          </a:r>
        </a:p>
        <a:p>
          <a:r>
            <a:rPr lang="en-US" sz="1100" b="0">
              <a:solidFill>
                <a:schemeClr val="tx1"/>
              </a:solidFill>
            </a:rPr>
            <a:t>Basic Safety (2), Electrical training (40), Experience as an electrician for 5 years (15). Ends up at 57p and thus as Instructed</a:t>
          </a:r>
        </a:p>
        <a:p>
          <a:r>
            <a:rPr lang="en-US" sz="1100" b="1">
              <a:solidFill>
                <a:schemeClr val="tx1"/>
              </a:solidFill>
            </a:rPr>
            <a:t>-------------------------------------------------- ------</a:t>
          </a:r>
        </a:p>
        <a:p>
          <a:r>
            <a:rPr lang="en-US" sz="1100" b="1">
              <a:solidFill>
                <a:schemeClr val="tx1"/>
              </a:solidFill>
            </a:rPr>
            <a:t>Person 2: </a:t>
          </a:r>
          <a:r>
            <a:rPr lang="en-US" sz="1100" b="0">
              <a:solidFill>
                <a:schemeClr val="tx1"/>
              </a:solidFill>
            </a:rPr>
            <a:t>Newly hired mechanic D-Level, worked 5 months.</a:t>
          </a:r>
        </a:p>
        <a:p>
          <a:r>
            <a:rPr lang="en-US" sz="1100" b="0">
              <a:solidFill>
                <a:schemeClr val="tx1"/>
              </a:solidFill>
            </a:rPr>
            <a:t>D-Level (4), Mechanical Training (25). Ends up at 29p and thus as Instructed</a:t>
          </a:r>
        </a:p>
        <a:p>
          <a:r>
            <a:rPr lang="en-US" sz="1100" b="1">
              <a:solidFill>
                <a:schemeClr val="tx1"/>
              </a:solidFill>
            </a:rPr>
            <a:t>-------------------------------------------------- ------</a:t>
          </a:r>
        </a:p>
        <a:p>
          <a:r>
            <a:rPr lang="en-US" sz="1100" b="1">
              <a:solidFill>
                <a:schemeClr val="tx1"/>
              </a:solidFill>
            </a:rPr>
            <a:t>Person 4: </a:t>
          </a:r>
          <a:r>
            <a:rPr lang="en-US" sz="1100" b="0">
              <a:solidFill>
                <a:schemeClr val="tx1"/>
              </a:solidFill>
            </a:rPr>
            <a:t>Mechanic who worked at Vestas 3 years, B-Level, no electrical training and not worked with Electricity before.</a:t>
          </a:r>
        </a:p>
        <a:p>
          <a:r>
            <a:rPr lang="en-US" sz="1100" b="0">
              <a:solidFill>
                <a:schemeClr val="tx1"/>
              </a:solidFill>
            </a:rPr>
            <a:t>B-Level (10 + 18 = 28), Mechanical training (20), 3 years at vestas (25 * 2 = 50), subjective assessment (2). ends up at 100p and thus skilled</a:t>
          </a:r>
        </a:p>
        <a:p>
          <a:r>
            <a:rPr lang="en-US" sz="1100" b="1">
              <a:solidFill>
                <a:schemeClr val="tx1"/>
              </a:solidFill>
            </a:rPr>
            <a:t>-------------------------------------------------- ------</a:t>
          </a:r>
        </a:p>
        <a:p>
          <a:r>
            <a:rPr lang="en-US" sz="1100" b="1">
              <a:solidFill>
                <a:schemeClr val="tx1"/>
              </a:solidFill>
            </a:rPr>
            <a:t>Person 5: </a:t>
          </a:r>
          <a:r>
            <a:rPr lang="en-US" sz="1100" b="0">
              <a:solidFill>
                <a:schemeClr val="tx1"/>
              </a:solidFill>
            </a:rPr>
            <a:t>Mechanic who worked at vestas 2 years, B-level technician, passed the EN50110 training, no work experience in Electricity, Follows vestas electrical safety routines and works safely.</a:t>
          </a:r>
        </a:p>
        <a:p>
          <a:r>
            <a:rPr lang="en-US" sz="1100" b="0">
              <a:solidFill>
                <a:schemeClr val="tx1"/>
              </a:solidFill>
            </a:rPr>
            <a:t>B-Level (10 + 18 = 28), EN50110 education (35), 2 years at vestas (22 * 2 = 44), subjective assessment (3). ends up at 110p and thus skilled</a:t>
          </a:r>
        </a:p>
        <a:p>
          <a:r>
            <a:rPr lang="en-US" sz="1100" b="1">
              <a:solidFill>
                <a:schemeClr val="tx1"/>
              </a:solidFill>
            </a:rPr>
            <a:t>-------------------------------------------------- ------</a:t>
          </a:r>
        </a:p>
        <a:p>
          <a:r>
            <a:rPr lang="en-US" sz="1100" b="1">
              <a:solidFill>
                <a:schemeClr val="tx1"/>
              </a:solidFill>
            </a:rPr>
            <a:t>Person 6: </a:t>
          </a:r>
          <a:r>
            <a:rPr lang="en-US" sz="1100" b="0">
              <a:solidFill>
                <a:schemeClr val="tx1"/>
              </a:solidFill>
            </a:rPr>
            <a:t>Electrician who worked at Vestas for 2 years, B-level, 2 years experience in electricity, works safely and follows current rules and instructions and drives colleagues to also follow LOTO.</a:t>
          </a:r>
        </a:p>
        <a:p>
          <a:r>
            <a:rPr lang="en-US" sz="1100" b="0">
              <a:solidFill>
                <a:schemeClr val="tx1"/>
              </a:solidFill>
            </a:rPr>
            <a:t>B-Level (10 + 18 = 28), Electrical education (40), 2 years at vestas and 2 years at electricity companies as an electrician ((22 + 10) * 2 = 64), subjective assessment (4). ends up at 136p and thus skilled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67"/>
  <sheetViews>
    <sheetView tabSelected="1" zoomScale="80" zoomScaleNormal="80" workbookViewId="0">
      <selection activeCell="D3" sqref="D3:G3"/>
    </sheetView>
  </sheetViews>
  <sheetFormatPr defaultColWidth="0" defaultRowHeight="14.5" zeroHeight="1" x14ac:dyDescent="0.35"/>
  <cols>
    <col min="1" max="1" width="9.1796875" style="1" customWidth="1"/>
    <col min="2" max="2" width="36.54296875" style="1" bestFit="1" customWidth="1"/>
    <col min="3" max="3" width="12.1796875" style="1" customWidth="1"/>
    <col min="4" max="4" width="13.81640625" style="1" bestFit="1" customWidth="1"/>
    <col min="5" max="5" width="9.1796875" style="1" customWidth="1"/>
    <col min="6" max="6" width="2.1796875" style="1" customWidth="1"/>
    <col min="7" max="7" width="34.81640625" style="1" customWidth="1"/>
    <col min="8" max="8" width="30.453125" style="1" customWidth="1"/>
    <col min="9" max="9" width="10" style="1" bestFit="1" customWidth="1"/>
    <col min="10" max="10" width="13.81640625" style="1" bestFit="1" customWidth="1"/>
    <col min="11" max="11" width="9.1796875" style="1" customWidth="1"/>
    <col min="12" max="12" width="2.1796875" style="1" customWidth="1"/>
    <col min="13" max="13" width="9.1796875" style="1" customWidth="1"/>
    <col min="14" max="15" width="9.1796875" style="1" hidden="1" customWidth="1"/>
    <col min="16" max="16" width="8.453125" style="1" hidden="1" customWidth="1"/>
    <col min="17" max="17" width="10.81640625" style="1" hidden="1" customWidth="1"/>
    <col min="18" max="16384" width="9.1796875" style="1" hidden="1"/>
  </cols>
  <sheetData>
    <row r="1" spans="2:11" ht="15" thickBot="1" x14ac:dyDescent="0.4"/>
    <row r="2" spans="2:11" ht="21.5" thickBot="1" x14ac:dyDescent="0.55000000000000004">
      <c r="B2" s="109" t="s">
        <v>74</v>
      </c>
      <c r="C2" s="110"/>
      <c r="J2" s="108" t="s">
        <v>0</v>
      </c>
      <c r="K2" s="108"/>
    </row>
    <row r="3" spans="2:11" ht="21.5" thickBot="1" x14ac:dyDescent="0.55000000000000004">
      <c r="B3" s="109" t="s">
        <v>73</v>
      </c>
      <c r="C3" s="110"/>
      <c r="D3" s="109" t="s">
        <v>75</v>
      </c>
      <c r="E3" s="111"/>
      <c r="F3" s="111"/>
      <c r="G3" s="110"/>
      <c r="J3" s="38" t="s">
        <v>1</v>
      </c>
      <c r="K3" s="39" t="s">
        <v>2</v>
      </c>
    </row>
    <row r="4" spans="2:11" x14ac:dyDescent="0.35">
      <c r="B4" s="5" t="s">
        <v>3</v>
      </c>
      <c r="C4" s="6"/>
      <c r="D4" s="102" t="s">
        <v>4</v>
      </c>
      <c r="E4" s="103"/>
      <c r="G4" s="5" t="s">
        <v>5</v>
      </c>
      <c r="H4" s="6"/>
      <c r="I4" s="6"/>
      <c r="J4"/>
      <c r="K4" s="37"/>
    </row>
    <row r="5" spans="2:11" ht="15" customHeight="1" x14ac:dyDescent="0.35">
      <c r="B5" s="7" t="s">
        <v>6</v>
      </c>
      <c r="C5">
        <v>10</v>
      </c>
      <c r="D5" s="3"/>
      <c r="E5" s="8">
        <f>IF(D5="YES",C5,0)</f>
        <v>0</v>
      </c>
      <c r="G5" s="7" t="s">
        <v>7</v>
      </c>
      <c r="H5"/>
      <c r="I5"/>
      <c r="J5" s="50" t="s">
        <v>4</v>
      </c>
      <c r="K5" s="51"/>
    </row>
    <row r="6" spans="2:11" x14ac:dyDescent="0.35">
      <c r="B6" s="7" t="s">
        <v>8</v>
      </c>
      <c r="C6">
        <v>10</v>
      </c>
      <c r="D6" s="3"/>
      <c r="E6" s="8">
        <f>IF(D6="YES",C6,0)</f>
        <v>0</v>
      </c>
      <c r="G6" s="7" t="s">
        <v>9</v>
      </c>
      <c r="I6" s="1">
        <v>8</v>
      </c>
      <c r="J6" s="3" t="s">
        <v>56</v>
      </c>
      <c r="K6" s="45">
        <f>IF(J6="YES",I6,0)</f>
        <v>8</v>
      </c>
    </row>
    <row r="7" spans="2:11" x14ac:dyDescent="0.35">
      <c r="B7" s="7" t="s">
        <v>10</v>
      </c>
      <c r="C7">
        <v>6</v>
      </c>
      <c r="D7" s="3" t="s">
        <v>56</v>
      </c>
      <c r="E7" s="8">
        <f>IF(D7="YES",C7,0)</f>
        <v>6</v>
      </c>
      <c r="G7" s="7" t="s">
        <v>11</v>
      </c>
      <c r="I7">
        <v>20</v>
      </c>
      <c r="J7" s="3"/>
      <c r="K7" s="8">
        <f>IF(J7="YES",I7,0)</f>
        <v>0</v>
      </c>
    </row>
    <row r="8" spans="2:11" x14ac:dyDescent="0.35">
      <c r="B8" s="7" t="s">
        <v>12</v>
      </c>
      <c r="C8">
        <v>4</v>
      </c>
      <c r="D8" s="3"/>
      <c r="E8" s="8">
        <f>IF(D8="YES",C8,0)</f>
        <v>0</v>
      </c>
      <c r="G8" s="7" t="s">
        <v>13</v>
      </c>
      <c r="I8">
        <v>22</v>
      </c>
      <c r="J8" s="3"/>
      <c r="K8" s="8">
        <f t="shared" ref="K8:K11" si="0">IF(J8="YES",I8,0)</f>
        <v>0</v>
      </c>
    </row>
    <row r="9" spans="2:11" x14ac:dyDescent="0.35">
      <c r="B9" s="9" t="s">
        <v>14</v>
      </c>
      <c r="C9" s="10">
        <v>2</v>
      </c>
      <c r="D9" s="4"/>
      <c r="E9" s="11">
        <f>IF(D9="YES",C9,0)</f>
        <v>0</v>
      </c>
      <c r="G9" s="7" t="s">
        <v>15</v>
      </c>
      <c r="I9">
        <v>25</v>
      </c>
      <c r="J9" s="3"/>
      <c r="K9" s="8">
        <f t="shared" si="0"/>
        <v>0</v>
      </c>
    </row>
    <row r="10" spans="2:11" x14ac:dyDescent="0.35">
      <c r="B10" s="12" t="s">
        <v>16</v>
      </c>
      <c r="C10"/>
      <c r="D10" s="2"/>
      <c r="E10" s="8"/>
      <c r="G10" s="7" t="s">
        <v>17</v>
      </c>
      <c r="I10">
        <v>27</v>
      </c>
      <c r="J10" s="3"/>
      <c r="K10" s="8">
        <f t="shared" si="0"/>
        <v>0</v>
      </c>
    </row>
    <row r="11" spans="2:11" x14ac:dyDescent="0.35">
      <c r="B11" s="44" t="s">
        <v>18</v>
      </c>
      <c r="C11">
        <v>15</v>
      </c>
      <c r="D11" s="3" t="s">
        <v>56</v>
      </c>
      <c r="E11" s="8">
        <f>IF(D11="YES",C11,0)</f>
        <v>15</v>
      </c>
      <c r="G11" s="7" t="s">
        <v>19</v>
      </c>
      <c r="H11"/>
      <c r="I11">
        <v>30</v>
      </c>
      <c r="J11" s="3"/>
      <c r="K11" s="8">
        <f t="shared" si="0"/>
        <v>0</v>
      </c>
    </row>
    <row r="12" spans="2:11" x14ac:dyDescent="0.35">
      <c r="B12" s="7" t="s">
        <v>20</v>
      </c>
      <c r="C12">
        <v>10</v>
      </c>
      <c r="D12" s="3" t="s">
        <v>56</v>
      </c>
      <c r="E12" s="8">
        <f>IF(D12="YES",C12,0)</f>
        <v>10</v>
      </c>
      <c r="G12" s="7"/>
      <c r="H12"/>
      <c r="I12"/>
      <c r="J12" s="2"/>
      <c r="K12" s="8"/>
    </row>
    <row r="13" spans="2:11" x14ac:dyDescent="0.35">
      <c r="B13" s="13" t="s">
        <v>21</v>
      </c>
      <c r="C13" s="10">
        <v>8</v>
      </c>
      <c r="D13" s="4"/>
      <c r="E13" s="11">
        <f>IF(D13="YES",C13,0)</f>
        <v>0</v>
      </c>
      <c r="G13" s="12" t="s">
        <v>22</v>
      </c>
      <c r="H13"/>
      <c r="I13"/>
      <c r="J13" s="50" t="s">
        <v>4</v>
      </c>
      <c r="K13" s="51"/>
    </row>
    <row r="14" spans="2:11" ht="15.75" customHeight="1" thickBot="1" x14ac:dyDescent="0.4">
      <c r="B14" s="14"/>
      <c r="C14" s="15"/>
      <c r="D14" s="16" t="s">
        <v>23</v>
      </c>
      <c r="E14" s="17">
        <f>SUM(E5:E13)</f>
        <v>31</v>
      </c>
      <c r="G14" s="7" t="s">
        <v>24</v>
      </c>
      <c r="H14" t="s">
        <v>25</v>
      </c>
      <c r="I14">
        <v>5</v>
      </c>
      <c r="J14" s="3"/>
      <c r="K14" s="8">
        <f>IF(J14="YES",I14,0)</f>
        <v>0</v>
      </c>
    </row>
    <row r="15" spans="2:11" ht="15" thickBot="1" x14ac:dyDescent="0.4">
      <c r="G15" s="19" t="s">
        <v>26</v>
      </c>
      <c r="H15" t="s">
        <v>25</v>
      </c>
      <c r="I15">
        <v>10</v>
      </c>
      <c r="J15" s="3" t="s">
        <v>56</v>
      </c>
      <c r="K15" s="8">
        <f>IF(J15="YES",I15,0)</f>
        <v>10</v>
      </c>
    </row>
    <row r="16" spans="2:11" ht="15" thickBot="1" x14ac:dyDescent="0.4">
      <c r="B16" s="42" t="s">
        <v>27</v>
      </c>
      <c r="G16" s="7" t="s">
        <v>28</v>
      </c>
      <c r="H16" t="s">
        <v>25</v>
      </c>
      <c r="I16" s="10">
        <v>15</v>
      </c>
      <c r="J16" s="4"/>
      <c r="K16" s="11">
        <f>IF(J16="YES",I16,0)</f>
        <v>0</v>
      </c>
    </row>
    <row r="17" spans="2:12" x14ac:dyDescent="0.35">
      <c r="B17" s="5" t="s">
        <v>29</v>
      </c>
      <c r="C17" s="6"/>
      <c r="D17" s="102" t="s">
        <v>4</v>
      </c>
      <c r="E17" s="103"/>
      <c r="G17" s="7"/>
      <c r="H17"/>
      <c r="I17"/>
      <c r="J17" s="20" t="s">
        <v>30</v>
      </c>
      <c r="K17" s="21">
        <f>SUM(K6:K11,K14:K16)</f>
        <v>18</v>
      </c>
    </row>
    <row r="18" spans="2:12" x14ac:dyDescent="0.35">
      <c r="B18" s="7" t="s">
        <v>31</v>
      </c>
      <c r="C18">
        <v>40</v>
      </c>
      <c r="D18" s="3" t="s">
        <v>56</v>
      </c>
      <c r="E18" s="8">
        <f>IF(D18="YES",C18,0)</f>
        <v>40</v>
      </c>
      <c r="G18" s="105" t="s">
        <v>32</v>
      </c>
      <c r="H18" s="106"/>
      <c r="I18" s="107"/>
      <c r="J18" s="22"/>
      <c r="K18" s="8"/>
    </row>
    <row r="19" spans="2:12" x14ac:dyDescent="0.35">
      <c r="B19" s="7" t="s">
        <v>33</v>
      </c>
      <c r="C19">
        <v>35</v>
      </c>
      <c r="D19" s="3"/>
      <c r="E19" s="8">
        <f>IF(D19="YES",C19,0)</f>
        <v>0</v>
      </c>
      <c r="G19" s="23"/>
      <c r="H19" s="50" t="s">
        <v>34</v>
      </c>
      <c r="I19" s="104"/>
      <c r="J19" s="22"/>
      <c r="K19" s="8"/>
    </row>
    <row r="20" spans="2:12" x14ac:dyDescent="0.35">
      <c r="B20" s="7" t="s">
        <v>35</v>
      </c>
      <c r="C20">
        <v>25</v>
      </c>
      <c r="D20" s="3"/>
      <c r="E20" s="8">
        <f>IF(D20="YES",C20,0)</f>
        <v>0</v>
      </c>
      <c r="G20" s="24" t="s">
        <v>36</v>
      </c>
      <c r="H20" s="58"/>
      <c r="I20" s="59"/>
      <c r="J20" s="22"/>
      <c r="K20" s="8"/>
    </row>
    <row r="21" spans="2:12" x14ac:dyDescent="0.35">
      <c r="B21" s="7" t="s">
        <v>37</v>
      </c>
      <c r="C21">
        <v>20</v>
      </c>
      <c r="D21" s="3"/>
      <c r="E21" s="8">
        <f>IF(D21="YES",C21,0)</f>
        <v>0</v>
      </c>
      <c r="G21" s="25" t="s">
        <v>38</v>
      </c>
      <c r="H21" s="58"/>
      <c r="I21" s="59"/>
      <c r="J21" s="26"/>
      <c r="K21" s="11"/>
    </row>
    <row r="22" spans="2:12" x14ac:dyDescent="0.35">
      <c r="B22" s="7" t="s">
        <v>39</v>
      </c>
      <c r="C22" s="10">
        <v>0</v>
      </c>
      <c r="D22" s="4"/>
      <c r="E22" s="11">
        <f>IF(D22="YES",C22,0)</f>
        <v>0</v>
      </c>
      <c r="G22" s="25" t="s">
        <v>40</v>
      </c>
      <c r="H22" s="58" t="s">
        <v>56</v>
      </c>
      <c r="I22" s="59"/>
      <c r="J22" s="52" t="s">
        <v>41</v>
      </c>
      <c r="K22" s="53"/>
    </row>
    <row r="23" spans="2:12" ht="15" thickBot="1" x14ac:dyDescent="0.4">
      <c r="B23" s="14"/>
      <c r="C23" s="15"/>
      <c r="D23" s="16" t="s">
        <v>42</v>
      </c>
      <c r="E23" s="17">
        <f>SUM(E18:E22)</f>
        <v>40</v>
      </c>
      <c r="G23" s="27" t="s">
        <v>43</v>
      </c>
      <c r="H23" s="56"/>
      <c r="I23" s="57"/>
      <c r="J23" s="54">
        <f>SUM(Sheet3!B5)</f>
        <v>27</v>
      </c>
      <c r="K23" s="55"/>
    </row>
    <row r="24" spans="2:12" ht="15" thickBot="1" x14ac:dyDescent="0.4">
      <c r="B24"/>
      <c r="C24"/>
      <c r="D24" s="31"/>
      <c r="E24" s="31"/>
      <c r="G24" s="32"/>
      <c r="H24" s="3"/>
      <c r="I24" s="3"/>
      <c r="J24" s="33"/>
      <c r="K24" s="33"/>
    </row>
    <row r="25" spans="2:12" ht="24" thickBot="1" x14ac:dyDescent="0.6">
      <c r="B25" s="96" t="s">
        <v>44</v>
      </c>
      <c r="C25" s="97"/>
      <c r="D25" s="74" t="s">
        <v>45</v>
      </c>
      <c r="E25" s="75"/>
      <c r="F25" s="75"/>
      <c r="G25" s="75"/>
      <c r="H25" s="75"/>
      <c r="I25" s="75"/>
      <c r="J25" s="75"/>
      <c r="K25" s="76"/>
    </row>
    <row r="26" spans="2:12" ht="22.5" thickBot="1" x14ac:dyDescent="0.55000000000000004">
      <c r="B26" s="98" t="s">
        <v>46</v>
      </c>
      <c r="C26" s="99"/>
      <c r="D26" s="35"/>
      <c r="E26" s="63" t="s">
        <v>47</v>
      </c>
      <c r="F26" s="64"/>
      <c r="G26" s="65"/>
      <c r="H26" s="28">
        <f>E23+J23+E14+C33</f>
        <v>101</v>
      </c>
      <c r="I26" s="18" t="s">
        <v>48</v>
      </c>
      <c r="K26" s="33"/>
    </row>
    <row r="27" spans="2:12" ht="22.5" thickBot="1" x14ac:dyDescent="0.4">
      <c r="B27" s="100"/>
      <c r="C27" s="101"/>
      <c r="D27" s="35"/>
      <c r="E27" s="35"/>
      <c r="F27" s="35"/>
      <c r="G27" s="32"/>
      <c r="H27" s="30"/>
      <c r="I27" s="3"/>
    </row>
    <row r="28" spans="2:12" ht="15" customHeight="1" thickBot="1" x14ac:dyDescent="0.4">
      <c r="B28" s="100"/>
      <c r="C28" s="101"/>
      <c r="D28" s="35"/>
      <c r="E28" s="68" t="s">
        <v>49</v>
      </c>
      <c r="F28" s="69"/>
      <c r="G28" s="69"/>
      <c r="H28" s="85" t="s">
        <v>50</v>
      </c>
      <c r="I28" s="86"/>
      <c r="J28" s="86"/>
      <c r="K28" s="87"/>
      <c r="L28" s="43"/>
    </row>
    <row r="29" spans="2:12" x14ac:dyDescent="0.35">
      <c r="B29" s="100"/>
      <c r="C29" s="101"/>
      <c r="D29" s="35"/>
      <c r="E29" s="70"/>
      <c r="F29" s="71"/>
      <c r="G29" s="71"/>
      <c r="H29" s="77"/>
      <c r="I29" s="88"/>
      <c r="J29" s="88"/>
      <c r="K29" s="89"/>
      <c r="L29" s="40"/>
    </row>
    <row r="30" spans="2:12" ht="15" thickBot="1" x14ac:dyDescent="0.4">
      <c r="B30" s="100"/>
      <c r="C30" s="101"/>
      <c r="D30" s="35"/>
      <c r="E30" s="72"/>
      <c r="F30" s="73"/>
      <c r="G30" s="73"/>
      <c r="H30" s="90"/>
      <c r="I30" s="91"/>
      <c r="J30" s="91"/>
      <c r="K30" s="92"/>
      <c r="L30" s="31"/>
    </row>
    <row r="31" spans="2:12" ht="15" thickBot="1" x14ac:dyDescent="0.4">
      <c r="B31" s="100"/>
      <c r="C31" s="101"/>
      <c r="D31" s="35"/>
      <c r="E31" s="35"/>
      <c r="F31" s="35"/>
      <c r="G31" s="32"/>
      <c r="H31" s="41"/>
      <c r="I31" s="41"/>
      <c r="J31" s="41"/>
      <c r="K31" s="41"/>
      <c r="L31" s="31"/>
    </row>
    <row r="32" spans="2:12" ht="15" thickBot="1" x14ac:dyDescent="0.4">
      <c r="B32" s="34" t="s">
        <v>51</v>
      </c>
      <c r="C32" s="29" t="s">
        <v>52</v>
      </c>
      <c r="D32" s="35"/>
      <c r="E32" s="35"/>
      <c r="G32" s="32"/>
      <c r="H32" s="93" t="s">
        <v>53</v>
      </c>
      <c r="I32" s="94"/>
      <c r="J32" s="94"/>
      <c r="K32" s="95"/>
      <c r="L32" s="47"/>
    </row>
    <row r="33" spans="2:12" x14ac:dyDescent="0.35">
      <c r="B33" s="60"/>
      <c r="C33" s="66">
        <v>3</v>
      </c>
      <c r="D33" s="36"/>
      <c r="E33" s="36"/>
      <c r="G33" s="32"/>
      <c r="H33" s="77"/>
      <c r="I33" s="78"/>
      <c r="J33" s="78"/>
      <c r="K33" s="79"/>
      <c r="L33" s="33"/>
    </row>
    <row r="34" spans="2:12" x14ac:dyDescent="0.35">
      <c r="B34" s="61"/>
      <c r="C34" s="66"/>
      <c r="D34" s="36"/>
      <c r="E34" s="36"/>
      <c r="G34" s="32"/>
      <c r="H34" s="80"/>
      <c r="I34" s="81"/>
      <c r="J34" s="81"/>
      <c r="K34" s="82"/>
      <c r="L34" s="33"/>
    </row>
    <row r="35" spans="2:12" ht="0.75" customHeight="1" thickBot="1" x14ac:dyDescent="0.4">
      <c r="B35" s="62"/>
      <c r="C35" s="67"/>
      <c r="D35" s="36"/>
      <c r="E35" s="36"/>
      <c r="G35" s="32"/>
      <c r="H35" s="83"/>
      <c r="I35" s="84"/>
      <c r="J35" s="84"/>
      <c r="K35" s="55"/>
      <c r="L35" s="33"/>
    </row>
    <row r="36" spans="2:12" x14ac:dyDescent="0.35"/>
    <row r="37" spans="2:12" x14ac:dyDescent="0.35"/>
    <row r="38" spans="2:12" ht="15" customHeight="1" x14ac:dyDescent="0.35">
      <c r="B38" s="46"/>
      <c r="C38" s="46"/>
      <c r="D38" s="46"/>
      <c r="E38" s="46"/>
      <c r="F38" s="46"/>
    </row>
    <row r="41" spans="2:12" ht="46.5" customHeight="1" x14ac:dyDescent="0.35"/>
    <row r="49" s="1" customFormat="1" hidden="1" x14ac:dyDescent="0.35"/>
    <row r="50" s="1" customFormat="1" hidden="1" x14ac:dyDescent="0.35"/>
    <row r="51" s="1" customFormat="1" hidden="1" x14ac:dyDescent="0.35"/>
    <row r="52" s="1" customFormat="1" hidden="1" x14ac:dyDescent="0.35"/>
    <row r="53" s="1" customFormat="1" hidden="1" x14ac:dyDescent="0.35"/>
    <row r="54" s="1" customFormat="1" hidden="1" x14ac:dyDescent="0.35"/>
    <row r="55" s="1" customFormat="1" hidden="1" x14ac:dyDescent="0.35"/>
    <row r="56" s="1" customFormat="1" hidden="1" x14ac:dyDescent="0.35"/>
    <row r="57" s="1" customFormat="1" hidden="1" x14ac:dyDescent="0.35"/>
    <row r="58" s="1" customFormat="1" hidden="1" x14ac:dyDescent="0.35"/>
    <row r="59" s="1" customFormat="1" hidden="1" x14ac:dyDescent="0.35"/>
    <row r="60" s="1" customFormat="1" ht="17.25" customHeight="1" x14ac:dyDescent="0.35"/>
    <row r="61" s="1" customFormat="1" hidden="1" x14ac:dyDescent="0.35"/>
    <row r="62" s="1" customFormat="1" hidden="1" x14ac:dyDescent="0.35"/>
    <row r="63" s="1" customFormat="1" hidden="1" x14ac:dyDescent="0.35"/>
    <row r="64" s="1" customFormat="1" hidden="1" x14ac:dyDescent="0.35"/>
    <row r="65" s="1" customFormat="1" hidden="1" x14ac:dyDescent="0.35"/>
    <row r="66" s="1" customFormat="1" hidden="1" x14ac:dyDescent="0.35"/>
    <row r="67" s="1" customFormat="1" x14ac:dyDescent="0.35"/>
  </sheetData>
  <sheetProtection algorithmName="SHA-512" hashValue="oYhF9k584162VxRHx5dSwAn7+vvbjRHCxL56ge1UIpagWsgy4NbJOe48bwQbkG0TzVdaZXzKObfW2yHZpm0w9A==" saltValue="JdVD1AbNQoSLqGakVA8btw==" spinCount="100000" sheet="1" selectLockedCells="1"/>
  <mergeCells count="27">
    <mergeCell ref="J2:K2"/>
    <mergeCell ref="B2:C2"/>
    <mergeCell ref="B3:C3"/>
    <mergeCell ref="D3:G3"/>
    <mergeCell ref="D4:E4"/>
    <mergeCell ref="D17:E17"/>
    <mergeCell ref="H19:I19"/>
    <mergeCell ref="G18:I18"/>
    <mergeCell ref="H20:I20"/>
    <mergeCell ref="H21:I21"/>
    <mergeCell ref="B33:B35"/>
    <mergeCell ref="E26:G26"/>
    <mergeCell ref="C33:C35"/>
    <mergeCell ref="E28:G30"/>
    <mergeCell ref="D25:K25"/>
    <mergeCell ref="H33:K35"/>
    <mergeCell ref="H28:K28"/>
    <mergeCell ref="H29:K30"/>
    <mergeCell ref="H32:K32"/>
    <mergeCell ref="B25:C25"/>
    <mergeCell ref="B26:C31"/>
    <mergeCell ref="J5:K5"/>
    <mergeCell ref="J13:K13"/>
    <mergeCell ref="J22:K22"/>
    <mergeCell ref="J23:K23"/>
    <mergeCell ref="H23:I23"/>
    <mergeCell ref="H22:I22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75" fitToHeight="0" orientation="landscape" horizontalDpi="1200" verticalDpi="1200" r:id="rId1"/>
  <headerFooter>
    <oddFooter>&amp;C&amp;1#&amp;"Calibri"&amp;8&amp;K000000Classification: Confidential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ontrol 3">
              <controlPr defaultSize="0" print="0" uiObject="1" autoLine="0" autoPict="0">
                <anchor moveWithCells="1" siz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9</xdr:col>
                    <xdr:colOff>165100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Control 16">
              <controlPr defaultSize="0" print="0" uiObject="1" autoLine="0" autoPict="0">
                <anchor moveWithCells="1" siz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9</xdr:col>
                    <xdr:colOff>165100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Sheet3!$A$1:$A$3</xm:f>
          </x14:formula1>
          <xm:sqref>D5:D9 D11:D13 D18:D22 J6:J11 J14:J16 H20:I23</xm:sqref>
        </x14:dataValidation>
        <x14:dataValidation type="list" allowBlank="1" showInputMessage="1" showErrorMessage="1" xr:uid="{00000000-0002-0000-0000-000001000000}">
          <x14:formula1>
            <xm:f>Sheet3!$C$1:$C$6</xm:f>
          </x14:formula1>
          <xm:sqref>C33:C35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8"/>
  <sheetViews>
    <sheetView workbookViewId="0">
      <selection activeCell="C5" sqref="C5"/>
    </sheetView>
  </sheetViews>
  <sheetFormatPr defaultColWidth="0" defaultRowHeight="14.5" zeroHeight="1" x14ac:dyDescent="0.35"/>
  <cols>
    <col min="1" max="5" width="9.1796875" customWidth="1"/>
    <col min="6" max="16384" width="9.1796875" hidden="1"/>
  </cols>
  <sheetData>
    <row r="1" spans="1:5" x14ac:dyDescent="0.35">
      <c r="A1" t="s">
        <v>54</v>
      </c>
      <c r="E1">
        <v>0</v>
      </c>
    </row>
    <row r="2" spans="1:5" x14ac:dyDescent="0.35">
      <c r="A2" t="s">
        <v>55</v>
      </c>
      <c r="E2">
        <v>1</v>
      </c>
    </row>
    <row r="3" spans="1:5" x14ac:dyDescent="0.35">
      <c r="E3">
        <v>2</v>
      </c>
    </row>
    <row r="4" spans="1:5" x14ac:dyDescent="0.35">
      <c r="E4">
        <v>3</v>
      </c>
    </row>
    <row r="5" spans="1:5" x14ac:dyDescent="0.35">
      <c r="A5" t="b">
        <f>IF(Sheet1!H20="Ja",Sheet1!K17*2)</f>
        <v>0</v>
      </c>
      <c r="C5">
        <f>SUM(A5:A8)</f>
        <v>0</v>
      </c>
      <c r="E5">
        <v>4</v>
      </c>
    </row>
    <row r="6" spans="1:5" x14ac:dyDescent="0.35">
      <c r="A6" t="b">
        <f>IF(Sheet1!H21="Ja",Sheet1!K17*2)</f>
        <v>0</v>
      </c>
      <c r="E6">
        <v>5</v>
      </c>
    </row>
    <row r="7" spans="1:5" x14ac:dyDescent="0.35">
      <c r="A7" t="b">
        <f>IF(Sheet1!H22="Ja",Sheet1!K17*1.5)</f>
        <v>0</v>
      </c>
    </row>
    <row r="8" spans="1:5" x14ac:dyDescent="0.35">
      <c r="A8" t="b">
        <f>IF(Sheet1!H23="Ja",Sheet1!K17)</f>
        <v>0</v>
      </c>
    </row>
  </sheetData>
  <sheetProtection password="DF32" sheet="1" objects="1" scenarios="1"/>
  <pageMargins left="0.7" right="0.7" top="0.75" bottom="0.75" header="0.3" footer="0.3"/>
  <pageSetup paperSize="9" orientation="portrait" r:id="rId1"/>
  <headerFooter>
    <oddFooter>&amp;C&amp;1#&amp;"Calibri"&amp;8&amp;K000000Classification: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7"/>
  <sheetViews>
    <sheetView workbookViewId="0">
      <selection activeCell="B6" sqref="B6"/>
    </sheetView>
  </sheetViews>
  <sheetFormatPr defaultRowHeight="14.5" x14ac:dyDescent="0.35"/>
  <sheetData>
    <row r="1" spans="1:3" x14ac:dyDescent="0.35">
      <c r="A1" t="s">
        <v>56</v>
      </c>
      <c r="C1">
        <v>0</v>
      </c>
    </row>
    <row r="2" spans="1:3" x14ac:dyDescent="0.35">
      <c r="A2" t="s">
        <v>57</v>
      </c>
      <c r="C2">
        <v>1</v>
      </c>
    </row>
    <row r="3" spans="1:3" x14ac:dyDescent="0.35">
      <c r="C3">
        <v>2</v>
      </c>
    </row>
    <row r="4" spans="1:3" x14ac:dyDescent="0.35">
      <c r="A4" t="b">
        <f>IF(Sheet1!H20="YES",Sheet1!K17*2)</f>
        <v>0</v>
      </c>
      <c r="C4">
        <v>3</v>
      </c>
    </row>
    <row r="5" spans="1:3" x14ac:dyDescent="0.35">
      <c r="A5" t="b">
        <f>IF(Sheet1!H21="YES",Sheet1!K17*2)</f>
        <v>0</v>
      </c>
      <c r="B5">
        <f>SUM(A4,A5,A6,A7)</f>
        <v>27</v>
      </c>
      <c r="C5">
        <v>4</v>
      </c>
    </row>
    <row r="6" spans="1:3" x14ac:dyDescent="0.35">
      <c r="A6">
        <f>IF(Sheet1!H22="YES",Sheet1!K17*1.5)</f>
        <v>27</v>
      </c>
      <c r="C6">
        <v>5</v>
      </c>
    </row>
    <row r="7" spans="1:3" x14ac:dyDescent="0.35">
      <c r="A7" t="b">
        <f>IF(Sheet1!H23="YES",Sheet1!K17*1)</f>
        <v>0</v>
      </c>
    </row>
  </sheetData>
  <sheetProtection algorithmName="SHA-512" hashValue="JVGwKJfgOxswZ/5GHaJWeOgmjUKFPjp7Xm5BvmF37WcnGRbYjA8vfVAe5zzxT3gSfKgNfzCrT5fFMxWhGKz4Dw==" saltValue="TRa36wH+OO44HTeQALzkoA==" spinCount="100000" sheet="1" objects="1" scenarios="1"/>
  <pageMargins left="0.7" right="0.7" top="0.75" bottom="0.75" header="0.3" footer="0.3"/>
  <pageSetup paperSize="9" orientation="portrait" r:id="rId1"/>
  <headerFooter>
    <oddFooter>&amp;C&amp;1#&amp;"Calibri"&amp;8&amp;K000000Classification: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73F5-A7E3-4D53-95B8-0D9748D71CAE}">
  <dimension ref="A17:C21"/>
  <sheetViews>
    <sheetView workbookViewId="0">
      <selection activeCell="A17" sqref="A17:A21"/>
    </sheetView>
  </sheetViews>
  <sheetFormatPr defaultRowHeight="14.5" x14ac:dyDescent="0.35"/>
  <cols>
    <col min="1" max="1" width="9.81640625" customWidth="1"/>
    <col min="2" max="2" width="27.81640625" customWidth="1"/>
    <col min="3" max="3" width="94.81640625" customWidth="1"/>
  </cols>
  <sheetData>
    <row r="17" spans="1:3" ht="22.5" customHeight="1" x14ac:dyDescent="0.35">
      <c r="A17" s="48" t="s">
        <v>58</v>
      </c>
      <c r="B17" s="48" t="s">
        <v>59</v>
      </c>
      <c r="C17" s="49" t="s">
        <v>60</v>
      </c>
    </row>
    <row r="18" spans="1:3" ht="23.25" customHeight="1" x14ac:dyDescent="0.35">
      <c r="A18" s="48" t="s">
        <v>61</v>
      </c>
      <c r="B18" s="48" t="s">
        <v>62</v>
      </c>
      <c r="C18" s="49" t="s">
        <v>63</v>
      </c>
    </row>
    <row r="19" spans="1:3" ht="19.5" customHeight="1" x14ac:dyDescent="0.35">
      <c r="A19" s="48" t="s">
        <v>64</v>
      </c>
      <c r="B19" s="48" t="s">
        <v>65</v>
      </c>
      <c r="C19" s="49" t="s">
        <v>66</v>
      </c>
    </row>
    <row r="20" spans="1:3" ht="21.75" customHeight="1" x14ac:dyDescent="0.35">
      <c r="A20" s="48" t="s">
        <v>67</v>
      </c>
      <c r="B20" s="48" t="s">
        <v>68</v>
      </c>
      <c r="C20" s="49" t="s">
        <v>69</v>
      </c>
    </row>
    <row r="21" spans="1:3" ht="24.75" customHeight="1" x14ac:dyDescent="0.35">
      <c r="A21" s="48" t="s">
        <v>70</v>
      </c>
      <c r="B21" s="48" t="s">
        <v>71</v>
      </c>
      <c r="C21" s="49" t="s">
        <v>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1DD3B6FF424428ADC9042BE1419E5" ma:contentTypeVersion="14" ma:contentTypeDescription="Create a new document." ma:contentTypeScope="" ma:versionID="c040c6b8f3ecf809afda5ed54ddb0868">
  <xsd:schema xmlns:xsd="http://www.w3.org/2001/XMLSchema" xmlns:xs="http://www.w3.org/2001/XMLSchema" xmlns:p="http://schemas.microsoft.com/office/2006/metadata/properties" xmlns:ns2="1149451b-acb3-4ce1-969f-b37df2950dba" xmlns:ns3="fcbcbe85-7144-4dc0-9213-6150eb5b9485" targetNamespace="http://schemas.microsoft.com/office/2006/metadata/properties" ma:root="true" ma:fieldsID="6315ee94c6de54cbc43dae739abbcccf" ns2:_="" ns3:_="">
    <xsd:import namespace="1149451b-acb3-4ce1-969f-b37df2950dba"/>
    <xsd:import namespace="fcbcbe85-7144-4dc0-9213-6150eb5b94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9451b-acb3-4ce1-969f-b37df2950d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1e973e-9ecd-43d0-9ea1-844846bdf0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bcbe85-7144-4dc0-9213-6150eb5b94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2ed398e-bc62-42e2-be0f-6ae1beb98f3d}" ma:internalName="TaxCatchAll" ma:showField="CatchAllData" ma:web="fcbcbe85-7144-4dc0-9213-6150eb5b94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49451b-acb3-4ce1-969f-b37df2950dba">
      <Terms xmlns="http://schemas.microsoft.com/office/infopath/2007/PartnerControls"/>
    </lcf76f155ced4ddcb4097134ff3c332f>
    <TaxCatchAll xmlns="fcbcbe85-7144-4dc0-9213-6150eb5b948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485EE0-07BC-4D67-A557-4A75D6CDA7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49451b-acb3-4ce1-969f-b37df2950dba"/>
    <ds:schemaRef ds:uri="fcbcbe85-7144-4dc0-9213-6150eb5b94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8E7029-9ECE-4142-AE43-B9CF25468C3B}">
  <ds:schemaRefs>
    <ds:schemaRef ds:uri="http://purl.org/dc/elements/1.1/"/>
    <ds:schemaRef ds:uri="http://www.w3.org/XML/1998/namespace"/>
    <ds:schemaRef ds:uri="fcbcbe85-7144-4dc0-9213-6150eb5b9485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1149451b-acb3-4ce1-969f-b37df2950db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795921D-3F76-4169-8880-5F626309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Manager/>
  <Company>Vestas Wind Systems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Strömqvist</dc:creator>
  <cp:keywords/>
  <dc:description/>
  <cp:lastModifiedBy>Markus Anderson</cp:lastModifiedBy>
  <cp:revision/>
  <cp:lastPrinted>2025-05-20T12:13:16Z</cp:lastPrinted>
  <dcterms:created xsi:type="dcterms:W3CDTF">2017-01-20T06:21:12Z</dcterms:created>
  <dcterms:modified xsi:type="dcterms:W3CDTF">2025-09-29T10:33:03Z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c15001-c8e1-4e59-97bd-905e2080daab_Enabled">
    <vt:lpwstr>true</vt:lpwstr>
  </property>
  <property fmtid="{D5CDD505-2E9C-101B-9397-08002B2CF9AE}" pid="3" name="MSIP_Label_35c15001-c8e1-4e59-97bd-905e2080daab_SetDate">
    <vt:lpwstr>2023-10-20T11:38:32Z</vt:lpwstr>
  </property>
  <property fmtid="{D5CDD505-2E9C-101B-9397-08002B2CF9AE}" pid="4" name="MSIP_Label_35c15001-c8e1-4e59-97bd-905e2080daab_Method">
    <vt:lpwstr>Standard</vt:lpwstr>
  </property>
  <property fmtid="{D5CDD505-2E9C-101B-9397-08002B2CF9AE}" pid="5" name="MSIP_Label_35c15001-c8e1-4e59-97bd-905e2080daab_Name">
    <vt:lpwstr>Confidential</vt:lpwstr>
  </property>
  <property fmtid="{D5CDD505-2E9C-101B-9397-08002B2CF9AE}" pid="6" name="MSIP_Label_35c15001-c8e1-4e59-97bd-905e2080daab_SiteId">
    <vt:lpwstr>c0701940-7b3f-4116-a59f-159078bc3c63</vt:lpwstr>
  </property>
  <property fmtid="{D5CDD505-2E9C-101B-9397-08002B2CF9AE}" pid="7" name="MSIP_Label_35c15001-c8e1-4e59-97bd-905e2080daab_ActionId">
    <vt:lpwstr>fe84ac5a-3721-4054-a312-1cf80dc860a9</vt:lpwstr>
  </property>
  <property fmtid="{D5CDD505-2E9C-101B-9397-08002B2CF9AE}" pid="8" name="MSIP_Label_35c15001-c8e1-4e59-97bd-905e2080daab_ContentBits">
    <vt:lpwstr>2</vt:lpwstr>
  </property>
  <property fmtid="{D5CDD505-2E9C-101B-9397-08002B2CF9AE}" pid="9" name="ContentTypeId">
    <vt:lpwstr>0x010100B611DD3B6FF424428ADC9042BE1419E5</vt:lpwstr>
  </property>
</Properties>
</file>