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clo365-my.sharepoint.com/personal/lokesh_palani_hcl_com/Documents/Desktop/march_iot/src/assets/docs/"/>
    </mc:Choice>
  </mc:AlternateContent>
  <xr:revisionPtr revIDLastSave="618" documentId="8_{C120EC25-18C7-4984-A2E8-6F52D7BC0C69}" xr6:coauthVersionLast="47" xr6:coauthVersionMax="47" xr10:uidLastSave="{0E71EA6E-8118-4726-AE03-F5DCC746E9C5}"/>
  <bookViews>
    <workbookView xWindow="-120" yWindow="-120" windowWidth="20730" windowHeight="11160" tabRatio="705" firstSheet="1" activeTab="2" xr2:uid="{00000000-000D-0000-FFFF-FFFF00000000}"/>
  </bookViews>
  <sheets>
    <sheet name="Master Data-Executive Dashboard" sheetId="4" r:id="rId1"/>
    <sheet name="Master Data-Resource" sheetId="1" r:id="rId2"/>
    <sheet name="Master Data- Finance" sheetId="2" r:id="rId3"/>
    <sheet name="Master Data-Program_Metrics" sheetId="3" r:id="rId4"/>
    <sheet name="Master Data- Finance_old" sheetId="5" r:id="rId5"/>
  </sheets>
  <definedNames>
    <definedName name="_xlnm._FilterDatabase" localSheetId="2" hidden="1">'Master Data- Finance'!$B$2:$AI$16</definedName>
    <definedName name="_xlnm._FilterDatabase" localSheetId="4" hidden="1">'Master Data- Finance_old'!$B$2:$AI$16</definedName>
    <definedName name="_xlnm._FilterDatabase" localSheetId="0" hidden="1">'Master Data-Executive Dashboard'!$A$1:$L$13</definedName>
    <definedName name="_xlnm._FilterDatabase" localSheetId="1" hidden="1">'Master Data-Resource'!$A$1:$AI$73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7" i="5" l="1"/>
  <c r="F68" i="5"/>
  <c r="F69" i="5" s="1"/>
  <c r="F70" i="5" s="1"/>
  <c r="F71" i="5" s="1"/>
  <c r="F72" i="5" s="1"/>
  <c r="B62" i="5"/>
  <c r="C62" i="5"/>
  <c r="E33" i="5"/>
  <c r="E34" i="5"/>
  <c r="F34" i="5"/>
  <c r="E35" i="5"/>
  <c r="F35" i="5"/>
  <c r="E36" i="5"/>
  <c r="F36" i="5"/>
  <c r="E37" i="5"/>
  <c r="F37" i="5"/>
  <c r="E38" i="5"/>
  <c r="E39" i="5"/>
  <c r="F39" i="5"/>
  <c r="F3" i="5"/>
  <c r="F4" i="5"/>
  <c r="F5" i="5"/>
  <c r="F38" i="5" s="1"/>
  <c r="F6" i="5"/>
  <c r="F7" i="5"/>
  <c r="F8" i="5"/>
  <c r="F9" i="5"/>
  <c r="F33" i="5" s="1"/>
  <c r="F10" i="5"/>
  <c r="F11" i="5"/>
  <c r="F12" i="5"/>
  <c r="F13" i="5"/>
  <c r="F14" i="5"/>
  <c r="F15" i="5"/>
  <c r="F3" i="2"/>
  <c r="F4" i="2"/>
  <c r="F5" i="2"/>
  <c r="F6" i="2"/>
  <c r="F7" i="2"/>
  <c r="F8" i="2"/>
  <c r="F9" i="2"/>
  <c r="F11" i="2"/>
  <c r="F12" i="2"/>
  <c r="F13" i="2"/>
  <c r="F14" i="2"/>
  <c r="F15" i="2"/>
  <c r="F10" i="2"/>
  <c r="J1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Guhan Mohan Sudha</author>
  </authors>
  <commentList>
    <comment ref="B6" authorId="0" shapeId="0" xr:uid="{83C8ABC8-0540-4C83-A457-89C3D5ECF0C9}">
      <text>
        <r>
          <rPr>
            <b/>
            <sz val="9"/>
            <color indexed="81"/>
            <rFont val="Tahoma"/>
            <family val="2"/>
          </rPr>
          <t>Project starts frm 1st May, 2023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Guhan Mohan Sudha</author>
  </authors>
  <commentList>
    <comment ref="E68" authorId="0" shapeId="0" xr:uid="{D7473087-8201-4988-A3C3-2C03720FE943}">
      <text>
        <r>
          <rPr>
            <b/>
            <sz val="9"/>
            <color indexed="81"/>
            <rFont val="Tahoma"/>
            <family val="2"/>
          </rPr>
          <t>Was into project only till 31st January, 2023</t>
        </r>
      </text>
    </comment>
    <comment ref="E71" authorId="0" shapeId="0" xr:uid="{10C0ACE2-C331-4A22-91AC-C9FB7F33821F}">
      <text>
        <r>
          <rPr>
            <b/>
            <sz val="9"/>
            <color indexed="81"/>
            <rFont val="Tahoma"/>
            <family val="2"/>
          </rPr>
          <t>Was available in Project until 10th February, 2023</t>
        </r>
      </text>
    </comment>
  </commentList>
</comments>
</file>

<file path=xl/sharedStrings.xml><?xml version="1.0" encoding="utf-8"?>
<sst xmlns="http://schemas.openxmlformats.org/spreadsheetml/2006/main" count="1827" uniqueCount="296">
  <si>
    <t>HCL resource</t>
  </si>
  <si>
    <t>Function</t>
  </si>
  <si>
    <t>Skills</t>
  </si>
  <si>
    <t>Resource Skill Level</t>
  </si>
  <si>
    <t>NPD/Sustenance/Operations</t>
  </si>
  <si>
    <t>Abbott Functions</t>
  </si>
  <si>
    <t>Training Compliance</t>
  </si>
  <si>
    <t>Abbott Program Name
( Gemini, Jupiter,EUMDR,Aquarius, etc(</t>
  </si>
  <si>
    <t>Overall Exp count: 0-5 years</t>
  </si>
  <si>
    <t>Overall Exp count: 6-10 years</t>
  </si>
  <si>
    <t>Overall Exp count: 11-15 years</t>
  </si>
  <si>
    <t>Overall Exp: More than 15 years</t>
  </si>
  <si>
    <t>Total HCL experience</t>
  </si>
  <si>
    <t>Abbott Projects worked (Previous)</t>
  </si>
  <si>
    <t>IPT</t>
  </si>
  <si>
    <t>Elampooranan R</t>
  </si>
  <si>
    <t>Mechanical</t>
  </si>
  <si>
    <t>Sustenance</t>
  </si>
  <si>
    <t>Experianced</t>
  </si>
  <si>
    <t>PETS( Sustenance)</t>
  </si>
  <si>
    <t>Yes</t>
  </si>
  <si>
    <t>X</t>
  </si>
  <si>
    <t>Vascular-Equipment support &amp; NMD-TMV</t>
  </si>
  <si>
    <t>Electrical</t>
  </si>
  <si>
    <t>Jayaprabakaran Kesavan</t>
  </si>
  <si>
    <t>Expert</t>
  </si>
  <si>
    <t>NA</t>
  </si>
  <si>
    <t>Santhana</t>
  </si>
  <si>
    <t>Systems / Mechanical</t>
  </si>
  <si>
    <t>Plano</t>
  </si>
  <si>
    <t>NMD - IPT</t>
  </si>
  <si>
    <t>Isaias Antonio Jimenez Mur illo</t>
  </si>
  <si>
    <t>Costa Rica</t>
  </si>
  <si>
    <t>Entry Level</t>
  </si>
  <si>
    <t>Software - Embedded</t>
  </si>
  <si>
    <t>Operations</t>
  </si>
  <si>
    <t>MobileOps</t>
  </si>
  <si>
    <t>EU MDR</t>
  </si>
  <si>
    <t>Tech file remediation</t>
  </si>
  <si>
    <t>EUMDR</t>
  </si>
  <si>
    <t>Raja SN</t>
  </si>
  <si>
    <t xml:space="preserve">SH-Luer Standards assessment/remediation (ISO 80369) and Process validation
NMD - EUMDR &amp; IPT
</t>
  </si>
  <si>
    <t>KISHORE PADMANABHA RAO</t>
  </si>
  <si>
    <t>Arunkumaran Sivanantham</t>
  </si>
  <si>
    <t>Sushmitha S</t>
  </si>
  <si>
    <t>Software Architect</t>
  </si>
  <si>
    <t>NPD</t>
  </si>
  <si>
    <t>Others</t>
  </si>
  <si>
    <t>NMD EUMDR FW</t>
  </si>
  <si>
    <t>ADITYA GOKHALE</t>
  </si>
  <si>
    <t>Systems</t>
  </si>
  <si>
    <t>Raghavendran Sethumadhavan</t>
  </si>
  <si>
    <t>Senthilkumar Shanmugam</t>
  </si>
  <si>
    <t xml:space="preserve">Jayaashree S </t>
  </si>
  <si>
    <t xml:space="preserve">Priyadarshini M </t>
  </si>
  <si>
    <t xml:space="preserve">Uvaisemohammed Amanullah </t>
  </si>
  <si>
    <t>Meenachi</t>
  </si>
  <si>
    <t>Brooklyn / OneApp</t>
  </si>
  <si>
    <t xml:space="preserve">Aditya Venkatesh Gurusubramanian  </t>
  </si>
  <si>
    <t>Software- Digital</t>
  </si>
  <si>
    <t>Verification - Selenium Automation</t>
  </si>
  <si>
    <t>Automation</t>
  </si>
  <si>
    <t>No</t>
  </si>
  <si>
    <t>Virtual Clinic - OneApp / myPath / myPal</t>
  </si>
  <si>
    <t>Sapphire / NSUP</t>
  </si>
  <si>
    <t xml:space="preserve">Jasvanth Jabez Jeevan David  </t>
  </si>
  <si>
    <t>Verification - Test Management</t>
  </si>
  <si>
    <t>V&amp;V</t>
  </si>
  <si>
    <t>Virtual Clinic - NeuroSphere User Portal / Topaz</t>
  </si>
  <si>
    <t xml:space="preserve">Jossy John P  </t>
  </si>
  <si>
    <t>Verification - System Tester</t>
  </si>
  <si>
    <t xml:space="preserve">Omkar Sankaran  </t>
  </si>
  <si>
    <t>Development - Technical Manager</t>
  </si>
  <si>
    <t>Subject Matter Expert</t>
  </si>
  <si>
    <t xml:space="preserve">Narmadha Kannan  </t>
  </si>
  <si>
    <t>Development - C# .Net</t>
  </si>
  <si>
    <t xml:space="preserve">Prabhu. Kannan  </t>
  </si>
  <si>
    <t>Development - Angular UI</t>
  </si>
  <si>
    <t xml:space="preserve">Booshan Ganesh Uganandhan  </t>
  </si>
  <si>
    <t xml:space="preserve">Vivek Jaiswal  </t>
  </si>
  <si>
    <t xml:space="preserve">A Karthik  </t>
  </si>
  <si>
    <t xml:space="preserve">Vijayarajan Natarajan  </t>
  </si>
  <si>
    <t>Techincal Manager - C# .Net</t>
  </si>
  <si>
    <t>Priyadharshini S</t>
  </si>
  <si>
    <t>Development - Xamarin</t>
  </si>
  <si>
    <t>Mobile Development</t>
  </si>
  <si>
    <t xml:space="preserve">Pradeep Ramar  </t>
  </si>
  <si>
    <t>1,5</t>
  </si>
  <si>
    <t>less than 1 year</t>
  </si>
  <si>
    <t xml:space="preserve">Chandrashekar Narendra  </t>
  </si>
  <si>
    <t>Vasundhara B</t>
  </si>
  <si>
    <t>C# Xamarin</t>
  </si>
  <si>
    <t>NO</t>
  </si>
  <si>
    <t>Aquarius / Jupiter</t>
  </si>
  <si>
    <t xml:space="preserve">Rubina Masal  </t>
  </si>
  <si>
    <t>Development - Test Automation</t>
  </si>
  <si>
    <t>Jupiter</t>
  </si>
  <si>
    <t>Surekha Aketi</t>
  </si>
  <si>
    <t>Sivashanmugam Chidambaram</t>
  </si>
  <si>
    <t>HMT</t>
  </si>
  <si>
    <t>Rekha Siva sankar</t>
  </si>
  <si>
    <t>Verification - Test Automation Architect</t>
  </si>
  <si>
    <t>Murugeshkumar Thangavel</t>
  </si>
  <si>
    <t>Raja Sadaraj</t>
  </si>
  <si>
    <t>Manikya Sudha Nukala  </t>
  </si>
  <si>
    <t xml:space="preserve">Amit Gupta  </t>
  </si>
  <si>
    <t>Pankaj kumar</t>
  </si>
  <si>
    <t>Karandev Veppil Jayadev  </t>
  </si>
  <si>
    <t>Shruti Rattehalli Puttaraju</t>
  </si>
  <si>
    <t>Software Testing</t>
  </si>
  <si>
    <t>RAKESH KUMAR THATIPAMULA  </t>
  </si>
  <si>
    <t>Shafiya Sunkesala</t>
  </si>
  <si>
    <t>Avijit Laha</t>
  </si>
  <si>
    <t>Abhishek Bhagwat Bedre</t>
  </si>
  <si>
    <t>Sachina Ramachandra Kotabagi</t>
  </si>
  <si>
    <t>Srinivasan Desikachari .  </t>
  </si>
  <si>
    <t>Suraj Maharjan</t>
  </si>
  <si>
    <t>Brooklyn</t>
  </si>
  <si>
    <t>ORCA 2.0</t>
  </si>
  <si>
    <t>NMD Program Name</t>
  </si>
  <si>
    <t>NMD Sub Program Name</t>
  </si>
  <si>
    <t>India</t>
  </si>
  <si>
    <t>Location</t>
  </si>
  <si>
    <t>Mary</t>
  </si>
  <si>
    <t xml:space="preserve">Total Abbott experience(exact) </t>
  </si>
  <si>
    <t>Total Abbott experience (Range)</t>
  </si>
  <si>
    <t>Less than 1 yr</t>
  </si>
  <si>
    <t>1-3 years</t>
  </si>
  <si>
    <t>3-5 years</t>
  </si>
  <si>
    <t>Onboarding Status</t>
  </si>
  <si>
    <t>Reason for Offboarding</t>
  </si>
  <si>
    <t>Onboarded</t>
  </si>
  <si>
    <t>Offboarding in progress</t>
  </si>
  <si>
    <t>Offboarded</t>
  </si>
  <si>
    <t>Resource Active</t>
  </si>
  <si>
    <t>Project Ramp down</t>
  </si>
  <si>
    <t>Offboarding Date</t>
  </si>
  <si>
    <t>Kishore</t>
  </si>
  <si>
    <t>Nethaji</t>
  </si>
  <si>
    <t>GMI</t>
  </si>
  <si>
    <t>Functional Leads / Service Delivery Leads - Abbott</t>
  </si>
  <si>
    <t>Functional Leads / Service Delivery Leads - HCL</t>
  </si>
  <si>
    <t>Upskill plan</t>
  </si>
  <si>
    <t>Skill Details</t>
  </si>
  <si>
    <t>Target Date for Upskill</t>
  </si>
  <si>
    <t>Matthew Portmann</t>
  </si>
  <si>
    <t>Dorin</t>
  </si>
  <si>
    <t xml:space="preserve">Brooklyn &amp; Bridge </t>
  </si>
  <si>
    <t>Hercules</t>
  </si>
  <si>
    <t>CAPEX</t>
  </si>
  <si>
    <t>Guhan</t>
  </si>
  <si>
    <t>Mobile Ops- Oahu</t>
  </si>
  <si>
    <t>Lava</t>
  </si>
  <si>
    <t>ORCA2.0 firmware development/ Automation</t>
  </si>
  <si>
    <t>Cloud Ops</t>
  </si>
  <si>
    <t>Jasvanth</t>
  </si>
  <si>
    <t>One App</t>
  </si>
  <si>
    <t>Jupiter /One App</t>
  </si>
  <si>
    <t>Umesh</t>
  </si>
  <si>
    <t>Devops</t>
  </si>
  <si>
    <t>Jupiter/OneApp</t>
  </si>
  <si>
    <t>Marthula Malyadiri</t>
  </si>
  <si>
    <t>Christoper HandySide</t>
  </si>
  <si>
    <t>OneApp</t>
  </si>
  <si>
    <t>Mahendra</t>
  </si>
  <si>
    <t>Carlos</t>
  </si>
  <si>
    <t>One App Test Automation</t>
  </si>
  <si>
    <t>Aquarius / Jupiter/OneApp</t>
  </si>
  <si>
    <t>Jupiter/One App</t>
  </si>
  <si>
    <t>Girish</t>
  </si>
  <si>
    <t>Snehal</t>
  </si>
  <si>
    <t>Ju Young</t>
  </si>
  <si>
    <t xml:space="preserve">Development </t>
  </si>
  <si>
    <t>Attrition</t>
  </si>
  <si>
    <t>Resource performance</t>
  </si>
  <si>
    <t>Cloud Operations &amp; DevOps Support</t>
  </si>
  <si>
    <t>Sesha Sai Srikar Pavan Kumar Chongala</t>
  </si>
  <si>
    <t>Prashanth Muthuram</t>
  </si>
  <si>
    <t>Saradha Murugavelu</t>
  </si>
  <si>
    <t>Saurabh Pandey</t>
  </si>
  <si>
    <t xml:space="preserve">Vineeth Padalakunta </t>
  </si>
  <si>
    <t>Azure DevOps Engineers</t>
  </si>
  <si>
    <t>First week of Jun'23</t>
  </si>
  <si>
    <t>End of May'23</t>
  </si>
  <si>
    <t>Vasilios Svolopoulos</t>
  </si>
  <si>
    <t>1 Month</t>
  </si>
  <si>
    <t>SIVAKUMAR</t>
  </si>
  <si>
    <t>Prasanna Nandaragi</t>
  </si>
  <si>
    <t>6 Months</t>
  </si>
  <si>
    <t>Iffat Farjana</t>
  </si>
  <si>
    <t>MobileOps_Sustaining and Market Expansion</t>
  </si>
  <si>
    <t>Muhammad Zia</t>
  </si>
  <si>
    <t>Vijayakumar sethuraman</t>
  </si>
  <si>
    <t>Software-Embedded</t>
  </si>
  <si>
    <t>Firmware Testing</t>
  </si>
  <si>
    <t>Saranya Veerappan</t>
  </si>
  <si>
    <t>Tools development</t>
  </si>
  <si>
    <t>Burn out</t>
  </si>
  <si>
    <t>Consumed</t>
  </si>
  <si>
    <t>Month</t>
  </si>
  <si>
    <t>Total Budget</t>
  </si>
  <si>
    <t>Actual</t>
  </si>
  <si>
    <t>Planned</t>
  </si>
  <si>
    <t>Budget Consumed till Date</t>
  </si>
  <si>
    <t xml:space="preserve">Budget </t>
  </si>
  <si>
    <t>Overall GDC  Summary</t>
  </si>
  <si>
    <t>Sapphire</t>
  </si>
  <si>
    <t>Others(Cloud Ops)</t>
  </si>
  <si>
    <t>Gemini</t>
  </si>
  <si>
    <t>Aquarius</t>
  </si>
  <si>
    <t>S.No.</t>
  </si>
  <si>
    <t>Program Summary</t>
  </si>
  <si>
    <t>Total</t>
  </si>
  <si>
    <t>Advance billing/ Actual</t>
  </si>
  <si>
    <t>Mobile Ops (Sustaining and Market Expansion)(Software and System Testing Work)</t>
  </si>
  <si>
    <t>Mobile Ops - Jupiter</t>
  </si>
  <si>
    <t>Mobile Ops - Oahu(Acquaris Testing)</t>
  </si>
  <si>
    <t>ORCA2.0+FW+FWTest(Gemini / Jupiter Devops &amp; Automation)</t>
  </si>
  <si>
    <t>Brookyln Bridge</t>
  </si>
  <si>
    <t xml:space="preserve">Sustaining Engineering </t>
  </si>
  <si>
    <t>R&amp;D - Software</t>
  </si>
  <si>
    <t>Final Consolidated SOW Value(Annual)</t>
  </si>
  <si>
    <t>Project / Work Request Name</t>
  </si>
  <si>
    <t xml:space="preserve">On-time delivery </t>
  </si>
  <si>
    <t>Delivered Right the first time</t>
  </si>
  <si>
    <t>Project status update</t>
  </si>
  <si>
    <t xml:space="preserve">Quality of output </t>
  </si>
  <si>
    <t xml:space="preserve">Responsiveness </t>
  </si>
  <si>
    <t xml:space="preserve">Technical skills </t>
  </si>
  <si>
    <t>Escalation Management</t>
  </si>
  <si>
    <t>Program Status</t>
  </si>
  <si>
    <t>Performance Metrics</t>
  </si>
  <si>
    <t xml:space="preserve">Program Performance and Quality </t>
  </si>
  <si>
    <t>Filter for month</t>
  </si>
  <si>
    <t>Chart for program vs Average</t>
  </si>
  <si>
    <t>Program and Performance metrics- Program wise</t>
  </si>
  <si>
    <t>Filter for program</t>
  </si>
  <si>
    <t xml:space="preserve">Chart for Trend </t>
  </si>
  <si>
    <t>Average Score (PCSAT)</t>
  </si>
  <si>
    <t>Budget</t>
  </si>
  <si>
    <t>Resources</t>
  </si>
  <si>
    <t xml:space="preserve">Schedule </t>
  </si>
  <si>
    <t xml:space="preserve">Overall Health </t>
  </si>
  <si>
    <t>Milestones</t>
  </si>
  <si>
    <t>Risk /Issues</t>
  </si>
  <si>
    <t xml:space="preserve">Quality Metrics er </t>
  </si>
  <si>
    <t xml:space="preserve">Performance Metrics Re </t>
  </si>
  <si>
    <t xml:space="preserve">Training Compliance Jupiter </t>
  </si>
  <si>
    <t>As per projection</t>
  </si>
  <si>
    <t>No Open positions</t>
  </si>
  <si>
    <t>As per Schedule</t>
  </si>
  <si>
    <t>No resources with Training overdue</t>
  </si>
  <si>
    <t>JFM-23</t>
  </si>
  <si>
    <t>Key Messages/Accomplishments'</t>
  </si>
  <si>
    <t>Dr. Frank Alexander</t>
  </si>
  <si>
    <t xml:space="preserve">Mobile Ops </t>
  </si>
  <si>
    <t xml:space="preserve">Aswani Jaladi </t>
  </si>
  <si>
    <t>Pavani Addagiri</t>
  </si>
  <si>
    <t>9 Months</t>
  </si>
  <si>
    <t>Paul Mulenga</t>
  </si>
  <si>
    <t>Advance</t>
  </si>
  <si>
    <t>Remarks</t>
  </si>
  <si>
    <t>Javier</t>
  </si>
  <si>
    <t>Continued qualification testing for iOS versions, devices and SDK updates on A3.7 (China), A3.9, A3.11 and ORCA 1.0 Apps.</t>
  </si>
  <si>
    <t>Qualified for systems: iOS  iOS 12.5.6, 15.7.1, 16.1.1 &amp; 16.1.2
Started A3.7 SDK15 update and iOS 15.7.4 testing
Completed qualifiation testing for iPhone SE3 and 13/14 Series' for A3.11
Completed device qualifcaiton testing for iPhone 14 Series for ORCA 1.0
Started Oahu/SDK16 update testing for ORCA 1.0</t>
  </si>
  <si>
    <t>Assisted in the development of the Jupiter DV protocol and started planning strategy to implement Jupiter testing to Mobile Ops ORCA qualification protocol.</t>
  </si>
  <si>
    <t>Completed charicterization testing relevant to DV protocol release</t>
  </si>
  <si>
    <t>Part of core team for Oahu (Mobile Ops - System). Started qualification testing for Oahu/SDK16 update, updated relevant DVTPs and particiapted in Design Review prep meetings</t>
  </si>
  <si>
    <t>Started qual testing for Oahu/SDK16 update on PC</t>
  </si>
  <si>
    <t>N/A</t>
  </si>
  <si>
    <t>Brooklyn Bridge</t>
  </si>
  <si>
    <t xml:space="preserve">1. BSI Response Infinity  - Complete
2. DRG STED update - Complete
3. SCS IPG Entropy assessment for 60601-1- Complete
4. IS-1 Pocket Adapter - Characterization Study Report 90960084, (CO# 1076411)- Complete
5. IS-1 Pocket Adapter - DV report, 90982249 
(CO# 1097027)- Complete
6. Infinity Manual Verification Report Release - Complete
7. 90606364 - 62304 Compliance report update- Complete
</t>
  </si>
  <si>
    <t>1. Post Submission Activity completion 
2. BSI Response</t>
  </si>
  <si>
    <t>EPG IEC 60601-1-2 standard EMI/EMC testing (SCS,DBS,DRG)</t>
  </si>
  <si>
    <t>1. Design Evaluation Slide Deck for Alternate Resistors - Completed
2.Circuit Interaction Evaluation slide deck for alternate alternate resistors - Completed
3.BOM Redline update - Completed
4.Thin film resistor spec update - In Progress</t>
  </si>
  <si>
    <t>Gemini Alternate Resistor - Initial Feasibility analysis completed</t>
  </si>
  <si>
    <t>Hercules(Android dev)</t>
  </si>
  <si>
    <t>Received Apr'23</t>
  </si>
  <si>
    <t>Working overtime to meet deadlines</t>
  </si>
  <si>
    <t>Received Dec'22. Next PCSAT to be triggered by June'23</t>
  </si>
  <si>
    <t>Received Mar'23</t>
  </si>
  <si>
    <t>Started in Jan'23</t>
  </si>
  <si>
    <t>Surface Area Reports – DSM Transfer
Lubrizol Transfer
DSM Lifetime Flex report
EMC Coating Change SCR
DSM Material Characterization report
CO &amp; CA Review – 12
Onbase Resource assignation
FMI to Promed – Suture Anchor
FMI to Promed – DRG IPG
EPOtek – Impact Assessment
SCS – Surface Area Report
DSM Transfer – DBS Surface Area Report
SCR:
No of SCR- 16(WIP) 
Emerging issue: 1(WIP)
Material spec update:1(completed) 1(WIP)
GMI: 1(WIP)
DSM transfer: WIP
SCR-  (13Nos)
A 3.7 China Launch-  completed</t>
  </si>
  <si>
    <t>1.SCR support
2.Surface Area Reports – DSM Transfer
Lubrizol Transfer
DSM Lifetime Flex report
3.Emerging issue
4.A 3.7 China Launch</t>
  </si>
  <si>
    <t>Completed Jupiter tickets.
Completed OneApp tickets.
Issue fixed on both Artemis 3.11 and ORCA 2.0.
Completed the Translations of Artemis 3.11 and ORCA 2.0.</t>
  </si>
  <si>
    <t>OneApp UI: baseline development completed,
- Common Portal: baseline coding standards and implementation model published,</t>
  </si>
  <si>
    <t>Ceres – Citrine : Development in progress for download file service.</t>
  </si>
  <si>
    <t>NSUP OUS Hermes 2.5.1 development and retesting in progress.
- Styx design work in progress.</t>
  </si>
  <si>
    <t xml:space="preserve">NSUP US Hermes 2.5 development and testing completed including formal run.
</t>
  </si>
  <si>
    <t>1.	Formal Execution completed for Jupiter functional team. 
•	Developed and Executed 127 test cases for Jupiter Features.
•	Developed and Executed 5 testcases for ORCA1_toJupiter.
•	Executed 64 test cases for ORCA1_Regression.
2.	Developing Test Step Definition files for ORCA1_toJupiter.
3.	Formal Execution start from May 2nd for Localization team. 
•	Total CP – 8 and PC – 7 scripts test cases for ..26 CP languages and 28 PC languages.</t>
  </si>
  <si>
    <t xml:space="preserve">•	Reusable methods developing to support A3.11 and ORCA1.0 
•	OneApp Mock development </t>
  </si>
  <si>
    <t>Scheduled internal dev team meeting every day to discuss technical challenges and timelines to overcome the delay of deliverables and also to increase product knowledge.</t>
  </si>
  <si>
    <t>OneAPP development in progress</t>
  </si>
  <si>
    <t>Automate persistent grants table cleanup thru Azure Pipelines,
- Automate NeuroLogs Cleanup.</t>
  </si>
  <si>
    <t xml:space="preserve">Liase with MS to implement visual alert using Power BI
</t>
  </si>
  <si>
    <t>No risks identified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</si>
</sst>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[$-409]mmm\-yy;@"/>
  </numFmts>
  <fonts count="20" x14ac:knownFonts="1">
    <font>
      <sz val="11"/>
      <color theme="1"/>
      <name val="Calibri"/>
      <family val="2"/>
      <scheme val="minor"/>
    </font>
    <font>
      <b/>
      <sz val="8"/>
      <color rgb="FFFFFFFF"/>
      <name val="Arial"/>
      <family val="2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Roboto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b/>
      <sz val="8"/>
      <color rgb="FFFFFFFF"/>
      <name val="Arial"/>
    </font>
  </fonts>
  <fills count="15">
    <fill>
      <patternFill patternType="none"/>
    </fill>
    <fill>
      <patternFill patternType="gray125"/>
    </fill>
    <fill>
      <patternFill patternType="solid">
        <fgColor rgb="FF0066B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/>
    <xf numFmtId="165" fontId="9" fillId="0" borderId="0" applyFont="0" applyFill="0" applyBorder="0" applyAlignment="0" applyProtection="0"/>
  </cellStyleXfs>
  <cellXfs count="143">
    <xf numFmtId="0" fontId="0" fillId="0" borderId="0" xfId="0"/>
    <xf numFmtId="0" fontId="1" fillId="3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0" borderId="1" xfId="0" applyFont="1" applyBorder="1" applyAlignment="1">
      <alignment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 readingOrder="1"/>
    </xf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vertical="center" wrapText="1"/>
    </xf>
    <xf numFmtId="0" fontId="3" fillId="5" borderId="2" xfId="0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 readingOrder="1"/>
    </xf>
    <xf numFmtId="0" fontId="1" fillId="2" borderId="1" xfId="0" applyFont="1" applyFill="1" applyBorder="1" applyAlignment="1">
      <alignment horizontal="left" vertical="center" wrapText="1" readingOrder="1"/>
    </xf>
    <xf numFmtId="0" fontId="5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 readingOrder="1"/>
    </xf>
    <xf numFmtId="0" fontId="5" fillId="0" borderId="1" xfId="0" applyFont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center" wrapText="1"/>
    </xf>
    <xf numFmtId="0" fontId="7" fillId="7" borderId="1" xfId="0" applyFont="1" applyFill="1" applyBorder="1" applyAlignment="1">
      <alignment horizontal="center" vertical="center" wrapText="1" readingOrder="1"/>
    </xf>
    <xf numFmtId="0" fontId="3" fillId="6" borderId="3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0" fontId="5" fillId="0" borderId="3" xfId="0" applyFont="1" applyBorder="1" applyAlignment="1">
      <alignment horizontal="left" vertical="center" wrapText="1"/>
    </xf>
    <xf numFmtId="15" fontId="4" fillId="0" borderId="1" xfId="0" applyNumberFormat="1" applyFont="1" applyBorder="1" applyAlignment="1">
      <alignment vertical="center" wrapText="1"/>
    </xf>
    <xf numFmtId="0" fontId="8" fillId="0" borderId="1" xfId="0" applyFont="1" applyBorder="1" applyAlignment="1">
      <alignment vertical="center" wrapText="1" readingOrder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 readingOrder="1"/>
    </xf>
    <xf numFmtId="0" fontId="8" fillId="0" borderId="1" xfId="0" applyFont="1" applyBorder="1" applyAlignment="1">
      <alignment horizontal="center" vertical="center" wrapText="1" readingOrder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166" fontId="0" fillId="0" borderId="0" xfId="0" applyNumberFormat="1"/>
    <xf numFmtId="165" fontId="0" fillId="0" borderId="1" xfId="0" applyNumberFormat="1" applyBorder="1" applyAlignment="1">
      <alignment horizontal="center"/>
    </xf>
    <xf numFmtId="165" fontId="0" fillId="0" borderId="1" xfId="2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" xfId="0" applyBorder="1"/>
    <xf numFmtId="164" fontId="0" fillId="7" borderId="1" xfId="0" applyNumberFormat="1" applyFill="1" applyBorder="1"/>
    <xf numFmtId="164" fontId="0" fillId="7" borderId="1" xfId="0" applyNumberFormat="1" applyFill="1" applyBorder="1" applyAlignment="1">
      <alignment horizontal="center"/>
    </xf>
    <xf numFmtId="165" fontId="0" fillId="0" borderId="1" xfId="0" applyNumberFormat="1" applyBorder="1"/>
    <xf numFmtId="0" fontId="10" fillId="8" borderId="2" xfId="0" applyFont="1" applyFill="1" applyBorder="1"/>
    <xf numFmtId="0" fontId="10" fillId="8" borderId="1" xfId="0" applyFont="1" applyFill="1" applyBorder="1"/>
    <xf numFmtId="15" fontId="0" fillId="0" borderId="1" xfId="0" applyNumberFormat="1" applyBorder="1"/>
    <xf numFmtId="0" fontId="10" fillId="8" borderId="1" xfId="0" applyFont="1" applyFill="1" applyBorder="1" applyAlignment="1">
      <alignment horizontal="center" wrapText="1"/>
    </xf>
    <xf numFmtId="0" fontId="0" fillId="7" borderId="1" xfId="0" applyFill="1" applyBorder="1"/>
    <xf numFmtId="0" fontId="0" fillId="9" borderId="1" xfId="0" applyFill="1" applyBorder="1" applyAlignment="1">
      <alignment horizontal="center"/>
    </xf>
    <xf numFmtId="0" fontId="0" fillId="0" borderId="2" xfId="0" applyBorder="1"/>
    <xf numFmtId="0" fontId="10" fillId="8" borderId="3" xfId="0" applyFont="1" applyFill="1" applyBorder="1" applyAlignment="1">
      <alignment wrapText="1"/>
    </xf>
    <xf numFmtId="0" fontId="11" fillId="0" borderId="2" xfId="0" applyFont="1" applyBorder="1"/>
    <xf numFmtId="165" fontId="0" fillId="10" borderId="1" xfId="0" applyNumberFormat="1" applyFill="1" applyBorder="1"/>
    <xf numFmtId="165" fontId="0" fillId="11" borderId="1" xfId="2" applyFont="1" applyFill="1" applyBorder="1"/>
    <xf numFmtId="0" fontId="0" fillId="7" borderId="1" xfId="0" applyFill="1" applyBorder="1" applyAlignment="1">
      <alignment horizontal="center"/>
    </xf>
    <xf numFmtId="0" fontId="13" fillId="8" borderId="1" xfId="0" applyFont="1" applyFill="1" applyBorder="1" applyAlignment="1">
      <alignment horizontal="center" wrapText="1"/>
    </xf>
    <xf numFmtId="0" fontId="14" fillId="12" borderId="1" xfId="0" applyFont="1" applyFill="1" applyBorder="1" applyAlignment="1">
      <alignment horizontal="center" wrapText="1"/>
    </xf>
    <xf numFmtId="0" fontId="15" fillId="0" borderId="0" xfId="0" applyFont="1" applyAlignment="1">
      <alignment horizontal="center" wrapText="1"/>
    </xf>
    <xf numFmtId="166" fontId="15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6" fillId="9" borderId="0" xfId="0" applyFont="1" applyFill="1" applyAlignment="1">
      <alignment vertical="center" wrapText="1"/>
    </xf>
    <xf numFmtId="0" fontId="11" fillId="0" borderId="1" xfId="0" applyFont="1" applyBorder="1"/>
    <xf numFmtId="0" fontId="15" fillId="3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 readingOrder="1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 readingOrder="1"/>
    </xf>
    <xf numFmtId="0" fontId="2" fillId="0" borderId="1" xfId="0" applyFont="1" applyFill="1" applyBorder="1" applyAlignment="1">
      <alignment horizontal="center" vertical="center" wrapText="1" readingOrder="1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vertical="center" wrapText="1"/>
    </xf>
    <xf numFmtId="164" fontId="0" fillId="0" borderId="1" xfId="2" applyNumberFormat="1" applyFont="1" applyBorder="1" applyAlignment="1">
      <alignment horizontal="center"/>
    </xf>
    <xf numFmtId="0" fontId="11" fillId="0" borderId="2" xfId="0" applyFont="1" applyBorder="1" applyAlignment="1">
      <alignment horizontal="left"/>
    </xf>
    <xf numFmtId="0" fontId="0" fillId="6" borderId="0" xfId="0" applyFill="1" applyAlignment="1">
      <alignment horizontal="left"/>
    </xf>
    <xf numFmtId="165" fontId="0" fillId="11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165" fontId="0" fillId="10" borderId="1" xfId="0" applyNumberFormat="1" applyFill="1" applyBorder="1" applyAlignment="1">
      <alignment horizontal="left"/>
    </xf>
    <xf numFmtId="164" fontId="0" fillId="0" borderId="1" xfId="2" applyNumberFormat="1" applyFont="1" applyBorder="1" applyAlignment="1">
      <alignment horizontal="left"/>
    </xf>
    <xf numFmtId="0" fontId="5" fillId="13" borderId="1" xfId="0" applyFont="1" applyFill="1" applyBorder="1" applyAlignment="1">
      <alignment vertical="center" wrapText="1"/>
    </xf>
    <xf numFmtId="0" fontId="2" fillId="13" borderId="1" xfId="0" applyFont="1" applyFill="1" applyBorder="1" applyAlignment="1">
      <alignment vertical="center" wrapText="1" readingOrder="1"/>
    </xf>
    <xf numFmtId="0" fontId="5" fillId="13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left" vertical="center" wrapText="1" readingOrder="1"/>
    </xf>
    <xf numFmtId="0" fontId="2" fillId="13" borderId="1" xfId="0" applyFont="1" applyFill="1" applyBorder="1" applyAlignment="1">
      <alignment horizontal="center" vertical="center" wrapText="1" readingOrder="1"/>
    </xf>
    <xf numFmtId="0" fontId="4" fillId="13" borderId="1" xfId="0" applyFont="1" applyFill="1" applyBorder="1" applyAlignment="1">
      <alignment vertical="center" wrapText="1"/>
    </xf>
    <xf numFmtId="0" fontId="4" fillId="13" borderId="1" xfId="0" applyFont="1" applyFill="1" applyBorder="1" applyAlignment="1">
      <alignment horizontal="center" vertical="center" wrapText="1"/>
    </xf>
    <xf numFmtId="0" fontId="5" fillId="13" borderId="2" xfId="0" applyFont="1" applyFill="1" applyBorder="1" applyAlignment="1">
      <alignment horizontal="center" vertical="center" wrapText="1"/>
    </xf>
    <xf numFmtId="0" fontId="5" fillId="13" borderId="3" xfId="0" applyFont="1" applyFill="1" applyBorder="1" applyAlignment="1">
      <alignment horizontal="left" vertical="center" wrapText="1"/>
    </xf>
    <xf numFmtId="0" fontId="4" fillId="13" borderId="0" xfId="0" applyFont="1" applyFill="1" applyAlignment="1">
      <alignment vertical="center" wrapText="1"/>
    </xf>
    <xf numFmtId="166" fontId="15" fillId="13" borderId="1" xfId="0" applyNumberFormat="1" applyFont="1" applyFill="1" applyBorder="1" applyAlignment="1">
      <alignment horizontal="center"/>
    </xf>
    <xf numFmtId="0" fontId="11" fillId="13" borderId="2" xfId="0" applyFont="1" applyFill="1" applyBorder="1"/>
    <xf numFmtId="0" fontId="15" fillId="13" borderId="1" xfId="0" applyFont="1" applyFill="1" applyBorder="1" applyAlignment="1">
      <alignment horizontal="center"/>
    </xf>
    <xf numFmtId="0" fontId="15" fillId="13" borderId="0" xfId="0" applyFont="1" applyFill="1" applyAlignment="1">
      <alignment horizontal="center"/>
    </xf>
    <xf numFmtId="0" fontId="2" fillId="14" borderId="1" xfId="0" applyFont="1" applyFill="1" applyBorder="1" applyAlignment="1">
      <alignment vertical="center" wrapText="1" readingOrder="1"/>
    </xf>
    <xf numFmtId="0" fontId="8" fillId="14" borderId="1" xfId="0" applyFont="1" applyFill="1" applyBorder="1" applyAlignment="1">
      <alignment vertical="center" wrapText="1" readingOrder="1"/>
    </xf>
    <xf numFmtId="0" fontId="4" fillId="14" borderId="0" xfId="0" applyFont="1" applyFill="1" applyAlignment="1">
      <alignment vertical="center" wrapText="1"/>
    </xf>
    <xf numFmtId="0" fontId="4" fillId="14" borderId="1" xfId="0" applyFont="1" applyFill="1" applyBorder="1" applyAlignment="1">
      <alignment vertical="center" wrapText="1"/>
    </xf>
    <xf numFmtId="164" fontId="0" fillId="0" borderId="0" xfId="0" applyNumberFormat="1"/>
    <xf numFmtId="0" fontId="15" fillId="0" borderId="1" xfId="0" applyFont="1" applyBorder="1" applyAlignment="1">
      <alignment horizontal="center" wrapText="1"/>
    </xf>
    <xf numFmtId="0" fontId="8" fillId="0" borderId="1" xfId="0" applyFont="1" applyFill="1" applyBorder="1" applyAlignment="1">
      <alignment vertical="center" wrapText="1" readingOrder="1"/>
    </xf>
    <xf numFmtId="0" fontId="5" fillId="0" borderId="1" xfId="0" applyFont="1" applyFill="1" applyBorder="1" applyAlignment="1">
      <alignment vertical="center" wrapText="1" readingOrder="1"/>
    </xf>
    <xf numFmtId="0" fontId="15" fillId="0" borderId="1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center" vertical="center"/>
    </xf>
    <xf numFmtId="166" fontId="0" fillId="4" borderId="1" xfId="0" applyNumberFormat="1" applyFill="1" applyBorder="1" applyAlignment="1">
      <alignment horizontal="center"/>
    </xf>
    <xf numFmtId="0" fontId="10" fillId="8" borderId="1" xfId="0" applyFont="1" applyFill="1" applyBorder="1" applyAlignment="1">
      <alignment horizontal="center"/>
    </xf>
    <xf numFmtId="0" fontId="10" fillId="8" borderId="1" xfId="0" applyFont="1" applyFill="1" applyBorder="1" applyAlignment="1">
      <alignment horizontal="center" wrapText="1"/>
    </xf>
    <xf numFmtId="1" fontId="15" fillId="0" borderId="1" xfId="0" applyNumberFormat="1" applyFont="1" applyBorder="1" applyAlignment="1">
      <alignment horizontal="center" wrapText="1"/>
    </xf>
    <xf numFmtId="0" fontId="15" fillId="11" borderId="1" xfId="0" applyFont="1" applyFill="1" applyBorder="1" applyAlignment="1">
      <alignment horizontal="center"/>
    </xf>
    <xf numFmtId="1" fontId="15" fillId="11" borderId="1" xfId="0" applyNumberFormat="1" applyFont="1" applyFill="1" applyBorder="1" applyAlignment="1">
      <alignment horizontal="center"/>
    </xf>
    <xf numFmtId="0" fontId="19" fillId="2" borderId="1" xfId="0" applyFont="1" applyFill="1" applyBorder="1" applyAlignment="1">
      <alignment vertical="center" wrapText="1" readingOrder="1"/>
    </xf>
    <xf numFmtId="0" fontId="15" fillId="0" borderId="1" xfId="0" applyFont="1" applyBorder="1" applyAlignment="1">
      <alignment horizontal="left" wrapText="1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166" fontId="0" fillId="4" borderId="1" xfId="0" applyNumberFormat="1" applyFill="1" applyBorder="1" applyAlignment="1">
      <alignment horizontal="center"/>
    </xf>
    <xf numFmtId="0" fontId="11" fillId="0" borderId="5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165" fontId="0" fillId="10" borderId="5" xfId="0" applyNumberFormat="1" applyFill="1" applyBorder="1" applyAlignment="1">
      <alignment horizontal="left"/>
    </xf>
    <xf numFmtId="165" fontId="0" fillId="10" borderId="6" xfId="0" applyNumberFormat="1" applyFill="1" applyBorder="1" applyAlignment="1">
      <alignment horizontal="left"/>
    </xf>
    <xf numFmtId="0" fontId="12" fillId="12" borderId="0" xfId="0" applyFont="1" applyFill="1" applyAlignment="1">
      <alignment horizontal="center"/>
    </xf>
    <xf numFmtId="1" fontId="15" fillId="0" borderId="5" xfId="0" applyNumberFormat="1" applyFont="1" applyBorder="1" applyAlignment="1">
      <alignment horizontal="center"/>
    </xf>
    <xf numFmtId="1" fontId="15" fillId="0" borderId="7" xfId="0" applyNumberFormat="1" applyFont="1" applyBorder="1" applyAlignment="1">
      <alignment horizontal="center"/>
    </xf>
    <xf numFmtId="1" fontId="15" fillId="0" borderId="6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1" fontId="15" fillId="0" borderId="1" xfId="0" applyNumberFormat="1" applyFont="1" applyBorder="1" applyAlignment="1">
      <alignment horizontal="center" wrapText="1"/>
    </xf>
    <xf numFmtId="0" fontId="12" fillId="4" borderId="0" xfId="0" applyFont="1" applyFill="1" applyAlignment="1">
      <alignment horizontal="center"/>
    </xf>
    <xf numFmtId="0" fontId="10" fillId="8" borderId="1" xfId="0" applyFont="1" applyFill="1" applyBorder="1" applyAlignment="1">
      <alignment horizontal="center"/>
    </xf>
    <xf numFmtId="0" fontId="10" fillId="8" borderId="1" xfId="0" applyFont="1" applyFill="1" applyBorder="1" applyAlignment="1">
      <alignment horizontal="center" wrapText="1"/>
    </xf>
    <xf numFmtId="166" fontId="0" fillId="4" borderId="4" xfId="0" applyNumberFormat="1" applyFill="1" applyBorder="1" applyAlignment="1">
      <alignment horizontal="center"/>
    </xf>
    <xf numFmtId="166" fontId="0" fillId="4" borderId="2" xfId="0" applyNumberFormat="1" applyFill="1" applyBorder="1" applyAlignment="1">
      <alignment horizontal="center"/>
    </xf>
  </cellXfs>
  <cellStyles count="3">
    <cellStyle name="Currency" xfId="2" builtinId="4"/>
    <cellStyle name="Normal" xfId="0" builtinId="0"/>
    <cellStyle name="Normal 2" xfId="1" xr:uid="{CE01F0EA-3ABB-473D-8B2B-4BE7E5B21FA2}"/>
  </cellStyles>
  <dxfs count="27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Program Level Finance consumption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'Master Data- Finance_old'!$E$32</c:f>
              <c:strCache>
                <c:ptCount val="1"/>
                <c:pt idx="0">
                  <c:v>Budget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'Master Data- Finance_old'!$D$33:$D$39</c:f>
              <c:strCache>
                <c:ptCount val="7"/>
                <c:pt idx="0">
                  <c:v>Aquarius</c:v>
                </c:pt>
                <c:pt idx="1">
                  <c:v>Brooklyn</c:v>
                </c:pt>
                <c:pt idx="2">
                  <c:v>Gemini</c:v>
                </c:pt>
                <c:pt idx="3">
                  <c:v>Jupiter</c:v>
                </c:pt>
                <c:pt idx="4">
                  <c:v>Others(Cloud Ops)</c:v>
                </c:pt>
                <c:pt idx="5">
                  <c:v>Sapphire</c:v>
                </c:pt>
                <c:pt idx="6">
                  <c:v>Sustenance</c:v>
                </c:pt>
              </c:strCache>
            </c:strRef>
          </c:cat>
          <c:val>
            <c:numRef>
              <c:f>'Master Data- Finance_old'!$E$33:$E$39</c:f>
              <c:numCache>
                <c:formatCode>_("$"* #,##0.00_);_("$"* \(#,##0.00\);_("$"* "-"??_);_(@_)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891825.4413322286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59-4FCB-AEA5-C5FF10E2BE70}"/>
            </c:ext>
          </c:extLst>
        </c:ser>
        <c:ser>
          <c:idx val="1"/>
          <c:order val="1"/>
          <c:tx>
            <c:strRef>
              <c:f>'Master Data- Finance_old'!$F$32</c:f>
              <c:strCache>
                <c:ptCount val="1"/>
                <c:pt idx="0">
                  <c:v>Budget Consumed till 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'Master Data- Finance_old'!$D$33:$D$39</c:f>
              <c:strCache>
                <c:ptCount val="7"/>
                <c:pt idx="0">
                  <c:v>Aquarius</c:v>
                </c:pt>
                <c:pt idx="1">
                  <c:v>Brooklyn</c:v>
                </c:pt>
                <c:pt idx="2">
                  <c:v>Gemini</c:v>
                </c:pt>
                <c:pt idx="3">
                  <c:v>Jupiter</c:v>
                </c:pt>
                <c:pt idx="4">
                  <c:v>Others(Cloud Ops)</c:v>
                </c:pt>
                <c:pt idx="5">
                  <c:v>Sapphire</c:v>
                </c:pt>
                <c:pt idx="6">
                  <c:v>Sustenance</c:v>
                </c:pt>
              </c:strCache>
            </c:strRef>
          </c:cat>
          <c:val>
            <c:numRef>
              <c:f>'Master Data- Finance_old'!$F$33:$F$39</c:f>
              <c:numCache>
                <c:formatCode>_("$"* #,##0.00_);_("$"* \(#,##0.00\);_("$"* "-"??_);_(@_)</c:formatCode>
                <c:ptCount val="7"/>
                <c:pt idx="0">
                  <c:v>87552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166227.29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59-4FCB-AEA5-C5FF10E2B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2202431"/>
        <c:axId val="1872204927"/>
      </c:barChart>
      <c:catAx>
        <c:axId val="187220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204927"/>
        <c:crosses val="autoZero"/>
        <c:auto val="1"/>
        <c:lblAlgn val="ctr"/>
        <c:lblOffset val="100"/>
        <c:noMultiLvlLbl val="0"/>
      </c:catAx>
      <c:valAx>
        <c:axId val="187220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20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'Master Data- Finance_old'!$D$33</c:f>
              <c:strCache>
                <c:ptCount val="1"/>
                <c:pt idx="0">
                  <c:v>Aquarius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0E-43F0-A27A-CE3FD4C647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0E-43F0-A27A-CE3FD4C647C6}"/>
              </c:ext>
            </c:extLst>
          </c:dPt>
          <c:cat>
            <c:strRef>
              <c:f>'Master Data- Finance_old'!$E$32:$F$32</c:f>
              <c:strCache>
                <c:ptCount val="2"/>
                <c:pt idx="0">
                  <c:v>Budget </c:v>
                </c:pt>
                <c:pt idx="1">
                  <c:v>Budget Consumed till Date</c:v>
                </c:pt>
              </c:strCache>
            </c:strRef>
          </c:cat>
          <c:val>
            <c:numRef>
              <c:f>'Master Data- Finance_old'!$E$33:$F$33</c:f>
              <c:numCache>
                <c:formatCode>_("$"* #,##0.00_);_("$"* \(#,##0.00\);_("$"* "-"??_);_(@_)</c:formatCode>
                <c:ptCount val="2"/>
                <c:pt idx="0">
                  <c:v>0</c:v>
                </c:pt>
                <c:pt idx="1">
                  <c:v>87552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0E-43F0-A27A-CE3FD4C64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'Master Data- Finance_old'!$F$66</c:f>
              <c:strCache>
                <c:ptCount val="1"/>
                <c:pt idx="0">
                  <c:v>Burn out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'Master Data- Finance_old'!$D$67:$D$72</c:f>
              <c:numCache>
                <c:formatCode>[$-409]mmm\-yy;@</c:formatCode>
                <c:ptCount val="6"/>
                <c:pt idx="0">
                  <c:v>44826</c:v>
                </c:pt>
                <c:pt idx="1">
                  <c:v>44856</c:v>
                </c:pt>
                <c:pt idx="2">
                  <c:v>44887</c:v>
                </c:pt>
                <c:pt idx="3">
                  <c:v>44917</c:v>
                </c:pt>
                <c:pt idx="4">
                  <c:v>44948</c:v>
                </c:pt>
                <c:pt idx="5">
                  <c:v>44979</c:v>
                </c:pt>
              </c:numCache>
            </c:numRef>
          </c:cat>
          <c:val>
            <c:numRef>
              <c:f>'Master Data- Finance_old'!$F$67:$F$72</c:f>
              <c:numCache>
                <c:formatCode>_("$"* #,##0.00_);_("$"* \(#,##0.00\);_("$"* "-"??_);_(@_)</c:formatCode>
                <c:ptCount val="6"/>
                <c:pt idx="0">
                  <c:v>2970692.72</c:v>
                </c:pt>
                <c:pt idx="1">
                  <c:v>2730692.72</c:v>
                </c:pt>
                <c:pt idx="2">
                  <c:v>2480692.7200000002</c:v>
                </c:pt>
                <c:pt idx="3">
                  <c:v>2310692.7200000002</c:v>
                </c:pt>
                <c:pt idx="4">
                  <c:v>2120692.7200000002</c:v>
                </c:pt>
                <c:pt idx="5">
                  <c:v>1910692.7200000002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16-4706-9413-D1FFE0A65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402832"/>
        <c:axId val="608425712"/>
      </c:lineChart>
      <c:dateAx>
        <c:axId val="608402832"/>
        <c:scaling>
          <c:orientation val="minMax"/>
        </c:scaling>
        <c:delete val="0"/>
        <c:axPos val="b"/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425712"/>
        <c:crosses val="autoZero"/>
        <c:auto val="1"/>
        <c:lblOffset val="100"/>
        <c:baseTimeUnit val="months"/>
      </c:dateAx>
      <c:valAx>
        <c:axId val="60842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40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1383659</xdr:colOff>
      <xdr:row>42</xdr:row>
      <xdr:rowOff>106722</xdr:rowOff>
    </xdr:from>
    <xdr:to>
      <xdr:col>9</xdr:col>
      <xdr:colOff>280040</xdr:colOff>
      <xdr:row>56</xdr:row>
      <xdr:rowOff>108243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B6D9992-5EA7-4ABE-B137-CDD50B2D84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00777" y="8033016"/>
          <a:ext cx="4260263" cy="233234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104322</xdr:colOff>
      <xdr:row>26</xdr:row>
      <xdr:rowOff>25400</xdr:rowOff>
    </xdr:from>
    <xdr:to>
      <xdr:col>11</xdr:col>
      <xdr:colOff>213179</xdr:colOff>
      <xdr:row>39</xdr:row>
      <xdr:rowOff>19957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68DBFE02-CF27-4E13-9AD0-4A323BF8DE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97118</xdr:colOff>
      <xdr:row>40</xdr:row>
      <xdr:rowOff>148665</xdr:rowOff>
    </xdr:from>
    <xdr:to>
      <xdr:col>10</xdr:col>
      <xdr:colOff>246529</xdr:colOff>
      <xdr:row>55</xdr:row>
      <xdr:rowOff>90394</xdr:rowOff>
    </xdr:to>
    <xdr:graphicFrame macro="">
      <xdr:nvGraphicFramePr>
        <xdr:cNvPr id="13" name="Chart 2">
          <a:extLst>
            <a:ext uri="{FF2B5EF4-FFF2-40B4-BE49-F238E27FC236}">
              <a16:creationId xmlns:a16="http://schemas.microsoft.com/office/drawing/2014/main" id="{81FA6008-2763-4B5B-9A5D-62C3D2E6FF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64</xdr:row>
      <xdr:rowOff>171076</xdr:rowOff>
    </xdr:from>
    <xdr:to>
      <xdr:col>13</xdr:col>
      <xdr:colOff>336176</xdr:colOff>
      <xdr:row>79</xdr:row>
      <xdr:rowOff>112806</xdr:rowOff>
    </xdr:to>
    <xdr:graphicFrame macro="">
      <xdr:nvGraphicFramePr>
        <xdr:cNvPr id="16" name="Chart 3">
          <a:extLst>
            <a:ext uri="{FF2B5EF4-FFF2-40B4-BE49-F238E27FC236}">
              <a16:creationId xmlns:a16="http://schemas.microsoft.com/office/drawing/2014/main" id="{F06C8330-B1C2-4A15-AF22-FA1D69AD8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73AE1-661F-4B59-820D-88E7797BFA53}">
  <dimension ref="A1:L19"/>
  <sheetViews>
    <sheetView topLeftCell="A2" zoomScale="55" zoomScaleNormal="55" workbookViewId="0">
      <selection sqref="A1:L13"/>
    </sheetView>
  </sheetViews>
  <sheetFormatPr defaultColWidth="8.7109375" defaultRowHeight="12.75" x14ac:dyDescent="0.2"/>
  <cols>
    <col min="1" max="1" width="8.7109375" style="67" customWidth="1"/>
    <col min="2" max="2" width="71.7109375" style="67" bestFit="1" customWidth="1"/>
    <col min="3" max="3" width="15.140625" style="67" bestFit="1" customWidth="1"/>
    <col min="4" max="4" width="18.7109375" style="67" customWidth="1"/>
    <col min="5" max="5" width="14.5703125" style="67" bestFit="1" customWidth="1"/>
    <col min="6" max="6" width="11.42578125" style="67" customWidth="1"/>
    <col min="7" max="7" width="49.85546875" style="67" customWidth="1"/>
    <col min="8" max="8" width="21.140625" style="67" customWidth="1"/>
    <col min="9" max="9" width="19.140625" style="67" customWidth="1"/>
    <col min="10" max="10" width="22.42578125" style="67" customWidth="1"/>
    <col min="11" max="11" width="22.140625" style="67" customWidth="1"/>
    <col min="12" max="12" width="31.85546875" style="67" customWidth="1"/>
    <col min="13" max="13" width="17.28515625" style="67" customWidth="1"/>
    <col min="14" max="16384" width="8.7109375" style="67"/>
  </cols>
  <sheetData>
    <row r="1" spans="1:12" s="63" customFormat="1" ht="74.45" customHeight="1" x14ac:dyDescent="0.2">
      <c r="A1" s="61" t="s">
        <v>199</v>
      </c>
      <c r="B1" s="18" t="s">
        <v>222</v>
      </c>
      <c r="C1" s="61" t="s">
        <v>239</v>
      </c>
      <c r="D1" s="61" t="s">
        <v>240</v>
      </c>
      <c r="E1" s="61" t="s">
        <v>241</v>
      </c>
      <c r="F1" s="61" t="s">
        <v>242</v>
      </c>
      <c r="G1" s="61" t="s">
        <v>253</v>
      </c>
      <c r="H1" s="61" t="s">
        <v>243</v>
      </c>
      <c r="I1" s="61" t="s">
        <v>244</v>
      </c>
      <c r="J1" s="61" t="s">
        <v>245</v>
      </c>
      <c r="K1" s="61" t="s">
        <v>246</v>
      </c>
      <c r="L1" s="61" t="s">
        <v>247</v>
      </c>
    </row>
    <row r="2" spans="1:12" ht="39" customHeight="1" x14ac:dyDescent="0.25">
      <c r="A2" s="64" t="s">
        <v>252</v>
      </c>
      <c r="B2" s="57" t="s">
        <v>14</v>
      </c>
      <c r="C2" s="65" t="s">
        <v>248</v>
      </c>
      <c r="D2" s="65" t="s">
        <v>249</v>
      </c>
      <c r="E2" s="65" t="s">
        <v>250</v>
      </c>
      <c r="F2" s="70"/>
      <c r="G2" s="108" t="s">
        <v>282</v>
      </c>
      <c r="H2" s="108" t="s">
        <v>283</v>
      </c>
      <c r="I2" s="112" t="s">
        <v>295</v>
      </c>
      <c r="J2" s="65">
        <v>6.14</v>
      </c>
      <c r="K2" s="65">
        <v>6.14</v>
      </c>
      <c r="L2" s="65" t="s">
        <v>251</v>
      </c>
    </row>
    <row r="3" spans="1:12" ht="39" customHeight="1" x14ac:dyDescent="0.25">
      <c r="A3" s="64" t="s">
        <v>252</v>
      </c>
      <c r="B3" s="57" t="s">
        <v>37</v>
      </c>
      <c r="C3" s="65" t="s">
        <v>248</v>
      </c>
      <c r="D3" s="65" t="s">
        <v>249</v>
      </c>
      <c r="E3" s="65" t="s">
        <v>250</v>
      </c>
      <c r="F3" s="70"/>
      <c r="G3" s="111" t="s">
        <v>271</v>
      </c>
      <c r="H3" s="111" t="s">
        <v>272</v>
      </c>
      <c r="I3" s="112" t="s">
        <v>273</v>
      </c>
      <c r="J3" s="112">
        <v>6.43</v>
      </c>
      <c r="K3" s="112">
        <v>6.43</v>
      </c>
      <c r="L3" s="112" t="s">
        <v>251</v>
      </c>
    </row>
    <row r="4" spans="1:12" ht="39" customHeight="1" x14ac:dyDescent="0.25">
      <c r="A4" s="64" t="s">
        <v>252</v>
      </c>
      <c r="B4" s="57" t="s">
        <v>139</v>
      </c>
      <c r="C4" s="65" t="s">
        <v>248</v>
      </c>
      <c r="D4" s="65" t="s">
        <v>249</v>
      </c>
      <c r="E4" s="65" t="s">
        <v>250</v>
      </c>
      <c r="F4" s="70"/>
      <c r="G4" s="111" t="s">
        <v>274</v>
      </c>
      <c r="H4" s="111" t="s">
        <v>275</v>
      </c>
      <c r="I4" s="112" t="s">
        <v>295</v>
      </c>
      <c r="J4" s="112" t="s">
        <v>26</v>
      </c>
      <c r="K4" s="112" t="s">
        <v>26</v>
      </c>
      <c r="L4" s="112" t="s">
        <v>251</v>
      </c>
    </row>
    <row r="5" spans="1:12" ht="39" customHeight="1" x14ac:dyDescent="0.25">
      <c r="A5" s="64" t="s">
        <v>252</v>
      </c>
      <c r="B5" s="57" t="s">
        <v>214</v>
      </c>
      <c r="C5" s="65" t="s">
        <v>248</v>
      </c>
      <c r="D5" s="65" t="s">
        <v>249</v>
      </c>
      <c r="E5" s="65" t="s">
        <v>250</v>
      </c>
      <c r="F5" s="70"/>
      <c r="G5" s="108" t="s">
        <v>263</v>
      </c>
      <c r="H5" s="108" t="s">
        <v>264</v>
      </c>
      <c r="I5" s="112" t="s">
        <v>295</v>
      </c>
      <c r="J5" s="108">
        <v>6.71</v>
      </c>
      <c r="K5" s="108">
        <v>6.71</v>
      </c>
      <c r="L5" s="108" t="s">
        <v>251</v>
      </c>
    </row>
    <row r="6" spans="1:12" s="102" customFormat="1" ht="39" customHeight="1" x14ac:dyDescent="0.25">
      <c r="A6" s="99" t="s">
        <v>252</v>
      </c>
      <c r="B6" s="100" t="s">
        <v>215</v>
      </c>
      <c r="C6" s="101" t="s">
        <v>248</v>
      </c>
      <c r="D6" s="101" t="s">
        <v>249</v>
      </c>
      <c r="E6" s="101" t="s">
        <v>250</v>
      </c>
      <c r="F6" s="101"/>
      <c r="G6" s="108" t="s">
        <v>269</v>
      </c>
      <c r="H6" s="108" t="s">
        <v>269</v>
      </c>
      <c r="I6" s="108" t="s">
        <v>269</v>
      </c>
      <c r="J6" s="108" t="s">
        <v>269</v>
      </c>
      <c r="K6" s="108" t="s">
        <v>269</v>
      </c>
      <c r="L6" s="108" t="s">
        <v>251</v>
      </c>
    </row>
    <row r="7" spans="1:12" ht="39" customHeight="1" x14ac:dyDescent="0.25">
      <c r="A7" s="64" t="s">
        <v>252</v>
      </c>
      <c r="B7" s="57" t="s">
        <v>216</v>
      </c>
      <c r="C7" s="65" t="s">
        <v>248</v>
      </c>
      <c r="D7" s="65" t="s">
        <v>249</v>
      </c>
      <c r="E7" s="65" t="s">
        <v>250</v>
      </c>
      <c r="F7" s="70"/>
      <c r="G7" s="108" t="s">
        <v>267</v>
      </c>
      <c r="H7" s="108" t="s">
        <v>268</v>
      </c>
      <c r="I7" s="108" t="s">
        <v>278</v>
      </c>
      <c r="J7" s="108">
        <v>6.71</v>
      </c>
      <c r="K7" s="108">
        <v>6.71</v>
      </c>
      <c r="L7" s="108" t="s">
        <v>251</v>
      </c>
    </row>
    <row r="8" spans="1:12" ht="39" customHeight="1" x14ac:dyDescent="0.25">
      <c r="A8" s="64" t="s">
        <v>252</v>
      </c>
      <c r="B8" s="57" t="s">
        <v>217</v>
      </c>
      <c r="C8" s="65" t="s">
        <v>248</v>
      </c>
      <c r="D8" s="65" t="s">
        <v>249</v>
      </c>
      <c r="E8" s="65" t="s">
        <v>250</v>
      </c>
      <c r="F8" s="70"/>
      <c r="G8" s="108" t="s">
        <v>265</v>
      </c>
      <c r="H8" s="108" t="s">
        <v>266</v>
      </c>
      <c r="I8" s="112" t="s">
        <v>295</v>
      </c>
      <c r="J8" s="108">
        <v>7</v>
      </c>
      <c r="K8" s="108">
        <v>7</v>
      </c>
      <c r="L8" s="108" t="s">
        <v>251</v>
      </c>
    </row>
    <row r="9" spans="1:12" ht="65.45" customHeight="1" x14ac:dyDescent="0.25">
      <c r="A9" s="64" t="s">
        <v>252</v>
      </c>
      <c r="B9" s="57" t="s">
        <v>218</v>
      </c>
      <c r="C9" s="65" t="s">
        <v>248</v>
      </c>
      <c r="D9" s="65" t="s">
        <v>249</v>
      </c>
      <c r="E9" s="65" t="s">
        <v>250</v>
      </c>
      <c r="F9" s="70"/>
      <c r="G9" s="120" t="s">
        <v>285</v>
      </c>
      <c r="H9" s="108" t="s">
        <v>286</v>
      </c>
      <c r="I9" s="108" t="s">
        <v>295</v>
      </c>
      <c r="J9" s="108">
        <v>6.71</v>
      </c>
      <c r="K9" s="108">
        <v>6.71</v>
      </c>
      <c r="L9" s="108" t="s">
        <v>251</v>
      </c>
    </row>
    <row r="10" spans="1:12" ht="80.099999999999994" customHeight="1" x14ac:dyDescent="0.25">
      <c r="A10" s="64" t="s">
        <v>252</v>
      </c>
      <c r="B10" s="57" t="s">
        <v>206</v>
      </c>
      <c r="C10" s="65" t="s">
        <v>248</v>
      </c>
      <c r="D10" s="65" t="s">
        <v>249</v>
      </c>
      <c r="E10" s="65" t="s">
        <v>250</v>
      </c>
      <c r="F10" s="70"/>
      <c r="G10" s="120" t="s">
        <v>288</v>
      </c>
      <c r="H10" s="120" t="s">
        <v>287</v>
      </c>
      <c r="I10" s="108" t="s">
        <v>295</v>
      </c>
      <c r="J10" s="65">
        <v>7</v>
      </c>
      <c r="K10" s="65">
        <v>7</v>
      </c>
      <c r="L10" s="108" t="s">
        <v>251</v>
      </c>
    </row>
    <row r="11" spans="1:12" ht="55.5" customHeight="1" x14ac:dyDescent="0.25">
      <c r="A11" s="64" t="s">
        <v>252</v>
      </c>
      <c r="B11" s="57" t="s">
        <v>154</v>
      </c>
      <c r="C11" s="65" t="s">
        <v>248</v>
      </c>
      <c r="D11" s="65" t="s">
        <v>249</v>
      </c>
      <c r="E11" s="65" t="s">
        <v>250</v>
      </c>
      <c r="F11" s="70"/>
      <c r="G11" s="120" t="s">
        <v>294</v>
      </c>
      <c r="H11" s="120" t="s">
        <v>293</v>
      </c>
      <c r="I11" s="108" t="s">
        <v>295</v>
      </c>
      <c r="J11" s="65">
        <v>6.17</v>
      </c>
      <c r="K11" s="65">
        <v>6.17</v>
      </c>
      <c r="L11" s="108" t="s">
        <v>251</v>
      </c>
    </row>
    <row r="12" spans="1:12" ht="39" customHeight="1" x14ac:dyDescent="0.25">
      <c r="A12" s="64" t="s">
        <v>252</v>
      </c>
      <c r="B12" s="57" t="s">
        <v>148</v>
      </c>
      <c r="C12" s="65" t="s">
        <v>248</v>
      </c>
      <c r="D12" s="65" t="s">
        <v>249</v>
      </c>
      <c r="E12" s="65" t="s">
        <v>250</v>
      </c>
      <c r="F12" s="70"/>
      <c r="G12" s="120" t="s">
        <v>284</v>
      </c>
      <c r="H12" s="120" t="s">
        <v>292</v>
      </c>
      <c r="I12" s="120" t="s">
        <v>291</v>
      </c>
      <c r="J12" s="65" t="s">
        <v>26</v>
      </c>
      <c r="K12" s="65" t="s">
        <v>26</v>
      </c>
      <c r="L12" s="108" t="s">
        <v>251</v>
      </c>
    </row>
    <row r="13" spans="1:12" ht="52.5" customHeight="1" x14ac:dyDescent="0.25">
      <c r="A13" s="64" t="s">
        <v>252</v>
      </c>
      <c r="B13" s="57" t="s">
        <v>149</v>
      </c>
      <c r="C13" s="65" t="s">
        <v>248</v>
      </c>
      <c r="D13" s="65" t="s">
        <v>249</v>
      </c>
      <c r="E13" s="65" t="s">
        <v>250</v>
      </c>
      <c r="F13" s="70"/>
      <c r="G13" s="120" t="s">
        <v>289</v>
      </c>
      <c r="H13" s="120" t="s">
        <v>290</v>
      </c>
      <c r="I13" s="108" t="s">
        <v>295</v>
      </c>
      <c r="J13" s="65">
        <v>7</v>
      </c>
      <c r="K13" s="65">
        <v>7</v>
      </c>
      <c r="L13" s="108" t="s">
        <v>251</v>
      </c>
    </row>
    <row r="14" spans="1:12" ht="39" customHeight="1" x14ac:dyDescent="0.2">
      <c r="A14" s="65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</row>
    <row r="15" spans="1:12" x14ac:dyDescent="0.2">
      <c r="A15" s="65"/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5"/>
    </row>
    <row r="16" spans="1:12" x14ac:dyDescent="0.2">
      <c r="A16" s="65"/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</row>
    <row r="17" spans="1:12" x14ac:dyDescent="0.2">
      <c r="A17" s="65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</row>
    <row r="18" spans="1:12" x14ac:dyDescent="0.2">
      <c r="A18" s="65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</row>
    <row r="19" spans="1:12" x14ac:dyDescent="0.2">
      <c r="A19" s="65"/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</row>
  </sheetData>
  <conditionalFormatting sqref="C2 C4:C8 C10:C13">
    <cfRule type="cellIs" dxfId="26" priority="25" operator="equal">
      <formula>"Under Utilised"</formula>
    </cfRule>
    <cfRule type="cellIs" dxfId="25" priority="26" operator="equal">
      <formula>"As per projection"</formula>
    </cfRule>
    <cfRule type="cellIs" dxfId="24" priority="27" operator="equal">
      <formula>"Overrun"</formula>
    </cfRule>
  </conditionalFormatting>
  <conditionalFormatting sqref="D2 D4:D8 D10:D13">
    <cfRule type="cellIs" dxfId="23" priority="22" operator="equal">
      <formula>"Open positions Greater than 1 month"</formula>
    </cfRule>
    <cfRule type="cellIs" dxfId="22" priority="23" operator="equal">
      <formula>"Open positions less than 1 month"</formula>
    </cfRule>
    <cfRule type="cellIs" dxfId="21" priority="24" operator="equal">
      <formula>"No Open positions"</formula>
    </cfRule>
  </conditionalFormatting>
  <conditionalFormatting sqref="E2 E4:E8 E10:E13">
    <cfRule type="cellIs" dxfId="20" priority="19" operator="equal">
      <formula>"As per Schedule"</formula>
    </cfRule>
    <cfRule type="cellIs" dxfId="19" priority="20" operator="equal">
      <formula>"Ahead of Schedule"</formula>
    </cfRule>
    <cfRule type="cellIs" dxfId="18" priority="21" operator="equal">
      <formula>"Behind Schedule"</formula>
    </cfRule>
  </conditionalFormatting>
  <conditionalFormatting sqref="C3">
    <cfRule type="cellIs" dxfId="17" priority="16" operator="equal">
      <formula>"Under Utilised"</formula>
    </cfRule>
    <cfRule type="cellIs" dxfId="16" priority="17" operator="equal">
      <formula>"As per projection"</formula>
    </cfRule>
    <cfRule type="cellIs" dxfId="15" priority="18" operator="equal">
      <formula>"Overrun"</formula>
    </cfRule>
  </conditionalFormatting>
  <conditionalFormatting sqref="D3">
    <cfRule type="cellIs" dxfId="14" priority="13" operator="equal">
      <formula>"Open positions Greater than 1 month"</formula>
    </cfRule>
    <cfRule type="cellIs" dxfId="13" priority="14" operator="equal">
      <formula>"Open positions less than 1 month"</formula>
    </cfRule>
    <cfRule type="cellIs" dxfId="12" priority="15" operator="equal">
      <formula>"No Open positions"</formula>
    </cfRule>
  </conditionalFormatting>
  <conditionalFormatting sqref="E3">
    <cfRule type="cellIs" dxfId="11" priority="10" operator="equal">
      <formula>"As per Schedule"</formula>
    </cfRule>
    <cfRule type="cellIs" dxfId="10" priority="11" operator="equal">
      <formula>"Ahead of Schedule"</formula>
    </cfRule>
    <cfRule type="cellIs" dxfId="9" priority="12" operator="equal">
      <formula>"Behind Schedule"</formula>
    </cfRule>
  </conditionalFormatting>
  <conditionalFormatting sqref="C9">
    <cfRule type="cellIs" dxfId="8" priority="7" operator="equal">
      <formula>"Under Utilised"</formula>
    </cfRule>
    <cfRule type="cellIs" dxfId="7" priority="8" operator="equal">
      <formula>"As per projection"</formula>
    </cfRule>
    <cfRule type="cellIs" dxfId="6" priority="9" operator="equal">
      <formula>"Overrun"</formula>
    </cfRule>
  </conditionalFormatting>
  <conditionalFormatting sqref="D9">
    <cfRule type="cellIs" dxfId="5" priority="4" operator="equal">
      <formula>"Open positions Greater than 1 month"</formula>
    </cfRule>
    <cfRule type="cellIs" dxfId="4" priority="5" operator="equal">
      <formula>"Open positions less than 1 month"</formula>
    </cfRule>
    <cfRule type="cellIs" dxfId="3" priority="6" operator="equal">
      <formula>"No Open positions"</formula>
    </cfRule>
  </conditionalFormatting>
  <conditionalFormatting sqref="E9">
    <cfRule type="cellIs" dxfId="2" priority="1" operator="equal">
      <formula>"As per Schedule"</formula>
    </cfRule>
    <cfRule type="cellIs" dxfId="1" priority="2" operator="equal">
      <formula>"Ahead of Schedule"</formula>
    </cfRule>
    <cfRule type="cellIs" dxfId="0" priority="3" operator="equal">
      <formula>"Behind Schedule"</formula>
    </cfRule>
  </conditionalFormatting>
  <dataValidations count="4">
    <dataValidation type="list" allowBlank="1" showInputMessage="1" showErrorMessage="1" sqref="L2:L13" xr:uid="{B3D8622B-037F-4332-B53A-F4A9A9F2DC43}">
      <formula1>"Resource with Training Overdue, No resources with Training overdue"</formula1>
    </dataValidation>
    <dataValidation type="list" allowBlank="1" showInputMessage="1" showErrorMessage="1" sqref="E2:E13" xr:uid="{FEF55384-EBC2-41EE-82D3-B54B4C99185D}">
      <formula1>"As per Schedule,Behind Schedule, Ahead of Schedule"</formula1>
    </dataValidation>
    <dataValidation type="list" allowBlank="1" showInputMessage="1" showErrorMessage="1" sqref="D2:D13" xr:uid="{59FCD1EA-0F4B-44FF-9359-D1B353003AE8}">
      <formula1>"No Open positions, Open positions less than 1 month, Open positions Greater than 1 month"</formula1>
    </dataValidation>
    <dataValidation type="list" allowBlank="1" showInputMessage="1" showErrorMessage="1" sqref="C2:C13" xr:uid="{B9D4BA93-8792-4F3E-8CC9-2F9BEB019503}">
      <formula1>"Overrun, Under utilised, As per projection"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73"/>
  <sheetViews>
    <sheetView showGridLines="0" zoomScaleNormal="100" workbookViewId="0">
      <pane xSplit="8" ySplit="1" topLeftCell="U11" activePane="bottomRight" state="frozen"/>
      <selection pane="topRight" activeCell="F1" sqref="F1"/>
      <selection pane="bottomLeft" activeCell="A2" sqref="A2"/>
      <selection pane="bottomRight" activeCell="A46" sqref="A46:A47"/>
    </sheetView>
  </sheetViews>
  <sheetFormatPr defaultColWidth="9.140625" defaultRowHeight="11.25" x14ac:dyDescent="0.25"/>
  <cols>
    <col min="1" max="1" width="26.85546875" style="3" customWidth="1"/>
    <col min="2" max="2" width="17.5703125" style="3" customWidth="1"/>
    <col min="3" max="5" width="15.5703125" style="3" customWidth="1"/>
    <col min="6" max="6" width="15.5703125" style="5" customWidth="1"/>
    <col min="7" max="7" width="15.5703125" style="6" customWidth="1"/>
    <col min="8" max="8" width="15.5703125" style="3" customWidth="1"/>
    <col min="9" max="11" width="20.42578125" style="3" customWidth="1"/>
    <col min="12" max="12" width="27.140625" style="3" customWidth="1"/>
    <col min="13" max="13" width="23.140625" style="3" customWidth="1"/>
    <col min="14" max="14" width="24.85546875" style="3" customWidth="1"/>
    <col min="15" max="15" width="20.140625" style="3" customWidth="1"/>
    <col min="16" max="16" width="25.42578125" style="3" customWidth="1"/>
    <col min="17" max="19" width="15.7109375" style="5" customWidth="1"/>
    <col min="20" max="20" width="16.140625" style="5" bestFit="1" customWidth="1"/>
    <col min="21" max="21" width="15.140625" style="3" customWidth="1"/>
    <col min="22" max="23" width="12.42578125" style="3" customWidth="1"/>
    <col min="24" max="24" width="37.85546875" style="6" customWidth="1"/>
    <col min="25" max="25" width="13.140625" style="3" customWidth="1"/>
    <col min="26" max="26" width="14.28515625" style="3" customWidth="1"/>
    <col min="27" max="16384" width="9.140625" style="3"/>
  </cols>
  <sheetData>
    <row r="1" spans="1:35" ht="42" customHeight="1" x14ac:dyDescent="0.25">
      <c r="A1" s="18" t="s">
        <v>119</v>
      </c>
      <c r="B1" s="18" t="s">
        <v>120</v>
      </c>
      <c r="C1" s="18" t="s">
        <v>141</v>
      </c>
      <c r="D1" s="18" t="s">
        <v>140</v>
      </c>
      <c r="E1" s="12" t="s">
        <v>0</v>
      </c>
      <c r="F1" s="12" t="s">
        <v>1</v>
      </c>
      <c r="G1" s="19" t="s">
        <v>2</v>
      </c>
      <c r="H1" s="12" t="s">
        <v>122</v>
      </c>
      <c r="I1" s="12" t="s">
        <v>129</v>
      </c>
      <c r="J1" s="12" t="s">
        <v>130</v>
      </c>
      <c r="K1" s="12" t="s">
        <v>136</v>
      </c>
      <c r="L1" s="24" t="s">
        <v>3</v>
      </c>
      <c r="M1" s="24" t="s">
        <v>4</v>
      </c>
      <c r="N1" s="24" t="s">
        <v>5</v>
      </c>
      <c r="O1" s="24" t="s">
        <v>6</v>
      </c>
      <c r="P1" s="24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2" t="s">
        <v>12</v>
      </c>
      <c r="V1" s="16" t="s">
        <v>124</v>
      </c>
      <c r="W1" s="16" t="s">
        <v>125</v>
      </c>
      <c r="X1" s="25" t="s">
        <v>13</v>
      </c>
      <c r="Y1" s="12" t="s">
        <v>142</v>
      </c>
      <c r="Z1" s="12" t="s">
        <v>143</v>
      </c>
      <c r="AA1" s="12" t="s">
        <v>144</v>
      </c>
      <c r="AB1" s="15"/>
      <c r="AC1" s="15"/>
      <c r="AD1" s="15"/>
      <c r="AE1" s="15"/>
      <c r="AF1" s="15"/>
      <c r="AG1" s="15"/>
      <c r="AH1" s="15"/>
      <c r="AI1" s="15"/>
    </row>
    <row r="2" spans="1:35" ht="19.5" customHeight="1" x14ac:dyDescent="0.25">
      <c r="A2" s="106" t="s">
        <v>154</v>
      </c>
      <c r="B2" s="76" t="s">
        <v>175</v>
      </c>
      <c r="C2" s="7" t="s">
        <v>155</v>
      </c>
      <c r="D2" s="15" t="s">
        <v>146</v>
      </c>
      <c r="E2" s="15" t="s">
        <v>176</v>
      </c>
      <c r="F2" s="10" t="s">
        <v>59</v>
      </c>
      <c r="G2" s="23" t="s">
        <v>181</v>
      </c>
      <c r="H2" s="4" t="s">
        <v>29</v>
      </c>
      <c r="I2" s="8" t="s">
        <v>131</v>
      </c>
      <c r="J2" s="8" t="s">
        <v>134</v>
      </c>
      <c r="K2" s="15"/>
      <c r="L2" s="8" t="s">
        <v>25</v>
      </c>
      <c r="M2" s="8" t="s">
        <v>35</v>
      </c>
      <c r="N2" s="8" t="s">
        <v>47</v>
      </c>
      <c r="O2" s="8" t="s">
        <v>62</v>
      </c>
      <c r="P2" s="8" t="s">
        <v>63</v>
      </c>
      <c r="Q2" s="4"/>
      <c r="R2" s="4" t="s">
        <v>21</v>
      </c>
      <c r="S2" s="4"/>
      <c r="T2" s="4"/>
      <c r="U2" s="10">
        <v>2</v>
      </c>
      <c r="V2" s="13">
        <v>2</v>
      </c>
      <c r="W2" s="17" t="s">
        <v>127</v>
      </c>
      <c r="X2" s="26" t="s">
        <v>26</v>
      </c>
      <c r="Y2" s="15" t="s">
        <v>62</v>
      </c>
      <c r="Z2" s="15"/>
      <c r="AA2" s="15"/>
      <c r="AB2" s="15"/>
      <c r="AC2" s="15"/>
      <c r="AD2" s="15"/>
      <c r="AE2" s="15"/>
      <c r="AF2" s="15"/>
      <c r="AG2" s="15"/>
      <c r="AH2" s="15"/>
      <c r="AI2" s="15"/>
    </row>
    <row r="3" spans="1:35" ht="19.5" customHeight="1" x14ac:dyDescent="0.25">
      <c r="A3" s="106" t="s">
        <v>154</v>
      </c>
      <c r="B3" s="76" t="s">
        <v>175</v>
      </c>
      <c r="C3" s="7" t="s">
        <v>155</v>
      </c>
      <c r="D3" s="15" t="s">
        <v>146</v>
      </c>
      <c r="E3" s="15" t="s">
        <v>177</v>
      </c>
      <c r="F3" s="10" t="s">
        <v>59</v>
      </c>
      <c r="G3" s="23" t="s">
        <v>181</v>
      </c>
      <c r="H3" s="4" t="s">
        <v>29</v>
      </c>
      <c r="I3" s="8" t="s">
        <v>131</v>
      </c>
      <c r="J3" s="8" t="s">
        <v>134</v>
      </c>
      <c r="K3" s="15"/>
      <c r="L3" s="8" t="s">
        <v>18</v>
      </c>
      <c r="M3" s="8" t="s">
        <v>35</v>
      </c>
      <c r="N3" s="8" t="s">
        <v>47</v>
      </c>
      <c r="O3" s="8" t="s">
        <v>62</v>
      </c>
      <c r="P3" s="8" t="s">
        <v>63</v>
      </c>
      <c r="Q3" s="4"/>
      <c r="R3" s="4" t="s">
        <v>21</v>
      </c>
      <c r="S3" s="4"/>
      <c r="T3" s="4"/>
      <c r="U3" s="10">
        <v>2</v>
      </c>
      <c r="V3" s="13">
        <v>2</v>
      </c>
      <c r="W3" s="17" t="s">
        <v>127</v>
      </c>
      <c r="X3" s="26" t="s">
        <v>26</v>
      </c>
      <c r="Y3" s="15" t="s">
        <v>62</v>
      </c>
      <c r="Z3" s="15"/>
      <c r="AA3" s="15"/>
      <c r="AB3" s="15"/>
      <c r="AC3" s="15"/>
      <c r="AD3" s="15"/>
      <c r="AE3" s="15"/>
      <c r="AF3" s="15"/>
      <c r="AG3" s="15"/>
      <c r="AH3" s="15"/>
      <c r="AI3" s="15"/>
    </row>
    <row r="4" spans="1:35" ht="19.5" customHeight="1" x14ac:dyDescent="0.25">
      <c r="A4" s="76" t="s">
        <v>154</v>
      </c>
      <c r="B4" s="76" t="s">
        <v>175</v>
      </c>
      <c r="C4" s="7" t="s">
        <v>155</v>
      </c>
      <c r="D4" s="15" t="s">
        <v>146</v>
      </c>
      <c r="E4" s="15" t="s">
        <v>178</v>
      </c>
      <c r="F4" s="10" t="s">
        <v>59</v>
      </c>
      <c r="G4" s="23" t="s">
        <v>181</v>
      </c>
      <c r="H4" s="8" t="s">
        <v>121</v>
      </c>
      <c r="I4" s="8" t="s">
        <v>131</v>
      </c>
      <c r="J4" s="8" t="s">
        <v>134</v>
      </c>
      <c r="K4" s="15"/>
      <c r="L4" s="8" t="s">
        <v>18</v>
      </c>
      <c r="M4" s="8" t="s">
        <v>35</v>
      </c>
      <c r="N4" s="8" t="s">
        <v>47</v>
      </c>
      <c r="O4" s="8" t="s">
        <v>62</v>
      </c>
      <c r="P4" s="8" t="s">
        <v>63</v>
      </c>
      <c r="Q4" s="4"/>
      <c r="R4" s="4" t="s">
        <v>21</v>
      </c>
      <c r="S4" s="4"/>
      <c r="T4" s="4"/>
      <c r="U4" s="10">
        <v>2</v>
      </c>
      <c r="V4" s="13">
        <v>2</v>
      </c>
      <c r="W4" s="17" t="s">
        <v>127</v>
      </c>
      <c r="X4" s="26" t="s">
        <v>26</v>
      </c>
      <c r="Y4" s="15" t="s">
        <v>62</v>
      </c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19.5" customHeight="1" x14ac:dyDescent="0.25">
      <c r="A5" s="106" t="s">
        <v>154</v>
      </c>
      <c r="B5" s="76" t="s">
        <v>175</v>
      </c>
      <c r="C5" s="7" t="s">
        <v>155</v>
      </c>
      <c r="D5" s="15" t="s">
        <v>146</v>
      </c>
      <c r="E5" s="15" t="s">
        <v>179</v>
      </c>
      <c r="F5" s="10" t="s">
        <v>59</v>
      </c>
      <c r="G5" s="23" t="s">
        <v>181</v>
      </c>
      <c r="H5" s="8" t="s">
        <v>121</v>
      </c>
      <c r="I5" s="8" t="s">
        <v>131</v>
      </c>
      <c r="J5" s="8" t="s">
        <v>134</v>
      </c>
      <c r="K5" s="15"/>
      <c r="L5" s="8" t="s">
        <v>18</v>
      </c>
      <c r="M5" s="8" t="s">
        <v>35</v>
      </c>
      <c r="N5" s="8" t="s">
        <v>47</v>
      </c>
      <c r="O5" s="8" t="s">
        <v>62</v>
      </c>
      <c r="P5" s="8" t="s">
        <v>63</v>
      </c>
      <c r="Q5" s="4"/>
      <c r="R5" s="4" t="s">
        <v>21</v>
      </c>
      <c r="S5" s="4"/>
      <c r="T5" s="4"/>
      <c r="U5" s="10">
        <v>2</v>
      </c>
      <c r="V5" s="13">
        <v>2</v>
      </c>
      <c r="W5" s="17" t="s">
        <v>127</v>
      </c>
      <c r="X5" s="26" t="s">
        <v>26</v>
      </c>
      <c r="Y5" s="15" t="s">
        <v>62</v>
      </c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5" ht="19.5" customHeight="1" x14ac:dyDescent="0.25">
      <c r="A6" s="106" t="s">
        <v>154</v>
      </c>
      <c r="B6" s="76" t="s">
        <v>175</v>
      </c>
      <c r="C6" s="7" t="s">
        <v>155</v>
      </c>
      <c r="D6" s="15" t="s">
        <v>146</v>
      </c>
      <c r="E6" s="15" t="s">
        <v>180</v>
      </c>
      <c r="F6" s="10" t="s">
        <v>59</v>
      </c>
      <c r="G6" s="23" t="s">
        <v>181</v>
      </c>
      <c r="H6" s="8" t="s">
        <v>121</v>
      </c>
      <c r="I6" s="8" t="s">
        <v>131</v>
      </c>
      <c r="J6" s="8" t="s">
        <v>134</v>
      </c>
      <c r="K6" s="15"/>
      <c r="L6" s="8" t="s">
        <v>33</v>
      </c>
      <c r="M6" s="8" t="s">
        <v>35</v>
      </c>
      <c r="N6" s="8" t="s">
        <v>47</v>
      </c>
      <c r="O6" s="8" t="s">
        <v>62</v>
      </c>
      <c r="P6" s="8" t="s">
        <v>63</v>
      </c>
      <c r="Q6" s="4" t="s">
        <v>21</v>
      </c>
      <c r="R6" s="4"/>
      <c r="S6" s="4"/>
      <c r="T6" s="4"/>
      <c r="U6" s="10">
        <v>1</v>
      </c>
      <c r="V6" s="13">
        <v>1</v>
      </c>
      <c r="W6" s="17" t="s">
        <v>127</v>
      </c>
      <c r="X6" s="26" t="s">
        <v>26</v>
      </c>
      <c r="Y6" s="15" t="s">
        <v>62</v>
      </c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5" ht="22.5" x14ac:dyDescent="0.25">
      <c r="A7" s="105" t="s">
        <v>270</v>
      </c>
      <c r="B7" s="72" t="s">
        <v>147</v>
      </c>
      <c r="C7" s="7" t="s">
        <v>155</v>
      </c>
      <c r="D7" s="7" t="s">
        <v>123</v>
      </c>
      <c r="E7" s="20" t="s">
        <v>58</v>
      </c>
      <c r="F7" s="10" t="s">
        <v>59</v>
      </c>
      <c r="G7" s="21" t="s">
        <v>60</v>
      </c>
      <c r="H7" s="8" t="s">
        <v>121</v>
      </c>
      <c r="I7" s="8" t="s">
        <v>131</v>
      </c>
      <c r="J7" s="8" t="s">
        <v>134</v>
      </c>
      <c r="K7" s="15"/>
      <c r="L7" s="8" t="s">
        <v>18</v>
      </c>
      <c r="M7" s="8" t="s">
        <v>46</v>
      </c>
      <c r="N7" s="8" t="s">
        <v>61</v>
      </c>
      <c r="O7" s="8" t="s">
        <v>62</v>
      </c>
      <c r="P7" s="8" t="s">
        <v>63</v>
      </c>
      <c r="Q7" s="4"/>
      <c r="R7" s="4" t="s">
        <v>21</v>
      </c>
      <c r="S7" s="4"/>
      <c r="T7" s="4"/>
      <c r="U7" s="10">
        <v>1</v>
      </c>
      <c r="V7" s="13">
        <v>1</v>
      </c>
      <c r="W7" s="17" t="s">
        <v>127</v>
      </c>
      <c r="X7" s="26" t="s">
        <v>26</v>
      </c>
      <c r="Y7" s="15" t="s">
        <v>62</v>
      </c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5" ht="20.100000000000001" customHeight="1" x14ac:dyDescent="0.25">
      <c r="A8" s="103" t="s">
        <v>206</v>
      </c>
      <c r="B8" s="72" t="s">
        <v>64</v>
      </c>
      <c r="C8" s="7" t="s">
        <v>155</v>
      </c>
      <c r="D8" s="7" t="s">
        <v>123</v>
      </c>
      <c r="E8" s="20" t="s">
        <v>65</v>
      </c>
      <c r="F8" s="10" t="s">
        <v>59</v>
      </c>
      <c r="G8" s="21" t="s">
        <v>66</v>
      </c>
      <c r="H8" s="8" t="s">
        <v>121</v>
      </c>
      <c r="I8" s="8" t="s">
        <v>131</v>
      </c>
      <c r="J8" s="8" t="s">
        <v>134</v>
      </c>
      <c r="K8" s="15"/>
      <c r="L8" s="8" t="s">
        <v>25</v>
      </c>
      <c r="M8" s="8" t="s">
        <v>46</v>
      </c>
      <c r="N8" s="8" t="s">
        <v>67</v>
      </c>
      <c r="O8" s="8" t="s">
        <v>62</v>
      </c>
      <c r="P8" s="8" t="s">
        <v>68</v>
      </c>
      <c r="Q8" s="4"/>
      <c r="R8" s="4"/>
      <c r="S8" s="4"/>
      <c r="T8" s="4" t="s">
        <v>21</v>
      </c>
      <c r="U8" s="10">
        <v>18</v>
      </c>
      <c r="V8" s="13">
        <v>4</v>
      </c>
      <c r="W8" s="17" t="s">
        <v>128</v>
      </c>
      <c r="X8" s="26" t="s">
        <v>26</v>
      </c>
      <c r="Y8" s="15" t="s">
        <v>62</v>
      </c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ht="20.100000000000001" customHeight="1" x14ac:dyDescent="0.25">
      <c r="A9" s="103" t="s">
        <v>206</v>
      </c>
      <c r="B9" s="72" t="s">
        <v>64</v>
      </c>
      <c r="C9" s="7" t="s">
        <v>155</v>
      </c>
      <c r="D9" s="7" t="s">
        <v>123</v>
      </c>
      <c r="E9" s="20" t="s">
        <v>69</v>
      </c>
      <c r="F9" s="10" t="s">
        <v>59</v>
      </c>
      <c r="G9" s="21" t="s">
        <v>70</v>
      </c>
      <c r="H9" s="8" t="s">
        <v>121</v>
      </c>
      <c r="I9" s="8" t="s">
        <v>131</v>
      </c>
      <c r="J9" s="8" t="s">
        <v>134</v>
      </c>
      <c r="K9" s="15"/>
      <c r="L9" s="8" t="s">
        <v>18</v>
      </c>
      <c r="M9" s="8" t="s">
        <v>46</v>
      </c>
      <c r="N9" s="8" t="s">
        <v>67</v>
      </c>
      <c r="O9" s="8" t="s">
        <v>62</v>
      </c>
      <c r="P9" s="8" t="s">
        <v>68</v>
      </c>
      <c r="Q9" s="4"/>
      <c r="R9" s="4"/>
      <c r="S9" s="4" t="s">
        <v>21</v>
      </c>
      <c r="T9" s="4"/>
      <c r="U9" s="10">
        <v>11</v>
      </c>
      <c r="V9" s="13">
        <v>3</v>
      </c>
      <c r="W9" s="17" t="s">
        <v>128</v>
      </c>
      <c r="X9" s="26" t="s">
        <v>26</v>
      </c>
      <c r="Y9" s="15" t="s">
        <v>62</v>
      </c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5" ht="20.100000000000001" customHeight="1" x14ac:dyDescent="0.25">
      <c r="A10" s="103" t="s">
        <v>206</v>
      </c>
      <c r="B10" s="72" t="s">
        <v>64</v>
      </c>
      <c r="C10" s="7" t="s">
        <v>155</v>
      </c>
      <c r="D10" s="7" t="s">
        <v>123</v>
      </c>
      <c r="E10" s="20" t="s">
        <v>71</v>
      </c>
      <c r="F10" s="10" t="s">
        <v>59</v>
      </c>
      <c r="G10" s="21" t="s">
        <v>72</v>
      </c>
      <c r="H10" s="8" t="s">
        <v>121</v>
      </c>
      <c r="I10" s="8" t="s">
        <v>131</v>
      </c>
      <c r="J10" s="8" t="s">
        <v>134</v>
      </c>
      <c r="K10" s="15"/>
      <c r="L10" s="8" t="s">
        <v>73</v>
      </c>
      <c r="M10" s="8" t="s">
        <v>46</v>
      </c>
      <c r="N10" s="8" t="s">
        <v>47</v>
      </c>
      <c r="O10" s="8" t="s">
        <v>62</v>
      </c>
      <c r="P10" s="8" t="s">
        <v>68</v>
      </c>
      <c r="Q10" s="4"/>
      <c r="R10" s="4"/>
      <c r="S10" s="4"/>
      <c r="T10" s="4" t="s">
        <v>21</v>
      </c>
      <c r="U10" s="10">
        <v>22</v>
      </c>
      <c r="V10" s="13">
        <v>2</v>
      </c>
      <c r="W10" s="17" t="s">
        <v>127</v>
      </c>
      <c r="X10" s="26" t="s">
        <v>26</v>
      </c>
      <c r="Y10" s="15" t="s">
        <v>62</v>
      </c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s="37" customFormat="1" ht="20.100000000000001" customHeight="1" x14ac:dyDescent="0.25">
      <c r="A11" s="105" t="s">
        <v>270</v>
      </c>
      <c r="B11" s="109" t="s">
        <v>57</v>
      </c>
      <c r="C11" s="30" t="s">
        <v>155</v>
      </c>
      <c r="D11" s="30" t="s">
        <v>123</v>
      </c>
      <c r="E11" s="31" t="s">
        <v>74</v>
      </c>
      <c r="F11" s="32" t="s">
        <v>59</v>
      </c>
      <c r="G11" s="33" t="s">
        <v>75</v>
      </c>
      <c r="H11" s="34" t="s">
        <v>121</v>
      </c>
      <c r="I11" s="34" t="s">
        <v>132</v>
      </c>
      <c r="J11" s="34" t="s">
        <v>173</v>
      </c>
      <c r="K11" s="31" t="s">
        <v>182</v>
      </c>
      <c r="L11" s="34" t="s">
        <v>25</v>
      </c>
      <c r="M11" s="34" t="s">
        <v>46</v>
      </c>
      <c r="N11" s="34" t="s">
        <v>47</v>
      </c>
      <c r="O11" s="34" t="s">
        <v>62</v>
      </c>
      <c r="P11" s="34" t="s">
        <v>63</v>
      </c>
      <c r="Q11" s="32"/>
      <c r="R11" s="32"/>
      <c r="S11" s="32" t="s">
        <v>21</v>
      </c>
      <c r="T11" s="32"/>
      <c r="U11" s="32">
        <v>12</v>
      </c>
      <c r="V11" s="35">
        <v>2</v>
      </c>
      <c r="W11" s="35" t="s">
        <v>127</v>
      </c>
      <c r="X11" s="36" t="s">
        <v>26</v>
      </c>
      <c r="Y11" s="31" t="s">
        <v>62</v>
      </c>
      <c r="Z11" s="31"/>
      <c r="AA11" s="31"/>
      <c r="AB11" s="31"/>
      <c r="AC11" s="31"/>
      <c r="AD11" s="31"/>
      <c r="AE11" s="31"/>
      <c r="AF11" s="31"/>
      <c r="AG11" s="31"/>
      <c r="AH11" s="31"/>
      <c r="AI11" s="31"/>
    </row>
    <row r="12" spans="1:35" s="37" customFormat="1" ht="20.100000000000001" customHeight="1" x14ac:dyDescent="0.25">
      <c r="A12" s="105" t="s">
        <v>270</v>
      </c>
      <c r="B12" s="109" t="s">
        <v>57</v>
      </c>
      <c r="C12" s="30" t="s">
        <v>155</v>
      </c>
      <c r="D12" s="30" t="s">
        <v>123</v>
      </c>
      <c r="E12" s="31" t="s">
        <v>76</v>
      </c>
      <c r="F12" s="32" t="s">
        <v>59</v>
      </c>
      <c r="G12" s="33" t="s">
        <v>77</v>
      </c>
      <c r="H12" s="34" t="s">
        <v>121</v>
      </c>
      <c r="I12" s="34" t="s">
        <v>133</v>
      </c>
      <c r="J12" s="34" t="s">
        <v>174</v>
      </c>
      <c r="K12" s="31"/>
      <c r="L12" s="34" t="s">
        <v>18</v>
      </c>
      <c r="M12" s="34" t="s">
        <v>46</v>
      </c>
      <c r="N12" s="34" t="s">
        <v>47</v>
      </c>
      <c r="O12" s="34" t="s">
        <v>62</v>
      </c>
      <c r="P12" s="34" t="s">
        <v>63</v>
      </c>
      <c r="Q12" s="32"/>
      <c r="R12" s="32" t="s">
        <v>21</v>
      </c>
      <c r="S12" s="32"/>
      <c r="T12" s="32"/>
      <c r="U12" s="32">
        <v>1</v>
      </c>
      <c r="V12" s="35">
        <v>1</v>
      </c>
      <c r="W12" s="35" t="s">
        <v>127</v>
      </c>
      <c r="X12" s="36" t="s">
        <v>26</v>
      </c>
      <c r="Y12" s="31" t="s">
        <v>62</v>
      </c>
      <c r="Z12" s="31"/>
      <c r="AA12" s="31"/>
      <c r="AB12" s="31"/>
      <c r="AC12" s="31"/>
      <c r="AD12" s="31"/>
      <c r="AE12" s="31"/>
      <c r="AF12" s="31"/>
      <c r="AG12" s="31"/>
      <c r="AH12" s="31"/>
      <c r="AI12" s="31"/>
    </row>
    <row r="13" spans="1:35" ht="20.100000000000001" customHeight="1" x14ac:dyDescent="0.25">
      <c r="A13" s="103" t="s">
        <v>206</v>
      </c>
      <c r="B13" s="72" t="s">
        <v>64</v>
      </c>
      <c r="C13" s="7" t="s">
        <v>155</v>
      </c>
      <c r="D13" s="7" t="s">
        <v>123</v>
      </c>
      <c r="E13" s="20" t="s">
        <v>78</v>
      </c>
      <c r="F13" s="10" t="s">
        <v>59</v>
      </c>
      <c r="G13" s="21" t="s">
        <v>77</v>
      </c>
      <c r="H13" s="8" t="s">
        <v>121</v>
      </c>
      <c r="I13" s="8" t="s">
        <v>131</v>
      </c>
      <c r="J13" s="8" t="s">
        <v>134</v>
      </c>
      <c r="K13" s="15"/>
      <c r="L13" s="8" t="s">
        <v>18</v>
      </c>
      <c r="M13" s="8" t="s">
        <v>46</v>
      </c>
      <c r="N13" s="8" t="s">
        <v>47</v>
      </c>
      <c r="O13" s="8" t="s">
        <v>62</v>
      </c>
      <c r="P13" s="8" t="s">
        <v>68</v>
      </c>
      <c r="Q13" s="4"/>
      <c r="R13" s="4"/>
      <c r="S13" s="4" t="s">
        <v>21</v>
      </c>
      <c r="T13" s="4"/>
      <c r="U13" s="10">
        <v>1</v>
      </c>
      <c r="V13" s="13">
        <v>1</v>
      </c>
      <c r="W13" s="17" t="s">
        <v>127</v>
      </c>
      <c r="X13" s="26" t="s">
        <v>26</v>
      </c>
      <c r="Y13" s="15" t="s">
        <v>62</v>
      </c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5" s="37" customFormat="1" ht="20.100000000000001" customHeight="1" x14ac:dyDescent="0.25">
      <c r="A14" s="104" t="s">
        <v>206</v>
      </c>
      <c r="B14" s="109" t="s">
        <v>64</v>
      </c>
      <c r="C14" s="30" t="s">
        <v>155</v>
      </c>
      <c r="D14" s="30" t="s">
        <v>123</v>
      </c>
      <c r="E14" s="31" t="s">
        <v>79</v>
      </c>
      <c r="F14" s="32" t="s">
        <v>59</v>
      </c>
      <c r="G14" s="33" t="s">
        <v>75</v>
      </c>
      <c r="H14" s="34" t="s">
        <v>121</v>
      </c>
      <c r="I14" s="34" t="s">
        <v>133</v>
      </c>
      <c r="J14" s="34" t="s">
        <v>173</v>
      </c>
      <c r="K14" s="31"/>
      <c r="L14" s="34" t="s">
        <v>25</v>
      </c>
      <c r="M14" s="34" t="s">
        <v>46</v>
      </c>
      <c r="N14" s="34" t="s">
        <v>47</v>
      </c>
      <c r="O14" s="34" t="s">
        <v>62</v>
      </c>
      <c r="P14" s="34" t="s">
        <v>68</v>
      </c>
      <c r="Q14" s="32"/>
      <c r="R14" s="32"/>
      <c r="S14" s="32"/>
      <c r="T14" s="32" t="s">
        <v>21</v>
      </c>
      <c r="U14" s="32">
        <v>1</v>
      </c>
      <c r="V14" s="35">
        <v>1</v>
      </c>
      <c r="W14" s="35" t="s">
        <v>127</v>
      </c>
      <c r="X14" s="36" t="s">
        <v>26</v>
      </c>
      <c r="Y14" s="31" t="s">
        <v>62</v>
      </c>
      <c r="Z14" s="31"/>
      <c r="AA14" s="31"/>
      <c r="AB14" s="31"/>
      <c r="AC14" s="31"/>
      <c r="AD14" s="31"/>
      <c r="AE14" s="31"/>
      <c r="AF14" s="31"/>
      <c r="AG14" s="31"/>
      <c r="AH14" s="31"/>
      <c r="AI14" s="31"/>
    </row>
    <row r="15" spans="1:35" ht="20.100000000000001" customHeight="1" x14ac:dyDescent="0.25">
      <c r="A15" s="105" t="s">
        <v>270</v>
      </c>
      <c r="B15" s="72" t="s">
        <v>57</v>
      </c>
      <c r="C15" s="7" t="s">
        <v>155</v>
      </c>
      <c r="D15" s="7" t="s">
        <v>123</v>
      </c>
      <c r="E15" s="20" t="s">
        <v>80</v>
      </c>
      <c r="F15" s="10" t="s">
        <v>59</v>
      </c>
      <c r="G15" s="21" t="s">
        <v>75</v>
      </c>
      <c r="H15" s="8" t="s">
        <v>121</v>
      </c>
      <c r="I15" s="8" t="s">
        <v>131</v>
      </c>
      <c r="J15" s="8" t="s">
        <v>134</v>
      </c>
      <c r="K15" s="15"/>
      <c r="L15" s="8" t="s">
        <v>18</v>
      </c>
      <c r="M15" s="8" t="s">
        <v>46</v>
      </c>
      <c r="N15" s="8" t="s">
        <v>47</v>
      </c>
      <c r="O15" s="8" t="s">
        <v>62</v>
      </c>
      <c r="P15" s="8" t="s">
        <v>63</v>
      </c>
      <c r="Q15" s="4"/>
      <c r="R15" s="4" t="s">
        <v>21</v>
      </c>
      <c r="S15" s="4"/>
      <c r="T15" s="4"/>
      <c r="U15" s="10">
        <v>1</v>
      </c>
      <c r="V15" s="13">
        <v>1</v>
      </c>
      <c r="W15" s="17" t="s">
        <v>127</v>
      </c>
      <c r="X15" s="26" t="s">
        <v>26</v>
      </c>
      <c r="Y15" s="15" t="s">
        <v>62</v>
      </c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5" ht="20.100000000000001" customHeight="1" x14ac:dyDescent="0.25">
      <c r="A16" s="105" t="s">
        <v>270</v>
      </c>
      <c r="B16" s="72" t="s">
        <v>57</v>
      </c>
      <c r="C16" s="7" t="s">
        <v>155</v>
      </c>
      <c r="D16" s="7" t="s">
        <v>123</v>
      </c>
      <c r="E16" s="20" t="s">
        <v>81</v>
      </c>
      <c r="F16" s="10" t="s">
        <v>59</v>
      </c>
      <c r="G16" s="21" t="s">
        <v>82</v>
      </c>
      <c r="H16" s="8" t="s">
        <v>121</v>
      </c>
      <c r="I16" s="8" t="s">
        <v>131</v>
      </c>
      <c r="J16" s="8" t="s">
        <v>134</v>
      </c>
      <c r="K16" s="15"/>
      <c r="L16" s="8" t="s">
        <v>25</v>
      </c>
      <c r="M16" s="8" t="s">
        <v>46</v>
      </c>
      <c r="N16" s="8" t="s">
        <v>47</v>
      </c>
      <c r="O16" s="8" t="s">
        <v>62</v>
      </c>
      <c r="P16" s="8" t="s">
        <v>63</v>
      </c>
      <c r="Q16" s="4"/>
      <c r="R16" s="4"/>
      <c r="S16" s="4"/>
      <c r="T16" s="4" t="s">
        <v>21</v>
      </c>
      <c r="U16" s="10">
        <v>16</v>
      </c>
      <c r="V16" s="13">
        <v>2</v>
      </c>
      <c r="W16" s="17" t="s">
        <v>127</v>
      </c>
      <c r="X16" s="26" t="s">
        <v>26</v>
      </c>
      <c r="Y16" s="15" t="s">
        <v>62</v>
      </c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ht="20.100000000000001" customHeight="1" x14ac:dyDescent="0.25">
      <c r="A17" s="105" t="s">
        <v>270</v>
      </c>
      <c r="B17" s="72" t="s">
        <v>57</v>
      </c>
      <c r="C17" s="7" t="s">
        <v>155</v>
      </c>
      <c r="D17" s="7" t="s">
        <v>123</v>
      </c>
      <c r="E17" s="20" t="s">
        <v>83</v>
      </c>
      <c r="F17" s="10" t="s">
        <v>59</v>
      </c>
      <c r="G17" s="21" t="s">
        <v>84</v>
      </c>
      <c r="H17" s="8" t="s">
        <v>121</v>
      </c>
      <c r="I17" s="8" t="s">
        <v>131</v>
      </c>
      <c r="J17" s="8" t="s">
        <v>134</v>
      </c>
      <c r="K17" s="15"/>
      <c r="L17" s="8" t="s">
        <v>18</v>
      </c>
      <c r="M17" s="8" t="s">
        <v>46</v>
      </c>
      <c r="N17" s="8" t="s">
        <v>85</v>
      </c>
      <c r="O17" s="8" t="s">
        <v>62</v>
      </c>
      <c r="P17" s="8" t="s">
        <v>63</v>
      </c>
      <c r="Q17" s="4"/>
      <c r="R17" s="4" t="s">
        <v>21</v>
      </c>
      <c r="S17" s="4"/>
      <c r="T17" s="4"/>
      <c r="U17" s="10">
        <v>1.5</v>
      </c>
      <c r="V17" s="13">
        <v>1.5</v>
      </c>
      <c r="W17" s="17" t="s">
        <v>127</v>
      </c>
      <c r="X17" s="26" t="s">
        <v>26</v>
      </c>
      <c r="Y17" s="15" t="s">
        <v>62</v>
      </c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ht="20.100000000000001" customHeight="1" x14ac:dyDescent="0.25">
      <c r="A18" s="105" t="s">
        <v>270</v>
      </c>
      <c r="B18" s="72" t="s">
        <v>57</v>
      </c>
      <c r="C18" s="7" t="s">
        <v>155</v>
      </c>
      <c r="D18" s="7" t="s">
        <v>123</v>
      </c>
      <c r="E18" s="20" t="s">
        <v>86</v>
      </c>
      <c r="F18" s="10" t="s">
        <v>59</v>
      </c>
      <c r="G18" s="21" t="s">
        <v>77</v>
      </c>
      <c r="H18" s="8" t="s">
        <v>29</v>
      </c>
      <c r="I18" s="8" t="s">
        <v>131</v>
      </c>
      <c r="J18" s="8" t="s">
        <v>134</v>
      </c>
      <c r="K18" s="15"/>
      <c r="L18" s="8" t="s">
        <v>18</v>
      </c>
      <c r="M18" s="8" t="s">
        <v>46</v>
      </c>
      <c r="N18" s="8" t="s">
        <v>47</v>
      </c>
      <c r="O18" s="8" t="s">
        <v>62</v>
      </c>
      <c r="P18" s="8" t="s">
        <v>63</v>
      </c>
      <c r="Q18" s="4"/>
      <c r="R18" s="4" t="s">
        <v>21</v>
      </c>
      <c r="S18" s="4"/>
      <c r="T18" s="4"/>
      <c r="U18" s="10" t="s">
        <v>87</v>
      </c>
      <c r="V18" s="13">
        <v>1.5</v>
      </c>
      <c r="W18" s="17" t="s">
        <v>127</v>
      </c>
      <c r="X18" s="26" t="s">
        <v>26</v>
      </c>
      <c r="Y18" s="15" t="s">
        <v>62</v>
      </c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ht="20.100000000000001" customHeight="1" x14ac:dyDescent="0.25">
      <c r="A19" s="105" t="s">
        <v>270</v>
      </c>
      <c r="B19" s="72" t="s">
        <v>57</v>
      </c>
      <c r="C19" s="7" t="s">
        <v>155</v>
      </c>
      <c r="D19" s="7" t="s">
        <v>123</v>
      </c>
      <c r="E19" s="20" t="s">
        <v>89</v>
      </c>
      <c r="F19" s="10" t="s">
        <v>59</v>
      </c>
      <c r="G19" s="21" t="s">
        <v>77</v>
      </c>
      <c r="H19" s="8" t="s">
        <v>121</v>
      </c>
      <c r="I19" s="8" t="s">
        <v>131</v>
      </c>
      <c r="J19" s="8" t="s">
        <v>134</v>
      </c>
      <c r="K19" s="15"/>
      <c r="L19" s="8" t="s">
        <v>18</v>
      </c>
      <c r="M19" s="8" t="s">
        <v>46</v>
      </c>
      <c r="N19" s="8" t="s">
        <v>47</v>
      </c>
      <c r="O19" s="8" t="s">
        <v>62</v>
      </c>
      <c r="P19" s="8" t="s">
        <v>63</v>
      </c>
      <c r="Q19" s="4"/>
      <c r="R19" s="4" t="s">
        <v>21</v>
      </c>
      <c r="S19" s="4"/>
      <c r="T19" s="4"/>
      <c r="U19" s="10">
        <v>1</v>
      </c>
      <c r="V19" s="13">
        <v>1</v>
      </c>
      <c r="W19" s="17" t="s">
        <v>127</v>
      </c>
      <c r="X19" s="26" t="s">
        <v>26</v>
      </c>
      <c r="Y19" s="15" t="s">
        <v>62</v>
      </c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ht="20.100000000000001" customHeight="1" x14ac:dyDescent="0.25">
      <c r="A20" s="105" t="s">
        <v>270</v>
      </c>
      <c r="B20" s="72" t="s">
        <v>57</v>
      </c>
      <c r="C20" s="7" t="s">
        <v>155</v>
      </c>
      <c r="D20" s="7" t="s">
        <v>123</v>
      </c>
      <c r="E20" s="20" t="s">
        <v>90</v>
      </c>
      <c r="F20" s="10" t="s">
        <v>59</v>
      </c>
      <c r="G20" s="21" t="s">
        <v>84</v>
      </c>
      <c r="H20" s="8" t="s">
        <v>29</v>
      </c>
      <c r="I20" s="8" t="s">
        <v>131</v>
      </c>
      <c r="J20" s="8" t="s">
        <v>134</v>
      </c>
      <c r="K20" s="15"/>
      <c r="L20" s="8" t="s">
        <v>18</v>
      </c>
      <c r="M20" s="8" t="s">
        <v>46</v>
      </c>
      <c r="N20" s="8" t="s">
        <v>85</v>
      </c>
      <c r="O20" s="8" t="s">
        <v>62</v>
      </c>
      <c r="P20" s="8" t="s">
        <v>63</v>
      </c>
      <c r="Q20" s="4"/>
      <c r="R20" s="4"/>
      <c r="S20" s="4" t="s">
        <v>21</v>
      </c>
      <c r="T20" s="4"/>
      <c r="U20" s="10">
        <v>3.6</v>
      </c>
      <c r="V20" s="13">
        <v>1.5</v>
      </c>
      <c r="W20" s="17" t="s">
        <v>127</v>
      </c>
      <c r="X20" s="28" t="s">
        <v>26</v>
      </c>
      <c r="Y20" s="15" t="s">
        <v>62</v>
      </c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ht="20.25" customHeight="1" x14ac:dyDescent="0.25">
      <c r="A21" s="105" t="s">
        <v>270</v>
      </c>
      <c r="B21" s="72" t="s">
        <v>57</v>
      </c>
      <c r="C21" s="7" t="s">
        <v>155</v>
      </c>
      <c r="D21" s="7" t="s">
        <v>123</v>
      </c>
      <c r="E21" s="20" t="s">
        <v>102</v>
      </c>
      <c r="F21" s="10" t="s">
        <v>59</v>
      </c>
      <c r="G21" s="21" t="s">
        <v>75</v>
      </c>
      <c r="H21" s="8" t="s">
        <v>29</v>
      </c>
      <c r="I21" s="8" t="s">
        <v>131</v>
      </c>
      <c r="J21" s="8" t="s">
        <v>134</v>
      </c>
      <c r="K21" s="15"/>
      <c r="L21" s="8" t="s">
        <v>25</v>
      </c>
      <c r="M21" s="8" t="s">
        <v>46</v>
      </c>
      <c r="N21" s="8" t="s">
        <v>47</v>
      </c>
      <c r="O21" s="8" t="s">
        <v>62</v>
      </c>
      <c r="P21" s="8" t="s">
        <v>63</v>
      </c>
      <c r="Q21" s="4"/>
      <c r="R21" s="4"/>
      <c r="S21" s="4" t="s">
        <v>21</v>
      </c>
      <c r="T21" s="4"/>
      <c r="U21" s="10" t="s">
        <v>88</v>
      </c>
      <c r="V21" s="13" t="s">
        <v>88</v>
      </c>
      <c r="W21" s="13" t="s">
        <v>88</v>
      </c>
      <c r="X21" s="28" t="s">
        <v>26</v>
      </c>
      <c r="Y21" s="15" t="s">
        <v>62</v>
      </c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 ht="20.100000000000001" customHeight="1" x14ac:dyDescent="0.25">
      <c r="A22" s="103" t="s">
        <v>206</v>
      </c>
      <c r="B22" s="72" t="s">
        <v>64</v>
      </c>
      <c r="C22" s="7" t="s">
        <v>155</v>
      </c>
      <c r="D22" s="7" t="s">
        <v>123</v>
      </c>
      <c r="E22" s="20" t="s">
        <v>106</v>
      </c>
      <c r="F22" s="10" t="s">
        <v>59</v>
      </c>
      <c r="G22" s="21" t="s">
        <v>77</v>
      </c>
      <c r="H22" s="8" t="s">
        <v>121</v>
      </c>
      <c r="I22" s="8" t="s">
        <v>131</v>
      </c>
      <c r="J22" s="8" t="s">
        <v>134</v>
      </c>
      <c r="K22" s="15"/>
      <c r="L22" s="8" t="s">
        <v>18</v>
      </c>
      <c r="M22" s="8" t="s">
        <v>46</v>
      </c>
      <c r="N22" s="8" t="s">
        <v>47</v>
      </c>
      <c r="O22" s="8" t="s">
        <v>62</v>
      </c>
      <c r="P22" s="8" t="s">
        <v>68</v>
      </c>
      <c r="Q22" s="4"/>
      <c r="R22" s="4"/>
      <c r="S22" s="4"/>
      <c r="T22" s="4" t="s">
        <v>21</v>
      </c>
      <c r="U22" s="10" t="s">
        <v>88</v>
      </c>
      <c r="V22" s="13" t="s">
        <v>88</v>
      </c>
      <c r="W22" s="13" t="s">
        <v>88</v>
      </c>
      <c r="X22" s="28" t="s">
        <v>26</v>
      </c>
      <c r="Y22" s="15" t="s">
        <v>62</v>
      </c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ht="20.100000000000001" customHeight="1" x14ac:dyDescent="0.25">
      <c r="A23" s="103" t="s">
        <v>206</v>
      </c>
      <c r="B23" s="72" t="s">
        <v>64</v>
      </c>
      <c r="C23" s="7" t="s">
        <v>155</v>
      </c>
      <c r="D23" s="7" t="s">
        <v>123</v>
      </c>
      <c r="E23" s="20" t="s">
        <v>110</v>
      </c>
      <c r="F23" s="10" t="s">
        <v>59</v>
      </c>
      <c r="G23" s="21" t="s">
        <v>60</v>
      </c>
      <c r="H23" s="8" t="s">
        <v>121</v>
      </c>
      <c r="I23" s="8" t="s">
        <v>131</v>
      </c>
      <c r="J23" s="8" t="s">
        <v>134</v>
      </c>
      <c r="K23" s="15"/>
      <c r="L23" s="8" t="s">
        <v>18</v>
      </c>
      <c r="M23" s="8" t="s">
        <v>46</v>
      </c>
      <c r="N23" s="8" t="s">
        <v>61</v>
      </c>
      <c r="O23" s="8" t="s">
        <v>62</v>
      </c>
      <c r="P23" s="8" t="s">
        <v>68</v>
      </c>
      <c r="Q23" s="4"/>
      <c r="R23" s="4" t="s">
        <v>21</v>
      </c>
      <c r="S23" s="4"/>
      <c r="T23" s="4"/>
      <c r="U23" s="10" t="s">
        <v>88</v>
      </c>
      <c r="V23" s="13" t="s">
        <v>88</v>
      </c>
      <c r="W23" s="13" t="s">
        <v>88</v>
      </c>
      <c r="X23" s="28" t="s">
        <v>26</v>
      </c>
      <c r="Y23" s="15" t="s">
        <v>62</v>
      </c>
      <c r="Z23" s="15"/>
      <c r="AA23" s="15"/>
      <c r="AB23" s="15"/>
      <c r="AC23" s="15"/>
      <c r="AD23" s="15"/>
      <c r="AE23" s="15"/>
      <c r="AF23" s="15"/>
      <c r="AG23" s="15"/>
      <c r="AH23" s="15"/>
      <c r="AI23" s="15"/>
    </row>
    <row r="24" spans="1:35" ht="20.100000000000001" customHeight="1" x14ac:dyDescent="0.25">
      <c r="A24" s="103" t="s">
        <v>206</v>
      </c>
      <c r="B24" s="72" t="s">
        <v>64</v>
      </c>
      <c r="C24" s="7" t="s">
        <v>155</v>
      </c>
      <c r="D24" s="7" t="s">
        <v>123</v>
      </c>
      <c r="E24" s="20" t="s">
        <v>111</v>
      </c>
      <c r="F24" s="10" t="s">
        <v>59</v>
      </c>
      <c r="G24" s="21" t="s">
        <v>60</v>
      </c>
      <c r="H24" s="8" t="s">
        <v>121</v>
      </c>
      <c r="I24" s="8" t="s">
        <v>131</v>
      </c>
      <c r="J24" s="8" t="s">
        <v>134</v>
      </c>
      <c r="K24" s="15"/>
      <c r="L24" s="8" t="s">
        <v>18</v>
      </c>
      <c r="M24" s="8" t="s">
        <v>46</v>
      </c>
      <c r="N24" s="8" t="s">
        <v>61</v>
      </c>
      <c r="O24" s="8" t="s">
        <v>62</v>
      </c>
      <c r="P24" s="8" t="s">
        <v>68</v>
      </c>
      <c r="Q24" s="4"/>
      <c r="R24" s="4" t="s">
        <v>21</v>
      </c>
      <c r="S24" s="4"/>
      <c r="T24" s="4"/>
      <c r="U24" s="10" t="s">
        <v>88</v>
      </c>
      <c r="V24" s="13" t="s">
        <v>88</v>
      </c>
      <c r="W24" s="13" t="s">
        <v>88</v>
      </c>
      <c r="X24" s="28" t="s">
        <v>26</v>
      </c>
      <c r="Y24" s="15" t="s">
        <v>62</v>
      </c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ht="20.100000000000001" customHeight="1" x14ac:dyDescent="0.25">
      <c r="A25" s="103" t="s">
        <v>206</v>
      </c>
      <c r="B25" s="72" t="s">
        <v>64</v>
      </c>
      <c r="C25" s="7" t="s">
        <v>155</v>
      </c>
      <c r="D25" s="7" t="s">
        <v>123</v>
      </c>
      <c r="E25" s="20" t="s">
        <v>112</v>
      </c>
      <c r="F25" s="10" t="s">
        <v>59</v>
      </c>
      <c r="G25" s="21" t="s">
        <v>60</v>
      </c>
      <c r="H25" s="8" t="s">
        <v>121</v>
      </c>
      <c r="I25" s="8" t="s">
        <v>131</v>
      </c>
      <c r="J25" s="8" t="s">
        <v>134</v>
      </c>
      <c r="K25" s="15"/>
      <c r="L25" s="8" t="s">
        <v>18</v>
      </c>
      <c r="M25" s="8" t="s">
        <v>46</v>
      </c>
      <c r="N25" s="8" t="s">
        <v>61</v>
      </c>
      <c r="O25" s="8" t="s">
        <v>62</v>
      </c>
      <c r="P25" s="8" t="s">
        <v>68</v>
      </c>
      <c r="Q25" s="4"/>
      <c r="R25" s="4" t="s">
        <v>21</v>
      </c>
      <c r="S25" s="4"/>
      <c r="T25" s="4"/>
      <c r="U25" s="10" t="s">
        <v>88</v>
      </c>
      <c r="V25" s="13" t="s">
        <v>88</v>
      </c>
      <c r="W25" s="13" t="s">
        <v>88</v>
      </c>
      <c r="X25" s="28" t="s">
        <v>26</v>
      </c>
      <c r="Y25" s="15" t="s">
        <v>62</v>
      </c>
      <c r="Z25" s="15"/>
      <c r="AA25" s="15"/>
      <c r="AB25" s="15"/>
      <c r="AC25" s="15"/>
      <c r="AD25" s="15"/>
      <c r="AE25" s="15"/>
      <c r="AF25" s="15"/>
      <c r="AG25" s="15"/>
      <c r="AH25" s="15"/>
      <c r="AI25" s="15"/>
    </row>
    <row r="26" spans="1:35" s="37" customFormat="1" ht="20.100000000000001" customHeight="1" x14ac:dyDescent="0.25">
      <c r="A26" s="104" t="s">
        <v>270</v>
      </c>
      <c r="B26" s="109" t="s">
        <v>57</v>
      </c>
      <c r="C26" s="30" t="s">
        <v>155</v>
      </c>
      <c r="D26" s="30" t="s">
        <v>123</v>
      </c>
      <c r="E26" s="31" t="s">
        <v>113</v>
      </c>
      <c r="F26" s="32" t="s">
        <v>59</v>
      </c>
      <c r="G26" s="33" t="s">
        <v>75</v>
      </c>
      <c r="H26" s="34" t="s">
        <v>121</v>
      </c>
      <c r="I26" s="34" t="s">
        <v>132</v>
      </c>
      <c r="J26" s="34" t="s">
        <v>173</v>
      </c>
      <c r="K26" s="31" t="s">
        <v>183</v>
      </c>
      <c r="L26" s="34" t="s">
        <v>18</v>
      </c>
      <c r="M26" s="34" t="s">
        <v>46</v>
      </c>
      <c r="N26" s="34" t="s">
        <v>47</v>
      </c>
      <c r="O26" s="34" t="s">
        <v>62</v>
      </c>
      <c r="P26" s="34" t="s">
        <v>63</v>
      </c>
      <c r="Q26" s="32"/>
      <c r="R26" s="32"/>
      <c r="S26" s="32" t="s">
        <v>21</v>
      </c>
      <c r="T26" s="32"/>
      <c r="U26" s="32" t="s">
        <v>88</v>
      </c>
      <c r="V26" s="35" t="s">
        <v>88</v>
      </c>
      <c r="W26" s="35" t="s">
        <v>88</v>
      </c>
      <c r="X26" s="36" t="s">
        <v>26</v>
      </c>
      <c r="Y26" s="31" t="s">
        <v>62</v>
      </c>
      <c r="Z26" s="31"/>
      <c r="AA26" s="31"/>
      <c r="AB26" s="31"/>
      <c r="AC26" s="31"/>
      <c r="AD26" s="31"/>
      <c r="AE26" s="31"/>
      <c r="AF26" s="31"/>
      <c r="AG26" s="31"/>
      <c r="AH26" s="31"/>
      <c r="AI26" s="31"/>
    </row>
    <row r="27" spans="1:35" ht="20.100000000000001" customHeight="1" x14ac:dyDescent="0.25">
      <c r="A27" s="105" t="s">
        <v>270</v>
      </c>
      <c r="B27" s="72" t="s">
        <v>57</v>
      </c>
      <c r="C27" s="7" t="s">
        <v>155</v>
      </c>
      <c r="D27" s="7" t="s">
        <v>123</v>
      </c>
      <c r="E27" s="20" t="s">
        <v>116</v>
      </c>
      <c r="F27" s="10" t="s">
        <v>59</v>
      </c>
      <c r="G27" s="21" t="s">
        <v>75</v>
      </c>
      <c r="H27" s="8" t="s">
        <v>29</v>
      </c>
      <c r="I27" s="8" t="s">
        <v>131</v>
      </c>
      <c r="J27" s="8" t="s">
        <v>134</v>
      </c>
      <c r="K27" s="15"/>
      <c r="L27" s="8" t="s">
        <v>18</v>
      </c>
      <c r="M27" s="8" t="s">
        <v>46</v>
      </c>
      <c r="N27" s="8" t="s">
        <v>47</v>
      </c>
      <c r="O27" s="8" t="s">
        <v>62</v>
      </c>
      <c r="P27" s="8" t="s">
        <v>63</v>
      </c>
      <c r="Q27" s="4"/>
      <c r="R27" s="4" t="s">
        <v>21</v>
      </c>
      <c r="S27" s="4"/>
      <c r="T27" s="4"/>
      <c r="U27" s="10" t="s">
        <v>88</v>
      </c>
      <c r="V27" s="13" t="s">
        <v>88</v>
      </c>
      <c r="W27" s="13" t="s">
        <v>88</v>
      </c>
      <c r="X27" s="28" t="s">
        <v>26</v>
      </c>
      <c r="Y27" s="15" t="s">
        <v>62</v>
      </c>
      <c r="Z27" s="15"/>
      <c r="AA27" s="15"/>
      <c r="AB27" s="15"/>
      <c r="AC27" s="15"/>
      <c r="AD27" s="15"/>
      <c r="AE27" s="15"/>
      <c r="AF27" s="15"/>
      <c r="AG27" s="15"/>
      <c r="AH27" s="15"/>
      <c r="AI27" s="15"/>
    </row>
    <row r="28" spans="1:35" ht="20.100000000000001" customHeight="1" x14ac:dyDescent="0.25">
      <c r="A28" s="103" t="s">
        <v>148</v>
      </c>
      <c r="B28" s="72" t="s">
        <v>157</v>
      </c>
      <c r="C28" s="7" t="s">
        <v>138</v>
      </c>
      <c r="D28" s="7" t="s">
        <v>123</v>
      </c>
      <c r="E28" s="20" t="s">
        <v>107</v>
      </c>
      <c r="F28" s="10" t="s">
        <v>59</v>
      </c>
      <c r="G28" s="21" t="s">
        <v>91</v>
      </c>
      <c r="H28" s="8" t="s">
        <v>121</v>
      </c>
      <c r="I28" s="8" t="s">
        <v>131</v>
      </c>
      <c r="J28" s="8" t="s">
        <v>134</v>
      </c>
      <c r="K28" s="15"/>
      <c r="L28" s="8" t="s">
        <v>18</v>
      </c>
      <c r="M28" s="8" t="s">
        <v>46</v>
      </c>
      <c r="N28" s="8" t="s">
        <v>85</v>
      </c>
      <c r="O28" s="8" t="s">
        <v>92</v>
      </c>
      <c r="P28" s="8" t="s">
        <v>93</v>
      </c>
      <c r="Q28" s="4"/>
      <c r="R28" s="4" t="s">
        <v>21</v>
      </c>
      <c r="S28" s="4"/>
      <c r="T28" s="4"/>
      <c r="U28" s="10">
        <v>0.8</v>
      </c>
      <c r="V28" s="13">
        <v>0.8</v>
      </c>
      <c r="W28" s="17" t="s">
        <v>126</v>
      </c>
      <c r="X28" s="28" t="s">
        <v>26</v>
      </c>
      <c r="Y28" s="15" t="s">
        <v>62</v>
      </c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 ht="20.100000000000001" customHeight="1" x14ac:dyDescent="0.25">
      <c r="A29" s="103" t="s">
        <v>148</v>
      </c>
      <c r="B29" s="72" t="s">
        <v>157</v>
      </c>
      <c r="C29" s="7" t="s">
        <v>138</v>
      </c>
      <c r="D29" s="7" t="s">
        <v>123</v>
      </c>
      <c r="E29" s="20" t="s">
        <v>105</v>
      </c>
      <c r="F29" s="10" t="s">
        <v>59</v>
      </c>
      <c r="G29" s="21" t="s">
        <v>91</v>
      </c>
      <c r="H29" s="8" t="s">
        <v>121</v>
      </c>
      <c r="I29" s="8" t="s">
        <v>131</v>
      </c>
      <c r="J29" s="8" t="s">
        <v>134</v>
      </c>
      <c r="K29" s="15"/>
      <c r="L29" s="8" t="s">
        <v>18</v>
      </c>
      <c r="M29" s="8" t="s">
        <v>46</v>
      </c>
      <c r="N29" s="8" t="s">
        <v>85</v>
      </c>
      <c r="O29" s="8" t="s">
        <v>92</v>
      </c>
      <c r="P29" s="8" t="s">
        <v>93</v>
      </c>
      <c r="Q29" s="4"/>
      <c r="R29" s="4" t="s">
        <v>21</v>
      </c>
      <c r="S29" s="4"/>
      <c r="T29" s="4"/>
      <c r="U29" s="10">
        <v>0.8</v>
      </c>
      <c r="V29" s="13">
        <v>0.8</v>
      </c>
      <c r="W29" s="17" t="s">
        <v>126</v>
      </c>
      <c r="X29" s="28" t="s">
        <v>26</v>
      </c>
      <c r="Y29" s="15" t="s">
        <v>62</v>
      </c>
      <c r="Z29" s="15"/>
      <c r="AA29" s="15"/>
      <c r="AB29" s="15"/>
      <c r="AC29" s="15"/>
      <c r="AD29" s="15"/>
      <c r="AE29" s="15"/>
      <c r="AF29" s="15"/>
      <c r="AG29" s="15"/>
      <c r="AH29" s="15"/>
      <c r="AI29" s="15"/>
    </row>
    <row r="30" spans="1:35" ht="20.100000000000001" customHeight="1" x14ac:dyDescent="0.25">
      <c r="A30" s="103" t="s">
        <v>148</v>
      </c>
      <c r="B30" s="72" t="s">
        <v>157</v>
      </c>
      <c r="C30" s="7" t="s">
        <v>138</v>
      </c>
      <c r="D30" s="7" t="s">
        <v>123</v>
      </c>
      <c r="E30" s="20" t="s">
        <v>158</v>
      </c>
      <c r="F30" s="10" t="s">
        <v>59</v>
      </c>
      <c r="G30" s="21" t="s">
        <v>159</v>
      </c>
      <c r="H30" s="8" t="s">
        <v>121</v>
      </c>
      <c r="I30" s="8" t="s">
        <v>131</v>
      </c>
      <c r="J30" s="8" t="s">
        <v>134</v>
      </c>
      <c r="K30" s="15"/>
      <c r="L30" s="8" t="s">
        <v>18</v>
      </c>
      <c r="M30" s="8" t="s">
        <v>46</v>
      </c>
      <c r="N30" s="8" t="s">
        <v>85</v>
      </c>
      <c r="O30" s="8" t="s">
        <v>62</v>
      </c>
      <c r="P30" s="8" t="s">
        <v>160</v>
      </c>
      <c r="Q30" s="4" t="s">
        <v>21</v>
      </c>
      <c r="R30" s="4"/>
      <c r="S30" s="4"/>
      <c r="T30" s="4"/>
      <c r="U30" s="10">
        <v>1.5</v>
      </c>
      <c r="V30" s="13">
        <v>1.5</v>
      </c>
      <c r="W30" s="17" t="s">
        <v>127</v>
      </c>
      <c r="X30" s="28" t="s">
        <v>26</v>
      </c>
      <c r="Y30" s="15" t="s">
        <v>62</v>
      </c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 ht="20.100000000000001" customHeight="1" x14ac:dyDescent="0.25">
      <c r="A31" s="103" t="s">
        <v>148</v>
      </c>
      <c r="B31" s="72" t="s">
        <v>157</v>
      </c>
      <c r="C31" s="7" t="s">
        <v>138</v>
      </c>
      <c r="D31" s="7" t="s">
        <v>123</v>
      </c>
      <c r="E31" s="20" t="s">
        <v>161</v>
      </c>
      <c r="F31" s="10" t="s">
        <v>59</v>
      </c>
      <c r="G31" s="21" t="s">
        <v>91</v>
      </c>
      <c r="H31" s="8" t="s">
        <v>121</v>
      </c>
      <c r="I31" s="8" t="s">
        <v>131</v>
      </c>
      <c r="J31" s="8" t="s">
        <v>134</v>
      </c>
      <c r="K31" s="15"/>
      <c r="L31" s="8" t="s">
        <v>18</v>
      </c>
      <c r="M31" s="8" t="s">
        <v>46</v>
      </c>
      <c r="N31" s="8" t="s">
        <v>85</v>
      </c>
      <c r="O31" s="8" t="s">
        <v>92</v>
      </c>
      <c r="P31" s="8" t="s">
        <v>160</v>
      </c>
      <c r="Q31" s="4"/>
      <c r="R31" s="4" t="s">
        <v>21</v>
      </c>
      <c r="S31" s="4"/>
      <c r="T31" s="4"/>
      <c r="U31" s="10">
        <v>0.9</v>
      </c>
      <c r="V31" s="13">
        <v>0.9</v>
      </c>
      <c r="W31" s="17" t="s">
        <v>126</v>
      </c>
      <c r="X31" s="28" t="s">
        <v>26</v>
      </c>
      <c r="Y31" s="15" t="s">
        <v>62</v>
      </c>
      <c r="Z31" s="15"/>
      <c r="AA31" s="15"/>
      <c r="AB31" s="15"/>
      <c r="AC31" s="15"/>
      <c r="AD31" s="15"/>
      <c r="AE31" s="15"/>
      <c r="AF31" s="15"/>
      <c r="AG31" s="15"/>
      <c r="AH31" s="15"/>
      <c r="AI31" s="15"/>
    </row>
    <row r="32" spans="1:35" ht="20.100000000000001" customHeight="1" x14ac:dyDescent="0.25">
      <c r="A32" s="103" t="s">
        <v>148</v>
      </c>
      <c r="B32" s="72" t="s">
        <v>156</v>
      </c>
      <c r="C32" s="7" t="s">
        <v>138</v>
      </c>
      <c r="D32" s="7" t="s">
        <v>123</v>
      </c>
      <c r="E32" s="20" t="s">
        <v>162</v>
      </c>
      <c r="F32" s="10" t="s">
        <v>59</v>
      </c>
      <c r="G32" s="21" t="s">
        <v>91</v>
      </c>
      <c r="H32" s="8" t="s">
        <v>121</v>
      </c>
      <c r="I32" s="8" t="s">
        <v>131</v>
      </c>
      <c r="J32" s="8" t="s">
        <v>134</v>
      </c>
      <c r="K32" s="15"/>
      <c r="L32" s="8" t="s">
        <v>18</v>
      </c>
      <c r="M32" s="8" t="s">
        <v>46</v>
      </c>
      <c r="N32" s="8" t="s">
        <v>85</v>
      </c>
      <c r="O32" s="8" t="s">
        <v>92</v>
      </c>
      <c r="P32" s="8" t="s">
        <v>163</v>
      </c>
      <c r="Q32" s="4" t="s">
        <v>21</v>
      </c>
      <c r="R32" s="4"/>
      <c r="S32" s="4"/>
      <c r="T32" s="4"/>
      <c r="U32" s="10">
        <v>0.6</v>
      </c>
      <c r="V32" s="13">
        <v>0.6</v>
      </c>
      <c r="W32" s="17" t="s">
        <v>126</v>
      </c>
      <c r="X32" s="28" t="s">
        <v>26</v>
      </c>
      <c r="Y32" s="15" t="s">
        <v>62</v>
      </c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 ht="20.100000000000001" customHeight="1" x14ac:dyDescent="0.25">
      <c r="A33" s="103" t="s">
        <v>148</v>
      </c>
      <c r="B33" s="72" t="s">
        <v>156</v>
      </c>
      <c r="C33" s="7" t="s">
        <v>138</v>
      </c>
      <c r="D33" s="7" t="s">
        <v>123</v>
      </c>
      <c r="E33" s="20" t="s">
        <v>262</v>
      </c>
      <c r="F33" s="10" t="s">
        <v>59</v>
      </c>
      <c r="G33" s="21" t="s">
        <v>91</v>
      </c>
      <c r="H33" s="8" t="s">
        <v>121</v>
      </c>
      <c r="I33" s="8" t="s">
        <v>131</v>
      </c>
      <c r="J33" s="8" t="s">
        <v>134</v>
      </c>
      <c r="K33" s="15"/>
      <c r="L33" s="8" t="s">
        <v>18</v>
      </c>
      <c r="M33" s="8" t="s">
        <v>46</v>
      </c>
      <c r="N33" s="8" t="s">
        <v>85</v>
      </c>
      <c r="O33" s="8" t="s">
        <v>92</v>
      </c>
      <c r="P33" s="8" t="s">
        <v>163</v>
      </c>
      <c r="Q33" s="4"/>
      <c r="R33" s="4"/>
      <c r="S33" s="4"/>
      <c r="T33" s="4"/>
      <c r="U33" s="10"/>
      <c r="V33" s="13"/>
      <c r="W33" s="17"/>
      <c r="X33" s="28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</row>
    <row r="34" spans="1:35" ht="20.100000000000001" customHeight="1" x14ac:dyDescent="0.25">
      <c r="A34" s="103" t="s">
        <v>148</v>
      </c>
      <c r="B34" s="72" t="s">
        <v>156</v>
      </c>
      <c r="C34" s="7" t="s">
        <v>138</v>
      </c>
      <c r="D34" s="7" t="s">
        <v>123</v>
      </c>
      <c r="E34" s="20" t="s">
        <v>164</v>
      </c>
      <c r="F34" s="10" t="s">
        <v>59</v>
      </c>
      <c r="G34" s="21" t="s">
        <v>91</v>
      </c>
      <c r="H34" s="8" t="s">
        <v>121</v>
      </c>
      <c r="I34" s="8" t="s">
        <v>131</v>
      </c>
      <c r="J34" s="8" t="s">
        <v>134</v>
      </c>
      <c r="K34" s="15"/>
      <c r="L34" s="8" t="s">
        <v>18</v>
      </c>
      <c r="M34" s="8" t="s">
        <v>46</v>
      </c>
      <c r="N34" s="8" t="s">
        <v>85</v>
      </c>
      <c r="O34" s="8" t="s">
        <v>92</v>
      </c>
      <c r="P34" s="8" t="s">
        <v>163</v>
      </c>
      <c r="Q34" s="4"/>
      <c r="R34" s="4" t="s">
        <v>21</v>
      </c>
      <c r="S34" s="4"/>
      <c r="T34" s="4"/>
      <c r="U34" s="10">
        <v>0.6</v>
      </c>
      <c r="V34" s="13">
        <v>0.6</v>
      </c>
      <c r="W34" s="17" t="s">
        <v>126</v>
      </c>
      <c r="X34" s="28" t="s">
        <v>26</v>
      </c>
      <c r="Y34" s="15" t="s">
        <v>62</v>
      </c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ht="20.100000000000001" customHeight="1" x14ac:dyDescent="0.25">
      <c r="A35" s="103" t="s">
        <v>148</v>
      </c>
      <c r="B35" s="72" t="s">
        <v>156</v>
      </c>
      <c r="C35" s="7" t="s">
        <v>138</v>
      </c>
      <c r="D35" s="7" t="s">
        <v>123</v>
      </c>
      <c r="E35" s="20" t="s">
        <v>165</v>
      </c>
      <c r="F35" s="10" t="s">
        <v>59</v>
      </c>
      <c r="G35" s="21" t="s">
        <v>91</v>
      </c>
      <c r="H35" s="8" t="s">
        <v>29</v>
      </c>
      <c r="I35" s="8" t="s">
        <v>131</v>
      </c>
      <c r="J35" s="8" t="s">
        <v>134</v>
      </c>
      <c r="K35" s="15"/>
      <c r="L35" s="8" t="s">
        <v>18</v>
      </c>
      <c r="M35" s="8" t="s">
        <v>46</v>
      </c>
      <c r="N35" s="8" t="s">
        <v>85</v>
      </c>
      <c r="O35" s="8" t="s">
        <v>92</v>
      </c>
      <c r="P35" s="8" t="s">
        <v>163</v>
      </c>
      <c r="Q35" s="4"/>
      <c r="R35" s="4" t="s">
        <v>21</v>
      </c>
      <c r="S35" s="4"/>
      <c r="T35" s="4"/>
      <c r="U35" s="10">
        <v>0.6</v>
      </c>
      <c r="V35" s="13">
        <v>0.6</v>
      </c>
      <c r="W35" s="17" t="s">
        <v>126</v>
      </c>
      <c r="X35" s="28" t="s">
        <v>26</v>
      </c>
      <c r="Y35" s="15" t="s">
        <v>62</v>
      </c>
      <c r="Z35" s="15"/>
      <c r="AA35" s="15"/>
      <c r="AB35" s="15"/>
      <c r="AC35" s="15"/>
      <c r="AD35" s="15"/>
      <c r="AE35" s="15"/>
      <c r="AF35" s="15"/>
      <c r="AG35" s="15"/>
      <c r="AH35" s="15"/>
      <c r="AI35" s="15"/>
    </row>
    <row r="36" spans="1:35" ht="22.5" x14ac:dyDescent="0.25">
      <c r="A36" s="103" t="s">
        <v>149</v>
      </c>
      <c r="B36" s="72" t="s">
        <v>166</v>
      </c>
      <c r="C36" s="7" t="s">
        <v>138</v>
      </c>
      <c r="D36" s="7" t="s">
        <v>146</v>
      </c>
      <c r="E36" s="20" t="s">
        <v>94</v>
      </c>
      <c r="F36" s="10" t="s">
        <v>59</v>
      </c>
      <c r="G36" s="21" t="s">
        <v>95</v>
      </c>
      <c r="H36" s="8" t="s">
        <v>29</v>
      </c>
      <c r="I36" s="8" t="s">
        <v>131</v>
      </c>
      <c r="J36" s="8" t="s">
        <v>134</v>
      </c>
      <c r="K36" s="15"/>
      <c r="L36" s="8" t="s">
        <v>18</v>
      </c>
      <c r="M36" s="8" t="s">
        <v>46</v>
      </c>
      <c r="N36" s="8" t="s">
        <v>61</v>
      </c>
      <c r="O36" s="8" t="s">
        <v>92</v>
      </c>
      <c r="P36" s="8" t="s">
        <v>96</v>
      </c>
      <c r="Q36" s="4" t="s">
        <v>21</v>
      </c>
      <c r="R36" s="4"/>
      <c r="S36" s="4"/>
      <c r="T36" s="4"/>
      <c r="U36" s="10">
        <v>1.2</v>
      </c>
      <c r="V36" s="13">
        <v>1.2</v>
      </c>
      <c r="W36" s="17" t="s">
        <v>127</v>
      </c>
      <c r="X36" s="28" t="s">
        <v>26</v>
      </c>
      <c r="Y36" s="15" t="s">
        <v>62</v>
      </c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ht="20.100000000000001" customHeight="1" x14ac:dyDescent="0.25">
      <c r="A37" s="103" t="s">
        <v>149</v>
      </c>
      <c r="B37" s="72" t="s">
        <v>166</v>
      </c>
      <c r="C37" s="7" t="s">
        <v>138</v>
      </c>
      <c r="D37" s="7" t="s">
        <v>146</v>
      </c>
      <c r="E37" s="20" t="s">
        <v>97</v>
      </c>
      <c r="F37" s="10" t="s">
        <v>59</v>
      </c>
      <c r="G37" s="21" t="s">
        <v>95</v>
      </c>
      <c r="H37" s="8" t="s">
        <v>121</v>
      </c>
      <c r="I37" s="8" t="s">
        <v>131</v>
      </c>
      <c r="J37" s="8" t="s">
        <v>134</v>
      </c>
      <c r="K37" s="15"/>
      <c r="L37" s="8" t="s">
        <v>18</v>
      </c>
      <c r="M37" s="8" t="s">
        <v>46</v>
      </c>
      <c r="N37" s="8" t="s">
        <v>61</v>
      </c>
      <c r="O37" s="8" t="s">
        <v>92</v>
      </c>
      <c r="P37" s="8" t="s">
        <v>167</v>
      </c>
      <c r="Q37" s="4"/>
      <c r="R37" s="4" t="s">
        <v>21</v>
      </c>
      <c r="S37" s="4"/>
      <c r="T37" s="4"/>
      <c r="U37" s="10">
        <v>1.1000000000000001</v>
      </c>
      <c r="V37" s="13">
        <v>1.1000000000000001</v>
      </c>
      <c r="W37" s="17" t="s">
        <v>127</v>
      </c>
      <c r="X37" s="28" t="s">
        <v>26</v>
      </c>
      <c r="Y37" s="15" t="s">
        <v>62</v>
      </c>
      <c r="Z37" s="15"/>
      <c r="AA37" s="15"/>
      <c r="AB37" s="15"/>
      <c r="AC37" s="15"/>
      <c r="AD37" s="15"/>
      <c r="AE37" s="15"/>
      <c r="AF37" s="15"/>
      <c r="AG37" s="15"/>
      <c r="AH37" s="15"/>
      <c r="AI37" s="15"/>
    </row>
    <row r="38" spans="1:35" ht="20.100000000000001" customHeight="1" x14ac:dyDescent="0.25">
      <c r="A38" s="103" t="s">
        <v>149</v>
      </c>
      <c r="B38" s="72" t="s">
        <v>166</v>
      </c>
      <c r="C38" s="7" t="s">
        <v>138</v>
      </c>
      <c r="D38" s="7" t="s">
        <v>146</v>
      </c>
      <c r="E38" s="20" t="s">
        <v>98</v>
      </c>
      <c r="F38" s="10" t="s">
        <v>59</v>
      </c>
      <c r="G38" s="21" t="s">
        <v>95</v>
      </c>
      <c r="H38" s="8" t="s">
        <v>121</v>
      </c>
      <c r="I38" s="8" t="s">
        <v>131</v>
      </c>
      <c r="J38" s="8" t="s">
        <v>134</v>
      </c>
      <c r="K38" s="15"/>
      <c r="L38" s="8" t="s">
        <v>18</v>
      </c>
      <c r="M38" s="8" t="s">
        <v>46</v>
      </c>
      <c r="N38" s="8" t="s">
        <v>61</v>
      </c>
      <c r="O38" s="8" t="s">
        <v>92</v>
      </c>
      <c r="P38" s="8" t="s">
        <v>93</v>
      </c>
      <c r="Q38" s="4"/>
      <c r="R38" s="4"/>
      <c r="S38" s="4" t="s">
        <v>21</v>
      </c>
      <c r="T38" s="4"/>
      <c r="U38" s="10">
        <v>2</v>
      </c>
      <c r="V38" s="13">
        <v>2</v>
      </c>
      <c r="W38" s="17" t="s">
        <v>127</v>
      </c>
      <c r="X38" s="28" t="s">
        <v>26</v>
      </c>
      <c r="Y38" s="15" t="s">
        <v>62</v>
      </c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ht="20.100000000000001" customHeight="1" x14ac:dyDescent="0.25">
      <c r="A39" s="103" t="s">
        <v>149</v>
      </c>
      <c r="B39" s="72" t="s">
        <v>166</v>
      </c>
      <c r="C39" s="7" t="s">
        <v>138</v>
      </c>
      <c r="D39" s="7" t="s">
        <v>146</v>
      </c>
      <c r="E39" s="20" t="s">
        <v>100</v>
      </c>
      <c r="F39" s="10" t="s">
        <v>59</v>
      </c>
      <c r="G39" s="21" t="s">
        <v>101</v>
      </c>
      <c r="H39" s="8" t="s">
        <v>121</v>
      </c>
      <c r="I39" s="8" t="s">
        <v>131</v>
      </c>
      <c r="J39" s="8" t="s">
        <v>134</v>
      </c>
      <c r="K39" s="15"/>
      <c r="L39" s="8" t="s">
        <v>25</v>
      </c>
      <c r="M39" s="8" t="s">
        <v>46</v>
      </c>
      <c r="N39" s="8" t="s">
        <v>61</v>
      </c>
      <c r="O39" s="8" t="s">
        <v>92</v>
      </c>
      <c r="P39" s="8" t="s">
        <v>93</v>
      </c>
      <c r="Q39" s="4"/>
      <c r="R39" s="4"/>
      <c r="S39" s="4" t="s">
        <v>21</v>
      </c>
      <c r="T39" s="4"/>
      <c r="U39" s="10">
        <v>2</v>
      </c>
      <c r="V39" s="13">
        <v>2</v>
      </c>
      <c r="W39" s="17" t="s">
        <v>127</v>
      </c>
      <c r="X39" s="28" t="s">
        <v>26</v>
      </c>
      <c r="Y39" s="15" t="s">
        <v>62</v>
      </c>
      <c r="Z39" s="15"/>
      <c r="AA39" s="15"/>
      <c r="AB39" s="15"/>
      <c r="AC39" s="15"/>
      <c r="AD39" s="15"/>
      <c r="AE39" s="15"/>
      <c r="AF39" s="15"/>
      <c r="AG39" s="15"/>
      <c r="AH39" s="15"/>
      <c r="AI39" s="15"/>
    </row>
    <row r="40" spans="1:35" ht="22.5" x14ac:dyDescent="0.25">
      <c r="A40" s="103" t="s">
        <v>149</v>
      </c>
      <c r="B40" s="72" t="s">
        <v>166</v>
      </c>
      <c r="C40" s="7" t="s">
        <v>138</v>
      </c>
      <c r="D40" s="7" t="s">
        <v>146</v>
      </c>
      <c r="E40" s="20" t="s">
        <v>103</v>
      </c>
      <c r="F40" s="10" t="s">
        <v>59</v>
      </c>
      <c r="G40" s="21" t="s">
        <v>95</v>
      </c>
      <c r="H40" s="8" t="s">
        <v>121</v>
      </c>
      <c r="I40" s="8" t="s">
        <v>131</v>
      </c>
      <c r="J40" s="8" t="s">
        <v>134</v>
      </c>
      <c r="K40" s="15"/>
      <c r="L40" s="8" t="s">
        <v>18</v>
      </c>
      <c r="M40" s="8" t="s">
        <v>46</v>
      </c>
      <c r="N40" s="8" t="s">
        <v>61</v>
      </c>
      <c r="O40" s="8" t="s">
        <v>92</v>
      </c>
      <c r="P40" s="8" t="s">
        <v>168</v>
      </c>
      <c r="Q40" s="4"/>
      <c r="R40" s="4"/>
      <c r="S40" s="4" t="s">
        <v>21</v>
      </c>
      <c r="T40" s="4"/>
      <c r="U40" s="10">
        <v>1.5</v>
      </c>
      <c r="V40" s="13">
        <v>1.5</v>
      </c>
      <c r="W40" s="17" t="s">
        <v>127</v>
      </c>
      <c r="X40" s="28" t="s">
        <v>26</v>
      </c>
      <c r="Y40" s="15" t="s">
        <v>62</v>
      </c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ht="22.5" x14ac:dyDescent="0.25">
      <c r="A41" s="103" t="s">
        <v>149</v>
      </c>
      <c r="B41" s="72" t="s">
        <v>166</v>
      </c>
      <c r="C41" s="7" t="s">
        <v>138</v>
      </c>
      <c r="D41" s="7" t="s">
        <v>146</v>
      </c>
      <c r="E41" s="20" t="s">
        <v>169</v>
      </c>
      <c r="F41" s="10" t="s">
        <v>59</v>
      </c>
      <c r="G41" s="21" t="s">
        <v>95</v>
      </c>
      <c r="H41" s="8" t="s">
        <v>121</v>
      </c>
      <c r="I41" s="8" t="s">
        <v>131</v>
      </c>
      <c r="J41" s="8" t="s">
        <v>134</v>
      </c>
      <c r="K41" s="15"/>
      <c r="L41" s="8" t="s">
        <v>18</v>
      </c>
      <c r="M41" s="8" t="s">
        <v>46</v>
      </c>
      <c r="N41" s="8" t="s">
        <v>61</v>
      </c>
      <c r="O41" s="8" t="s">
        <v>92</v>
      </c>
      <c r="P41" s="8" t="s">
        <v>168</v>
      </c>
      <c r="Q41" s="4"/>
      <c r="R41" s="4"/>
      <c r="S41" s="4" t="s">
        <v>21</v>
      </c>
      <c r="T41" s="4"/>
      <c r="U41" s="10">
        <v>1.1000000000000001</v>
      </c>
      <c r="V41" s="13">
        <v>1.1000000000000001</v>
      </c>
      <c r="W41" s="17" t="s">
        <v>127</v>
      </c>
      <c r="X41" s="28" t="s">
        <v>26</v>
      </c>
      <c r="Y41" s="15" t="s">
        <v>62</v>
      </c>
      <c r="Z41" s="15"/>
      <c r="AA41" s="15"/>
      <c r="AB41" s="15"/>
      <c r="AC41" s="15"/>
      <c r="AD41" s="15"/>
      <c r="AE41" s="15"/>
      <c r="AF41" s="15"/>
      <c r="AG41" s="15"/>
      <c r="AH41" s="15"/>
      <c r="AI41" s="15"/>
    </row>
    <row r="42" spans="1:35" ht="22.5" x14ac:dyDescent="0.25">
      <c r="A42" s="103" t="s">
        <v>149</v>
      </c>
      <c r="B42" s="72" t="s">
        <v>166</v>
      </c>
      <c r="C42" s="7" t="s">
        <v>138</v>
      </c>
      <c r="D42" s="7" t="s">
        <v>146</v>
      </c>
      <c r="E42" s="20" t="s">
        <v>104</v>
      </c>
      <c r="F42" s="10" t="s">
        <v>59</v>
      </c>
      <c r="G42" s="21" t="s">
        <v>95</v>
      </c>
      <c r="H42" s="8" t="s">
        <v>121</v>
      </c>
      <c r="I42" s="8" t="s">
        <v>131</v>
      </c>
      <c r="J42" s="8" t="s">
        <v>134</v>
      </c>
      <c r="K42" s="15"/>
      <c r="L42" s="8" t="s">
        <v>18</v>
      </c>
      <c r="M42" s="8" t="s">
        <v>46</v>
      </c>
      <c r="N42" s="8" t="s">
        <v>61</v>
      </c>
      <c r="O42" s="8" t="s">
        <v>92</v>
      </c>
      <c r="P42" s="8" t="s">
        <v>168</v>
      </c>
      <c r="Q42" s="4"/>
      <c r="R42" s="4"/>
      <c r="S42" s="4" t="s">
        <v>21</v>
      </c>
      <c r="T42" s="4"/>
      <c r="U42" s="10">
        <v>1.3</v>
      </c>
      <c r="V42" s="13">
        <v>1.3</v>
      </c>
      <c r="W42" s="17" t="s">
        <v>127</v>
      </c>
      <c r="X42" s="28" t="s">
        <v>26</v>
      </c>
      <c r="Y42" s="15" t="s">
        <v>62</v>
      </c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ht="22.5" x14ac:dyDescent="0.25">
      <c r="A43" s="103" t="s">
        <v>149</v>
      </c>
      <c r="B43" s="72" t="s">
        <v>166</v>
      </c>
      <c r="C43" s="7" t="s">
        <v>138</v>
      </c>
      <c r="D43" s="7" t="s">
        <v>146</v>
      </c>
      <c r="E43" s="20" t="s">
        <v>170</v>
      </c>
      <c r="F43" s="10" t="s">
        <v>59</v>
      </c>
      <c r="G43" s="21" t="s">
        <v>95</v>
      </c>
      <c r="H43" s="8" t="s">
        <v>121</v>
      </c>
      <c r="I43" s="8" t="s">
        <v>131</v>
      </c>
      <c r="J43" s="8" t="s">
        <v>134</v>
      </c>
      <c r="K43" s="15"/>
      <c r="L43" s="8" t="s">
        <v>18</v>
      </c>
      <c r="M43" s="8" t="s">
        <v>46</v>
      </c>
      <c r="N43" s="8" t="s">
        <v>61</v>
      </c>
      <c r="O43" s="8" t="s">
        <v>92</v>
      </c>
      <c r="P43" s="8" t="s">
        <v>168</v>
      </c>
      <c r="Q43" s="4"/>
      <c r="R43" s="4" t="s">
        <v>21</v>
      </c>
      <c r="S43" s="4"/>
      <c r="T43" s="4"/>
      <c r="U43" s="10">
        <v>1.3</v>
      </c>
      <c r="V43" s="13">
        <v>1.3</v>
      </c>
      <c r="W43" s="17" t="s">
        <v>127</v>
      </c>
      <c r="X43" s="28" t="s">
        <v>26</v>
      </c>
      <c r="Y43" s="15" t="s">
        <v>62</v>
      </c>
      <c r="Z43" s="15"/>
      <c r="AA43" s="15"/>
      <c r="AB43" s="15"/>
      <c r="AC43" s="15"/>
      <c r="AD43" s="15"/>
      <c r="AE43" s="15"/>
      <c r="AF43" s="15"/>
      <c r="AG43" s="15"/>
      <c r="AH43" s="15"/>
      <c r="AI43" s="15"/>
    </row>
    <row r="44" spans="1:35" ht="20.100000000000001" customHeight="1" x14ac:dyDescent="0.25">
      <c r="A44" s="103" t="s">
        <v>149</v>
      </c>
      <c r="B44" s="72" t="s">
        <v>166</v>
      </c>
      <c r="C44" s="7" t="s">
        <v>138</v>
      </c>
      <c r="D44" s="7" t="s">
        <v>146</v>
      </c>
      <c r="E44" s="20" t="s">
        <v>114</v>
      </c>
      <c r="F44" s="10" t="s">
        <v>59</v>
      </c>
      <c r="G44" s="21" t="s">
        <v>95</v>
      </c>
      <c r="H44" s="8" t="s">
        <v>121</v>
      </c>
      <c r="I44" s="8" t="s">
        <v>131</v>
      </c>
      <c r="J44" s="8" t="s">
        <v>134</v>
      </c>
      <c r="K44" s="15"/>
      <c r="L44" s="8" t="s">
        <v>18</v>
      </c>
      <c r="M44" s="8" t="s">
        <v>46</v>
      </c>
      <c r="N44" s="8" t="s">
        <v>61</v>
      </c>
      <c r="O44" s="8" t="s">
        <v>92</v>
      </c>
      <c r="P44" s="8" t="s">
        <v>168</v>
      </c>
      <c r="Q44" s="4"/>
      <c r="R44" s="4"/>
      <c r="S44" s="4" t="s">
        <v>21</v>
      </c>
      <c r="T44" s="4"/>
      <c r="U44" s="10">
        <v>1.2</v>
      </c>
      <c r="V44" s="13">
        <v>1.2</v>
      </c>
      <c r="W44" s="17" t="s">
        <v>127</v>
      </c>
      <c r="X44" s="28" t="s">
        <v>99</v>
      </c>
      <c r="Y44" s="15" t="s">
        <v>62</v>
      </c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ht="20.100000000000001" customHeight="1" x14ac:dyDescent="0.25">
      <c r="A45" s="103" t="s">
        <v>149</v>
      </c>
      <c r="B45" s="72" t="s">
        <v>166</v>
      </c>
      <c r="C45" s="7" t="s">
        <v>138</v>
      </c>
      <c r="D45" s="7" t="s">
        <v>146</v>
      </c>
      <c r="E45" s="20" t="s">
        <v>115</v>
      </c>
      <c r="F45" s="10" t="s">
        <v>59</v>
      </c>
      <c r="G45" s="21" t="s">
        <v>95</v>
      </c>
      <c r="H45" s="8" t="s">
        <v>121</v>
      </c>
      <c r="I45" s="8" t="s">
        <v>131</v>
      </c>
      <c r="J45" s="8" t="s">
        <v>134</v>
      </c>
      <c r="K45" s="15"/>
      <c r="L45" s="8" t="s">
        <v>18</v>
      </c>
      <c r="M45" s="8" t="s">
        <v>46</v>
      </c>
      <c r="N45" s="8" t="s">
        <v>61</v>
      </c>
      <c r="O45" s="8" t="s">
        <v>92</v>
      </c>
      <c r="P45" s="8" t="s">
        <v>168</v>
      </c>
      <c r="Q45" s="4"/>
      <c r="R45" s="4"/>
      <c r="S45" s="4" t="s">
        <v>21</v>
      </c>
      <c r="T45" s="4"/>
      <c r="U45" s="10">
        <v>1.2</v>
      </c>
      <c r="V45" s="13">
        <v>1.2</v>
      </c>
      <c r="W45" s="17" t="s">
        <v>127</v>
      </c>
      <c r="X45" s="28" t="s">
        <v>99</v>
      </c>
      <c r="Y45" s="15" t="s">
        <v>62</v>
      </c>
      <c r="Z45" s="15"/>
      <c r="AA45" s="15"/>
      <c r="AB45" s="15"/>
      <c r="AC45" s="15"/>
      <c r="AD45" s="15"/>
      <c r="AE45" s="15"/>
      <c r="AF45" s="15"/>
      <c r="AG45" s="15"/>
      <c r="AH45" s="15"/>
      <c r="AI45" s="15"/>
    </row>
    <row r="46" spans="1:35" ht="20.100000000000001" customHeight="1" x14ac:dyDescent="0.25">
      <c r="A46" s="103" t="s">
        <v>215</v>
      </c>
      <c r="B46" s="72" t="s">
        <v>156</v>
      </c>
      <c r="C46" s="7" t="s">
        <v>138</v>
      </c>
      <c r="D46" s="7" t="s">
        <v>146</v>
      </c>
      <c r="E46" s="20" t="s">
        <v>171</v>
      </c>
      <c r="F46" s="10" t="s">
        <v>59</v>
      </c>
      <c r="G46" s="21" t="s">
        <v>172</v>
      </c>
      <c r="H46" s="8" t="s">
        <v>29</v>
      </c>
      <c r="I46" s="8" t="s">
        <v>131</v>
      </c>
      <c r="J46" s="8" t="s">
        <v>134</v>
      </c>
      <c r="K46" s="15"/>
      <c r="L46" s="8" t="s">
        <v>18</v>
      </c>
      <c r="M46" s="8" t="s">
        <v>46</v>
      </c>
      <c r="N46" s="8" t="s">
        <v>36</v>
      </c>
      <c r="O46" s="8" t="s">
        <v>92</v>
      </c>
      <c r="P46" s="8" t="s">
        <v>160</v>
      </c>
      <c r="Q46" s="4"/>
      <c r="R46" s="4" t="s">
        <v>21</v>
      </c>
      <c r="S46" s="4"/>
      <c r="T46" s="4"/>
      <c r="U46" s="10">
        <v>0.6</v>
      </c>
      <c r="V46" s="13">
        <v>0.6</v>
      </c>
      <c r="W46" s="17" t="s">
        <v>127</v>
      </c>
      <c r="X46" s="28" t="s">
        <v>26</v>
      </c>
      <c r="Y46" s="15" t="s">
        <v>62</v>
      </c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ht="34.5" customHeight="1" x14ac:dyDescent="0.25">
      <c r="A47" s="21" t="s">
        <v>17</v>
      </c>
      <c r="B47" s="72" t="s">
        <v>14</v>
      </c>
      <c r="C47" s="7" t="s">
        <v>27</v>
      </c>
      <c r="D47" s="7" t="s">
        <v>145</v>
      </c>
      <c r="E47" s="20" t="s">
        <v>15</v>
      </c>
      <c r="F47" s="8" t="s">
        <v>16</v>
      </c>
      <c r="G47" s="21" t="s">
        <v>17</v>
      </c>
      <c r="H47" s="8" t="s">
        <v>121</v>
      </c>
      <c r="I47" s="8" t="s">
        <v>131</v>
      </c>
      <c r="J47" s="8" t="s">
        <v>134</v>
      </c>
      <c r="K47" s="15" t="s">
        <v>26</v>
      </c>
      <c r="L47" s="8" t="s">
        <v>18</v>
      </c>
      <c r="M47" s="8" t="s">
        <v>17</v>
      </c>
      <c r="N47" s="8" t="s">
        <v>19</v>
      </c>
      <c r="O47" s="8" t="s">
        <v>20</v>
      </c>
      <c r="P47" s="8" t="s">
        <v>14</v>
      </c>
      <c r="Q47" s="4"/>
      <c r="R47" s="4"/>
      <c r="S47" s="4" t="s">
        <v>21</v>
      </c>
      <c r="T47" s="4"/>
      <c r="U47" s="9">
        <v>6.5</v>
      </c>
      <c r="V47" s="17">
        <v>3.1</v>
      </c>
      <c r="W47" s="17" t="s">
        <v>128</v>
      </c>
      <c r="X47" s="26" t="s">
        <v>22</v>
      </c>
      <c r="Y47" s="15" t="s">
        <v>62</v>
      </c>
      <c r="Z47" s="15"/>
      <c r="AA47" s="15"/>
      <c r="AB47" s="15"/>
      <c r="AC47" s="15"/>
      <c r="AD47" s="15"/>
      <c r="AE47" s="15"/>
      <c r="AF47" s="15"/>
      <c r="AG47" s="15"/>
      <c r="AH47" s="15"/>
      <c r="AI47" s="15"/>
    </row>
    <row r="48" spans="1:35" ht="20.100000000000001" customHeight="1" x14ac:dyDescent="0.25">
      <c r="A48" s="21" t="s">
        <v>17</v>
      </c>
      <c r="B48" s="72" t="s">
        <v>139</v>
      </c>
      <c r="C48" s="7" t="s">
        <v>27</v>
      </c>
      <c r="D48" s="7" t="s">
        <v>145</v>
      </c>
      <c r="E48" s="20" t="s">
        <v>254</v>
      </c>
      <c r="F48" s="8" t="s">
        <v>23</v>
      </c>
      <c r="G48" s="21" t="s">
        <v>17</v>
      </c>
      <c r="H48" s="8" t="s">
        <v>29</v>
      </c>
      <c r="I48" s="8" t="s">
        <v>133</v>
      </c>
      <c r="J48" s="8" t="s">
        <v>173</v>
      </c>
      <c r="K48" s="29">
        <v>44939</v>
      </c>
      <c r="L48" s="8" t="s">
        <v>25</v>
      </c>
      <c r="M48" s="8" t="s">
        <v>17</v>
      </c>
      <c r="N48" s="8" t="s">
        <v>19</v>
      </c>
      <c r="O48" s="8" t="s">
        <v>20</v>
      </c>
      <c r="P48" s="8" t="s">
        <v>139</v>
      </c>
      <c r="Q48" s="4"/>
      <c r="R48" s="4"/>
      <c r="S48" s="4"/>
      <c r="T48" s="4" t="s">
        <v>21</v>
      </c>
      <c r="U48" s="9">
        <v>1.2</v>
      </c>
      <c r="V48" s="17">
        <v>1.2</v>
      </c>
      <c r="W48" s="17" t="s">
        <v>127</v>
      </c>
      <c r="X48" s="27" t="s">
        <v>26</v>
      </c>
      <c r="Y48" s="15" t="s">
        <v>62</v>
      </c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ht="20.100000000000001" customHeight="1" x14ac:dyDescent="0.25">
      <c r="A49" s="21" t="s">
        <v>17</v>
      </c>
      <c r="B49" s="72" t="s">
        <v>139</v>
      </c>
      <c r="C49" s="7" t="s">
        <v>27</v>
      </c>
      <c r="D49" s="7" t="s">
        <v>145</v>
      </c>
      <c r="E49" s="20" t="s">
        <v>24</v>
      </c>
      <c r="F49" s="8" t="s">
        <v>23</v>
      </c>
      <c r="G49" s="21" t="s">
        <v>17</v>
      </c>
      <c r="H49" s="8" t="s">
        <v>121</v>
      </c>
      <c r="I49" s="8" t="s">
        <v>131</v>
      </c>
      <c r="J49" s="8" t="s">
        <v>134</v>
      </c>
      <c r="K49" s="15" t="s">
        <v>26</v>
      </c>
      <c r="L49" s="8" t="s">
        <v>25</v>
      </c>
      <c r="M49" s="8" t="s">
        <v>17</v>
      </c>
      <c r="N49" s="8" t="s">
        <v>19</v>
      </c>
      <c r="O49" s="8" t="s">
        <v>20</v>
      </c>
      <c r="P49" s="8" t="s">
        <v>139</v>
      </c>
      <c r="Q49" s="4"/>
      <c r="R49" s="4"/>
      <c r="S49" s="4"/>
      <c r="T49" s="4" t="s">
        <v>21</v>
      </c>
      <c r="U49" s="9">
        <v>3.5</v>
      </c>
      <c r="V49" s="17">
        <v>3.5</v>
      </c>
      <c r="W49" s="17" t="s">
        <v>128</v>
      </c>
      <c r="X49" s="27" t="s">
        <v>26</v>
      </c>
      <c r="Y49" s="15" t="s">
        <v>62</v>
      </c>
      <c r="Z49" s="15"/>
      <c r="AA49" s="15"/>
      <c r="AB49" s="15"/>
      <c r="AC49" s="15"/>
      <c r="AD49" s="15"/>
      <c r="AE49" s="15"/>
      <c r="AF49" s="15"/>
      <c r="AG49" s="15"/>
      <c r="AH49" s="15"/>
      <c r="AI49" s="15"/>
    </row>
    <row r="50" spans="1:35" ht="20.100000000000001" customHeight="1" x14ac:dyDescent="0.25">
      <c r="A50" s="21" t="s">
        <v>17</v>
      </c>
      <c r="B50" s="72" t="s">
        <v>14</v>
      </c>
      <c r="C50" s="7" t="s">
        <v>27</v>
      </c>
      <c r="D50" s="7" t="s">
        <v>145</v>
      </c>
      <c r="E50" s="20" t="s">
        <v>27</v>
      </c>
      <c r="F50" s="8" t="s">
        <v>28</v>
      </c>
      <c r="G50" s="21" t="s">
        <v>17</v>
      </c>
      <c r="H50" s="8" t="s">
        <v>29</v>
      </c>
      <c r="I50" s="8" t="s">
        <v>131</v>
      </c>
      <c r="J50" s="8" t="s">
        <v>134</v>
      </c>
      <c r="K50" s="15" t="s">
        <v>26</v>
      </c>
      <c r="L50" s="8" t="s">
        <v>18</v>
      </c>
      <c r="M50" s="8" t="s">
        <v>17</v>
      </c>
      <c r="N50" s="8" t="s">
        <v>19</v>
      </c>
      <c r="O50" s="8" t="s">
        <v>20</v>
      </c>
      <c r="P50" s="8" t="s">
        <v>14</v>
      </c>
      <c r="Q50" s="4"/>
      <c r="R50" s="4"/>
      <c r="S50" s="4"/>
      <c r="T50" s="4" t="s">
        <v>21</v>
      </c>
      <c r="U50" s="9">
        <v>10</v>
      </c>
      <c r="V50" s="17">
        <v>1.5</v>
      </c>
      <c r="W50" s="17" t="s">
        <v>127</v>
      </c>
      <c r="X50" s="26" t="s">
        <v>30</v>
      </c>
      <c r="Y50" s="15" t="s">
        <v>62</v>
      </c>
      <c r="Z50" s="15"/>
      <c r="AA50" s="29"/>
      <c r="AB50" s="15"/>
      <c r="AC50" s="15"/>
      <c r="AD50" s="15"/>
      <c r="AE50" s="15"/>
      <c r="AF50" s="15"/>
      <c r="AG50" s="15"/>
      <c r="AH50" s="15"/>
      <c r="AI50" s="15"/>
    </row>
    <row r="51" spans="1:35" ht="20.100000000000001" customHeight="1" x14ac:dyDescent="0.25">
      <c r="A51" s="21" t="s">
        <v>17</v>
      </c>
      <c r="B51" s="72" t="s">
        <v>14</v>
      </c>
      <c r="C51" s="7" t="s">
        <v>27</v>
      </c>
      <c r="D51" s="7" t="s">
        <v>145</v>
      </c>
      <c r="E51" s="20" t="s">
        <v>31</v>
      </c>
      <c r="F51" s="8" t="s">
        <v>16</v>
      </c>
      <c r="G51" s="21" t="s">
        <v>17</v>
      </c>
      <c r="H51" s="8" t="s">
        <v>32</v>
      </c>
      <c r="I51" s="8" t="s">
        <v>131</v>
      </c>
      <c r="J51" s="8" t="s">
        <v>134</v>
      </c>
      <c r="K51" s="15" t="s">
        <v>26</v>
      </c>
      <c r="L51" s="8" t="s">
        <v>18</v>
      </c>
      <c r="M51" s="8" t="s">
        <v>17</v>
      </c>
      <c r="N51" s="8" t="s">
        <v>19</v>
      </c>
      <c r="O51" s="8" t="s">
        <v>20</v>
      </c>
      <c r="P51" s="8" t="s">
        <v>14</v>
      </c>
      <c r="Q51" s="4"/>
      <c r="R51" s="4" t="s">
        <v>21</v>
      </c>
      <c r="S51" s="4"/>
      <c r="T51" s="4"/>
      <c r="U51" s="9">
        <v>0.5</v>
      </c>
      <c r="V51" s="17">
        <v>0.5</v>
      </c>
      <c r="W51" s="17" t="s">
        <v>126</v>
      </c>
      <c r="X51" s="27" t="s">
        <v>26</v>
      </c>
      <c r="Y51" s="15" t="s">
        <v>62</v>
      </c>
      <c r="Z51" s="15"/>
      <c r="AA51" s="29"/>
      <c r="AB51" s="15"/>
      <c r="AC51" s="15"/>
      <c r="AD51" s="15"/>
      <c r="AE51" s="15"/>
      <c r="AF51" s="15"/>
      <c r="AG51" s="15"/>
      <c r="AH51" s="15"/>
      <c r="AI51" s="15"/>
    </row>
    <row r="52" spans="1:35" ht="20.25" customHeight="1" x14ac:dyDescent="0.25">
      <c r="A52" s="21" t="s">
        <v>17</v>
      </c>
      <c r="B52" s="72" t="s">
        <v>37</v>
      </c>
      <c r="C52" s="7" t="s">
        <v>137</v>
      </c>
      <c r="D52" s="7" t="s">
        <v>145</v>
      </c>
      <c r="E52" s="20" t="s">
        <v>40</v>
      </c>
      <c r="F52" s="10" t="s">
        <v>16</v>
      </c>
      <c r="G52" s="21" t="s">
        <v>38</v>
      </c>
      <c r="H52" s="8" t="s">
        <v>121</v>
      </c>
      <c r="I52" s="8" t="s">
        <v>131</v>
      </c>
      <c r="J52" s="8" t="s">
        <v>134</v>
      </c>
      <c r="K52" s="15" t="s">
        <v>26</v>
      </c>
      <c r="L52" s="8" t="s">
        <v>18</v>
      </c>
      <c r="M52" s="8" t="s">
        <v>17</v>
      </c>
      <c r="N52" s="8" t="s">
        <v>19</v>
      </c>
      <c r="O52" s="8" t="s">
        <v>20</v>
      </c>
      <c r="P52" s="8" t="s">
        <v>39</v>
      </c>
      <c r="Q52" s="4"/>
      <c r="R52" s="4" t="s">
        <v>21</v>
      </c>
      <c r="S52" s="4"/>
      <c r="T52" s="4"/>
      <c r="U52" s="10">
        <v>4</v>
      </c>
      <c r="V52" s="13">
        <v>3.4</v>
      </c>
      <c r="W52" s="17" t="s">
        <v>128</v>
      </c>
      <c r="X52" s="26" t="s">
        <v>41</v>
      </c>
      <c r="Y52" s="15" t="s">
        <v>62</v>
      </c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ht="20.25" customHeight="1" x14ac:dyDescent="0.25">
      <c r="A53" s="21" t="s">
        <v>17</v>
      </c>
      <c r="B53" s="72" t="s">
        <v>37</v>
      </c>
      <c r="C53" s="7" t="s">
        <v>137</v>
      </c>
      <c r="D53" s="7" t="s">
        <v>145</v>
      </c>
      <c r="E53" s="20" t="s">
        <v>184</v>
      </c>
      <c r="F53" s="10" t="s">
        <v>16</v>
      </c>
      <c r="G53" s="21" t="s">
        <v>38</v>
      </c>
      <c r="H53" s="8" t="s">
        <v>29</v>
      </c>
      <c r="I53" s="8" t="s">
        <v>131</v>
      </c>
      <c r="J53" s="8" t="s">
        <v>134</v>
      </c>
      <c r="K53" s="15" t="s">
        <v>26</v>
      </c>
      <c r="L53" s="8" t="s">
        <v>18</v>
      </c>
      <c r="M53" s="8" t="s">
        <v>17</v>
      </c>
      <c r="N53" s="8" t="s">
        <v>19</v>
      </c>
      <c r="O53" s="8" t="s">
        <v>20</v>
      </c>
      <c r="P53" s="8" t="s">
        <v>39</v>
      </c>
      <c r="Q53" s="4"/>
      <c r="R53" s="4"/>
      <c r="S53" s="4"/>
      <c r="T53" s="4" t="s">
        <v>21</v>
      </c>
      <c r="U53" s="10" t="s">
        <v>185</v>
      </c>
      <c r="V53" s="10" t="s">
        <v>185</v>
      </c>
      <c r="W53" s="13" t="s">
        <v>88</v>
      </c>
      <c r="X53" s="27" t="s">
        <v>26</v>
      </c>
      <c r="Y53" s="15" t="s">
        <v>62</v>
      </c>
      <c r="Z53" s="15"/>
      <c r="AA53" s="15"/>
      <c r="AB53" s="15"/>
      <c r="AC53" s="15"/>
      <c r="AD53" s="15"/>
      <c r="AE53" s="15"/>
      <c r="AF53" s="15"/>
      <c r="AG53" s="15"/>
      <c r="AH53" s="15"/>
      <c r="AI53" s="15"/>
    </row>
    <row r="54" spans="1:35" ht="27.6" customHeight="1" x14ac:dyDescent="0.25">
      <c r="A54" s="21" t="s">
        <v>17</v>
      </c>
      <c r="B54" s="72" t="s">
        <v>37</v>
      </c>
      <c r="C54" s="7" t="s">
        <v>137</v>
      </c>
      <c r="D54" s="7" t="s">
        <v>145</v>
      </c>
      <c r="E54" s="20" t="s">
        <v>42</v>
      </c>
      <c r="F54" s="10" t="s">
        <v>16</v>
      </c>
      <c r="G54" s="21" t="s">
        <v>38</v>
      </c>
      <c r="H54" s="8" t="s">
        <v>29</v>
      </c>
      <c r="I54" s="8" t="s">
        <v>131</v>
      </c>
      <c r="J54" s="8" t="s">
        <v>134</v>
      </c>
      <c r="K54" s="15" t="s">
        <v>26</v>
      </c>
      <c r="L54" s="8" t="s">
        <v>18</v>
      </c>
      <c r="M54" s="8" t="s">
        <v>17</v>
      </c>
      <c r="N54" s="8" t="s">
        <v>19</v>
      </c>
      <c r="O54" s="8" t="s">
        <v>20</v>
      </c>
      <c r="P54" s="8" t="s">
        <v>39</v>
      </c>
      <c r="Q54" s="4"/>
      <c r="R54" s="4"/>
      <c r="S54" s="4"/>
      <c r="T54" s="4" t="s">
        <v>21</v>
      </c>
      <c r="U54" s="10">
        <v>14</v>
      </c>
      <c r="V54" s="13">
        <v>5</v>
      </c>
      <c r="W54" s="17" t="s">
        <v>128</v>
      </c>
      <c r="X54" s="26" t="s">
        <v>30</v>
      </c>
      <c r="Y54" s="15" t="s">
        <v>62</v>
      </c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ht="21" customHeight="1" x14ac:dyDescent="0.25">
      <c r="A55" s="21" t="s">
        <v>17</v>
      </c>
      <c r="B55" s="72" t="s">
        <v>37</v>
      </c>
      <c r="C55" s="7" t="s">
        <v>137</v>
      </c>
      <c r="D55" s="7" t="s">
        <v>145</v>
      </c>
      <c r="E55" s="20" t="s">
        <v>43</v>
      </c>
      <c r="F55" s="10" t="s">
        <v>16</v>
      </c>
      <c r="G55" s="21" t="s">
        <v>38</v>
      </c>
      <c r="H55" s="8" t="s">
        <v>121</v>
      </c>
      <c r="I55" s="8" t="s">
        <v>131</v>
      </c>
      <c r="J55" s="8" t="s">
        <v>134</v>
      </c>
      <c r="K55" s="15" t="s">
        <v>26</v>
      </c>
      <c r="L55" s="8" t="s">
        <v>18</v>
      </c>
      <c r="M55" s="8" t="s">
        <v>17</v>
      </c>
      <c r="N55" s="8" t="s">
        <v>19</v>
      </c>
      <c r="O55" s="8" t="s">
        <v>20</v>
      </c>
      <c r="P55" s="8" t="s">
        <v>39</v>
      </c>
      <c r="Q55" s="4"/>
      <c r="R55" s="4"/>
      <c r="S55" s="4"/>
      <c r="T55" s="4" t="s">
        <v>21</v>
      </c>
      <c r="U55" s="10">
        <v>1.2</v>
      </c>
      <c r="V55" s="13">
        <v>1.2</v>
      </c>
      <c r="W55" s="17" t="s">
        <v>127</v>
      </c>
      <c r="X55" s="27" t="s">
        <v>26</v>
      </c>
      <c r="Y55" s="15" t="s">
        <v>62</v>
      </c>
      <c r="Z55" s="15"/>
      <c r="AA55" s="15"/>
      <c r="AB55" s="15"/>
      <c r="AC55" s="15"/>
      <c r="AD55" s="15"/>
      <c r="AE55" s="15"/>
      <c r="AF55" s="15"/>
      <c r="AG55" s="15"/>
      <c r="AH55" s="15"/>
      <c r="AI55" s="15"/>
    </row>
    <row r="56" spans="1:35" ht="18.95" customHeight="1" x14ac:dyDescent="0.25">
      <c r="A56" s="21" t="s">
        <v>17</v>
      </c>
      <c r="B56" s="72" t="s">
        <v>14</v>
      </c>
      <c r="C56" s="7" t="s">
        <v>27</v>
      </c>
      <c r="D56" s="7" t="s">
        <v>145</v>
      </c>
      <c r="E56" s="20" t="s">
        <v>186</v>
      </c>
      <c r="F56" s="10" t="s">
        <v>16</v>
      </c>
      <c r="G56" s="21" t="s">
        <v>38</v>
      </c>
      <c r="H56" s="8" t="s">
        <v>121</v>
      </c>
      <c r="I56" s="8" t="s">
        <v>131</v>
      </c>
      <c r="J56" s="8" t="s">
        <v>134</v>
      </c>
      <c r="K56" s="15" t="s">
        <v>26</v>
      </c>
      <c r="L56" s="8" t="s">
        <v>18</v>
      </c>
      <c r="M56" s="8" t="s">
        <v>17</v>
      </c>
      <c r="N56" s="8" t="s">
        <v>19</v>
      </c>
      <c r="O56" s="8" t="s">
        <v>20</v>
      </c>
      <c r="P56" s="8" t="s">
        <v>14</v>
      </c>
      <c r="Q56" s="4"/>
      <c r="R56" s="4" t="s">
        <v>21</v>
      </c>
      <c r="S56" s="4"/>
      <c r="T56" s="4"/>
      <c r="U56" s="10">
        <v>1.5</v>
      </c>
      <c r="V56" s="13">
        <v>1.5</v>
      </c>
      <c r="W56" s="17" t="s">
        <v>127</v>
      </c>
      <c r="X56" s="27" t="s">
        <v>39</v>
      </c>
      <c r="Y56" s="15" t="s">
        <v>62</v>
      </c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s="11" customFormat="1" ht="20.100000000000001" customHeight="1" x14ac:dyDescent="0.25">
      <c r="A57" s="21" t="s">
        <v>17</v>
      </c>
      <c r="B57" s="110" t="s">
        <v>37</v>
      </c>
      <c r="C57" s="7" t="s">
        <v>137</v>
      </c>
      <c r="D57" s="7" t="s">
        <v>145</v>
      </c>
      <c r="E57" s="20" t="s">
        <v>187</v>
      </c>
      <c r="F57" s="10" t="s">
        <v>34</v>
      </c>
      <c r="G57" s="22" t="s">
        <v>45</v>
      </c>
      <c r="H57" s="8" t="s">
        <v>121</v>
      </c>
      <c r="I57" s="8" t="s">
        <v>131</v>
      </c>
      <c r="J57" s="8" t="s">
        <v>134</v>
      </c>
      <c r="K57" s="15" t="s">
        <v>26</v>
      </c>
      <c r="L57" s="8" t="s">
        <v>18</v>
      </c>
      <c r="M57" s="8" t="s">
        <v>46</v>
      </c>
      <c r="N57" s="8" t="s">
        <v>47</v>
      </c>
      <c r="O57" s="14"/>
      <c r="P57" s="14" t="s">
        <v>48</v>
      </c>
      <c r="Q57" s="10"/>
      <c r="R57" s="10"/>
      <c r="S57" s="10" t="s">
        <v>21</v>
      </c>
      <c r="T57" s="10"/>
      <c r="U57" s="10">
        <v>5</v>
      </c>
      <c r="V57" s="13">
        <v>1.5</v>
      </c>
      <c r="W57" s="17" t="s">
        <v>127</v>
      </c>
      <c r="X57" s="28" t="s">
        <v>26</v>
      </c>
      <c r="Y57" s="15" t="s">
        <v>62</v>
      </c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s="11" customFormat="1" ht="20.100000000000001" customHeight="1" x14ac:dyDescent="0.25">
      <c r="A58" s="21" t="s">
        <v>17</v>
      </c>
      <c r="B58" s="110" t="s">
        <v>37</v>
      </c>
      <c r="C58" s="7" t="s">
        <v>137</v>
      </c>
      <c r="D58" s="7" t="s">
        <v>145</v>
      </c>
      <c r="E58" s="20" t="s">
        <v>44</v>
      </c>
      <c r="F58" s="10" t="s">
        <v>34</v>
      </c>
      <c r="G58" s="22" t="s">
        <v>45</v>
      </c>
      <c r="H58" s="8" t="s">
        <v>121</v>
      </c>
      <c r="I58" s="8" t="s">
        <v>131</v>
      </c>
      <c r="J58" s="8" t="s">
        <v>134</v>
      </c>
      <c r="K58" s="15" t="s">
        <v>26</v>
      </c>
      <c r="L58" s="8" t="s">
        <v>18</v>
      </c>
      <c r="M58" s="8" t="s">
        <v>46</v>
      </c>
      <c r="N58" s="8" t="s">
        <v>47</v>
      </c>
      <c r="O58" s="14"/>
      <c r="P58" s="14" t="s">
        <v>48</v>
      </c>
      <c r="Q58" s="10"/>
      <c r="R58" s="10"/>
      <c r="S58" s="10" t="s">
        <v>21</v>
      </c>
      <c r="T58" s="10"/>
      <c r="U58" s="10">
        <v>5</v>
      </c>
      <c r="V58" s="13">
        <v>1.5</v>
      </c>
      <c r="W58" s="17" t="s">
        <v>127</v>
      </c>
      <c r="X58" s="28" t="s">
        <v>26</v>
      </c>
      <c r="Y58" s="15" t="s">
        <v>62</v>
      </c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ht="20.100000000000001" customHeight="1" x14ac:dyDescent="0.25">
      <c r="A59" s="21" t="s">
        <v>17</v>
      </c>
      <c r="B59" s="72" t="s">
        <v>14</v>
      </c>
      <c r="C59" s="7" t="s">
        <v>137</v>
      </c>
      <c r="D59" s="7" t="s">
        <v>145</v>
      </c>
      <c r="E59" s="20" t="s">
        <v>49</v>
      </c>
      <c r="F59" s="8" t="s">
        <v>23</v>
      </c>
      <c r="G59" s="21" t="s">
        <v>38</v>
      </c>
      <c r="H59" s="8" t="s">
        <v>29</v>
      </c>
      <c r="I59" s="8" t="s">
        <v>131</v>
      </c>
      <c r="J59" s="8" t="s">
        <v>134</v>
      </c>
      <c r="K59" s="15" t="s">
        <v>26</v>
      </c>
      <c r="L59" s="8" t="s">
        <v>18</v>
      </c>
      <c r="M59" s="8" t="s">
        <v>17</v>
      </c>
      <c r="N59" s="8" t="s">
        <v>19</v>
      </c>
      <c r="O59" s="8" t="s">
        <v>20</v>
      </c>
      <c r="P59" s="8" t="s">
        <v>39</v>
      </c>
      <c r="Q59" s="4" t="s">
        <v>21</v>
      </c>
      <c r="R59" s="4"/>
      <c r="S59" s="4"/>
      <c r="T59" s="4"/>
      <c r="U59" s="10">
        <v>2</v>
      </c>
      <c r="V59" s="13">
        <v>2</v>
      </c>
      <c r="W59" s="17" t="s">
        <v>127</v>
      </c>
      <c r="X59" s="26" t="s">
        <v>26</v>
      </c>
      <c r="Y59" s="15" t="s">
        <v>62</v>
      </c>
      <c r="Z59" s="15"/>
      <c r="AA59" s="15"/>
      <c r="AB59" s="15"/>
      <c r="AC59" s="15"/>
      <c r="AD59" s="15"/>
      <c r="AE59" s="15"/>
      <c r="AF59" s="15"/>
      <c r="AG59" s="15"/>
      <c r="AH59" s="15"/>
      <c r="AI59" s="15"/>
    </row>
    <row r="60" spans="1:35" ht="20.100000000000001" customHeight="1" x14ac:dyDescent="0.25">
      <c r="A60" s="21" t="s">
        <v>17</v>
      </c>
      <c r="B60" s="7" t="s">
        <v>37</v>
      </c>
      <c r="C60" s="7" t="s">
        <v>137</v>
      </c>
      <c r="D60" s="7" t="s">
        <v>145</v>
      </c>
      <c r="E60" s="20" t="s">
        <v>51</v>
      </c>
      <c r="F60" s="8" t="s">
        <v>50</v>
      </c>
      <c r="G60" s="21" t="s">
        <v>38</v>
      </c>
      <c r="H60" s="8" t="s">
        <v>121</v>
      </c>
      <c r="I60" s="8" t="s">
        <v>131</v>
      </c>
      <c r="J60" s="8" t="s">
        <v>134</v>
      </c>
      <c r="K60" s="15" t="s">
        <v>26</v>
      </c>
      <c r="L60" s="8" t="s">
        <v>25</v>
      </c>
      <c r="M60" s="8" t="s">
        <v>17</v>
      </c>
      <c r="N60" s="8" t="s">
        <v>19</v>
      </c>
      <c r="O60" s="8" t="s">
        <v>20</v>
      </c>
      <c r="P60" s="8" t="s">
        <v>39</v>
      </c>
      <c r="Q60" s="4"/>
      <c r="R60" s="4"/>
      <c r="S60" s="4"/>
      <c r="T60" s="4" t="s">
        <v>21</v>
      </c>
      <c r="U60" s="10">
        <v>11.7</v>
      </c>
      <c r="V60" s="13">
        <v>2.2000000000000002</v>
      </c>
      <c r="W60" s="17" t="s">
        <v>127</v>
      </c>
      <c r="X60" s="26" t="s">
        <v>26</v>
      </c>
      <c r="Y60" s="15" t="s">
        <v>62</v>
      </c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ht="20.100000000000001" customHeight="1" x14ac:dyDescent="0.25">
      <c r="A61" s="21" t="s">
        <v>17</v>
      </c>
      <c r="B61" s="7" t="s">
        <v>37</v>
      </c>
      <c r="C61" s="7" t="s">
        <v>137</v>
      </c>
      <c r="D61" s="7" t="s">
        <v>145</v>
      </c>
      <c r="E61" s="20" t="s">
        <v>52</v>
      </c>
      <c r="F61" s="8" t="s">
        <v>50</v>
      </c>
      <c r="G61" s="21" t="s">
        <v>38</v>
      </c>
      <c r="H61" s="8" t="s">
        <v>121</v>
      </c>
      <c r="I61" s="8" t="s">
        <v>131</v>
      </c>
      <c r="J61" s="8" t="s">
        <v>134</v>
      </c>
      <c r="K61" s="15" t="s">
        <v>26</v>
      </c>
      <c r="L61" s="8" t="s">
        <v>18</v>
      </c>
      <c r="M61" s="8" t="s">
        <v>17</v>
      </c>
      <c r="N61" s="8" t="s">
        <v>19</v>
      </c>
      <c r="O61" s="8" t="s">
        <v>20</v>
      </c>
      <c r="P61" s="8" t="s">
        <v>39</v>
      </c>
      <c r="Q61" s="4"/>
      <c r="R61" s="4"/>
      <c r="S61" s="4"/>
      <c r="T61" s="4" t="s">
        <v>21</v>
      </c>
      <c r="U61" s="10">
        <v>15.4</v>
      </c>
      <c r="V61" s="13">
        <v>2.7</v>
      </c>
      <c r="W61" s="17" t="s">
        <v>127</v>
      </c>
      <c r="X61" s="26" t="s">
        <v>26</v>
      </c>
      <c r="Y61" s="15" t="s">
        <v>62</v>
      </c>
      <c r="Z61" s="15"/>
      <c r="AA61" s="15"/>
      <c r="AB61" s="15"/>
      <c r="AC61" s="15"/>
      <c r="AD61" s="15"/>
      <c r="AE61" s="15"/>
      <c r="AF61" s="15"/>
      <c r="AG61" s="15"/>
      <c r="AH61" s="15"/>
      <c r="AI61" s="15"/>
    </row>
    <row r="62" spans="1:35" ht="20.100000000000001" customHeight="1" x14ac:dyDescent="0.25">
      <c r="A62" s="21" t="s">
        <v>17</v>
      </c>
      <c r="B62" s="7" t="s">
        <v>37</v>
      </c>
      <c r="C62" s="7" t="s">
        <v>137</v>
      </c>
      <c r="D62" s="7" t="s">
        <v>145</v>
      </c>
      <c r="E62" s="20" t="s">
        <v>53</v>
      </c>
      <c r="F62" s="8" t="s">
        <v>23</v>
      </c>
      <c r="G62" s="21" t="s">
        <v>38</v>
      </c>
      <c r="H62" s="8" t="s">
        <v>121</v>
      </c>
      <c r="I62" s="8" t="s">
        <v>131</v>
      </c>
      <c r="J62" s="8" t="s">
        <v>134</v>
      </c>
      <c r="K62" s="15" t="s">
        <v>26</v>
      </c>
      <c r="L62" s="8" t="s">
        <v>33</v>
      </c>
      <c r="M62" s="8" t="s">
        <v>17</v>
      </c>
      <c r="N62" s="8" t="s">
        <v>19</v>
      </c>
      <c r="O62" s="8" t="s">
        <v>20</v>
      </c>
      <c r="P62" s="8" t="s">
        <v>39</v>
      </c>
      <c r="Q62" s="4" t="s">
        <v>21</v>
      </c>
      <c r="R62" s="4"/>
      <c r="S62" s="4"/>
      <c r="T62" s="4"/>
      <c r="U62" s="9">
        <v>1.8</v>
      </c>
      <c r="V62" s="17">
        <v>1</v>
      </c>
      <c r="W62" s="17" t="s">
        <v>127</v>
      </c>
      <c r="X62" s="26" t="s">
        <v>26</v>
      </c>
      <c r="Y62" s="15" t="s">
        <v>62</v>
      </c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ht="20.100000000000001" customHeight="1" x14ac:dyDescent="0.25">
      <c r="A63" s="21" t="s">
        <v>17</v>
      </c>
      <c r="B63" s="7" t="s">
        <v>37</v>
      </c>
      <c r="C63" s="7" t="s">
        <v>137</v>
      </c>
      <c r="D63" s="7" t="s">
        <v>145</v>
      </c>
      <c r="E63" s="20" t="s">
        <v>54</v>
      </c>
      <c r="F63" s="8" t="s">
        <v>23</v>
      </c>
      <c r="G63" s="21" t="s">
        <v>38</v>
      </c>
      <c r="H63" s="8" t="s">
        <v>121</v>
      </c>
      <c r="I63" s="8" t="s">
        <v>131</v>
      </c>
      <c r="J63" s="8" t="s">
        <v>134</v>
      </c>
      <c r="K63" s="15" t="s">
        <v>26</v>
      </c>
      <c r="L63" s="8" t="s">
        <v>33</v>
      </c>
      <c r="M63" s="8" t="s">
        <v>17</v>
      </c>
      <c r="N63" s="8" t="s">
        <v>19</v>
      </c>
      <c r="O63" s="8" t="s">
        <v>20</v>
      </c>
      <c r="P63" s="8" t="s">
        <v>39</v>
      </c>
      <c r="Q63" s="4" t="s">
        <v>21</v>
      </c>
      <c r="R63" s="4"/>
      <c r="S63" s="4"/>
      <c r="T63" s="4"/>
      <c r="U63" s="9">
        <v>1.8</v>
      </c>
      <c r="V63" s="17">
        <v>1</v>
      </c>
      <c r="W63" s="17" t="s">
        <v>127</v>
      </c>
      <c r="X63" s="26" t="s">
        <v>26</v>
      </c>
      <c r="Y63" s="15" t="s">
        <v>62</v>
      </c>
      <c r="Z63" s="15"/>
      <c r="AA63" s="15"/>
      <c r="AB63" s="15"/>
      <c r="AC63" s="15"/>
      <c r="AD63" s="15"/>
      <c r="AE63" s="15"/>
      <c r="AF63" s="15"/>
      <c r="AG63" s="15"/>
      <c r="AH63" s="15"/>
      <c r="AI63" s="15"/>
    </row>
    <row r="64" spans="1:35" ht="20.100000000000001" customHeight="1" x14ac:dyDescent="0.25">
      <c r="A64" s="21" t="s">
        <v>17</v>
      </c>
      <c r="B64" s="7" t="s">
        <v>37</v>
      </c>
      <c r="C64" s="7" t="s">
        <v>137</v>
      </c>
      <c r="D64" s="7" t="s">
        <v>145</v>
      </c>
      <c r="E64" s="20" t="s">
        <v>55</v>
      </c>
      <c r="F64" s="8" t="s">
        <v>50</v>
      </c>
      <c r="G64" s="21" t="s">
        <v>38</v>
      </c>
      <c r="H64" s="8" t="s">
        <v>121</v>
      </c>
      <c r="I64" s="8" t="s">
        <v>131</v>
      </c>
      <c r="J64" s="8" t="s">
        <v>134</v>
      </c>
      <c r="K64" s="15" t="s">
        <v>26</v>
      </c>
      <c r="L64" s="8" t="s">
        <v>18</v>
      </c>
      <c r="M64" s="8" t="s">
        <v>17</v>
      </c>
      <c r="N64" s="8" t="s">
        <v>19</v>
      </c>
      <c r="O64" s="8" t="s">
        <v>20</v>
      </c>
      <c r="P64" s="8" t="s">
        <v>39</v>
      </c>
      <c r="Q64" s="4"/>
      <c r="R64" s="4" t="s">
        <v>21</v>
      </c>
      <c r="S64" s="4"/>
      <c r="T64" s="4"/>
      <c r="U64" s="9">
        <v>4</v>
      </c>
      <c r="V64" s="17">
        <v>1</v>
      </c>
      <c r="W64" s="17" t="s">
        <v>127</v>
      </c>
      <c r="X64" s="26" t="s">
        <v>26</v>
      </c>
      <c r="Y64" s="15" t="s">
        <v>62</v>
      </c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ht="20.100000000000001" customHeight="1" x14ac:dyDescent="0.25">
      <c r="A65" s="21" t="s">
        <v>17</v>
      </c>
      <c r="B65" s="7" t="s">
        <v>37</v>
      </c>
      <c r="C65" s="7" t="s">
        <v>137</v>
      </c>
      <c r="D65" s="7" t="s">
        <v>145</v>
      </c>
      <c r="E65" s="20" t="s">
        <v>56</v>
      </c>
      <c r="F65" s="8" t="s">
        <v>23</v>
      </c>
      <c r="G65" s="21" t="s">
        <v>38</v>
      </c>
      <c r="H65" s="8" t="s">
        <v>121</v>
      </c>
      <c r="I65" s="8" t="s">
        <v>131</v>
      </c>
      <c r="J65" s="8" t="s">
        <v>134</v>
      </c>
      <c r="K65" s="15" t="s">
        <v>26</v>
      </c>
      <c r="L65" s="8" t="s">
        <v>33</v>
      </c>
      <c r="M65" s="8" t="s">
        <v>17</v>
      </c>
      <c r="N65" s="8" t="s">
        <v>19</v>
      </c>
      <c r="O65" s="8" t="s">
        <v>20</v>
      </c>
      <c r="P65" s="8" t="s">
        <v>39</v>
      </c>
      <c r="Q65" s="4" t="s">
        <v>21</v>
      </c>
      <c r="R65" s="4"/>
      <c r="S65" s="4"/>
      <c r="T65" s="4"/>
      <c r="U65" s="9">
        <v>1</v>
      </c>
      <c r="V65" s="17">
        <v>1</v>
      </c>
      <c r="W65" s="17" t="s">
        <v>127</v>
      </c>
      <c r="X65" s="26" t="s">
        <v>26</v>
      </c>
      <c r="Y65" s="15" t="s">
        <v>62</v>
      </c>
      <c r="Z65" s="15"/>
      <c r="AA65" s="15"/>
      <c r="AB65" s="15"/>
      <c r="AC65" s="15"/>
      <c r="AD65" s="15"/>
      <c r="AE65" s="15"/>
      <c r="AF65" s="15"/>
      <c r="AG65" s="15"/>
      <c r="AH65" s="15"/>
      <c r="AI65" s="15"/>
    </row>
    <row r="66" spans="1:35" ht="20.100000000000001" customHeight="1" x14ac:dyDescent="0.25">
      <c r="A66" s="20" t="s">
        <v>255</v>
      </c>
      <c r="B66" s="20" t="s">
        <v>216</v>
      </c>
      <c r="C66" s="7" t="s">
        <v>150</v>
      </c>
      <c r="D66" s="7" t="s">
        <v>123</v>
      </c>
      <c r="E66" s="20" t="s">
        <v>108</v>
      </c>
      <c r="F66" s="10" t="s">
        <v>59</v>
      </c>
      <c r="G66" s="21" t="s">
        <v>109</v>
      </c>
      <c r="H66" s="8" t="s">
        <v>29</v>
      </c>
      <c r="I66" s="8" t="s">
        <v>131</v>
      </c>
      <c r="J66" s="8" t="s">
        <v>134</v>
      </c>
      <c r="K66" s="15" t="s">
        <v>26</v>
      </c>
      <c r="L66" s="8" t="s">
        <v>18</v>
      </c>
      <c r="M66" s="8" t="s">
        <v>46</v>
      </c>
      <c r="N66" s="8" t="s">
        <v>47</v>
      </c>
      <c r="O66" s="8" t="s">
        <v>62</v>
      </c>
      <c r="P66" s="8" t="s">
        <v>151</v>
      </c>
      <c r="Q66" s="4"/>
      <c r="R66" s="4" t="s">
        <v>21</v>
      </c>
      <c r="S66" s="4"/>
      <c r="T66" s="4"/>
      <c r="U66" s="10" t="s">
        <v>188</v>
      </c>
      <c r="V66" s="13" t="s">
        <v>188</v>
      </c>
      <c r="W66" s="13" t="s">
        <v>88</v>
      </c>
      <c r="X66" s="28" t="s">
        <v>26</v>
      </c>
      <c r="Y66" s="15" t="s">
        <v>62</v>
      </c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ht="20.100000000000001" customHeight="1" x14ac:dyDescent="0.25">
      <c r="A67" s="20" t="s">
        <v>255</v>
      </c>
      <c r="B67" s="20" t="s">
        <v>216</v>
      </c>
      <c r="C67" s="7" t="s">
        <v>150</v>
      </c>
      <c r="D67" s="7" t="s">
        <v>123</v>
      </c>
      <c r="E67" s="20" t="s">
        <v>189</v>
      </c>
      <c r="F67" s="10" t="s">
        <v>59</v>
      </c>
      <c r="G67" s="21" t="s">
        <v>109</v>
      </c>
      <c r="H67" s="8" t="s">
        <v>29</v>
      </c>
      <c r="I67" s="8" t="s">
        <v>131</v>
      </c>
      <c r="J67" s="8" t="s">
        <v>134</v>
      </c>
      <c r="K67" s="15" t="s">
        <v>26</v>
      </c>
      <c r="L67" s="8" t="s">
        <v>18</v>
      </c>
      <c r="M67" s="8" t="s">
        <v>46</v>
      </c>
      <c r="N67" s="8" t="s">
        <v>47</v>
      </c>
      <c r="O67" s="8" t="s">
        <v>62</v>
      </c>
      <c r="P67" s="8" t="s">
        <v>151</v>
      </c>
      <c r="Q67" s="4"/>
      <c r="R67" s="4" t="s">
        <v>21</v>
      </c>
      <c r="S67" s="4"/>
      <c r="T67" s="4"/>
      <c r="U67" s="10" t="s">
        <v>188</v>
      </c>
      <c r="V67" s="13" t="s">
        <v>188</v>
      </c>
      <c r="W67" s="13" t="s">
        <v>88</v>
      </c>
      <c r="X67" s="28" t="s">
        <v>26</v>
      </c>
      <c r="Y67" s="15" t="s">
        <v>62</v>
      </c>
      <c r="Z67" s="15"/>
      <c r="AA67" s="15"/>
      <c r="AB67" s="15"/>
      <c r="AC67" s="15"/>
      <c r="AD67" s="15"/>
      <c r="AE67" s="15"/>
      <c r="AF67" s="15"/>
      <c r="AG67" s="15"/>
      <c r="AH67" s="15"/>
      <c r="AI67" s="15"/>
    </row>
    <row r="68" spans="1:35" s="98" customFormat="1" ht="20.100000000000001" customHeight="1" x14ac:dyDescent="0.25">
      <c r="A68" s="89" t="s">
        <v>255</v>
      </c>
      <c r="B68" s="89" t="s">
        <v>216</v>
      </c>
      <c r="C68" s="90" t="s">
        <v>150</v>
      </c>
      <c r="D68" s="90" t="s">
        <v>123</v>
      </c>
      <c r="E68" s="89" t="s">
        <v>256</v>
      </c>
      <c r="F68" s="91" t="s">
        <v>59</v>
      </c>
      <c r="G68" s="92" t="s">
        <v>109</v>
      </c>
      <c r="H68" s="93" t="s">
        <v>29</v>
      </c>
      <c r="I68" s="93" t="s">
        <v>133</v>
      </c>
      <c r="J68" s="93" t="s">
        <v>135</v>
      </c>
      <c r="K68" s="94" t="s">
        <v>26</v>
      </c>
      <c r="L68" s="93" t="s">
        <v>18</v>
      </c>
      <c r="M68" s="93" t="s">
        <v>46</v>
      </c>
      <c r="N68" s="93" t="s">
        <v>47</v>
      </c>
      <c r="O68" s="93" t="s">
        <v>62</v>
      </c>
      <c r="P68" s="93" t="s">
        <v>151</v>
      </c>
      <c r="Q68" s="95"/>
      <c r="R68" s="95" t="s">
        <v>21</v>
      </c>
      <c r="S68" s="95"/>
      <c r="T68" s="95"/>
      <c r="U68" s="91" t="s">
        <v>258</v>
      </c>
      <c r="V68" s="91" t="s">
        <v>258</v>
      </c>
      <c r="W68" s="96" t="s">
        <v>88</v>
      </c>
      <c r="X68" s="97" t="s">
        <v>26</v>
      </c>
      <c r="Y68" s="94" t="s">
        <v>62</v>
      </c>
      <c r="Z68" s="94"/>
      <c r="AA68" s="94"/>
      <c r="AB68" s="94"/>
      <c r="AC68" s="94"/>
      <c r="AD68" s="94"/>
      <c r="AE68" s="94"/>
      <c r="AF68" s="94"/>
      <c r="AG68" s="94"/>
      <c r="AH68" s="94"/>
      <c r="AI68" s="94"/>
    </row>
    <row r="69" spans="1:35" s="80" customFormat="1" ht="20.100000000000001" customHeight="1" x14ac:dyDescent="0.25">
      <c r="A69" s="71" t="s">
        <v>255</v>
      </c>
      <c r="B69" s="71" t="s">
        <v>216</v>
      </c>
      <c r="C69" s="72" t="s">
        <v>150</v>
      </c>
      <c r="D69" s="72" t="s">
        <v>123</v>
      </c>
      <c r="E69" s="71" t="s">
        <v>257</v>
      </c>
      <c r="F69" s="73" t="s">
        <v>59</v>
      </c>
      <c r="G69" s="74" t="s">
        <v>109</v>
      </c>
      <c r="H69" s="75" t="s">
        <v>29</v>
      </c>
      <c r="I69" s="75" t="s">
        <v>133</v>
      </c>
      <c r="J69" s="75" t="s">
        <v>134</v>
      </c>
      <c r="K69" s="76" t="s">
        <v>26</v>
      </c>
      <c r="L69" s="75" t="s">
        <v>18</v>
      </c>
      <c r="M69" s="75" t="s">
        <v>46</v>
      </c>
      <c r="N69" s="75" t="s">
        <v>47</v>
      </c>
      <c r="O69" s="75" t="s">
        <v>62</v>
      </c>
      <c r="P69" s="75" t="s">
        <v>151</v>
      </c>
      <c r="Q69" s="77"/>
      <c r="R69" s="77" t="s">
        <v>21</v>
      </c>
      <c r="S69" s="77"/>
      <c r="T69" s="77"/>
      <c r="U69" s="73" t="s">
        <v>188</v>
      </c>
      <c r="V69" s="78" t="s">
        <v>188</v>
      </c>
      <c r="W69" s="78" t="s">
        <v>88</v>
      </c>
      <c r="X69" s="79" t="s">
        <v>26</v>
      </c>
      <c r="Y69" s="76" t="s">
        <v>62</v>
      </c>
      <c r="Z69" s="76"/>
      <c r="AA69" s="76"/>
      <c r="AB69" s="76"/>
      <c r="AC69" s="76"/>
      <c r="AD69" s="76"/>
      <c r="AE69" s="76"/>
      <c r="AF69" s="76"/>
      <c r="AG69" s="76"/>
      <c r="AH69" s="76"/>
      <c r="AI69" s="76"/>
    </row>
    <row r="70" spans="1:35" ht="20.100000000000001" customHeight="1" x14ac:dyDescent="0.25">
      <c r="A70" s="20" t="s">
        <v>255</v>
      </c>
      <c r="B70" s="7" t="s">
        <v>190</v>
      </c>
      <c r="C70" s="7" t="s">
        <v>150</v>
      </c>
      <c r="D70" s="7" t="s">
        <v>146</v>
      </c>
      <c r="E70" s="20" t="s">
        <v>191</v>
      </c>
      <c r="F70" s="10" t="s">
        <v>59</v>
      </c>
      <c r="G70" s="21" t="s">
        <v>109</v>
      </c>
      <c r="H70" s="8" t="s">
        <v>29</v>
      </c>
      <c r="I70" s="8" t="s">
        <v>131</v>
      </c>
      <c r="J70" s="8" t="s">
        <v>134</v>
      </c>
      <c r="K70" s="15" t="s">
        <v>26</v>
      </c>
      <c r="L70" s="8" t="s">
        <v>33</v>
      </c>
      <c r="M70" s="8" t="s">
        <v>46</v>
      </c>
      <c r="N70" s="8" t="s">
        <v>47</v>
      </c>
      <c r="O70" s="8" t="s">
        <v>62</v>
      </c>
      <c r="P70" s="7" t="s">
        <v>190</v>
      </c>
      <c r="Q70" s="4" t="s">
        <v>21</v>
      </c>
      <c r="R70" s="4"/>
      <c r="S70" s="4"/>
      <c r="T70" s="4"/>
      <c r="U70" s="10">
        <v>2</v>
      </c>
      <c r="V70" s="13">
        <v>2.2999999999999998</v>
      </c>
      <c r="W70" s="17" t="s">
        <v>127</v>
      </c>
      <c r="X70" s="28" t="s">
        <v>26</v>
      </c>
      <c r="Y70" s="15" t="s">
        <v>62</v>
      </c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s="98" customFormat="1" ht="20.100000000000001" customHeight="1" x14ac:dyDescent="0.25">
      <c r="A71" s="89" t="s">
        <v>255</v>
      </c>
      <c r="B71" s="89" t="s">
        <v>190</v>
      </c>
      <c r="C71" s="90" t="s">
        <v>150</v>
      </c>
      <c r="D71" s="90" t="s">
        <v>146</v>
      </c>
      <c r="E71" s="89" t="s">
        <v>259</v>
      </c>
      <c r="F71" s="91" t="s">
        <v>59</v>
      </c>
      <c r="G71" s="92" t="s">
        <v>109</v>
      </c>
      <c r="H71" s="93" t="s">
        <v>29</v>
      </c>
      <c r="I71" s="93" t="s">
        <v>133</v>
      </c>
      <c r="J71" s="93" t="s">
        <v>173</v>
      </c>
      <c r="K71" s="94" t="s">
        <v>26</v>
      </c>
      <c r="L71" s="93" t="s">
        <v>33</v>
      </c>
      <c r="M71" s="93" t="s">
        <v>46</v>
      </c>
      <c r="N71" s="93" t="s">
        <v>47</v>
      </c>
      <c r="O71" s="93" t="s">
        <v>62</v>
      </c>
      <c r="P71" s="93" t="s">
        <v>190</v>
      </c>
      <c r="Q71" s="95" t="s">
        <v>21</v>
      </c>
      <c r="R71" s="95"/>
      <c r="S71" s="95"/>
      <c r="T71" s="95"/>
      <c r="U71" s="91">
        <v>2</v>
      </c>
      <c r="V71" s="91">
        <v>2</v>
      </c>
      <c r="W71" s="96" t="s">
        <v>127</v>
      </c>
      <c r="X71" s="97" t="s">
        <v>26</v>
      </c>
      <c r="Y71" s="94" t="s">
        <v>62</v>
      </c>
      <c r="Z71" s="94"/>
      <c r="AA71" s="94"/>
      <c r="AB71" s="94"/>
      <c r="AC71" s="94"/>
      <c r="AD71" s="94"/>
      <c r="AE71" s="94"/>
      <c r="AF71" s="94"/>
      <c r="AG71" s="94"/>
      <c r="AH71" s="94"/>
      <c r="AI71" s="94"/>
    </row>
    <row r="72" spans="1:35" ht="20.100000000000001" customHeight="1" x14ac:dyDescent="0.25">
      <c r="A72" s="20" t="s">
        <v>118</v>
      </c>
      <c r="B72" s="7" t="s">
        <v>153</v>
      </c>
      <c r="C72" s="7" t="s">
        <v>152</v>
      </c>
      <c r="D72" s="7" t="s">
        <v>123</v>
      </c>
      <c r="E72" s="20" t="s">
        <v>192</v>
      </c>
      <c r="F72" s="10" t="s">
        <v>193</v>
      </c>
      <c r="G72" s="21" t="s">
        <v>194</v>
      </c>
      <c r="H72" s="8" t="s">
        <v>121</v>
      </c>
      <c r="I72" s="8" t="s">
        <v>131</v>
      </c>
      <c r="J72" s="8" t="s">
        <v>134</v>
      </c>
      <c r="K72" s="15" t="s">
        <v>26</v>
      </c>
      <c r="L72" s="8" t="s">
        <v>18</v>
      </c>
      <c r="M72" s="8" t="s">
        <v>46</v>
      </c>
      <c r="N72" s="8" t="s">
        <v>61</v>
      </c>
      <c r="O72" s="8" t="s">
        <v>20</v>
      </c>
      <c r="P72" s="7" t="s">
        <v>118</v>
      </c>
      <c r="Q72" s="4"/>
      <c r="R72" s="4"/>
      <c r="S72" s="4" t="s">
        <v>21</v>
      </c>
      <c r="T72" s="4"/>
      <c r="U72" s="10">
        <v>2.4</v>
      </c>
      <c r="V72" s="13">
        <v>2.4</v>
      </c>
      <c r="W72" s="17" t="s">
        <v>127</v>
      </c>
      <c r="X72" s="28" t="s">
        <v>26</v>
      </c>
      <c r="Y72" s="15" t="s">
        <v>62</v>
      </c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ht="20.100000000000001" customHeight="1" x14ac:dyDescent="0.25">
      <c r="A73" s="20" t="s">
        <v>118</v>
      </c>
      <c r="B73" s="7" t="s">
        <v>153</v>
      </c>
      <c r="C73" s="7" t="s">
        <v>152</v>
      </c>
      <c r="D73" s="7" t="s">
        <v>123</v>
      </c>
      <c r="E73" s="20" t="s">
        <v>195</v>
      </c>
      <c r="F73" s="10" t="s">
        <v>193</v>
      </c>
      <c r="G73" s="21" t="s">
        <v>196</v>
      </c>
      <c r="H73" s="8" t="s">
        <v>121</v>
      </c>
      <c r="I73" s="8" t="s">
        <v>131</v>
      </c>
      <c r="J73" s="8" t="s">
        <v>134</v>
      </c>
      <c r="K73" s="15" t="s">
        <v>26</v>
      </c>
      <c r="L73" s="8" t="s">
        <v>18</v>
      </c>
      <c r="M73" s="8" t="s">
        <v>46</v>
      </c>
      <c r="N73" s="8" t="s">
        <v>61</v>
      </c>
      <c r="O73" s="8" t="s">
        <v>20</v>
      </c>
      <c r="P73" s="7" t="s">
        <v>118</v>
      </c>
      <c r="Q73" s="4"/>
      <c r="R73" s="4" t="s">
        <v>21</v>
      </c>
      <c r="S73" s="4"/>
      <c r="T73" s="4"/>
      <c r="U73" s="10"/>
      <c r="V73" s="13"/>
      <c r="W73" s="17"/>
      <c r="X73" s="28" t="s">
        <v>26</v>
      </c>
      <c r="Y73" s="15" t="s">
        <v>62</v>
      </c>
      <c r="Z73" s="15"/>
      <c r="AA73" s="15"/>
      <c r="AB73" s="15"/>
      <c r="AC73" s="15"/>
      <c r="AD73" s="15"/>
      <c r="AE73" s="15"/>
      <c r="AF73" s="15"/>
      <c r="AG73" s="15"/>
      <c r="AH73" s="15"/>
      <c r="AI73" s="15"/>
    </row>
  </sheetData>
  <autoFilter ref="A1:AI73" xr:uid="{00000000-0001-0000-0000-000000000000}"/>
  <dataValidations count="5">
    <dataValidation type="list" allowBlank="1" showInputMessage="1" showErrorMessage="1" sqref="L2:L73" xr:uid="{B779989B-704C-4863-A764-0DBD82810B54}">
      <formula1>"Entry Level, Experianced,Expert, Subject Matter Expert"</formula1>
    </dataValidation>
    <dataValidation type="list" allowBlank="1" showInputMessage="1" showErrorMessage="1" sqref="N2:N73" xr:uid="{C62D1C27-6D79-4320-BA11-3A1CA433BA44}">
      <formula1>"PETS( Sustenance),Embedded Development,Automation,V&amp;V, MobileOps,Mobile Development, Mobile Testing,Others"</formula1>
    </dataValidation>
    <dataValidation type="list" allowBlank="1" showInputMessage="1" showErrorMessage="1" sqref="M2:M73" xr:uid="{A14B81CE-7CAA-4E0A-B276-B0D25A489555}">
      <formula1>"NPD,Sustenance,Operations"</formula1>
    </dataValidation>
    <dataValidation type="list" allowBlank="1" showInputMessage="1" showErrorMessage="1" sqref="I2:I73" xr:uid="{578D6358-4B62-4D2C-8F89-31C90864177A}">
      <formula1>"Onboarded, Offboarded, Onboarding in progress, Offboarding in progress"</formula1>
    </dataValidation>
    <dataValidation type="list" allowBlank="1" showInputMessage="1" showErrorMessage="1" sqref="J2:J73" xr:uid="{6F5D44D3-8FFC-49B4-BAF0-D582DCD94157}">
      <formula1>"Resource Active,Project Change requested, Project Ramp down, Attrition, Resource performance"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43640-B6C8-416F-8859-24AC69710768}">
  <dimension ref="A1:AI19"/>
  <sheetViews>
    <sheetView tabSelected="1" zoomScale="85" zoomScaleNormal="85" workbookViewId="0">
      <selection activeCell="F9" sqref="F9"/>
    </sheetView>
  </sheetViews>
  <sheetFormatPr defaultRowHeight="15" x14ac:dyDescent="0.25"/>
  <cols>
    <col min="2" max="2" width="9.140625" customWidth="1"/>
    <col min="3" max="3" width="72.85546875" bestFit="1" customWidth="1"/>
    <col min="4" max="4" width="20.140625" bestFit="1" customWidth="1"/>
    <col min="5" max="5" width="15.140625" style="38" customWidth="1"/>
    <col min="6" max="6" width="16.28515625" style="38" customWidth="1"/>
    <col min="7" max="7" width="15.5703125" customWidth="1"/>
    <col min="8" max="11" width="12.140625" customWidth="1"/>
    <col min="12" max="13" width="12.28515625" bestFit="1" customWidth="1"/>
    <col min="14" max="30" width="10.5703125" customWidth="1"/>
  </cols>
  <sheetData>
    <row r="1" spans="1:35" x14ac:dyDescent="0.25">
      <c r="H1" s="123">
        <v>44947</v>
      </c>
      <c r="I1" s="123"/>
      <c r="J1" s="123">
        <v>44979</v>
      </c>
      <c r="K1" s="123"/>
      <c r="L1" s="123">
        <v>45008</v>
      </c>
      <c r="M1" s="123"/>
      <c r="N1" s="123">
        <v>45040</v>
      </c>
      <c r="O1" s="123"/>
      <c r="P1" s="123">
        <v>44951</v>
      </c>
      <c r="Q1" s="123"/>
      <c r="R1" s="123">
        <v>45013</v>
      </c>
      <c r="S1" s="123"/>
      <c r="T1" s="123">
        <v>45045</v>
      </c>
      <c r="U1" s="123"/>
      <c r="V1" s="123">
        <v>45077</v>
      </c>
      <c r="W1" s="123"/>
      <c r="X1" s="123">
        <v>45109</v>
      </c>
      <c r="Y1" s="123"/>
      <c r="Z1" s="123">
        <v>45141</v>
      </c>
      <c r="AA1" s="123"/>
      <c r="AB1" s="123">
        <v>45173</v>
      </c>
      <c r="AC1" s="123"/>
      <c r="AD1" s="123">
        <v>45205</v>
      </c>
      <c r="AE1" s="123"/>
      <c r="AF1" s="123">
        <v>45237</v>
      </c>
      <c r="AG1" s="123"/>
      <c r="AH1" s="123">
        <v>45269</v>
      </c>
      <c r="AI1" s="123"/>
    </row>
    <row r="2" spans="1:35" ht="45" x14ac:dyDescent="0.25">
      <c r="B2" s="50" t="s">
        <v>210</v>
      </c>
      <c r="C2" s="18" t="s">
        <v>222</v>
      </c>
      <c r="D2" s="18" t="s">
        <v>119</v>
      </c>
      <c r="E2" s="18" t="s">
        <v>221</v>
      </c>
      <c r="F2" s="52" t="s">
        <v>203</v>
      </c>
      <c r="G2" s="56" t="s">
        <v>213</v>
      </c>
      <c r="H2" s="50" t="s">
        <v>202</v>
      </c>
      <c r="I2" s="50" t="s">
        <v>201</v>
      </c>
      <c r="J2" s="50" t="s">
        <v>202</v>
      </c>
      <c r="K2" s="50" t="s">
        <v>201</v>
      </c>
      <c r="L2" s="50" t="s">
        <v>202</v>
      </c>
      <c r="M2" s="50" t="s">
        <v>201</v>
      </c>
      <c r="N2" s="50" t="s">
        <v>202</v>
      </c>
      <c r="O2" s="50" t="s">
        <v>201</v>
      </c>
      <c r="P2" s="50" t="s">
        <v>202</v>
      </c>
      <c r="Q2" s="50" t="s">
        <v>201</v>
      </c>
      <c r="R2" s="50" t="s">
        <v>202</v>
      </c>
      <c r="S2" s="50" t="s">
        <v>201</v>
      </c>
      <c r="T2" s="50" t="s">
        <v>202</v>
      </c>
      <c r="U2" s="50" t="s">
        <v>201</v>
      </c>
      <c r="V2" s="50" t="s">
        <v>202</v>
      </c>
      <c r="W2" s="50" t="s">
        <v>201</v>
      </c>
      <c r="X2" s="50" t="s">
        <v>202</v>
      </c>
      <c r="Y2" s="50" t="s">
        <v>201</v>
      </c>
      <c r="Z2" s="50" t="s">
        <v>202</v>
      </c>
      <c r="AA2" s="50" t="s">
        <v>201</v>
      </c>
      <c r="AB2" s="50" t="s">
        <v>202</v>
      </c>
      <c r="AC2" s="50" t="s">
        <v>201</v>
      </c>
      <c r="AD2" s="50" t="s">
        <v>202</v>
      </c>
      <c r="AE2" s="50" t="s">
        <v>201</v>
      </c>
      <c r="AF2" s="50" t="s">
        <v>202</v>
      </c>
      <c r="AG2" s="50" t="s">
        <v>201</v>
      </c>
      <c r="AH2" s="50" t="s">
        <v>202</v>
      </c>
      <c r="AI2" s="50" t="s">
        <v>201</v>
      </c>
    </row>
    <row r="3" spans="1:35" x14ac:dyDescent="0.25">
      <c r="B3" s="60">
        <v>1</v>
      </c>
      <c r="C3" s="82" t="s">
        <v>14</v>
      </c>
      <c r="D3" s="45" t="s">
        <v>219</v>
      </c>
      <c r="E3" s="58">
        <v>617845.72000000009</v>
      </c>
      <c r="F3" s="81">
        <f t="shared" ref="F3:F10" si="0">SUM(I3,K3,M3)</f>
        <v>146544.63</v>
      </c>
      <c r="G3" s="59" t="s">
        <v>201</v>
      </c>
      <c r="H3" s="81">
        <v>42973.850000000006</v>
      </c>
      <c r="I3" s="81">
        <v>42973.850000000006</v>
      </c>
      <c r="J3" s="81">
        <v>48243.92</v>
      </c>
      <c r="K3" s="81">
        <v>48243.92</v>
      </c>
      <c r="L3" s="81">
        <v>55326.86</v>
      </c>
      <c r="M3" s="81">
        <v>55326.86</v>
      </c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</row>
    <row r="4" spans="1:35" x14ac:dyDescent="0.25">
      <c r="B4" s="60">
        <v>2</v>
      </c>
      <c r="C4" s="82" t="s">
        <v>37</v>
      </c>
      <c r="D4" s="45" t="s">
        <v>219</v>
      </c>
      <c r="E4" s="58">
        <v>995183.31200000003</v>
      </c>
      <c r="F4" s="81">
        <f t="shared" si="0"/>
        <v>151739.04</v>
      </c>
      <c r="G4" s="59" t="s">
        <v>201</v>
      </c>
      <c r="H4" s="81">
        <v>39582.79</v>
      </c>
      <c r="I4" s="81">
        <v>39582.79</v>
      </c>
      <c r="J4" s="81">
        <v>50139.3</v>
      </c>
      <c r="K4" s="81">
        <v>50139.3</v>
      </c>
      <c r="L4" s="81">
        <v>62016.950000000004</v>
      </c>
      <c r="M4" s="81">
        <v>62016.950000000004</v>
      </c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</row>
    <row r="5" spans="1:35" x14ac:dyDescent="0.25">
      <c r="B5" s="60">
        <v>3</v>
      </c>
      <c r="C5" s="82" t="s">
        <v>139</v>
      </c>
      <c r="D5" s="45" t="s">
        <v>219</v>
      </c>
      <c r="E5" s="58">
        <v>126013.89427222848</v>
      </c>
      <c r="F5" s="81">
        <f t="shared" si="0"/>
        <v>21726.720000000001</v>
      </c>
      <c r="G5" s="59" t="s">
        <v>201</v>
      </c>
      <c r="H5" s="81">
        <v>8909.2800000000007</v>
      </c>
      <c r="I5" s="81">
        <v>8909.2800000000007</v>
      </c>
      <c r="J5" s="81">
        <v>5961.5999999999995</v>
      </c>
      <c r="K5" s="81">
        <v>5961.5999999999995</v>
      </c>
      <c r="L5" s="81">
        <v>6855.8399999999992</v>
      </c>
      <c r="M5" s="81">
        <v>6855.8399999999992</v>
      </c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</row>
    <row r="6" spans="1:35" s="86" customFormat="1" x14ac:dyDescent="0.25">
      <c r="A6" s="83"/>
      <c r="B6" s="121">
        <v>4</v>
      </c>
      <c r="C6" s="124" t="s">
        <v>214</v>
      </c>
      <c r="D6" s="126" t="s">
        <v>220</v>
      </c>
      <c r="E6" s="128">
        <v>288923.45462000003</v>
      </c>
      <c r="F6" s="81">
        <f t="shared" si="0"/>
        <v>29798.399999999998</v>
      </c>
      <c r="G6" s="84" t="s">
        <v>201</v>
      </c>
      <c r="H6" s="81">
        <v>10243.199999999999</v>
      </c>
      <c r="I6" s="81">
        <v>9777.5999999999985</v>
      </c>
      <c r="J6" s="81">
        <v>10708.8</v>
      </c>
      <c r="K6" s="81">
        <v>10708.8</v>
      </c>
      <c r="L6" s="81">
        <v>9312</v>
      </c>
      <c r="M6" s="81">
        <v>9312</v>
      </c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  <c r="AH6" s="85"/>
      <c r="AI6" s="85"/>
    </row>
    <row r="7" spans="1:35" s="86" customFormat="1" x14ac:dyDescent="0.25">
      <c r="A7" s="83"/>
      <c r="B7" s="122"/>
      <c r="C7" s="125"/>
      <c r="D7" s="127"/>
      <c r="E7" s="129"/>
      <c r="F7" s="81">
        <f t="shared" si="0"/>
        <v>66893.2</v>
      </c>
      <c r="G7" s="84" t="s">
        <v>260</v>
      </c>
      <c r="H7" s="81">
        <v>36784</v>
      </c>
      <c r="I7" s="81">
        <v>34995.599999999999</v>
      </c>
      <c r="J7" s="81">
        <v>16662.400000000001</v>
      </c>
      <c r="K7" s="81">
        <v>16662.400000000001</v>
      </c>
      <c r="L7" s="81">
        <v>15235.199999999999</v>
      </c>
      <c r="M7" s="81">
        <v>15235.199999999999</v>
      </c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</row>
    <row r="8" spans="1:35" s="86" customFormat="1" x14ac:dyDescent="0.25">
      <c r="B8" s="54">
        <v>5</v>
      </c>
      <c r="C8" s="82" t="s">
        <v>215</v>
      </c>
      <c r="D8" s="85" t="s">
        <v>220</v>
      </c>
      <c r="E8" s="87">
        <v>180426.80335999999</v>
      </c>
      <c r="F8" s="81">
        <f t="shared" si="0"/>
        <v>34764.800000000003</v>
      </c>
      <c r="G8" s="84" t="s">
        <v>260</v>
      </c>
      <c r="H8" s="88">
        <v>11407.2</v>
      </c>
      <c r="I8" s="88">
        <v>11407.2</v>
      </c>
      <c r="J8" s="88">
        <v>10864</v>
      </c>
      <c r="K8" s="88">
        <v>10864</v>
      </c>
      <c r="L8" s="88">
        <v>12493.6</v>
      </c>
      <c r="M8" s="88">
        <v>12493.6</v>
      </c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</row>
    <row r="9" spans="1:35" s="86" customFormat="1" x14ac:dyDescent="0.25">
      <c r="B9" s="60">
        <v>6</v>
      </c>
      <c r="C9" s="82" t="s">
        <v>216</v>
      </c>
      <c r="D9" s="85" t="s">
        <v>220</v>
      </c>
      <c r="E9" s="87">
        <v>113869.35881999999</v>
      </c>
      <c r="F9" s="81">
        <f t="shared" si="0"/>
        <v>87552</v>
      </c>
      <c r="G9" s="84" t="s">
        <v>201</v>
      </c>
      <c r="H9" s="88">
        <v>28728</v>
      </c>
      <c r="I9" s="88">
        <v>28728</v>
      </c>
      <c r="J9" s="88">
        <v>27360</v>
      </c>
      <c r="K9" s="88">
        <v>27360</v>
      </c>
      <c r="L9" s="88">
        <v>31464</v>
      </c>
      <c r="M9" s="88">
        <v>31464</v>
      </c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85"/>
    </row>
    <row r="10" spans="1:35" s="86" customFormat="1" x14ac:dyDescent="0.25">
      <c r="B10" s="60">
        <v>7</v>
      </c>
      <c r="C10" s="82" t="s">
        <v>217</v>
      </c>
      <c r="D10" s="85" t="s">
        <v>220</v>
      </c>
      <c r="E10" s="87">
        <v>732105.1470600001</v>
      </c>
      <c r="F10" s="81">
        <f t="shared" si="0"/>
        <v>28791.54</v>
      </c>
      <c r="G10" s="84" t="s">
        <v>260</v>
      </c>
      <c r="H10" s="88">
        <v>9611.73</v>
      </c>
      <c r="I10" s="88">
        <v>9611.73</v>
      </c>
      <c r="J10" s="88">
        <v>9114.1200000000008</v>
      </c>
      <c r="K10" s="88">
        <v>9114.1200000000008</v>
      </c>
      <c r="L10" s="88">
        <v>10065.69</v>
      </c>
      <c r="M10" s="88">
        <v>10065.69</v>
      </c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</row>
    <row r="11" spans="1:35" x14ac:dyDescent="0.25">
      <c r="B11" s="54">
        <v>8</v>
      </c>
      <c r="C11" s="57" t="s">
        <v>218</v>
      </c>
      <c r="D11" s="45" t="s">
        <v>220</v>
      </c>
      <c r="E11" s="58">
        <v>136093.35882000002</v>
      </c>
      <c r="F11" s="81">
        <f t="shared" ref="F11:F15" si="1">SUM(I11,K11,M11)</f>
        <v>290890.76</v>
      </c>
      <c r="G11" s="59" t="s">
        <v>260</v>
      </c>
      <c r="H11" s="88">
        <v>94655.01</v>
      </c>
      <c r="I11" s="88">
        <v>94655.01</v>
      </c>
      <c r="J11" s="88">
        <v>91734.41</v>
      </c>
      <c r="K11" s="88">
        <v>91734.41</v>
      </c>
      <c r="L11" s="88">
        <v>104501.34</v>
      </c>
      <c r="M11" s="88">
        <v>104501.34</v>
      </c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</row>
    <row r="12" spans="1:35" x14ac:dyDescent="0.25">
      <c r="B12" s="54">
        <v>9</v>
      </c>
      <c r="C12" s="57" t="s">
        <v>206</v>
      </c>
      <c r="D12" s="45" t="s">
        <v>220</v>
      </c>
      <c r="E12" s="58">
        <v>532264.80000000005</v>
      </c>
      <c r="F12" s="81">
        <f t="shared" si="1"/>
        <v>130827.78</v>
      </c>
      <c r="G12" s="59" t="s">
        <v>260</v>
      </c>
      <c r="H12" s="88">
        <v>42515.099999999991</v>
      </c>
      <c r="I12" s="88">
        <v>42515.099999999991</v>
      </c>
      <c r="J12" s="88">
        <v>42192.09</v>
      </c>
      <c r="K12" s="88">
        <v>42192.09</v>
      </c>
      <c r="L12" s="88">
        <v>46120.590000000004</v>
      </c>
      <c r="M12" s="88">
        <v>46120.590000000004</v>
      </c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</row>
    <row r="13" spans="1:35" x14ac:dyDescent="0.25">
      <c r="B13" s="54">
        <v>10</v>
      </c>
      <c r="C13" s="57" t="s">
        <v>154</v>
      </c>
      <c r="D13" s="45" t="s">
        <v>220</v>
      </c>
      <c r="E13" s="58">
        <v>765811.54706000013</v>
      </c>
      <c r="F13" s="81">
        <f t="shared" si="1"/>
        <v>144500.57</v>
      </c>
      <c r="G13" s="59" t="s">
        <v>260</v>
      </c>
      <c r="H13" s="88">
        <v>47503.05</v>
      </c>
      <c r="I13" s="88">
        <v>47503.05</v>
      </c>
      <c r="J13" s="88">
        <v>45240.999999999993</v>
      </c>
      <c r="K13" s="88">
        <v>45240.999999999993</v>
      </c>
      <c r="L13" s="88">
        <v>51756.520000000004</v>
      </c>
      <c r="M13" s="88">
        <v>51756.520000000004</v>
      </c>
      <c r="N13" s="45"/>
      <c r="O13" s="45"/>
      <c r="P13" s="45"/>
      <c r="Q13" s="45"/>
      <c r="R13" s="45"/>
      <c r="S13" s="45"/>
      <c r="T13" s="5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</row>
    <row r="14" spans="1:35" x14ac:dyDescent="0.25">
      <c r="B14" s="54">
        <v>11</v>
      </c>
      <c r="C14" s="57" t="s">
        <v>276</v>
      </c>
      <c r="D14" s="45" t="s">
        <v>220</v>
      </c>
      <c r="E14" s="58">
        <v>1382102.731958763</v>
      </c>
      <c r="F14" s="81">
        <f t="shared" si="1"/>
        <v>142684.78</v>
      </c>
      <c r="G14" s="59" t="s">
        <v>260</v>
      </c>
      <c r="H14" s="88">
        <v>45123.430000000008</v>
      </c>
      <c r="I14" s="88">
        <v>45123.430000000008</v>
      </c>
      <c r="J14" s="88">
        <v>42352.14</v>
      </c>
      <c r="K14" s="88">
        <v>42352.14</v>
      </c>
      <c r="L14" s="88">
        <v>55209.21</v>
      </c>
      <c r="M14" s="88">
        <v>55209.21</v>
      </c>
      <c r="N14" s="45"/>
      <c r="O14" s="45"/>
      <c r="P14" s="45"/>
      <c r="Q14" s="45"/>
      <c r="R14" s="45"/>
      <c r="S14" s="45"/>
      <c r="T14" s="5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</row>
    <row r="15" spans="1:35" x14ac:dyDescent="0.25">
      <c r="B15" s="54">
        <v>12</v>
      </c>
      <c r="C15" s="57" t="s">
        <v>149</v>
      </c>
      <c r="D15" s="45" t="s">
        <v>220</v>
      </c>
      <c r="E15" s="58">
        <v>162205.60503999999</v>
      </c>
      <c r="F15" s="81">
        <f t="shared" si="1"/>
        <v>129811.22</v>
      </c>
      <c r="G15" s="59" t="s">
        <v>260</v>
      </c>
      <c r="H15" s="88">
        <v>33598.86</v>
      </c>
      <c r="I15" s="88">
        <v>33598.86</v>
      </c>
      <c r="J15" s="88">
        <v>32432.92</v>
      </c>
      <c r="K15" s="88">
        <v>32432.92</v>
      </c>
      <c r="L15" s="88">
        <v>63779.44</v>
      </c>
      <c r="M15" s="88">
        <v>63779.44</v>
      </c>
      <c r="N15" s="45"/>
      <c r="O15" s="45"/>
      <c r="P15" s="45"/>
      <c r="Q15" s="45"/>
      <c r="R15" s="45"/>
      <c r="S15" s="45"/>
      <c r="T15" s="5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</row>
    <row r="16" spans="1:35" x14ac:dyDescent="0.25">
      <c r="B16" s="53"/>
      <c r="C16" s="53" t="s">
        <v>212</v>
      </c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</row>
    <row r="19" spans="13:13" x14ac:dyDescent="0.25">
      <c r="M19" s="107"/>
    </row>
  </sheetData>
  <autoFilter ref="B2:AI16" xr:uid="{A7EB1F3C-FFDF-4E76-A77B-41D1068C994E}"/>
  <mergeCells count="18">
    <mergeCell ref="AD1:AE1"/>
    <mergeCell ref="AF1:AG1"/>
    <mergeCell ref="AH1:AI1"/>
    <mergeCell ref="L1:M1"/>
    <mergeCell ref="N1:O1"/>
    <mergeCell ref="P1:Q1"/>
    <mergeCell ref="R1:S1"/>
    <mergeCell ref="T1:U1"/>
    <mergeCell ref="V1:W1"/>
    <mergeCell ref="X1:Y1"/>
    <mergeCell ref="AB1:AC1"/>
    <mergeCell ref="B6:B7"/>
    <mergeCell ref="J1:K1"/>
    <mergeCell ref="H1:I1"/>
    <mergeCell ref="Z1:AA1"/>
    <mergeCell ref="C6:C7"/>
    <mergeCell ref="D6:D7"/>
    <mergeCell ref="E6:E7"/>
  </mergeCells>
  <dataValidations count="1">
    <dataValidation type="list" allowBlank="1" showInputMessage="1" showErrorMessage="1" sqref="G3:G15" xr:uid="{6F87F577-CFAD-4103-BA65-C1CCC2EF7C76}">
      <formula1>"Advance, Actual"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1A0EA-7447-4F9B-836A-3C13292476A1}">
  <dimension ref="A1:K54"/>
  <sheetViews>
    <sheetView zoomScale="70" zoomScaleNormal="70" workbookViewId="0">
      <selection activeCell="K8" sqref="K8"/>
    </sheetView>
  </sheetViews>
  <sheetFormatPr defaultColWidth="8.7109375" defaultRowHeight="12.75" x14ac:dyDescent="0.2"/>
  <cols>
    <col min="1" max="1" width="8.7109375" style="67" customWidth="1"/>
    <col min="2" max="2" width="18.42578125" style="67" customWidth="1"/>
    <col min="3" max="3" width="19.5703125" style="67" bestFit="1" customWidth="1"/>
    <col min="4" max="4" width="26.7109375" style="67" customWidth="1"/>
    <col min="5" max="5" width="25" style="67" customWidth="1"/>
    <col min="6" max="6" width="21.28515625" style="67" customWidth="1"/>
    <col min="7" max="7" width="17.42578125" style="67" customWidth="1"/>
    <col min="8" max="8" width="23.42578125" style="67" customWidth="1"/>
    <col min="9" max="9" width="14.7109375" style="67" customWidth="1"/>
    <col min="10" max="10" width="19.140625" style="67" customWidth="1"/>
    <col min="11" max="11" width="24.7109375" style="67" bestFit="1" customWidth="1"/>
    <col min="12" max="16384" width="8.7109375" style="67"/>
  </cols>
  <sheetData>
    <row r="1" spans="1:11" s="63" customFormat="1" ht="26.45" customHeight="1" x14ac:dyDescent="0.2">
      <c r="A1" s="61" t="s">
        <v>199</v>
      </c>
      <c r="B1" s="18" t="s">
        <v>222</v>
      </c>
      <c r="C1" s="62" t="s">
        <v>223</v>
      </c>
      <c r="D1" s="62" t="s">
        <v>224</v>
      </c>
      <c r="E1" s="62" t="s">
        <v>225</v>
      </c>
      <c r="F1" s="62" t="s">
        <v>226</v>
      </c>
      <c r="G1" s="62" t="s">
        <v>227</v>
      </c>
      <c r="H1" s="62" t="s">
        <v>228</v>
      </c>
      <c r="I1" s="62" t="s">
        <v>229</v>
      </c>
      <c r="J1" s="61" t="s">
        <v>238</v>
      </c>
      <c r="K1" s="61" t="s">
        <v>261</v>
      </c>
    </row>
    <row r="2" spans="1:11" ht="15" x14ac:dyDescent="0.25">
      <c r="A2" s="64" t="s">
        <v>252</v>
      </c>
      <c r="B2" s="69" t="s">
        <v>14</v>
      </c>
      <c r="C2" s="65">
        <v>7</v>
      </c>
      <c r="D2" s="65">
        <v>6</v>
      </c>
      <c r="E2" s="65">
        <v>7</v>
      </c>
      <c r="F2" s="65">
        <v>5</v>
      </c>
      <c r="G2" s="65">
        <v>7</v>
      </c>
      <c r="H2" s="65">
        <v>6</v>
      </c>
      <c r="I2" s="65">
        <v>5</v>
      </c>
      <c r="J2" s="65">
        <v>6.14</v>
      </c>
      <c r="K2" s="137" t="s">
        <v>279</v>
      </c>
    </row>
    <row r="3" spans="1:11" ht="15" x14ac:dyDescent="0.25">
      <c r="A3" s="64" t="s">
        <v>252</v>
      </c>
      <c r="B3" s="69" t="s">
        <v>37</v>
      </c>
      <c r="C3" s="65">
        <v>7</v>
      </c>
      <c r="D3" s="65">
        <v>6</v>
      </c>
      <c r="E3" s="65">
        <v>7</v>
      </c>
      <c r="F3" s="65">
        <v>5</v>
      </c>
      <c r="G3" s="65">
        <v>7</v>
      </c>
      <c r="H3" s="65">
        <v>6</v>
      </c>
      <c r="I3" s="65">
        <v>7</v>
      </c>
      <c r="J3" s="65">
        <v>6.43</v>
      </c>
      <c r="K3" s="137"/>
    </row>
    <row r="4" spans="1:11" ht="15" x14ac:dyDescent="0.25">
      <c r="A4" s="64" t="s">
        <v>252</v>
      </c>
      <c r="B4" s="69" t="s">
        <v>139</v>
      </c>
      <c r="C4" s="65" t="s">
        <v>26</v>
      </c>
      <c r="D4" s="65" t="s">
        <v>26</v>
      </c>
      <c r="E4" s="65" t="s">
        <v>26</v>
      </c>
      <c r="F4" s="65" t="s">
        <v>26</v>
      </c>
      <c r="G4" s="65" t="s">
        <v>26</v>
      </c>
      <c r="H4" s="65" t="s">
        <v>26</v>
      </c>
      <c r="I4" s="65" t="s">
        <v>26</v>
      </c>
      <c r="J4" s="65" t="s">
        <v>26</v>
      </c>
      <c r="K4" s="137"/>
    </row>
    <row r="5" spans="1:11" ht="15" x14ac:dyDescent="0.25">
      <c r="A5" s="64" t="s">
        <v>252</v>
      </c>
      <c r="B5" s="69" t="s">
        <v>214</v>
      </c>
      <c r="C5" s="65">
        <v>7</v>
      </c>
      <c r="D5" s="65">
        <v>7</v>
      </c>
      <c r="E5" s="65">
        <v>7</v>
      </c>
      <c r="F5" s="65">
        <v>6</v>
      </c>
      <c r="G5" s="65">
        <v>7</v>
      </c>
      <c r="H5" s="65">
        <v>6</v>
      </c>
      <c r="I5" s="65">
        <v>7</v>
      </c>
      <c r="J5" s="65">
        <v>6.71</v>
      </c>
      <c r="K5" s="137"/>
    </row>
    <row r="6" spans="1:11" ht="15" x14ac:dyDescent="0.25">
      <c r="A6" s="64" t="s">
        <v>252</v>
      </c>
      <c r="B6" s="69" t="s">
        <v>215</v>
      </c>
      <c r="C6" s="65">
        <v>7</v>
      </c>
      <c r="D6" s="65">
        <v>7</v>
      </c>
      <c r="E6" s="65">
        <v>7</v>
      </c>
      <c r="F6" s="65">
        <v>7</v>
      </c>
      <c r="G6" s="65">
        <v>7</v>
      </c>
      <c r="H6" s="65">
        <v>7</v>
      </c>
      <c r="I6" s="65">
        <v>7</v>
      </c>
      <c r="J6" s="65">
        <v>7</v>
      </c>
      <c r="K6" s="66" t="s">
        <v>277</v>
      </c>
    </row>
    <row r="7" spans="1:11" ht="26.25" x14ac:dyDescent="0.25">
      <c r="A7" s="64" t="s">
        <v>252</v>
      </c>
      <c r="B7" s="69" t="s">
        <v>216</v>
      </c>
      <c r="C7" s="65">
        <v>7</v>
      </c>
      <c r="D7" s="65">
        <v>7</v>
      </c>
      <c r="E7" s="65">
        <v>7</v>
      </c>
      <c r="F7" s="65">
        <v>6</v>
      </c>
      <c r="G7" s="65">
        <v>7</v>
      </c>
      <c r="H7" s="65">
        <v>6</v>
      </c>
      <c r="I7" s="65">
        <v>7</v>
      </c>
      <c r="J7" s="65">
        <v>6.71</v>
      </c>
      <c r="K7" s="116" t="s">
        <v>279</v>
      </c>
    </row>
    <row r="8" spans="1:11" ht="15" x14ac:dyDescent="0.25">
      <c r="A8" s="64" t="s">
        <v>252</v>
      </c>
      <c r="B8" s="69" t="s">
        <v>217</v>
      </c>
      <c r="C8" s="65">
        <v>7</v>
      </c>
      <c r="D8" s="65">
        <v>7</v>
      </c>
      <c r="E8" s="65">
        <v>7</v>
      </c>
      <c r="F8" s="65">
        <v>7</v>
      </c>
      <c r="G8" s="65">
        <v>7</v>
      </c>
      <c r="H8" s="65">
        <v>7</v>
      </c>
      <c r="I8" s="65">
        <v>7</v>
      </c>
      <c r="J8" s="65">
        <v>7</v>
      </c>
      <c r="K8" s="66" t="s">
        <v>280</v>
      </c>
    </row>
    <row r="9" spans="1:11" ht="18.600000000000001" customHeight="1" x14ac:dyDescent="0.25">
      <c r="A9" s="64" t="s">
        <v>252</v>
      </c>
      <c r="B9" s="69" t="s">
        <v>218</v>
      </c>
      <c r="C9" s="65">
        <v>7</v>
      </c>
      <c r="D9" s="65">
        <v>7</v>
      </c>
      <c r="E9" s="65">
        <v>7</v>
      </c>
      <c r="F9" s="65">
        <v>7</v>
      </c>
      <c r="G9" s="65">
        <v>6</v>
      </c>
      <c r="H9" s="65">
        <v>7</v>
      </c>
      <c r="I9" s="65">
        <v>6</v>
      </c>
      <c r="J9" s="65">
        <v>6.71</v>
      </c>
      <c r="K9" s="66" t="s">
        <v>280</v>
      </c>
    </row>
    <row r="10" spans="1:11" ht="15" x14ac:dyDescent="0.25">
      <c r="A10" s="64" t="s">
        <v>252</v>
      </c>
      <c r="B10" s="69" t="s">
        <v>206</v>
      </c>
      <c r="C10" s="65">
        <v>7</v>
      </c>
      <c r="D10" s="65">
        <v>7</v>
      </c>
      <c r="E10" s="65">
        <v>7</v>
      </c>
      <c r="F10" s="65">
        <v>7</v>
      </c>
      <c r="G10" s="65">
        <v>7</v>
      </c>
      <c r="H10" s="65">
        <v>7</v>
      </c>
      <c r="I10" s="65">
        <v>7</v>
      </c>
      <c r="J10" s="66">
        <v>7</v>
      </c>
      <c r="K10" s="66" t="s">
        <v>280</v>
      </c>
    </row>
    <row r="11" spans="1:11" ht="15" x14ac:dyDescent="0.25">
      <c r="A11" s="64" t="s">
        <v>252</v>
      </c>
      <c r="B11" s="69" t="s">
        <v>154</v>
      </c>
      <c r="C11" s="65">
        <v>6</v>
      </c>
      <c r="D11" s="65">
        <v>6</v>
      </c>
      <c r="E11" s="65">
        <v>6</v>
      </c>
      <c r="F11" s="65">
        <v>6</v>
      </c>
      <c r="G11" s="65" t="s">
        <v>26</v>
      </c>
      <c r="H11" s="65">
        <v>6</v>
      </c>
      <c r="I11" s="65">
        <v>7</v>
      </c>
      <c r="J11" s="65">
        <v>6.17</v>
      </c>
      <c r="K11" s="66" t="s">
        <v>277</v>
      </c>
    </row>
    <row r="12" spans="1:11" ht="15" x14ac:dyDescent="0.25">
      <c r="A12" s="64" t="s">
        <v>252</v>
      </c>
      <c r="B12" s="69" t="s">
        <v>148</v>
      </c>
      <c r="C12" s="65" t="s">
        <v>26</v>
      </c>
      <c r="D12" s="65" t="s">
        <v>26</v>
      </c>
      <c r="E12" s="65" t="s">
        <v>26</v>
      </c>
      <c r="F12" s="65" t="s">
        <v>26</v>
      </c>
      <c r="G12" s="65" t="s">
        <v>26</v>
      </c>
      <c r="H12" s="65" t="s">
        <v>26</v>
      </c>
      <c r="I12" s="65" t="s">
        <v>26</v>
      </c>
      <c r="J12" s="65" t="s">
        <v>26</v>
      </c>
      <c r="K12" s="66" t="s">
        <v>281</v>
      </c>
    </row>
    <row r="13" spans="1:11" ht="15" x14ac:dyDescent="0.25">
      <c r="A13" s="64" t="s">
        <v>252</v>
      </c>
      <c r="B13" s="69" t="s">
        <v>149</v>
      </c>
      <c r="C13" s="117">
        <v>7</v>
      </c>
      <c r="D13" s="117">
        <v>7</v>
      </c>
      <c r="E13" s="117">
        <v>7</v>
      </c>
      <c r="F13" s="117">
        <v>7</v>
      </c>
      <c r="G13" s="117">
        <v>7</v>
      </c>
      <c r="H13" s="117">
        <v>7</v>
      </c>
      <c r="I13" s="117">
        <v>7</v>
      </c>
      <c r="J13" s="118">
        <f t="shared" ref="J13" si="0">AVERAGE(C13:I13)</f>
        <v>7</v>
      </c>
      <c r="K13" s="66" t="s">
        <v>277</v>
      </c>
    </row>
    <row r="14" spans="1:11" ht="15" x14ac:dyDescent="0.25">
      <c r="A14" s="64"/>
      <c r="B14" s="69"/>
      <c r="C14" s="65"/>
      <c r="D14" s="65"/>
      <c r="E14" s="65"/>
      <c r="F14" s="65"/>
      <c r="G14" s="65"/>
      <c r="H14" s="65"/>
      <c r="I14" s="65"/>
      <c r="J14" s="65"/>
      <c r="K14" s="131"/>
    </row>
    <row r="15" spans="1:11" ht="15" x14ac:dyDescent="0.25">
      <c r="A15" s="64"/>
      <c r="B15" s="69"/>
      <c r="C15" s="65"/>
      <c r="D15" s="65"/>
      <c r="E15" s="65"/>
      <c r="F15" s="65"/>
      <c r="G15" s="65"/>
      <c r="H15" s="65"/>
      <c r="I15" s="65"/>
      <c r="J15" s="65"/>
      <c r="K15" s="132"/>
    </row>
    <row r="16" spans="1:11" ht="15" x14ac:dyDescent="0.25">
      <c r="A16" s="64"/>
      <c r="B16" s="69"/>
      <c r="C16" s="65"/>
      <c r="D16" s="65"/>
      <c r="E16" s="65"/>
      <c r="F16" s="65"/>
      <c r="G16" s="65"/>
      <c r="H16" s="65"/>
      <c r="I16" s="65"/>
      <c r="J16" s="65"/>
      <c r="K16" s="132"/>
    </row>
    <row r="17" spans="1:11" ht="15" x14ac:dyDescent="0.25">
      <c r="A17" s="64"/>
      <c r="B17" s="69"/>
      <c r="C17" s="65"/>
      <c r="D17" s="65"/>
      <c r="E17" s="65"/>
      <c r="F17" s="65"/>
      <c r="G17" s="65"/>
      <c r="H17" s="65"/>
      <c r="I17" s="65"/>
      <c r="J17" s="65"/>
      <c r="K17" s="132"/>
    </row>
    <row r="18" spans="1:11" ht="15" x14ac:dyDescent="0.25">
      <c r="A18" s="64"/>
      <c r="B18" s="69"/>
      <c r="C18" s="65"/>
      <c r="D18" s="65"/>
      <c r="E18" s="65"/>
      <c r="F18" s="65"/>
      <c r="G18" s="65"/>
      <c r="H18" s="65"/>
      <c r="I18" s="65"/>
      <c r="J18" s="65"/>
      <c r="K18" s="132"/>
    </row>
    <row r="19" spans="1:11" ht="15" x14ac:dyDescent="0.25">
      <c r="A19" s="64"/>
      <c r="B19" s="69"/>
      <c r="C19" s="65"/>
      <c r="D19" s="65"/>
      <c r="E19" s="65"/>
      <c r="F19" s="65"/>
      <c r="G19" s="65"/>
      <c r="H19" s="65"/>
      <c r="I19" s="65"/>
      <c r="J19" s="65"/>
      <c r="K19" s="132"/>
    </row>
    <row r="20" spans="1:11" ht="15" x14ac:dyDescent="0.25">
      <c r="A20" s="64"/>
      <c r="B20" s="69"/>
      <c r="C20" s="65"/>
      <c r="D20" s="65"/>
      <c r="E20" s="65"/>
      <c r="F20" s="65"/>
      <c r="G20" s="65"/>
      <c r="H20" s="65"/>
      <c r="I20" s="65"/>
      <c r="J20" s="65"/>
      <c r="K20" s="133"/>
    </row>
    <row r="21" spans="1:11" ht="15" x14ac:dyDescent="0.25">
      <c r="A21" s="64"/>
      <c r="B21" s="69"/>
      <c r="C21" s="65"/>
      <c r="D21" s="65"/>
      <c r="E21" s="65"/>
      <c r="F21" s="65"/>
      <c r="G21" s="65"/>
      <c r="H21" s="65"/>
      <c r="I21" s="65"/>
      <c r="J21" s="66"/>
      <c r="K21" s="66"/>
    </row>
    <row r="22" spans="1:11" ht="15" x14ac:dyDescent="0.25">
      <c r="A22" s="64"/>
      <c r="B22" s="69"/>
      <c r="C22" s="65"/>
      <c r="D22" s="65"/>
      <c r="E22" s="65"/>
      <c r="F22" s="65"/>
      <c r="G22" s="65"/>
      <c r="H22" s="65"/>
      <c r="I22" s="65"/>
      <c r="J22" s="66"/>
      <c r="K22" s="66"/>
    </row>
    <row r="23" spans="1:11" ht="15" x14ac:dyDescent="0.25">
      <c r="A23" s="64"/>
      <c r="B23" s="69"/>
      <c r="C23" s="65"/>
      <c r="D23" s="65"/>
      <c r="E23" s="65"/>
      <c r="F23" s="65"/>
      <c r="G23" s="65"/>
      <c r="H23" s="65"/>
      <c r="I23" s="65"/>
      <c r="J23" s="66"/>
      <c r="K23" s="66"/>
    </row>
    <row r="24" spans="1:11" ht="15" x14ac:dyDescent="0.25">
      <c r="A24" s="64"/>
      <c r="B24" s="69"/>
      <c r="C24" s="65"/>
      <c r="D24" s="65"/>
      <c r="E24" s="65"/>
      <c r="F24" s="65"/>
      <c r="G24" s="65"/>
      <c r="H24" s="65"/>
      <c r="I24" s="65"/>
      <c r="J24" s="66"/>
      <c r="K24" s="66"/>
    </row>
    <row r="25" spans="1:11" ht="15" x14ac:dyDescent="0.25">
      <c r="A25" s="64"/>
      <c r="B25" s="69"/>
      <c r="C25" s="65"/>
      <c r="D25" s="65"/>
      <c r="E25" s="65"/>
      <c r="F25" s="65"/>
      <c r="G25" s="65"/>
      <c r="H25" s="65"/>
      <c r="I25" s="65"/>
      <c r="J25" s="66"/>
      <c r="K25" s="66"/>
    </row>
    <row r="26" spans="1:11" ht="15" x14ac:dyDescent="0.25">
      <c r="A26" s="64"/>
      <c r="B26" s="69"/>
      <c r="C26" s="65"/>
      <c r="D26" s="65"/>
      <c r="E26" s="65"/>
      <c r="F26" s="65"/>
      <c r="G26" s="65"/>
      <c r="H26" s="65"/>
      <c r="I26" s="65"/>
      <c r="J26" s="65"/>
      <c r="K26" s="134"/>
    </row>
    <row r="27" spans="1:11" ht="15" x14ac:dyDescent="0.25">
      <c r="A27" s="64"/>
      <c r="B27" s="69"/>
      <c r="C27" s="65"/>
      <c r="D27" s="65"/>
      <c r="E27" s="65"/>
      <c r="F27" s="65"/>
      <c r="G27" s="65"/>
      <c r="H27" s="65"/>
      <c r="I27" s="65"/>
      <c r="J27" s="65"/>
      <c r="K27" s="135"/>
    </row>
    <row r="28" spans="1:11" ht="15" x14ac:dyDescent="0.25">
      <c r="A28" s="64"/>
      <c r="B28" s="69"/>
      <c r="C28" s="65"/>
      <c r="D28" s="65"/>
      <c r="E28" s="65"/>
      <c r="F28" s="65"/>
      <c r="G28" s="65"/>
      <c r="H28" s="65"/>
      <c r="I28" s="65"/>
      <c r="J28" s="65"/>
      <c r="K28" s="135"/>
    </row>
    <row r="29" spans="1:11" ht="15" x14ac:dyDescent="0.25">
      <c r="A29" s="64"/>
      <c r="B29" s="69"/>
      <c r="C29" s="65"/>
      <c r="D29" s="65"/>
      <c r="E29" s="65"/>
      <c r="F29" s="65"/>
      <c r="G29" s="65"/>
      <c r="H29" s="65"/>
      <c r="I29" s="65"/>
      <c r="J29" s="65"/>
      <c r="K29" s="135"/>
    </row>
    <row r="30" spans="1:11" ht="15" x14ac:dyDescent="0.25">
      <c r="A30" s="64"/>
      <c r="B30" s="69"/>
      <c r="C30" s="65"/>
      <c r="D30" s="65"/>
      <c r="E30" s="65"/>
      <c r="F30" s="65"/>
      <c r="G30" s="65"/>
      <c r="H30" s="65"/>
      <c r="I30" s="65"/>
      <c r="J30" s="65"/>
      <c r="K30" s="135"/>
    </row>
    <row r="31" spans="1:11" ht="15" x14ac:dyDescent="0.25">
      <c r="A31" s="64"/>
      <c r="B31" s="69"/>
      <c r="C31" s="65"/>
      <c r="D31" s="65"/>
      <c r="E31" s="65"/>
      <c r="F31" s="65"/>
      <c r="G31" s="65"/>
      <c r="H31" s="65"/>
      <c r="I31" s="65"/>
      <c r="J31" s="65"/>
      <c r="K31" s="135"/>
    </row>
    <row r="32" spans="1:11" ht="15" x14ac:dyDescent="0.25">
      <c r="A32" s="64"/>
      <c r="B32" s="69"/>
      <c r="C32" s="65"/>
      <c r="D32" s="65"/>
      <c r="E32" s="65"/>
      <c r="F32" s="65"/>
      <c r="G32" s="65"/>
      <c r="H32" s="65"/>
      <c r="I32" s="65"/>
      <c r="J32" s="65"/>
      <c r="K32" s="136"/>
    </row>
    <row r="33" spans="1:11" ht="15" x14ac:dyDescent="0.25">
      <c r="A33" s="64"/>
      <c r="B33" s="69"/>
      <c r="C33" s="65"/>
      <c r="D33" s="65"/>
      <c r="E33" s="65"/>
      <c r="F33" s="65"/>
      <c r="G33" s="65"/>
      <c r="H33" s="65"/>
      <c r="I33" s="65"/>
      <c r="J33" s="65"/>
      <c r="K33" s="65"/>
    </row>
    <row r="34" spans="1:11" ht="15" x14ac:dyDescent="0.25">
      <c r="A34" s="64"/>
      <c r="B34" s="69"/>
      <c r="C34" s="65"/>
      <c r="D34" s="65"/>
      <c r="E34" s="65"/>
      <c r="F34" s="65"/>
      <c r="G34" s="65"/>
      <c r="H34" s="65"/>
      <c r="I34" s="65"/>
      <c r="J34" s="65"/>
      <c r="K34" s="65"/>
    </row>
    <row r="35" spans="1:11" ht="15" x14ac:dyDescent="0.25">
      <c r="A35" s="64"/>
      <c r="B35" s="69"/>
      <c r="C35" s="65"/>
      <c r="D35" s="65"/>
      <c r="E35" s="65"/>
      <c r="F35" s="65"/>
      <c r="G35" s="65"/>
      <c r="H35" s="65"/>
      <c r="I35" s="65"/>
      <c r="J35" s="65"/>
      <c r="K35" s="65"/>
    </row>
    <row r="36" spans="1:11" ht="15" x14ac:dyDescent="0.25">
      <c r="A36" s="64"/>
      <c r="B36" s="69"/>
      <c r="C36" s="65"/>
      <c r="D36" s="65"/>
      <c r="E36" s="65"/>
      <c r="F36" s="65"/>
      <c r="G36" s="65"/>
      <c r="H36" s="65"/>
      <c r="I36" s="65"/>
      <c r="J36" s="65"/>
      <c r="K36" s="65"/>
    </row>
    <row r="37" spans="1:11" ht="15" x14ac:dyDescent="0.25">
      <c r="A37" s="64"/>
      <c r="B37" s="69"/>
      <c r="C37" s="65"/>
      <c r="D37" s="65"/>
      <c r="E37" s="65"/>
      <c r="F37" s="65"/>
      <c r="G37" s="65"/>
      <c r="H37" s="65"/>
      <c r="I37" s="65"/>
      <c r="J37" s="65"/>
      <c r="K37" s="65"/>
    </row>
    <row r="47" spans="1:11" ht="15.75" x14ac:dyDescent="0.25">
      <c r="D47" s="130" t="s">
        <v>230</v>
      </c>
      <c r="E47" s="130"/>
    </row>
    <row r="48" spans="1:11" x14ac:dyDescent="0.2">
      <c r="D48" s="68" t="s">
        <v>231</v>
      </c>
    </row>
    <row r="49" spans="4:5" x14ac:dyDescent="0.2">
      <c r="D49" s="67" t="s">
        <v>232</v>
      </c>
      <c r="E49" s="67" t="s">
        <v>233</v>
      </c>
    </row>
    <row r="50" spans="4:5" x14ac:dyDescent="0.2">
      <c r="E50" s="67" t="s">
        <v>234</v>
      </c>
    </row>
    <row r="53" spans="4:5" x14ac:dyDescent="0.2">
      <c r="D53" s="67" t="s">
        <v>235</v>
      </c>
      <c r="E53" s="67" t="s">
        <v>236</v>
      </c>
    </row>
    <row r="54" spans="4:5" x14ac:dyDescent="0.2">
      <c r="E54" s="67" t="s">
        <v>237</v>
      </c>
    </row>
  </sheetData>
  <mergeCells count="4">
    <mergeCell ref="D47:E47"/>
    <mergeCell ref="K14:K20"/>
    <mergeCell ref="K26:K32"/>
    <mergeCell ref="K2:K5"/>
  </mergeCells>
  <phoneticPr fontId="18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CDE29-5F2F-4FF6-993B-45F8E227A9CA}">
  <dimension ref="A1:AI75"/>
  <sheetViews>
    <sheetView zoomScale="85" zoomScaleNormal="85" workbookViewId="0">
      <selection activeCell="E21" sqref="E21"/>
    </sheetView>
  </sheetViews>
  <sheetFormatPr defaultRowHeight="15" x14ac:dyDescent="0.25"/>
  <cols>
    <col min="2" max="2" width="9.140625" customWidth="1"/>
    <col min="3" max="3" width="72.85546875" bestFit="1" customWidth="1"/>
    <col min="4" max="4" width="20.140625" bestFit="1" customWidth="1"/>
    <col min="5" max="5" width="15.140625" style="38" customWidth="1"/>
    <col min="6" max="6" width="16.28515625" style="38" customWidth="1"/>
    <col min="7" max="7" width="15.5703125" customWidth="1"/>
    <col min="8" max="11" width="12.140625" customWidth="1"/>
    <col min="12" max="13" width="12.28515625" bestFit="1" customWidth="1"/>
    <col min="14" max="30" width="10.5703125" customWidth="1"/>
  </cols>
  <sheetData>
    <row r="1" spans="1:35" x14ac:dyDescent="0.25">
      <c r="H1" s="123">
        <v>44947</v>
      </c>
      <c r="I1" s="123"/>
      <c r="J1" s="123">
        <v>44979</v>
      </c>
      <c r="K1" s="123"/>
      <c r="L1" s="123">
        <v>45008</v>
      </c>
      <c r="M1" s="123"/>
      <c r="N1" s="123">
        <v>45040</v>
      </c>
      <c r="O1" s="123"/>
      <c r="P1" s="123">
        <v>44951</v>
      </c>
      <c r="Q1" s="123"/>
      <c r="R1" s="123">
        <v>45013</v>
      </c>
      <c r="S1" s="123"/>
      <c r="T1" s="123">
        <v>45045</v>
      </c>
      <c r="U1" s="123"/>
      <c r="V1" s="123">
        <v>45077</v>
      </c>
      <c r="W1" s="123"/>
      <c r="X1" s="123">
        <v>45109</v>
      </c>
      <c r="Y1" s="123"/>
      <c r="Z1" s="123">
        <v>45141</v>
      </c>
      <c r="AA1" s="123"/>
      <c r="AB1" s="123">
        <v>45173</v>
      </c>
      <c r="AC1" s="123"/>
      <c r="AD1" s="123">
        <v>45205</v>
      </c>
      <c r="AE1" s="123"/>
      <c r="AF1" s="123">
        <v>45237</v>
      </c>
      <c r="AG1" s="123"/>
      <c r="AH1" s="123">
        <v>45269</v>
      </c>
      <c r="AI1" s="123"/>
    </row>
    <row r="2" spans="1:35" ht="45" x14ac:dyDescent="0.25">
      <c r="B2" s="50" t="s">
        <v>210</v>
      </c>
      <c r="C2" s="119" t="s">
        <v>222</v>
      </c>
      <c r="D2" s="119" t="s">
        <v>119</v>
      </c>
      <c r="E2" s="119" t="s">
        <v>221</v>
      </c>
      <c r="F2" s="115" t="s">
        <v>203</v>
      </c>
      <c r="G2" s="56" t="s">
        <v>213</v>
      </c>
      <c r="H2" s="50" t="s">
        <v>202</v>
      </c>
      <c r="I2" s="50" t="s">
        <v>201</v>
      </c>
      <c r="J2" s="50" t="s">
        <v>202</v>
      </c>
      <c r="K2" s="50" t="s">
        <v>201</v>
      </c>
      <c r="L2" s="50" t="s">
        <v>202</v>
      </c>
      <c r="M2" s="50" t="s">
        <v>201</v>
      </c>
      <c r="N2" s="50" t="s">
        <v>202</v>
      </c>
      <c r="O2" s="50" t="s">
        <v>201</v>
      </c>
      <c r="P2" s="50" t="s">
        <v>202</v>
      </c>
      <c r="Q2" s="50" t="s">
        <v>201</v>
      </c>
      <c r="R2" s="50" t="s">
        <v>202</v>
      </c>
      <c r="S2" s="50" t="s">
        <v>201</v>
      </c>
      <c r="T2" s="50" t="s">
        <v>202</v>
      </c>
      <c r="U2" s="50" t="s">
        <v>201</v>
      </c>
      <c r="V2" s="50" t="s">
        <v>202</v>
      </c>
      <c r="W2" s="50" t="s">
        <v>201</v>
      </c>
      <c r="X2" s="50" t="s">
        <v>202</v>
      </c>
      <c r="Y2" s="50" t="s">
        <v>201</v>
      </c>
      <c r="Z2" s="50" t="s">
        <v>202</v>
      </c>
      <c r="AA2" s="50" t="s">
        <v>201</v>
      </c>
      <c r="AB2" s="50" t="s">
        <v>202</v>
      </c>
      <c r="AC2" s="50" t="s">
        <v>201</v>
      </c>
      <c r="AD2" s="50" t="s">
        <v>202</v>
      </c>
      <c r="AE2" s="50" t="s">
        <v>201</v>
      </c>
      <c r="AF2" s="50" t="s">
        <v>202</v>
      </c>
      <c r="AG2" s="50" t="s">
        <v>201</v>
      </c>
      <c r="AH2" s="50" t="s">
        <v>202</v>
      </c>
      <c r="AI2" s="50" t="s">
        <v>201</v>
      </c>
    </row>
    <row r="3" spans="1:35" x14ac:dyDescent="0.25">
      <c r="B3" s="60">
        <v>1</v>
      </c>
      <c r="C3" s="82" t="s">
        <v>14</v>
      </c>
      <c r="D3" s="45" t="s">
        <v>219</v>
      </c>
      <c r="E3" s="58">
        <v>617845.72000000009</v>
      </c>
      <c r="F3" s="81">
        <f t="shared" ref="F3:F15" si="0">SUM(I3,K3,M3)</f>
        <v>146544.63</v>
      </c>
      <c r="G3" s="59" t="s">
        <v>201</v>
      </c>
      <c r="H3" s="81">
        <v>42973.850000000006</v>
      </c>
      <c r="I3" s="81">
        <v>42973.850000000006</v>
      </c>
      <c r="J3" s="81">
        <v>48243.92</v>
      </c>
      <c r="K3" s="81">
        <v>48243.92</v>
      </c>
      <c r="L3" s="81">
        <v>55326.86</v>
      </c>
      <c r="M3" s="81">
        <v>55326.86</v>
      </c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</row>
    <row r="4" spans="1:35" x14ac:dyDescent="0.25">
      <c r="B4" s="60">
        <v>2</v>
      </c>
      <c r="C4" s="82" t="s">
        <v>37</v>
      </c>
      <c r="D4" s="45" t="s">
        <v>219</v>
      </c>
      <c r="E4" s="58">
        <v>995183.31200000003</v>
      </c>
      <c r="F4" s="81">
        <f t="shared" si="0"/>
        <v>151739.04</v>
      </c>
      <c r="G4" s="59" t="s">
        <v>201</v>
      </c>
      <c r="H4" s="81">
        <v>39582.79</v>
      </c>
      <c r="I4" s="81">
        <v>39582.79</v>
      </c>
      <c r="J4" s="81">
        <v>50139.3</v>
      </c>
      <c r="K4" s="81">
        <v>50139.3</v>
      </c>
      <c r="L4" s="81">
        <v>62016.950000000004</v>
      </c>
      <c r="M4" s="81">
        <v>62016.950000000004</v>
      </c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</row>
    <row r="5" spans="1:35" x14ac:dyDescent="0.25">
      <c r="B5" s="60">
        <v>3</v>
      </c>
      <c r="C5" s="82" t="s">
        <v>139</v>
      </c>
      <c r="D5" s="45" t="s">
        <v>219</v>
      </c>
      <c r="E5" s="58">
        <v>126013.89427222848</v>
      </c>
      <c r="F5" s="81">
        <f t="shared" si="0"/>
        <v>21726.720000000001</v>
      </c>
      <c r="G5" s="59" t="s">
        <v>201</v>
      </c>
      <c r="H5" s="81">
        <v>8909.2800000000007</v>
      </c>
      <c r="I5" s="81">
        <v>8909.2800000000007</v>
      </c>
      <c r="J5" s="81">
        <v>5961.5999999999995</v>
      </c>
      <c r="K5" s="81">
        <v>5961.5999999999995</v>
      </c>
      <c r="L5" s="81">
        <v>6855.8399999999992</v>
      </c>
      <c r="M5" s="81">
        <v>6855.8399999999992</v>
      </c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</row>
    <row r="6" spans="1:35" s="86" customFormat="1" x14ac:dyDescent="0.25">
      <c r="A6" s="83"/>
      <c r="B6" s="121">
        <v>4</v>
      </c>
      <c r="C6" s="124" t="s">
        <v>214</v>
      </c>
      <c r="D6" s="126" t="s">
        <v>220</v>
      </c>
      <c r="E6" s="128">
        <v>288923.45462000003</v>
      </c>
      <c r="F6" s="81">
        <f t="shared" si="0"/>
        <v>29798.399999999998</v>
      </c>
      <c r="G6" s="84" t="s">
        <v>201</v>
      </c>
      <c r="H6" s="81">
        <v>10243.199999999999</v>
      </c>
      <c r="I6" s="81">
        <v>9777.5999999999985</v>
      </c>
      <c r="J6" s="81">
        <v>10708.8</v>
      </c>
      <c r="K6" s="81">
        <v>10708.8</v>
      </c>
      <c r="L6" s="81">
        <v>9312</v>
      </c>
      <c r="M6" s="81">
        <v>9312</v>
      </c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  <c r="AH6" s="85"/>
      <c r="AI6" s="85"/>
    </row>
    <row r="7" spans="1:35" s="86" customFormat="1" x14ac:dyDescent="0.25">
      <c r="A7" s="83"/>
      <c r="B7" s="122"/>
      <c r="C7" s="125"/>
      <c r="D7" s="127"/>
      <c r="E7" s="129"/>
      <c r="F7" s="81">
        <f t="shared" si="0"/>
        <v>66893.2</v>
      </c>
      <c r="G7" s="84" t="s">
        <v>260</v>
      </c>
      <c r="H7" s="81">
        <v>36784</v>
      </c>
      <c r="I7" s="81">
        <v>34995.599999999999</v>
      </c>
      <c r="J7" s="81">
        <v>16662.400000000001</v>
      </c>
      <c r="K7" s="81">
        <v>16662.400000000001</v>
      </c>
      <c r="L7" s="81">
        <v>15235.199999999999</v>
      </c>
      <c r="M7" s="81">
        <v>15235.199999999999</v>
      </c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</row>
    <row r="8" spans="1:35" s="86" customFormat="1" x14ac:dyDescent="0.25">
      <c r="B8" s="54">
        <v>5</v>
      </c>
      <c r="C8" s="82" t="s">
        <v>215</v>
      </c>
      <c r="D8" s="85" t="s">
        <v>220</v>
      </c>
      <c r="E8" s="87">
        <v>180426.80335999999</v>
      </c>
      <c r="F8" s="81">
        <f t="shared" si="0"/>
        <v>34764.800000000003</v>
      </c>
      <c r="G8" s="84" t="s">
        <v>260</v>
      </c>
      <c r="H8" s="88">
        <v>11407.2</v>
      </c>
      <c r="I8" s="88">
        <v>11407.2</v>
      </c>
      <c r="J8" s="88">
        <v>10864</v>
      </c>
      <c r="K8" s="88">
        <v>10864</v>
      </c>
      <c r="L8" s="88">
        <v>12493.6</v>
      </c>
      <c r="M8" s="88">
        <v>12493.6</v>
      </c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</row>
    <row r="9" spans="1:35" s="86" customFormat="1" x14ac:dyDescent="0.25">
      <c r="B9" s="60">
        <v>6</v>
      </c>
      <c r="C9" s="82" t="s">
        <v>216</v>
      </c>
      <c r="D9" s="85" t="s">
        <v>220</v>
      </c>
      <c r="E9" s="87">
        <v>113869.35881999999</v>
      </c>
      <c r="F9" s="81">
        <f t="shared" si="0"/>
        <v>87552</v>
      </c>
      <c r="G9" s="84" t="s">
        <v>201</v>
      </c>
      <c r="H9" s="88">
        <v>28728</v>
      </c>
      <c r="I9" s="88">
        <v>28728</v>
      </c>
      <c r="J9" s="88">
        <v>27360</v>
      </c>
      <c r="K9" s="88">
        <v>27360</v>
      </c>
      <c r="L9" s="88">
        <v>31464</v>
      </c>
      <c r="M9" s="88">
        <v>31464</v>
      </c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85"/>
    </row>
    <row r="10" spans="1:35" s="86" customFormat="1" x14ac:dyDescent="0.25">
      <c r="B10" s="60">
        <v>7</v>
      </c>
      <c r="C10" s="82" t="s">
        <v>217</v>
      </c>
      <c r="D10" s="85" t="s">
        <v>220</v>
      </c>
      <c r="E10" s="87">
        <v>732105.1470600001</v>
      </c>
      <c r="F10" s="81">
        <f t="shared" si="0"/>
        <v>28791.54</v>
      </c>
      <c r="G10" s="84" t="s">
        <v>260</v>
      </c>
      <c r="H10" s="88">
        <v>9611.73</v>
      </c>
      <c r="I10" s="88">
        <v>9611.73</v>
      </c>
      <c r="J10" s="88">
        <v>9114.1200000000008</v>
      </c>
      <c r="K10" s="88">
        <v>9114.1200000000008</v>
      </c>
      <c r="L10" s="88">
        <v>10065.69</v>
      </c>
      <c r="M10" s="88">
        <v>10065.69</v>
      </c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</row>
    <row r="11" spans="1:35" x14ac:dyDescent="0.25">
      <c r="B11" s="54">
        <v>8</v>
      </c>
      <c r="C11" s="57" t="s">
        <v>218</v>
      </c>
      <c r="D11" s="45" t="s">
        <v>220</v>
      </c>
      <c r="E11" s="58">
        <v>136093.35882000002</v>
      </c>
      <c r="F11" s="81">
        <f t="shared" si="0"/>
        <v>290890.76</v>
      </c>
      <c r="G11" s="59" t="s">
        <v>260</v>
      </c>
      <c r="H11" s="88">
        <v>94655.01</v>
      </c>
      <c r="I11" s="88">
        <v>94655.01</v>
      </c>
      <c r="J11" s="88">
        <v>91734.41</v>
      </c>
      <c r="K11" s="88">
        <v>91734.41</v>
      </c>
      <c r="L11" s="88">
        <v>104501.34</v>
      </c>
      <c r="M11" s="88">
        <v>104501.34</v>
      </c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</row>
    <row r="12" spans="1:35" x14ac:dyDescent="0.25">
      <c r="B12" s="54">
        <v>9</v>
      </c>
      <c r="C12" s="57" t="s">
        <v>206</v>
      </c>
      <c r="D12" s="45" t="s">
        <v>220</v>
      </c>
      <c r="E12" s="58">
        <v>532264.80000000005</v>
      </c>
      <c r="F12" s="81">
        <f t="shared" si="0"/>
        <v>130827.78</v>
      </c>
      <c r="G12" s="59" t="s">
        <v>260</v>
      </c>
      <c r="H12" s="88">
        <v>42515.099999999991</v>
      </c>
      <c r="I12" s="88">
        <v>42515.099999999991</v>
      </c>
      <c r="J12" s="88">
        <v>42192.09</v>
      </c>
      <c r="K12" s="88">
        <v>42192.09</v>
      </c>
      <c r="L12" s="88">
        <v>46120.590000000004</v>
      </c>
      <c r="M12" s="88">
        <v>46120.590000000004</v>
      </c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</row>
    <row r="13" spans="1:35" x14ac:dyDescent="0.25">
      <c r="B13" s="54">
        <v>10</v>
      </c>
      <c r="C13" s="57" t="s">
        <v>154</v>
      </c>
      <c r="D13" s="45" t="s">
        <v>220</v>
      </c>
      <c r="E13" s="58">
        <v>765811.54706000013</v>
      </c>
      <c r="F13" s="81">
        <f t="shared" si="0"/>
        <v>144500.57</v>
      </c>
      <c r="G13" s="59" t="s">
        <v>260</v>
      </c>
      <c r="H13" s="88">
        <v>47503.05</v>
      </c>
      <c r="I13" s="88">
        <v>47503.05</v>
      </c>
      <c r="J13" s="88">
        <v>45240.999999999993</v>
      </c>
      <c r="K13" s="88">
        <v>45240.999999999993</v>
      </c>
      <c r="L13" s="88">
        <v>51756.520000000004</v>
      </c>
      <c r="M13" s="88">
        <v>51756.520000000004</v>
      </c>
      <c r="N13" s="45"/>
      <c r="O13" s="45"/>
      <c r="P13" s="45"/>
      <c r="Q13" s="45"/>
      <c r="R13" s="45"/>
      <c r="S13" s="45"/>
      <c r="T13" s="5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</row>
    <row r="14" spans="1:35" x14ac:dyDescent="0.25">
      <c r="B14" s="54">
        <v>11</v>
      </c>
      <c r="C14" s="57" t="s">
        <v>276</v>
      </c>
      <c r="D14" s="45" t="s">
        <v>220</v>
      </c>
      <c r="E14" s="58">
        <v>1382102.731958763</v>
      </c>
      <c r="F14" s="81">
        <f t="shared" si="0"/>
        <v>142684.78</v>
      </c>
      <c r="G14" s="59" t="s">
        <v>260</v>
      </c>
      <c r="H14" s="88">
        <v>45123.430000000008</v>
      </c>
      <c r="I14" s="88">
        <v>45123.430000000008</v>
      </c>
      <c r="J14" s="88">
        <v>42352.14</v>
      </c>
      <c r="K14" s="88">
        <v>42352.14</v>
      </c>
      <c r="L14" s="88">
        <v>55209.21</v>
      </c>
      <c r="M14" s="88">
        <v>55209.21</v>
      </c>
      <c r="N14" s="45"/>
      <c r="O14" s="45"/>
      <c r="P14" s="45"/>
      <c r="Q14" s="45"/>
      <c r="R14" s="45"/>
      <c r="S14" s="45"/>
      <c r="T14" s="5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</row>
    <row r="15" spans="1:35" x14ac:dyDescent="0.25">
      <c r="B15" s="54">
        <v>12</v>
      </c>
      <c r="C15" s="57" t="s">
        <v>149</v>
      </c>
      <c r="D15" s="45" t="s">
        <v>220</v>
      </c>
      <c r="E15" s="58">
        <v>162205.60503999999</v>
      </c>
      <c r="F15" s="81">
        <f t="shared" si="0"/>
        <v>129811.22</v>
      </c>
      <c r="G15" s="59" t="s">
        <v>260</v>
      </c>
      <c r="H15" s="88">
        <v>33598.86</v>
      </c>
      <c r="I15" s="88">
        <v>33598.86</v>
      </c>
      <c r="J15" s="88">
        <v>32432.92</v>
      </c>
      <c r="K15" s="88">
        <v>32432.92</v>
      </c>
      <c r="L15" s="88">
        <v>63779.44</v>
      </c>
      <c r="M15" s="88">
        <v>63779.44</v>
      </c>
      <c r="N15" s="45"/>
      <c r="O15" s="45"/>
      <c r="P15" s="45"/>
      <c r="Q15" s="45"/>
      <c r="R15" s="45"/>
      <c r="S15" s="45"/>
      <c r="T15" s="5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</row>
    <row r="16" spans="1:35" x14ac:dyDescent="0.25">
      <c r="B16" s="53"/>
      <c r="C16" s="53" t="s">
        <v>212</v>
      </c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</row>
    <row r="19" spans="3:13" x14ac:dyDescent="0.25">
      <c r="M19" s="107"/>
    </row>
    <row r="20" spans="3:13" x14ac:dyDescent="0.25">
      <c r="M20" s="107"/>
    </row>
    <row r="21" spans="3:13" x14ac:dyDescent="0.25">
      <c r="M21" s="107"/>
    </row>
    <row r="25" spans="3:13" ht="15.75" x14ac:dyDescent="0.25">
      <c r="C25" s="138" t="s">
        <v>211</v>
      </c>
      <c r="D25" s="138"/>
      <c r="E25" s="138"/>
      <c r="F25" s="138"/>
    </row>
    <row r="32" spans="3:13" ht="45" x14ac:dyDescent="0.25">
      <c r="C32" s="50" t="s">
        <v>210</v>
      </c>
      <c r="D32" s="119" t="s">
        <v>119</v>
      </c>
      <c r="E32" s="114" t="s">
        <v>204</v>
      </c>
      <c r="F32" s="115" t="s">
        <v>203</v>
      </c>
    </row>
    <row r="33" spans="3:6" x14ac:dyDescent="0.25">
      <c r="C33" s="45">
        <v>1</v>
      </c>
      <c r="D33" s="51" t="s">
        <v>209</v>
      </c>
      <c r="E33" s="40" t="e">
        <f>E9+#REF!</f>
        <v>#REF!</v>
      </c>
      <c r="F33" s="40">
        <f>F9+F21</f>
        <v>87552</v>
      </c>
    </row>
    <row r="34" spans="3:6" x14ac:dyDescent="0.25">
      <c r="C34" s="45">
        <v>2</v>
      </c>
      <c r="D34" s="51" t="s">
        <v>117</v>
      </c>
      <c r="E34" s="48" t="e">
        <f>SUM(E6,E12,#REF!)</f>
        <v>#REF!</v>
      </c>
      <c r="F34" s="40" t="e">
        <f>SUM(F6,F12,#REF!)</f>
        <v>#REF!</v>
      </c>
    </row>
    <row r="35" spans="3:6" x14ac:dyDescent="0.25">
      <c r="C35" s="45">
        <v>3</v>
      </c>
      <c r="D35" s="51" t="s">
        <v>208</v>
      </c>
      <c r="E35" s="48" t="e">
        <f>SUM(E10,#REF!)</f>
        <v>#REF!</v>
      </c>
      <c r="F35" s="40" t="e">
        <f>SUM(F10,#REF!)</f>
        <v>#REF!</v>
      </c>
    </row>
    <row r="36" spans="3:6" x14ac:dyDescent="0.25">
      <c r="C36" s="45">
        <v>4</v>
      </c>
      <c r="D36" s="51" t="s">
        <v>96</v>
      </c>
      <c r="E36" s="40" t="e">
        <f>SUM(E3,E11,E14,#REF!,#REF!,#REF!)</f>
        <v>#REF!</v>
      </c>
      <c r="F36" s="40" t="e">
        <f>SUM(F3,F11,F14,#REF!,#REF!,#REF!)</f>
        <v>#REF!</v>
      </c>
    </row>
    <row r="37" spans="3:6" x14ac:dyDescent="0.25">
      <c r="C37" s="45">
        <v>5</v>
      </c>
      <c r="D37" s="51" t="s">
        <v>207</v>
      </c>
      <c r="E37" s="40" t="e">
        <f>SUM(E4,E8,E15,#REF!,#REF!)</f>
        <v>#REF!</v>
      </c>
      <c r="F37" s="40" t="e">
        <f>SUM(F4,F8,F15,#REF!,#REF!)</f>
        <v>#REF!</v>
      </c>
    </row>
    <row r="38" spans="3:6" x14ac:dyDescent="0.25">
      <c r="C38" s="45">
        <v>6</v>
      </c>
      <c r="D38" s="51" t="s">
        <v>206</v>
      </c>
      <c r="E38" s="40">
        <f>SUM(E5,E13)</f>
        <v>891825.4413322286</v>
      </c>
      <c r="F38" s="40">
        <f>SUM(F5,F13)</f>
        <v>166227.29</v>
      </c>
    </row>
    <row r="39" spans="3:6" x14ac:dyDescent="0.25">
      <c r="C39" s="45">
        <v>7</v>
      </c>
      <c r="D39" s="51" t="s">
        <v>17</v>
      </c>
      <c r="E39" s="48" t="e">
        <f>SUM(#REF!,#REF!,#REF!,#REF!)</f>
        <v>#REF!</v>
      </c>
      <c r="F39" s="40" t="e">
        <f>SUM(#REF!,#REF!,#REF!,#REF!)</f>
        <v>#REF!</v>
      </c>
    </row>
    <row r="44" spans="3:6" x14ac:dyDescent="0.25">
      <c r="E44"/>
    </row>
    <row r="58" spans="2:32" ht="15.75" x14ac:dyDescent="0.25">
      <c r="C58" s="138" t="s">
        <v>205</v>
      </c>
      <c r="D58" s="138"/>
      <c r="E58" s="138"/>
      <c r="F58" s="138"/>
      <c r="G58" s="138"/>
      <c r="H58" s="138"/>
    </row>
    <row r="60" spans="2:32" x14ac:dyDescent="0.25">
      <c r="B60" s="139" t="s">
        <v>204</v>
      </c>
      <c r="C60" s="140" t="s">
        <v>203</v>
      </c>
      <c r="D60" s="123">
        <v>44856</v>
      </c>
      <c r="E60" s="123"/>
      <c r="F60" s="113">
        <v>44888</v>
      </c>
      <c r="G60" s="123">
        <v>44920</v>
      </c>
      <c r="H60" s="123"/>
      <c r="I60" s="123">
        <v>44952</v>
      </c>
      <c r="J60" s="123"/>
      <c r="K60" s="123">
        <v>44984</v>
      </c>
      <c r="L60" s="123"/>
      <c r="M60" s="123">
        <v>45016</v>
      </c>
      <c r="N60" s="123"/>
      <c r="O60" s="123">
        <v>45048</v>
      </c>
      <c r="P60" s="123"/>
      <c r="Q60" s="123">
        <v>45080</v>
      </c>
      <c r="R60" s="123"/>
      <c r="S60" s="123">
        <v>45112</v>
      </c>
      <c r="T60" s="123"/>
      <c r="U60" s="123">
        <v>45144</v>
      </c>
      <c r="V60" s="123"/>
      <c r="W60" s="123">
        <v>45176</v>
      </c>
      <c r="X60" s="123"/>
      <c r="Y60" s="123">
        <v>45208</v>
      </c>
      <c r="Z60" s="123"/>
      <c r="AA60" s="123">
        <v>45240</v>
      </c>
      <c r="AB60" s="123"/>
      <c r="AC60" s="123">
        <v>45272</v>
      </c>
      <c r="AD60" s="123"/>
      <c r="AE60" s="141"/>
      <c r="AF60" s="142"/>
    </row>
    <row r="61" spans="2:32" x14ac:dyDescent="0.25">
      <c r="B61" s="139"/>
      <c r="C61" s="140"/>
      <c r="D61" s="50" t="s">
        <v>201</v>
      </c>
      <c r="E61" s="50" t="s">
        <v>202</v>
      </c>
      <c r="F61" s="114" t="s">
        <v>201</v>
      </c>
      <c r="G61" s="50" t="s">
        <v>201</v>
      </c>
      <c r="H61" s="50" t="s">
        <v>202</v>
      </c>
      <c r="I61" s="50" t="s">
        <v>201</v>
      </c>
      <c r="J61" s="50" t="s">
        <v>202</v>
      </c>
      <c r="K61" s="50" t="s">
        <v>201</v>
      </c>
      <c r="L61" s="50" t="s">
        <v>202</v>
      </c>
      <c r="M61" s="50" t="s">
        <v>201</v>
      </c>
      <c r="N61" s="50" t="s">
        <v>202</v>
      </c>
      <c r="O61" s="50" t="s">
        <v>201</v>
      </c>
      <c r="P61" s="50" t="s">
        <v>202</v>
      </c>
      <c r="Q61" s="50" t="s">
        <v>201</v>
      </c>
      <c r="R61" s="50" t="s">
        <v>202</v>
      </c>
      <c r="S61" s="50" t="s">
        <v>201</v>
      </c>
      <c r="T61" s="50" t="s">
        <v>202</v>
      </c>
      <c r="U61" s="50" t="s">
        <v>201</v>
      </c>
      <c r="V61" s="50" t="s">
        <v>202</v>
      </c>
      <c r="W61" s="50" t="s">
        <v>201</v>
      </c>
      <c r="X61" s="50" t="s">
        <v>202</v>
      </c>
      <c r="Y61" s="50" t="s">
        <v>201</v>
      </c>
      <c r="Z61" s="50" t="s">
        <v>202</v>
      </c>
      <c r="AA61" s="50" t="s">
        <v>201</v>
      </c>
      <c r="AB61" s="50" t="s">
        <v>202</v>
      </c>
      <c r="AC61" s="50" t="s">
        <v>201</v>
      </c>
      <c r="AD61" s="50" t="s">
        <v>202</v>
      </c>
      <c r="AE61" s="49" t="s">
        <v>201</v>
      </c>
    </row>
    <row r="62" spans="2:32" ht="32.450000000000003" customHeight="1" x14ac:dyDescent="0.25">
      <c r="B62" s="48">
        <f>E16</f>
        <v>0</v>
      </c>
      <c r="C62" s="48">
        <f>F16</f>
        <v>0</v>
      </c>
      <c r="D62" s="46">
        <v>236160.67</v>
      </c>
      <c r="E62" s="46">
        <v>218787</v>
      </c>
      <c r="F62" s="47">
        <v>236475.11</v>
      </c>
      <c r="G62" s="46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</row>
    <row r="66" spans="3:6" x14ac:dyDescent="0.25">
      <c r="C66" s="43" t="s">
        <v>200</v>
      </c>
      <c r="D66" s="43" t="s">
        <v>199</v>
      </c>
      <c r="E66" s="43" t="s">
        <v>198</v>
      </c>
      <c r="F66" s="43" t="s">
        <v>197</v>
      </c>
    </row>
    <row r="67" spans="3:6" x14ac:dyDescent="0.25">
      <c r="D67" s="42">
        <v>44826</v>
      </c>
      <c r="F67" s="44">
        <f>C68</f>
        <v>2970692.72</v>
      </c>
    </row>
    <row r="68" spans="3:6" x14ac:dyDescent="0.25">
      <c r="C68" s="40">
        <v>2970692.72</v>
      </c>
      <c r="D68" s="42">
        <v>44856</v>
      </c>
      <c r="E68" s="41">
        <v>240000</v>
      </c>
      <c r="F68" s="40">
        <f>$C$69-E68</f>
        <v>2730692.72</v>
      </c>
    </row>
    <row r="69" spans="3:6" x14ac:dyDescent="0.25">
      <c r="C69" s="40">
        <v>2970692.72</v>
      </c>
      <c r="D69" s="42">
        <v>44887</v>
      </c>
      <c r="E69" s="41">
        <v>250000</v>
      </c>
      <c r="F69" s="40">
        <f>F68-E69</f>
        <v>2480692.7200000002</v>
      </c>
    </row>
    <row r="70" spans="3:6" x14ac:dyDescent="0.25">
      <c r="C70" s="40">
        <v>2970692.72</v>
      </c>
      <c r="D70" s="42">
        <v>44917</v>
      </c>
      <c r="E70" s="41">
        <v>170000</v>
      </c>
      <c r="F70" s="40">
        <f>F69-E70</f>
        <v>2310692.7200000002</v>
      </c>
    </row>
    <row r="71" spans="3:6" x14ac:dyDescent="0.25">
      <c r="C71" s="40">
        <v>2970692.72</v>
      </c>
      <c r="D71" s="42">
        <v>44948</v>
      </c>
      <c r="E71" s="41">
        <v>190000</v>
      </c>
      <c r="F71" s="40">
        <f>F70-E71</f>
        <v>2120692.7200000002</v>
      </c>
    </row>
    <row r="72" spans="3:6" x14ac:dyDescent="0.25">
      <c r="C72" s="40">
        <v>2970692.72</v>
      </c>
      <c r="D72" s="42">
        <v>44979</v>
      </c>
      <c r="E72" s="41">
        <v>210000</v>
      </c>
      <c r="F72" s="40">
        <f>F71-E72</f>
        <v>1910692.7200000002</v>
      </c>
    </row>
    <row r="73" spans="3:6" x14ac:dyDescent="0.25">
      <c r="D73" s="39"/>
    </row>
    <row r="74" spans="3:6" x14ac:dyDescent="0.25">
      <c r="D74" s="39"/>
    </row>
    <row r="75" spans="3:6" x14ac:dyDescent="0.25">
      <c r="D75" s="39"/>
    </row>
  </sheetData>
  <autoFilter ref="B2:AI16" xr:uid="{A7EB1F3C-FFDF-4E76-A77B-41D1068C994E}"/>
  <mergeCells count="36">
    <mergeCell ref="AE60:AF60"/>
    <mergeCell ref="I60:J60"/>
    <mergeCell ref="K60:L60"/>
    <mergeCell ref="M60:N60"/>
    <mergeCell ref="O60:P60"/>
    <mergeCell ref="Q60:R60"/>
    <mergeCell ref="S60:T60"/>
    <mergeCell ref="U60:V60"/>
    <mergeCell ref="W60:X60"/>
    <mergeCell ref="Y60:Z60"/>
    <mergeCell ref="AA60:AB60"/>
    <mergeCell ref="AC60:AD60"/>
    <mergeCell ref="L1:M1"/>
    <mergeCell ref="N1:O1"/>
    <mergeCell ref="C25:F25"/>
    <mergeCell ref="C58:H58"/>
    <mergeCell ref="B60:B61"/>
    <mergeCell ref="C60:C61"/>
    <mergeCell ref="D60:E60"/>
    <mergeCell ref="G60:H60"/>
    <mergeCell ref="P1:Q1"/>
    <mergeCell ref="R1:S1"/>
    <mergeCell ref="AF1:AG1"/>
    <mergeCell ref="AH1:AI1"/>
    <mergeCell ref="B6:B7"/>
    <mergeCell ref="C6:C7"/>
    <mergeCell ref="D6:D7"/>
    <mergeCell ref="E6:E7"/>
    <mergeCell ref="T1:U1"/>
    <mergeCell ref="V1:W1"/>
    <mergeCell ref="X1:Y1"/>
    <mergeCell ref="Z1:AA1"/>
    <mergeCell ref="AB1:AC1"/>
    <mergeCell ref="AD1:AE1"/>
    <mergeCell ref="H1:I1"/>
    <mergeCell ref="J1:K1"/>
  </mergeCells>
  <dataValidations count="1">
    <dataValidation type="list" allowBlank="1" showInputMessage="1" showErrorMessage="1" sqref="G3:G15" xr:uid="{F814AC43-CB23-4659-8736-A079B6035DFE}">
      <formula1>"Advance, Actual"</formula1>
    </dataValidation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C29372013E4E499DD0E942B70CC2AA" ma:contentTypeVersion="4" ma:contentTypeDescription="Create a new document." ma:contentTypeScope="" ma:versionID="7fef88882efaca7cf321471c01107c72">
  <xsd:schema xmlns:xsd="http://www.w3.org/2001/XMLSchema" xmlns:xs="http://www.w3.org/2001/XMLSchema" xmlns:p="http://schemas.microsoft.com/office/2006/metadata/properties" xmlns:ns2="184adb6f-2e2f-4f09-8b76-cfe79ee68b6f" xmlns:ns3="b64becc0-c5fe-41a1-99d9-145fc2dab01e" targetNamespace="http://schemas.microsoft.com/office/2006/metadata/properties" ma:root="true" ma:fieldsID="da27567a087f92c0626529ad15f71a6b" ns2:_="" ns3:_="">
    <xsd:import namespace="184adb6f-2e2f-4f09-8b76-cfe79ee68b6f"/>
    <xsd:import namespace="b64becc0-c5fe-41a1-99d9-145fc2dab0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4adb6f-2e2f-4f09-8b76-cfe79ee68b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4becc0-c5fe-41a1-99d9-145fc2dab01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8E3EF0-372B-4221-A4C9-FF037D612FFB}">
  <ds:schemaRefs>
    <ds:schemaRef ds:uri="184adb6f-2e2f-4f09-8b76-cfe79ee68b6f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D12C824F-7701-4802-8B17-CD7831E697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4adb6f-2e2f-4f09-8b76-cfe79ee68b6f"/>
    <ds:schemaRef ds:uri="b64becc0-c5fe-41a1-99d9-145fc2dab0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E0B1148-B4F9-404D-A187-24CCF3AF5B1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 Data-Executive Dashboard</vt:lpstr>
      <vt:lpstr>Master Data-Resource</vt:lpstr>
      <vt:lpstr>Master Data- Finance</vt:lpstr>
      <vt:lpstr>Master Data-Program_Metrics</vt:lpstr>
      <vt:lpstr>Master Data- Finance_old</vt:lpstr>
    </vt:vector>
  </TitlesOfParts>
  <Manager/>
  <Company>HCL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Cheralathan R-ERS,HCLTech</dc:creator>
  <cp:keywords>HCLClassification=Internal</cp:keywords>
  <dc:description/>
  <cp:lastModifiedBy>Lokesh Palani</cp:lastModifiedBy>
  <cp:revision/>
  <dcterms:created xsi:type="dcterms:W3CDTF">2022-08-28T12:42:04Z</dcterms:created>
  <dcterms:modified xsi:type="dcterms:W3CDTF">2023-05-10T08:06:28Z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7c00e312-7dbe-4e8a-8309-2b004e1fe422</vt:lpwstr>
  </property>
  <property fmtid="{D5CDD505-2E9C-101B-9397-08002B2CF9AE}" pid="3" name="HCLClassD6">
    <vt:lpwstr>False</vt:lpwstr>
  </property>
  <property fmtid="{D5CDD505-2E9C-101B-9397-08002B2CF9AE}" pid="4" name="ContentTypeId">
    <vt:lpwstr>0x0101009EC29372013E4E499DD0E942B70CC2AA</vt:lpwstr>
  </property>
  <property fmtid="{D5CDD505-2E9C-101B-9397-08002B2CF9AE}" pid="5" name="MediaServiceImageTags">
    <vt:lpwstr/>
  </property>
  <property fmtid="{D5CDD505-2E9C-101B-9397-08002B2CF9AE}" pid="6" name="HCLClassification">
    <vt:lpwstr>HCL_Cla5s_1nt3rnal</vt:lpwstr>
  </property>
</Properties>
</file>