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endem.siddu\GDC Dashboard2\src\assets\docs\"/>
    </mc:Choice>
  </mc:AlternateContent>
  <bookViews>
    <workbookView xWindow="0" yWindow="0" windowWidth="15530" windowHeight="6930" tabRatio="786" firstSheet="9" activeTab="13"/>
  </bookViews>
  <sheets>
    <sheet name="Master Data-Executive Dashboard" sheetId="4" r:id="rId1"/>
    <sheet name="Master Data-Resource" sheetId="1" r:id="rId2"/>
    <sheet name="Master Data- Finance" sheetId="2" r:id="rId3"/>
    <sheet name="Master Data - Burn Down" sheetId="5" r:id="rId4"/>
    <sheet name="Master Data-Program_Metrics" sheetId="3" r:id="rId5"/>
    <sheet name="ONDC" sheetId="6" r:id="rId6"/>
    <sheet name="Monthly consumtion sum" sheetId="8" r:id="rId7"/>
    <sheet name="Metrics" sheetId="10" r:id="rId8"/>
    <sheet name="Meteics-2024" sheetId="13" r:id="rId9"/>
    <sheet name="Sheet3" sheetId="11" r:id="rId10"/>
    <sheet name="Master-Data-Program-Metric2024" sheetId="14" r:id="rId11"/>
    <sheet name="Sheet1" sheetId="12" r:id="rId12"/>
    <sheet name="Master-Data-Program-Metric2025" sheetId="15" r:id="rId13"/>
    <sheet name="Metrics-2025" sheetId="16" r:id="rId14"/>
    <sheet name="Metrics Dropdown" sheetId="17" r:id="rId15"/>
  </sheets>
  <externalReferences>
    <externalReference r:id="rId16"/>
  </externalReferences>
  <definedNames>
    <definedName name="_xlnm._FilterDatabase" localSheetId="2" hidden="1">'Master Data- Finance'!#REF!</definedName>
    <definedName name="_xlnm._FilterDatabase" localSheetId="0" hidden="1">'Master Data-Executive Dashboard'!$A$1:$L$7</definedName>
    <definedName name="_xlnm._FilterDatabase" localSheetId="1" hidden="1">'Master Data-Resource'!$A$1:$AI$73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3" i="5"/>
  <c r="AF16" i="2"/>
  <c r="AE16" i="2"/>
  <c r="AD16" i="2"/>
  <c r="AC16" i="2"/>
  <c r="B84" i="2" s="1"/>
  <c r="B12" i="8" s="1"/>
  <c r="AB16" i="2"/>
  <c r="AA16" i="2"/>
  <c r="Z16" i="2"/>
  <c r="Y16" i="2"/>
  <c r="B82" i="2" s="1"/>
  <c r="B10" i="8" s="1"/>
  <c r="W16" i="2"/>
  <c r="U16" i="2"/>
  <c r="T16" i="2"/>
  <c r="S16" i="2"/>
  <c r="B79" i="2" s="1"/>
  <c r="B7" i="8" s="1"/>
  <c r="R16" i="2"/>
  <c r="Q16" i="2"/>
  <c r="B78" i="2" s="1"/>
  <c r="B6" i="8" s="1"/>
  <c r="P16" i="2"/>
  <c r="O16" i="2"/>
  <c r="N16" i="2"/>
  <c r="M16" i="2"/>
  <c r="L16" i="2"/>
  <c r="K16" i="2"/>
  <c r="B75" i="2" s="1"/>
  <c r="B3" i="8" s="1"/>
  <c r="J16" i="2"/>
  <c r="C74" i="2" s="1"/>
  <c r="C2" i="8" s="1"/>
  <c r="I16" i="2"/>
  <c r="B74" i="2" s="1"/>
  <c r="B2" i="8" s="1"/>
  <c r="G15" i="2"/>
  <c r="D54" i="2" s="1"/>
  <c r="C14" i="6" s="1"/>
  <c r="F15" i="2"/>
  <c r="G14" i="2"/>
  <c r="F14" i="2"/>
  <c r="G13" i="2"/>
  <c r="D53" i="2" s="1"/>
  <c r="C13" i="6" s="1"/>
  <c r="F13" i="2"/>
  <c r="G12" i="2"/>
  <c r="D52" i="2" s="1"/>
  <c r="C12" i="6" s="1"/>
  <c r="F12" i="2"/>
  <c r="G11" i="2"/>
  <c r="D51" i="2" s="1"/>
  <c r="C11" i="6" s="1"/>
  <c r="F11" i="2"/>
  <c r="G10" i="2"/>
  <c r="D50" i="2" s="1"/>
  <c r="C10" i="6" s="1"/>
  <c r="F10" i="2"/>
  <c r="F16" i="2" s="1"/>
  <c r="G9" i="2"/>
  <c r="D49" i="2" s="1"/>
  <c r="C9" i="6" s="1"/>
  <c r="G8" i="2"/>
  <c r="G7" i="2"/>
  <c r="G6" i="2"/>
  <c r="G5" i="2"/>
  <c r="D44" i="2" s="1"/>
  <c r="C4" i="6" s="1"/>
  <c r="G4" i="2"/>
  <c r="D43" i="2" s="1"/>
  <c r="C3" i="6" s="1"/>
  <c r="G3" i="2"/>
  <c r="B83" i="2"/>
  <c r="B11" i="8" s="1"/>
  <c r="D26" i="2"/>
  <c r="D27" i="2"/>
  <c r="D28" i="2"/>
  <c r="D34" i="2"/>
  <c r="D35" i="2"/>
  <c r="F42" i="2"/>
  <c r="D2" i="6" s="1"/>
  <c r="F43" i="2"/>
  <c r="F44" i="2"/>
  <c r="D45" i="2"/>
  <c r="C5" i="6" s="1"/>
  <c r="F45" i="2"/>
  <c r="D5" i="6" s="1"/>
  <c r="D46" i="2"/>
  <c r="C6" i="6" s="1"/>
  <c r="F46" i="2"/>
  <c r="D6" i="6" s="1"/>
  <c r="D47" i="2"/>
  <c r="F47" i="2"/>
  <c r="F48" i="2"/>
  <c r="F49" i="2"/>
  <c r="D9" i="6" s="1"/>
  <c r="F50" i="2"/>
  <c r="D10" i="6" s="1"/>
  <c r="F51" i="2"/>
  <c r="F52" i="2"/>
  <c r="F53" i="2"/>
  <c r="D13" i="6" s="1"/>
  <c r="F54" i="2"/>
  <c r="D14" i="6" s="1"/>
  <c r="C75" i="2"/>
  <c r="B76" i="2"/>
  <c r="B4" i="8" s="1"/>
  <c r="C76" i="2"/>
  <c r="C4" i="8" s="1"/>
  <c r="B77" i="2"/>
  <c r="B5" i="8" s="1"/>
  <c r="C77" i="2"/>
  <c r="C5" i="8" s="1"/>
  <c r="B80" i="2"/>
  <c r="B81" i="2"/>
  <c r="B85" i="2"/>
  <c r="B13" i="8" s="1"/>
  <c r="E3" i="6"/>
  <c r="E4" i="6"/>
  <c r="E5" i="6"/>
  <c r="E6" i="6"/>
  <c r="E7" i="6"/>
  <c r="E8" i="6"/>
  <c r="E9" i="6"/>
  <c r="E10" i="6"/>
  <c r="E11" i="6"/>
  <c r="E12" i="6"/>
  <c r="E13" i="6"/>
  <c r="E14" i="6"/>
  <c r="E2" i="6"/>
  <c r="A3" i="5"/>
  <c r="C4" i="5"/>
  <c r="A4" i="5"/>
  <c r="A5" i="5"/>
  <c r="C3" i="8"/>
  <c r="C6" i="8"/>
  <c r="C7" i="8"/>
  <c r="C8" i="8"/>
  <c r="C9" i="8"/>
  <c r="C10" i="8"/>
  <c r="C11" i="8"/>
  <c r="C12" i="8"/>
  <c r="C13" i="8"/>
  <c r="B8" i="8"/>
  <c r="B9" i="8"/>
  <c r="D3" i="6"/>
  <c r="D4" i="6"/>
  <c r="D7" i="6"/>
  <c r="D8" i="6"/>
  <c r="D11" i="6"/>
  <c r="D12" i="6"/>
  <c r="C7" i="6"/>
  <c r="B2" i="6"/>
  <c r="B3" i="6"/>
  <c r="B4" i="6"/>
  <c r="B5" i="6"/>
  <c r="B6" i="6"/>
  <c r="B7" i="6"/>
  <c r="B8" i="6"/>
  <c r="B9" i="6"/>
  <c r="B10" i="6"/>
  <c r="B11" i="6"/>
  <c r="B12" i="6"/>
  <c r="B13" i="6"/>
  <c r="B14" i="6"/>
  <c r="G16" i="2" l="1"/>
  <c r="D42" i="2"/>
  <c r="C2" i="6" s="1"/>
  <c r="D33" i="2"/>
  <c r="F33" i="2" s="1"/>
  <c r="F34" i="2" s="1"/>
  <c r="F35" i="2" s="1"/>
  <c r="B34" i="2"/>
  <c r="C25" i="2"/>
  <c r="B33" i="2"/>
  <c r="B35" i="2"/>
  <c r="B32" i="2"/>
  <c r="D48" i="2"/>
  <c r="C8" i="6" s="1"/>
  <c r="C26" i="2" l="1"/>
  <c r="B2" i="5"/>
  <c r="C27" i="2" l="1"/>
  <c r="B3" i="5"/>
  <c r="C28" i="2" l="1"/>
  <c r="B5" i="5" s="1"/>
  <c r="B4" i="5"/>
</calcChain>
</file>

<file path=xl/comments1.xml><?xml version="1.0" encoding="utf-8"?>
<comments xmlns="http://schemas.openxmlformats.org/spreadsheetml/2006/main">
  <authors>
    <author>Guhan Mohan Sudha</author>
  </authors>
  <commentList>
    <comment ref="E45" authorId="0" shapeId="0">
      <text>
        <r>
          <rPr>
            <b/>
            <sz val="9"/>
            <color indexed="81"/>
            <rFont val="Tahoma"/>
            <family val="2"/>
          </rPr>
          <t>Was available in Project until 10th February, 2023</t>
        </r>
      </text>
    </comment>
    <comment ref="E65" authorId="0" shapeId="0">
      <text>
        <r>
          <rPr>
            <b/>
            <sz val="9"/>
            <color indexed="81"/>
            <rFont val="Tahoma"/>
            <family val="2"/>
          </rPr>
          <t>Was into project only till 31st January, 2023</t>
        </r>
      </text>
    </comment>
  </commentList>
</comments>
</file>

<file path=xl/comments2.xml><?xml version="1.0" encoding="utf-8"?>
<comments xmlns="http://schemas.openxmlformats.org/spreadsheetml/2006/main">
  <authors>
    <author>tc={F55212A4-5E46-413F-9ACC-14F94D316E7E}</author>
    <author>tc={3A36DBFB-2B16-43BB-B235-C67057B21182}</author>
  </authors>
  <commentList>
    <comment ref="G6"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Actual + Advance - Details in individual comments</t>
        </r>
      </text>
    </comment>
    <comment ref="F9"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from  $             732,105.15  to 750521 as per new SOW extension with $20000</t>
        </r>
      </text>
    </comment>
  </commentList>
</comments>
</file>

<file path=xl/sharedStrings.xml><?xml version="1.0" encoding="utf-8"?>
<sst xmlns="http://schemas.openxmlformats.org/spreadsheetml/2006/main" count="2558" uniqueCount="383">
  <si>
    <t>HCL resource</t>
  </si>
  <si>
    <t>Function</t>
  </si>
  <si>
    <t>Skills</t>
  </si>
  <si>
    <t>NPD/Sustenance/Operations</t>
  </si>
  <si>
    <t>Abbott Functions</t>
  </si>
  <si>
    <t>Training Compliance</t>
  </si>
  <si>
    <t>Abbott Program Name
( Gemini, Jupiter,EUMDR,Aquarius, etc(</t>
  </si>
  <si>
    <t>Overall Exp count: 0-5 years</t>
  </si>
  <si>
    <t>Overall Exp count: 6-10 years</t>
  </si>
  <si>
    <t>Overall Exp count: 11-15 years</t>
  </si>
  <si>
    <t>Overall Exp: More than 15 years</t>
  </si>
  <si>
    <t>Total HCL experience</t>
  </si>
  <si>
    <t>Abbott Projects worked (Previous)</t>
  </si>
  <si>
    <t>IPT</t>
  </si>
  <si>
    <t>Elampooranan R</t>
  </si>
  <si>
    <t>Mechanical</t>
  </si>
  <si>
    <t>Sustenance</t>
  </si>
  <si>
    <t>PETS( Sustenance)</t>
  </si>
  <si>
    <t>Yes</t>
  </si>
  <si>
    <t>X</t>
  </si>
  <si>
    <t>Vascular-Equipment support &amp; NMD-TMV</t>
  </si>
  <si>
    <t>Electrical</t>
  </si>
  <si>
    <t>Jayaprabakaran Kesavan</t>
  </si>
  <si>
    <t>Expert</t>
  </si>
  <si>
    <t>NA</t>
  </si>
  <si>
    <t>Santhana</t>
  </si>
  <si>
    <t>Plano</t>
  </si>
  <si>
    <t>NMD - IPT</t>
  </si>
  <si>
    <t>Isaias Antonio Jimenez Mur illo</t>
  </si>
  <si>
    <t>Costa Rica</t>
  </si>
  <si>
    <t>Entry Level</t>
  </si>
  <si>
    <t>Software - Embedded</t>
  </si>
  <si>
    <t>Operations</t>
  </si>
  <si>
    <t>MobileOps</t>
  </si>
  <si>
    <t>EU MDR</t>
  </si>
  <si>
    <t>Tech file remediation</t>
  </si>
  <si>
    <t>EUMDR</t>
  </si>
  <si>
    <t>Raja SN</t>
  </si>
  <si>
    <t xml:space="preserve">SH-Luer Standards assessment/remediation (ISO 80369) and Process validation
NMD - EUMDR &amp; IPT
</t>
  </si>
  <si>
    <t>KISHORE PADMANABHA RAO</t>
  </si>
  <si>
    <t>Arunkumaran Sivanantham</t>
  </si>
  <si>
    <t>Sushmitha S</t>
  </si>
  <si>
    <t>Software Architect</t>
  </si>
  <si>
    <t>NPD</t>
  </si>
  <si>
    <t>Others</t>
  </si>
  <si>
    <t>NMD EUMDR FW</t>
  </si>
  <si>
    <t>ADITYA GOKHALE</t>
  </si>
  <si>
    <t>Systems</t>
  </si>
  <si>
    <t>Raghavendran Sethumadhavan</t>
  </si>
  <si>
    <t>Senthilkumar Shanmugam</t>
  </si>
  <si>
    <t xml:space="preserve">Jayaashree S </t>
  </si>
  <si>
    <t xml:space="preserve">Priyadarshini M </t>
  </si>
  <si>
    <t xml:space="preserve">Uvaisemohammed Amanullah </t>
  </si>
  <si>
    <t>Meenachi</t>
  </si>
  <si>
    <t>Brooklyn / OneApp</t>
  </si>
  <si>
    <t xml:space="preserve">Aditya Venkatesh Gurusubramanian  </t>
  </si>
  <si>
    <t>Software- Digital</t>
  </si>
  <si>
    <t>Verification - Selenium Automation</t>
  </si>
  <si>
    <t>Automation</t>
  </si>
  <si>
    <t>No</t>
  </si>
  <si>
    <t>Virtual Clinic - OneApp / myPath / myPal</t>
  </si>
  <si>
    <t>Sapphire / NSUP</t>
  </si>
  <si>
    <t xml:space="preserve">Jasvanth Jabez Jeevan David  </t>
  </si>
  <si>
    <t>Verification - Test Management</t>
  </si>
  <si>
    <t>V&amp;V</t>
  </si>
  <si>
    <t>Virtual Clinic - NeuroSphere User Portal / Topaz</t>
  </si>
  <si>
    <t xml:space="preserve">Jossy John P  </t>
  </si>
  <si>
    <t>Verification - System Tester</t>
  </si>
  <si>
    <t xml:space="preserve">Omkar Sankaran  </t>
  </si>
  <si>
    <t>Development - Technical Manager</t>
  </si>
  <si>
    <t>Subject Matter Expert</t>
  </si>
  <si>
    <t xml:space="preserve">Narmadha Kannan  </t>
  </si>
  <si>
    <t>Development - C# .Net</t>
  </si>
  <si>
    <t xml:space="preserve">Prabhu. Kannan  </t>
  </si>
  <si>
    <t>Development - Angular UI</t>
  </si>
  <si>
    <t xml:space="preserve">Booshan Ganesh Uganandhan  </t>
  </si>
  <si>
    <t xml:space="preserve">Vivek Jaiswal  </t>
  </si>
  <si>
    <t xml:space="preserve">A Karthik  </t>
  </si>
  <si>
    <t xml:space="preserve">Vijayarajan Natarajan  </t>
  </si>
  <si>
    <t>Techincal Manager - C# .Net</t>
  </si>
  <si>
    <t>Priyadharshini S</t>
  </si>
  <si>
    <t>Development - Xamarin</t>
  </si>
  <si>
    <t>Mobile Development</t>
  </si>
  <si>
    <t xml:space="preserve">Pradeep Ramar  </t>
  </si>
  <si>
    <t>1,5</t>
  </si>
  <si>
    <t>less than 1 year</t>
  </si>
  <si>
    <t xml:space="preserve">Chandrashekar Narendra  </t>
  </si>
  <si>
    <t>Vasundhara B</t>
  </si>
  <si>
    <t>C# Xamarin</t>
  </si>
  <si>
    <t>Aquarius / Jupiter</t>
  </si>
  <si>
    <t xml:space="preserve">Rubina Masal  </t>
  </si>
  <si>
    <t>Development - Test Automation</t>
  </si>
  <si>
    <t>Jupiter</t>
  </si>
  <si>
    <t>Surekha Aketi</t>
  </si>
  <si>
    <t>Sivashanmugam Chidambaram</t>
  </si>
  <si>
    <t>HMT</t>
  </si>
  <si>
    <t>Rekha Siva sankar</t>
  </si>
  <si>
    <t>Verification - Test Automation Architect</t>
  </si>
  <si>
    <t>Murugeshkumar Thangavel</t>
  </si>
  <si>
    <t>Raja Sadaraj</t>
  </si>
  <si>
    <t>Manikya Sudha Nukala  </t>
  </si>
  <si>
    <t xml:space="preserve">Amit Gupta  </t>
  </si>
  <si>
    <t>Pankaj kumar</t>
  </si>
  <si>
    <t>Karandev Veppil Jayadev  </t>
  </si>
  <si>
    <t>Shruti Rattehalli Puttaraju</t>
  </si>
  <si>
    <t>Software Testing</t>
  </si>
  <si>
    <t>RAKESH KUMAR THATIPAMULA  </t>
  </si>
  <si>
    <t>Shafiya Sunkesala</t>
  </si>
  <si>
    <t>Avijit Laha</t>
  </si>
  <si>
    <t>Abhishek Bhagwat Bedre</t>
  </si>
  <si>
    <t>Sachina Ramachandra Kotabagi</t>
  </si>
  <si>
    <t>Srinivasan Desikachari .  </t>
  </si>
  <si>
    <t>Suraj Maharjan</t>
  </si>
  <si>
    <t>ORCA 2.0</t>
  </si>
  <si>
    <t>NMD Program Name</t>
  </si>
  <si>
    <t>NMD Sub Program Name</t>
  </si>
  <si>
    <t>India</t>
  </si>
  <si>
    <t>Location</t>
  </si>
  <si>
    <t>Mary</t>
  </si>
  <si>
    <t xml:space="preserve">Total Abbott experience(exact) </t>
  </si>
  <si>
    <t>Total Abbott experience (Range)</t>
  </si>
  <si>
    <t>1-3 years</t>
  </si>
  <si>
    <t>3-5 years</t>
  </si>
  <si>
    <t>Onboarding Status</t>
  </si>
  <si>
    <t>Reason for Offboarding</t>
  </si>
  <si>
    <t>Onboarded</t>
  </si>
  <si>
    <t>Offboarding in progress</t>
  </si>
  <si>
    <t>Offboarded</t>
  </si>
  <si>
    <t>Resource Active</t>
  </si>
  <si>
    <t>Project Ramp down</t>
  </si>
  <si>
    <t>Offboarding Date</t>
  </si>
  <si>
    <t>Kishore</t>
  </si>
  <si>
    <t>Nethaji</t>
  </si>
  <si>
    <t>GMI</t>
  </si>
  <si>
    <t>Functional Leads / Service Delivery Leads - Abbott</t>
  </si>
  <si>
    <t>Functional Leads / Service Delivery Leads - HCL</t>
  </si>
  <si>
    <t>Upskill plan</t>
  </si>
  <si>
    <t>Skill Details</t>
  </si>
  <si>
    <t>Target Date for Upskill</t>
  </si>
  <si>
    <t>Matthew Portmann</t>
  </si>
  <si>
    <t>Dorin</t>
  </si>
  <si>
    <t xml:space="preserve">Brooklyn &amp; Bridge </t>
  </si>
  <si>
    <t>Hercules</t>
  </si>
  <si>
    <t>CAPEX</t>
  </si>
  <si>
    <t>Guhan</t>
  </si>
  <si>
    <t>Mobile Ops- Oahu</t>
  </si>
  <si>
    <t>Lava</t>
  </si>
  <si>
    <t>ORCA2.0 firmware development/ Automation</t>
  </si>
  <si>
    <t>Cloud Ops</t>
  </si>
  <si>
    <t>Jasvanth</t>
  </si>
  <si>
    <t>One App</t>
  </si>
  <si>
    <t>Jupiter /One App</t>
  </si>
  <si>
    <t>Umesh</t>
  </si>
  <si>
    <t>Devops</t>
  </si>
  <si>
    <t>Jupiter/OneApp</t>
  </si>
  <si>
    <t>Marthula Malyadiri</t>
  </si>
  <si>
    <t>Christoper HandySide</t>
  </si>
  <si>
    <t>OneApp</t>
  </si>
  <si>
    <t>Mahendra</t>
  </si>
  <si>
    <t>Carlos</t>
  </si>
  <si>
    <t>One App Test Automation</t>
  </si>
  <si>
    <t>Aquarius / Jupiter/OneApp</t>
  </si>
  <si>
    <t>Jupiter/One App</t>
  </si>
  <si>
    <t>Girish</t>
  </si>
  <si>
    <t>Snehal</t>
  </si>
  <si>
    <t>Ju Young</t>
  </si>
  <si>
    <t xml:space="preserve">Development </t>
  </si>
  <si>
    <t>Attrition</t>
  </si>
  <si>
    <t>Resource performance</t>
  </si>
  <si>
    <t>Cloud Operations &amp; DevOps Support</t>
  </si>
  <si>
    <t>Sesha Sai Srikar Pavan Kumar Chongala</t>
  </si>
  <si>
    <t>Prashanth Muthuram</t>
  </si>
  <si>
    <t>Saradha Murugavelu</t>
  </si>
  <si>
    <t>Saurabh Pandey</t>
  </si>
  <si>
    <t xml:space="preserve">Vineeth Padalakunta </t>
  </si>
  <si>
    <t>Azure DevOps Engineers</t>
  </si>
  <si>
    <t>First week of Jun'23</t>
  </si>
  <si>
    <t>End of May'23</t>
  </si>
  <si>
    <t>Vasilios Svolopoulos</t>
  </si>
  <si>
    <t>1 Month</t>
  </si>
  <si>
    <t>SIVAKUMAR</t>
  </si>
  <si>
    <t>Prasanna Nandaragi</t>
  </si>
  <si>
    <t>6 Months</t>
  </si>
  <si>
    <t>Iffat Farjana</t>
  </si>
  <si>
    <t>MobileOps_Sustaining and Market Expansion</t>
  </si>
  <si>
    <t>Muhammad Zia</t>
  </si>
  <si>
    <t>Vijayakumar sethuraman</t>
  </si>
  <si>
    <t>Firmware Testing</t>
  </si>
  <si>
    <t>Saranya Veerappan</t>
  </si>
  <si>
    <t>Tools development</t>
  </si>
  <si>
    <t>Month</t>
  </si>
  <si>
    <t>Actual</t>
  </si>
  <si>
    <t>Planned</t>
  </si>
  <si>
    <t>Budget Consumed till Date</t>
  </si>
  <si>
    <t>Sapphire</t>
  </si>
  <si>
    <t>S.No.</t>
  </si>
  <si>
    <t>Total</t>
  </si>
  <si>
    <t>Advance billing/ Actual</t>
  </si>
  <si>
    <t>Mobile Ops - Jupiter</t>
  </si>
  <si>
    <t>Mobile Ops - Oahu(Acquaris Testing)</t>
  </si>
  <si>
    <t>Brookyln Bridge</t>
  </si>
  <si>
    <t xml:space="preserve">Sustaining Engineering </t>
  </si>
  <si>
    <t>R&amp;D - Software</t>
  </si>
  <si>
    <t>Project / Work Request Name</t>
  </si>
  <si>
    <t xml:space="preserve">On-time delivery </t>
  </si>
  <si>
    <t>Delivered Right the first time</t>
  </si>
  <si>
    <t>Project status update</t>
  </si>
  <si>
    <t xml:space="preserve">Quality of output </t>
  </si>
  <si>
    <t xml:space="preserve">Responsiveness </t>
  </si>
  <si>
    <t xml:space="preserve">Technical skills </t>
  </si>
  <si>
    <t>Escalation Management</t>
  </si>
  <si>
    <t>Average Score (PCSAT)</t>
  </si>
  <si>
    <t>Budget</t>
  </si>
  <si>
    <t>Resources</t>
  </si>
  <si>
    <t xml:space="preserve">Schedule </t>
  </si>
  <si>
    <t xml:space="preserve">Overall Health </t>
  </si>
  <si>
    <t>Milestones</t>
  </si>
  <si>
    <t>Risk /Issues</t>
  </si>
  <si>
    <t xml:space="preserve">Quality Metrics er </t>
  </si>
  <si>
    <t xml:space="preserve">Performance Metrics Re </t>
  </si>
  <si>
    <t>As per projection</t>
  </si>
  <si>
    <t>No Open positions</t>
  </si>
  <si>
    <t>As per Schedule</t>
  </si>
  <si>
    <t>No resources with Training overdue</t>
  </si>
  <si>
    <t>JFM-23</t>
  </si>
  <si>
    <t>Key Messages/Accomplishments'</t>
  </si>
  <si>
    <t>Dr. Frank Alexander</t>
  </si>
  <si>
    <t xml:space="preserve">Aswani Jaladi </t>
  </si>
  <si>
    <t>Pavani Addagiri</t>
  </si>
  <si>
    <t>9 Months</t>
  </si>
  <si>
    <t>Paul Mulenga</t>
  </si>
  <si>
    <t>Advance</t>
  </si>
  <si>
    <t>Remarks</t>
  </si>
  <si>
    <t>Javier</t>
  </si>
  <si>
    <t>Brooklyn Bridge</t>
  </si>
  <si>
    <t>1. Post Submission Activity completion 
2. BSI Response</t>
  </si>
  <si>
    <t>EPG IEC 60601-1-2 standard EMI/EMC testing (SCS,DBS,DRG)</t>
  </si>
  <si>
    <t>Hercules(Android dev)</t>
  </si>
  <si>
    <t>Started in Jan'23</t>
  </si>
  <si>
    <t>No risks identified</t>
  </si>
  <si>
    <t>Burn down chart</t>
  </si>
  <si>
    <t>Budget Available</t>
  </si>
  <si>
    <t>Jan 23</t>
  </si>
  <si>
    <t>Feb 23</t>
  </si>
  <si>
    <t xml:space="preserve">Mobile Ops - Oahu </t>
  </si>
  <si>
    <t>ORCA2.0</t>
  </si>
  <si>
    <t>Mobile Ops - Mrkt Expn</t>
  </si>
  <si>
    <t>Mobile Ops - Oahu</t>
  </si>
  <si>
    <t>Mar 23</t>
  </si>
  <si>
    <t>Green</t>
  </si>
  <si>
    <t>Total Budget</t>
  </si>
  <si>
    <t>Consumed</t>
  </si>
  <si>
    <t>Burn out</t>
  </si>
  <si>
    <t>Reference Charts</t>
  </si>
  <si>
    <t>PO value ( From Column "E" )</t>
  </si>
  <si>
    <t>Actual ( from Column "F" )</t>
  </si>
  <si>
    <t>Next Qrtr Forecast
( Sum of Column "N","P","R" )</t>
  </si>
  <si>
    <t>Apr 23</t>
  </si>
  <si>
    <t>May 23</t>
  </si>
  <si>
    <t>Jun 23</t>
  </si>
  <si>
    <t>Jul 23</t>
  </si>
  <si>
    <t>Aug 23</t>
  </si>
  <si>
    <t>Sep 23</t>
  </si>
  <si>
    <t>Oct 23</t>
  </si>
  <si>
    <t>Nov 23</t>
  </si>
  <si>
    <t>Dec 23</t>
  </si>
  <si>
    <t>Planned ( From row "16" - Sum of all planned )</t>
  </si>
  <si>
    <t>Actual ( from row "16" - Sum of all actual )</t>
  </si>
  <si>
    <t>date</t>
  </si>
  <si>
    <t>Python</t>
  </si>
  <si>
    <t>Value Engineering</t>
  </si>
  <si>
    <t>Systems/Mechnical</t>
  </si>
  <si>
    <t>Experienced</t>
  </si>
  <si>
    <t>▪ Supplier transfer support activities from FMI to Promed.
▪ Critical support Line down issues in IPG and Leads and NCMR activities</t>
  </si>
  <si>
    <t xml:space="preserve">Training Compliance </t>
  </si>
  <si>
    <t>1.. SCR support
2..Surface Area Reports – DSM Transfer, Lubrizol Transfer, DSM Lifetime Flex report
3. Emerging issue
4. A 3.7 China Launch</t>
  </si>
  <si>
    <t>▪ Post submission activity for infinity L&amp;E,DRG L&amp;E.
▪ Risk management Support for CRT activity</t>
  </si>
  <si>
    <t>▪ Feasibility analysis,
▪ Design evaluation
▪ Circuit interaction evaluation for Gemini IPG alternate resistors</t>
  </si>
  <si>
    <t>▪ Gemini Alternate Resistor - Initial Feasibility analysis completed</t>
  </si>
  <si>
    <t>Mobile Ops Mrkt Expn</t>
  </si>
  <si>
    <t>Resource Skill Level</t>
  </si>
  <si>
    <t>Period</t>
  </si>
  <si>
    <t>JFM</t>
  </si>
  <si>
    <t>AMJ</t>
  </si>
  <si>
    <t>JAS</t>
  </si>
  <si>
    <t>OND</t>
  </si>
  <si>
    <t>AMJ-23</t>
  </si>
  <si>
    <t xml:space="preserve">▪ Post submission activity for infinity L&amp;E,DRG L&amp;E.
▪ Risk management Support for CRT activity
▪ Releasing of Real time ageing report for 8ChAdaptors and DBS Extensions
▪ Releasing of verification report and Verfication summary reports. 
</t>
  </si>
  <si>
    <t>NA, Triggered in Jul'23, yet to receive the feedback</t>
  </si>
  <si>
    <t>Design Evaluation Slide Deck for alternate Resistors - Completed
Hybrid Assembly BOM Redline update - Completed</t>
  </si>
  <si>
    <t>Alternate resistor feasibility analysis, circuit interaction analysis and Risk analysis report presented to cross functional team.
Thin film resistor spec update and release in windchill
Thick film resistor spec update support and release in windchill</t>
  </si>
  <si>
    <t>Support in execution of below activities
1.	CAPA Support 
2.	New EOL Component for SMT Hybrid
3.	EOL PPGR and IRDA Cable Transceiver/Encoder
4.	OGP Smartscope Changes
5.	RFA Product Family / REQ-E-2023-0042</t>
  </si>
  <si>
    <t xml:space="preserve">1.. SCR support
2.Line down avoidance for Cannula Assembly, Emerging Issues and  R&amp;D Justification for the selection of 6173 </t>
  </si>
  <si>
    <t>Display in the main background ( Probably Abbott log ) on the quarter for which the overall data is being shown.</t>
  </si>
  <si>
    <t>“Program health” tab:</t>
  </si>
  <si>
    <t>“Program health” can be renamed as “Engagement Health” to make it clear that we are speaking on HCL scope of activities.</t>
  </si>
  <si>
    <t>Revisit the data on “Key Message &amp; Milestones/Metrics”</t>
  </si>
  <si>
    <t>Make sure to use better highlighting colors for better visibility of selected Program.</t>
  </si>
  <si>
    <t>“Resource utilization” tab:  </t>
  </si>
  <si>
    <t>Training compliance data can be fetched from Abbott SPOC and should be processed for our use – Sivaram to help is getting the needed data.</t>
  </si>
  <si>
    <t>Onboarding status data to be re-visited.</t>
  </si>
  <si>
    <t>Should think of presenting – How soon HCL can complete new resource fulfilments.</t>
  </si>
  <si>
    <t>Selection of different quarter at individual chart level</t>
  </si>
  <si>
    <t>Upskilling chart to be populated with all relevant realistic information.</t>
  </si>
  <si>
    <t>“Program Metrics” tab:</t>
  </si>
  <si>
    <t>PCSAT score data to be re-visited and bring in actual data for last 2 quarters. Scale on Y-axis can be with interval of 1 ( from 1-7)</t>
  </si>
  <si>
    <t>“Financial” tab:</t>
  </si>
  <si>
    <t>Instead of next qtr forecast – project forecast for entire period ( as per SOW timeline )</t>
  </si>
  <si>
    <t>Display values on the bars for easy visibility of the actual figures.</t>
  </si>
  <si>
    <t>Beside program name on X-axis ( Mention SOW duration )</t>
  </si>
  <si>
    <t>In the overall PO burn down – Compare it with planned value also along with realistic consumption.</t>
  </si>
  <si>
    <t>We need to collect data for AMJ to be presented for Client.</t>
  </si>
  <si>
    <t>In praogess / Clarifcation</t>
  </si>
  <si>
    <t>comleted</t>
  </si>
  <si>
    <t>In praogess /</t>
  </si>
  <si>
    <t>inprogress</t>
  </si>
  <si>
    <t>clarifcation</t>
  </si>
  <si>
    <t>inprogress ,clarifcation</t>
  </si>
  <si>
    <t>inprogress (text to updated)</t>
  </si>
  <si>
    <t>connect to lava (tech)</t>
  </si>
  <si>
    <t>Clarifcation on next quarter forcast if it has to be taken from advanced billing</t>
  </si>
  <si>
    <t>clarifcation (Shalini)</t>
  </si>
  <si>
    <t>Mobile Ops - Digital</t>
  </si>
  <si>
    <t>SOW period</t>
  </si>
  <si>
    <t>Jan'23 - Dec'23</t>
  </si>
  <si>
    <t>May'23 - Oct'23</t>
  </si>
  <si>
    <t>Jan'23-Apr'23</t>
  </si>
  <si>
    <t>Jan'23-Dec'23</t>
  </si>
  <si>
    <t>Build ops Laura</t>
  </si>
  <si>
    <t>back</t>
  </si>
  <si>
    <t>Final Consolidated SOW Value(Annual) with 3% discount</t>
  </si>
  <si>
    <t>Jan'23-Sep'23</t>
  </si>
  <si>
    <t>Mar'23-Dec'23</t>
  </si>
  <si>
    <t>Jan'23-Aug'23</t>
  </si>
  <si>
    <t>Review Period</t>
  </si>
  <si>
    <t>Received Aug'23. [Review period : Jan'23-Jun'23]</t>
  </si>
  <si>
    <t>AMJ'23</t>
  </si>
  <si>
    <t>Submitted. No feedback yet</t>
  </si>
  <si>
    <t>Project started from May'23. Not initiated yet</t>
  </si>
  <si>
    <t>Submitted for new C-code. No feedback yet</t>
  </si>
  <si>
    <t>Will be initiated in Sep'23</t>
  </si>
  <si>
    <t>Mobile Ops- Jupiter/Oahu</t>
  </si>
  <si>
    <t xml:space="preserve"> JAS-23</t>
  </si>
  <si>
    <t>TBI</t>
  </si>
  <si>
    <t>CloudOps</t>
  </si>
  <si>
    <t>Mypath</t>
  </si>
  <si>
    <t>Hercules-Mark-Sustainence</t>
  </si>
  <si>
    <t>Started in Jan'25</t>
  </si>
  <si>
    <t>AMJ'24</t>
  </si>
  <si>
    <t>Deployment Contractor</t>
  </si>
  <si>
    <t>H2-24</t>
  </si>
  <si>
    <t>H1-24</t>
  </si>
  <si>
    <t>Received in Mar'18</t>
  </si>
  <si>
    <t>Received in Mar'19</t>
  </si>
  <si>
    <t>Received in Mar'4</t>
  </si>
  <si>
    <t>Received in Mar'6</t>
  </si>
  <si>
    <t>Received in Mar'7</t>
  </si>
  <si>
    <t>Received in Mar'8</t>
  </si>
  <si>
    <t>Received in Mar'9</t>
  </si>
  <si>
    <t>Received in Mar'14</t>
  </si>
  <si>
    <t>Received in Mar'15</t>
  </si>
  <si>
    <t>Received in Mar'16</t>
  </si>
  <si>
    <t>Received in Mar'17</t>
  </si>
  <si>
    <t>PFAS</t>
  </si>
  <si>
    <t>Sapphire - Onyx</t>
  </si>
  <si>
    <t>CERES &amp; NSUP</t>
  </si>
  <si>
    <t>System Verification</t>
  </si>
  <si>
    <t>Received May'24(Review period: JFM'24)</t>
  </si>
  <si>
    <t>H1-25</t>
  </si>
  <si>
    <t>H2-25</t>
  </si>
  <si>
    <t>Artms_Gem_JupMktExp_Sust</t>
  </si>
  <si>
    <t>CloudOps-Dorin</t>
  </si>
  <si>
    <t>MobileOpsSustAndMktExp</t>
  </si>
  <si>
    <t>MoibleOps-Hercules</t>
  </si>
  <si>
    <t>HerculesMarketExpSust</t>
  </si>
  <si>
    <t>RemoteCareOperation</t>
  </si>
  <si>
    <t>Capex-Anitha</t>
  </si>
  <si>
    <t>SFIntegration</t>
  </si>
  <si>
    <t>Lanai</t>
  </si>
  <si>
    <t>Lyra</t>
  </si>
  <si>
    <t>Received Feb'25</t>
  </si>
  <si>
    <t>Received Feb'25. [Review period : Jul-2024 To Jan-2025]</t>
  </si>
  <si>
    <t xml:space="preserve">Escalation Management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</si>
</sst>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8" formatCode="&quot;$&quot;#,##0.00_);[Red]\(&quot;$&quot;#,##0.00\)"/>
    <numFmt numFmtId="44" formatCode="_(&quot;$&quot;* #,##0.00_);_(&quot;$&quot;* \(#,##0.00\);_(&quot;$&quot;* &quot;-&quot;??_);_(@_)"/>
    <numFmt numFmtId="164" formatCode="[$-409]mmm\-yy;@"/>
  </numFmts>
  <fonts count="38">
    <font>
      <sz val="11"/>
      <color theme="1"/>
      <name val="Calibri"/>
      <family val="2"/>
      <scheme val="minor"/>
    </font>
    <font>
      <b/>
      <sz val="8"/>
      <color rgb="FFFFFFFF"/>
      <name val="Arial"/>
      <family val="2"/>
    </font>
    <font>
      <sz val="8"/>
      <color rgb="FF000000"/>
      <name val="Arial"/>
      <family val="2"/>
    </font>
    <font>
      <b/>
      <sz val="8"/>
      <color theme="1"/>
      <name val="Arial"/>
      <family val="2"/>
    </font>
    <font>
      <sz val="8"/>
      <color theme="1"/>
      <name val="Arial"/>
      <family val="2"/>
    </font>
    <font>
      <sz val="8"/>
      <name val="Arial"/>
      <family val="2"/>
    </font>
    <font>
      <sz val="10"/>
      <name val="Arial"/>
      <family val="2"/>
    </font>
    <font>
      <b/>
      <sz val="8"/>
      <name val="Arial"/>
      <family val="2"/>
    </font>
    <font>
      <sz val="8"/>
      <color rgb="FFFF0000"/>
      <name val="Arial"/>
      <family val="2"/>
    </font>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sz val="10"/>
      <color theme="0"/>
      <name val="Calibri"/>
      <family val="2"/>
      <scheme val="minor"/>
    </font>
    <font>
      <b/>
      <sz val="10"/>
      <name val="Calibri"/>
      <family val="2"/>
      <scheme val="minor"/>
    </font>
    <font>
      <sz val="10"/>
      <color theme="1"/>
      <name val="Calibri"/>
      <family val="2"/>
      <scheme val="minor"/>
    </font>
    <font>
      <sz val="10"/>
      <color theme="1"/>
      <name val="Roboto"/>
    </font>
    <font>
      <b/>
      <sz val="9"/>
      <color indexed="81"/>
      <name val="Tahoma"/>
      <family val="2"/>
    </font>
    <font>
      <sz val="8"/>
      <name val="Calibri"/>
      <family val="2"/>
      <scheme val="minor"/>
    </font>
    <font>
      <b/>
      <sz val="22"/>
      <color theme="1"/>
      <name val="Calibri"/>
      <family val="2"/>
      <scheme val="minor"/>
    </font>
    <font>
      <b/>
      <sz val="11"/>
      <color theme="9" tint="-0.249977111117893"/>
      <name val="Calibri"/>
      <family val="2"/>
      <scheme val="minor"/>
    </font>
    <font>
      <sz val="10"/>
      <color theme="4"/>
      <name val="Calibri"/>
      <family val="2"/>
      <scheme val="minor"/>
    </font>
    <font>
      <b/>
      <sz val="11"/>
      <color theme="4"/>
      <name val="Calibri"/>
      <family val="2"/>
      <scheme val="minor"/>
    </font>
    <font>
      <b/>
      <sz val="11"/>
      <color rgb="FF7030A0"/>
      <name val="Calibri"/>
      <family val="2"/>
      <scheme val="minor"/>
    </font>
    <font>
      <sz val="10"/>
      <color rgb="FF7030A0"/>
      <name val="Calibri"/>
      <family val="2"/>
      <scheme val="minor"/>
    </font>
    <font>
      <sz val="11"/>
      <color rgb="FF242424"/>
      <name val="Calibri"/>
      <family val="2"/>
    </font>
    <font>
      <b/>
      <sz val="11"/>
      <color rgb="FF242424"/>
      <name val="Calibri"/>
      <family val="2"/>
    </font>
    <font>
      <sz val="11"/>
      <color rgb="FF242424"/>
      <name val="Calibri"/>
      <family val="2"/>
      <scheme val="minor"/>
    </font>
    <font>
      <sz val="11"/>
      <color rgb="FF000000"/>
      <name val="Calibri"/>
      <family val="2"/>
      <scheme val="minor"/>
    </font>
    <font>
      <b/>
      <sz val="11"/>
      <color rgb="FF000000"/>
      <name val="Calibri"/>
      <family val="2"/>
      <scheme val="minor"/>
    </font>
    <font>
      <sz val="10"/>
      <name val="Calibri"/>
      <family val="2"/>
      <scheme val="minor"/>
    </font>
    <font>
      <sz val="10"/>
      <color rgb="FFFF0000"/>
      <name val="Calibri"/>
      <family val="2"/>
      <scheme val="minor"/>
    </font>
    <font>
      <sz val="10"/>
      <color rgb="FF000000"/>
      <name val="Calibri"/>
      <family val="2"/>
      <scheme val="minor"/>
    </font>
    <font>
      <b/>
      <sz val="10"/>
      <color theme="1"/>
      <name val="Calibri"/>
      <family val="2"/>
      <scheme val="minor"/>
    </font>
    <font>
      <sz val="11"/>
      <color theme="0"/>
      <name val="Calibri"/>
      <family val="2"/>
      <scheme val="minor"/>
    </font>
    <font>
      <b/>
      <sz val="10"/>
      <color rgb="FFFFFFFF"/>
      <name val="Calibri"/>
      <family val="2"/>
      <scheme val="minor"/>
    </font>
    <font>
      <b/>
      <sz val="10"/>
      <color rgb="FF000000"/>
      <name val="Calibri"/>
      <family val="2"/>
      <scheme val="minor"/>
    </font>
    <font>
      <b/>
      <sz val="11"/>
      <color rgb="FF4472C4"/>
      <name val="Calibri"/>
      <family val="2"/>
      <scheme val="minor"/>
    </font>
  </fonts>
  <fills count="20">
    <fill>
      <patternFill patternType="none"/>
    </fill>
    <fill>
      <patternFill patternType="gray125"/>
    </fill>
    <fill>
      <patternFill patternType="solid">
        <fgColor rgb="FF0066B3"/>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tint="0.39997558519241921"/>
        <bgColor indexed="64"/>
      </patternFill>
    </fill>
    <fill>
      <patternFill patternType="solid">
        <fgColor rgb="FFFFFF00"/>
        <bgColor indexed="64"/>
      </patternFill>
    </fill>
    <fill>
      <patternFill patternType="solid">
        <fgColor rgb="FF0070C0"/>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0"/>
        <bgColor indexed="64"/>
      </patternFill>
    </fill>
    <fill>
      <patternFill patternType="solid">
        <fgColor rgb="FF00FF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FFFFFF"/>
        <bgColor rgb="FF000000"/>
      </patternFill>
    </fill>
    <fill>
      <patternFill patternType="solid">
        <fgColor theme="4"/>
        <bgColor indexed="64"/>
      </patternFill>
    </fill>
    <fill>
      <patternFill patternType="solid">
        <fgColor rgb="FF0070C0"/>
        <bgColor rgb="FF000000"/>
      </patternFill>
    </fill>
    <fill>
      <patternFill patternType="solid">
        <fgColor rgb="FF0066B3"/>
        <bgColor rgb="FF000000"/>
      </patternFill>
    </fill>
    <fill>
      <patternFill patternType="solid">
        <fgColor rgb="FF00FF00"/>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3">
    <xf numFmtId="0" fontId="0" fillId="0" borderId="0"/>
    <xf numFmtId="0" fontId="6" fillId="0" borderId="0"/>
    <xf numFmtId="44" fontId="9" fillId="0" borderId="0" applyFont="0" applyFill="0" applyBorder="0" applyAlignment="0" applyProtection="0"/>
  </cellStyleXfs>
  <cellXfs count="154">
    <xf numFmtId="0" fontId="0" fillId="0" borderId="0" xfId="0"/>
    <xf numFmtId="0" fontId="1" fillId="3" borderId="1" xfId="0" applyFont="1" applyFill="1" applyBorder="1" applyAlignment="1">
      <alignment horizontal="center" vertical="center" wrapText="1" readingOrder="1"/>
    </xf>
    <xf numFmtId="0" fontId="3" fillId="4" borderId="1" xfId="0" applyFont="1" applyFill="1" applyBorder="1" applyAlignment="1">
      <alignment vertical="center" wrapText="1"/>
    </xf>
    <xf numFmtId="0" fontId="4" fillId="0" borderId="0" xfId="0" applyFont="1" applyAlignment="1">
      <alignment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2" fillId="0" borderId="1" xfId="0" applyFont="1" applyBorder="1" applyAlignment="1">
      <alignment vertical="center" wrapText="1" readingOrder="1"/>
    </xf>
    <xf numFmtId="0" fontId="2" fillId="0" borderId="1" xfId="0" applyFont="1" applyBorder="1" applyAlignment="1">
      <alignment horizontal="center" vertical="center" wrapText="1" readingOrder="1"/>
    </xf>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Alignment="1">
      <alignment vertical="center" wrapText="1"/>
    </xf>
    <xf numFmtId="0" fontId="1" fillId="2" borderId="1" xfId="0" applyFont="1" applyFill="1" applyBorder="1" applyAlignment="1">
      <alignment horizontal="center" vertical="center" wrapText="1" readingOrder="1"/>
    </xf>
    <xf numFmtId="0" fontId="5" fillId="0" borderId="2" xfId="0" applyFont="1" applyBorder="1" applyAlignment="1">
      <alignment horizontal="center" vertical="center" wrapText="1"/>
    </xf>
    <xf numFmtId="0" fontId="5" fillId="0" borderId="1" xfId="0" applyFont="1" applyBorder="1" applyAlignment="1">
      <alignment horizontal="center" vertical="center" wrapText="1" readingOrder="1"/>
    </xf>
    <xf numFmtId="0" fontId="4" fillId="0" borderId="1" xfId="0" applyFont="1" applyBorder="1" applyAlignment="1">
      <alignment vertical="center" wrapText="1"/>
    </xf>
    <xf numFmtId="0" fontId="3" fillId="5" borderId="2" xfId="0" applyFont="1" applyFill="1" applyBorder="1" applyAlignment="1">
      <alignment vertical="center" wrapText="1"/>
    </xf>
    <xf numFmtId="0" fontId="2" fillId="0" borderId="2" xfId="0" applyFont="1" applyBorder="1" applyAlignment="1">
      <alignment horizontal="center" vertical="center" wrapText="1"/>
    </xf>
    <xf numFmtId="0" fontId="1" fillId="2" borderId="1" xfId="0" applyFont="1" applyFill="1" applyBorder="1" applyAlignment="1">
      <alignment vertical="center" wrapText="1" readingOrder="1"/>
    </xf>
    <xf numFmtId="0" fontId="1" fillId="2" borderId="1" xfId="0" applyFont="1" applyFill="1" applyBorder="1" applyAlignment="1">
      <alignment horizontal="left" vertical="center" wrapText="1" readingOrder="1"/>
    </xf>
    <xf numFmtId="0" fontId="5" fillId="0" borderId="1" xfId="0" applyFont="1" applyBorder="1" applyAlignment="1">
      <alignment vertical="center" wrapText="1"/>
    </xf>
    <xf numFmtId="0" fontId="2" fillId="0" borderId="1" xfId="0" applyFont="1" applyBorder="1" applyAlignment="1">
      <alignment horizontal="left" vertical="center" wrapText="1" readingOrder="1"/>
    </xf>
    <xf numFmtId="0" fontId="5" fillId="0" borderId="1" xfId="0" applyFont="1" applyBorder="1" applyAlignment="1">
      <alignment horizontal="left" vertical="center" wrapText="1" readingOrder="1"/>
    </xf>
    <xf numFmtId="0" fontId="4" fillId="0" borderId="1" xfId="0" applyFont="1" applyBorder="1" applyAlignment="1">
      <alignment horizontal="left" vertical="center" wrapText="1"/>
    </xf>
    <xf numFmtId="0" fontId="7" fillId="7" borderId="1" xfId="0" applyFont="1" applyFill="1" applyBorder="1" applyAlignment="1">
      <alignment horizontal="center" vertical="center" wrapText="1" readingOrder="1"/>
    </xf>
    <xf numFmtId="0" fontId="3" fillId="6" borderId="3" xfId="0" applyFont="1" applyFill="1" applyBorder="1" applyAlignment="1">
      <alignment horizontal="left" vertical="center" wrapText="1"/>
    </xf>
    <xf numFmtId="0" fontId="2" fillId="0" borderId="3" xfId="0" applyFont="1" applyBorder="1" applyAlignment="1">
      <alignment horizontal="left" vertical="center" wrapText="1"/>
    </xf>
    <xf numFmtId="0" fontId="2" fillId="0" borderId="3" xfId="0" applyFont="1" applyBorder="1" applyAlignment="1">
      <alignment vertical="center" wrapText="1"/>
    </xf>
    <xf numFmtId="0" fontId="5" fillId="0" borderId="3" xfId="0" applyFont="1" applyBorder="1" applyAlignment="1">
      <alignment horizontal="left" vertical="center" wrapText="1"/>
    </xf>
    <xf numFmtId="15" fontId="4" fillId="0" borderId="1" xfId="0" applyNumberFormat="1" applyFont="1" applyBorder="1" applyAlignment="1">
      <alignment vertical="center" wrapText="1"/>
    </xf>
    <xf numFmtId="0" fontId="8" fillId="0" borderId="1" xfId="0" applyFont="1" applyBorder="1" applyAlignment="1">
      <alignment vertical="center" wrapText="1" readingOrder="1"/>
    </xf>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8" fillId="0" borderId="1" xfId="0" applyFont="1" applyBorder="1" applyAlignment="1">
      <alignment horizontal="left" vertical="center" wrapText="1" readingOrder="1"/>
    </xf>
    <xf numFmtId="0" fontId="8" fillId="0" borderId="1" xfId="0" applyFont="1" applyBorder="1" applyAlignment="1">
      <alignment horizontal="center" vertical="center" wrapText="1" readingOrder="1"/>
    </xf>
    <xf numFmtId="0" fontId="8" fillId="0" borderId="2" xfId="0" applyFont="1" applyBorder="1" applyAlignment="1">
      <alignment horizontal="center" vertical="center" wrapText="1"/>
    </xf>
    <xf numFmtId="0" fontId="8" fillId="0" borderId="3" xfId="0" applyFont="1" applyBorder="1" applyAlignment="1">
      <alignment horizontal="left" vertical="center" wrapText="1"/>
    </xf>
    <xf numFmtId="0" fontId="8" fillId="0" borderId="0" xfId="0" applyFont="1" applyAlignment="1">
      <alignment vertical="center" wrapText="1"/>
    </xf>
    <xf numFmtId="0" fontId="0" fillId="0" borderId="0" xfId="0" applyAlignment="1">
      <alignment horizontal="center"/>
    </xf>
    <xf numFmtId="44" fontId="0" fillId="0" borderId="0" xfId="0" applyNumberFormat="1" applyAlignment="1">
      <alignment horizontal="center"/>
    </xf>
    <xf numFmtId="0" fontId="10" fillId="8" borderId="1" xfId="0" applyFont="1" applyFill="1" applyBorder="1" applyAlignment="1">
      <alignment horizontal="center" wrapText="1"/>
    </xf>
    <xf numFmtId="0" fontId="0" fillId="9" borderId="1" xfId="0" applyFill="1" applyBorder="1" applyAlignment="1">
      <alignment horizontal="center"/>
    </xf>
    <xf numFmtId="0" fontId="11" fillId="0" borderId="2" xfId="0" applyFont="1" applyBorder="1"/>
    <xf numFmtId="44" fontId="0" fillId="10" borderId="1" xfId="0" applyNumberFormat="1" applyFill="1" applyBorder="1"/>
    <xf numFmtId="0" fontId="0" fillId="7" borderId="1" xfId="0" applyFill="1" applyBorder="1" applyAlignment="1">
      <alignment horizontal="center"/>
    </xf>
    <xf numFmtId="0" fontId="13" fillId="8" borderId="1" xfId="0" applyFont="1" applyFill="1" applyBorder="1" applyAlignment="1">
      <alignment horizontal="center" wrapText="1"/>
    </xf>
    <xf numFmtId="0" fontId="14" fillId="12" borderId="1" xfId="0" applyFont="1" applyFill="1" applyBorder="1" applyAlignment="1">
      <alignment horizontal="center" wrapText="1"/>
    </xf>
    <xf numFmtId="0" fontId="15" fillId="0" borderId="0" xfId="0" applyFont="1" applyAlignment="1">
      <alignment horizontal="center" wrapText="1"/>
    </xf>
    <xf numFmtId="164" fontId="15" fillId="0" borderId="1" xfId="0" applyNumberFormat="1" applyFont="1" applyBorder="1" applyAlignment="1">
      <alignment horizontal="center"/>
    </xf>
    <xf numFmtId="0" fontId="15" fillId="0" borderId="1" xfId="0" applyFont="1" applyBorder="1" applyAlignment="1">
      <alignment horizontal="center"/>
    </xf>
    <xf numFmtId="1" fontId="15" fillId="0" borderId="1" xfId="0" applyNumberFormat="1" applyFont="1" applyBorder="1" applyAlignment="1">
      <alignment horizontal="center"/>
    </xf>
    <xf numFmtId="0" fontId="15" fillId="0" borderId="0" xfId="0" applyFont="1" applyAlignment="1">
      <alignment horizontal="center"/>
    </xf>
    <xf numFmtId="0" fontId="16" fillId="9" borderId="0" xfId="0" applyFont="1" applyFill="1" applyAlignment="1">
      <alignment vertical="center" wrapText="1"/>
    </xf>
    <xf numFmtId="0" fontId="11" fillId="0" borderId="1" xfId="0" applyFont="1" applyBorder="1"/>
    <xf numFmtId="0" fontId="15" fillId="3" borderId="1" xfId="0" applyFont="1" applyFill="1" applyBorder="1" applyAlignment="1">
      <alignment horizontal="center"/>
    </xf>
    <xf numFmtId="8" fontId="0" fillId="0" borderId="1" xfId="2" applyNumberFormat="1" applyFont="1" applyBorder="1" applyAlignment="1">
      <alignment horizontal="center"/>
    </xf>
    <xf numFmtId="0" fontId="11" fillId="0" borderId="2" xfId="0" applyFont="1" applyBorder="1" applyAlignment="1">
      <alignment horizontal="left"/>
    </xf>
    <xf numFmtId="44" fontId="0" fillId="10" borderId="1" xfId="0" applyNumberFormat="1" applyFill="1" applyBorder="1" applyAlignment="1">
      <alignment horizontal="left"/>
    </xf>
    <xf numFmtId="0" fontId="5" fillId="13" borderId="1" xfId="0" applyFont="1" applyFill="1" applyBorder="1" applyAlignment="1">
      <alignment vertical="center" wrapText="1"/>
    </xf>
    <xf numFmtId="0" fontId="2" fillId="13" borderId="1" xfId="0" applyFont="1" applyFill="1" applyBorder="1" applyAlignment="1">
      <alignment vertical="center" wrapText="1" readingOrder="1"/>
    </xf>
    <xf numFmtId="0" fontId="5" fillId="13" borderId="1" xfId="0" applyFont="1" applyFill="1" applyBorder="1" applyAlignment="1">
      <alignment horizontal="center" vertical="center" wrapText="1"/>
    </xf>
    <xf numFmtId="0" fontId="2" fillId="13" borderId="1" xfId="0" applyFont="1" applyFill="1" applyBorder="1" applyAlignment="1">
      <alignment horizontal="left" vertical="center" wrapText="1" readingOrder="1"/>
    </xf>
    <xf numFmtId="0" fontId="2" fillId="13" borderId="1" xfId="0" applyFont="1" applyFill="1" applyBorder="1" applyAlignment="1">
      <alignment horizontal="center" vertical="center" wrapText="1" readingOrder="1"/>
    </xf>
    <xf numFmtId="0" fontId="4" fillId="13" borderId="1" xfId="0" applyFont="1" applyFill="1" applyBorder="1" applyAlignment="1">
      <alignment vertical="center" wrapText="1"/>
    </xf>
    <xf numFmtId="0" fontId="4" fillId="13" borderId="1" xfId="0" applyFont="1" applyFill="1" applyBorder="1" applyAlignment="1">
      <alignment horizontal="center" vertical="center" wrapText="1"/>
    </xf>
    <xf numFmtId="0" fontId="5" fillId="13" borderId="2" xfId="0" applyFont="1" applyFill="1" applyBorder="1" applyAlignment="1">
      <alignment horizontal="center" vertical="center" wrapText="1"/>
    </xf>
    <xf numFmtId="0" fontId="5" fillId="13" borderId="3" xfId="0" applyFont="1" applyFill="1" applyBorder="1" applyAlignment="1">
      <alignment horizontal="left" vertical="center" wrapText="1"/>
    </xf>
    <xf numFmtId="0" fontId="4" fillId="13" borderId="0" xfId="0" applyFont="1" applyFill="1" applyAlignment="1">
      <alignment vertical="center" wrapText="1"/>
    </xf>
    <xf numFmtId="0" fontId="2" fillId="14" borderId="1" xfId="0" applyFont="1" applyFill="1" applyBorder="1" applyAlignment="1">
      <alignment vertical="center" wrapText="1" readingOrder="1"/>
    </xf>
    <xf numFmtId="0" fontId="8" fillId="14" borderId="1" xfId="0" applyFont="1" applyFill="1" applyBorder="1" applyAlignment="1">
      <alignment vertical="center" wrapText="1" readingOrder="1"/>
    </xf>
    <xf numFmtId="0" fontId="4" fillId="14" borderId="0" xfId="0" applyFont="1" applyFill="1" applyAlignment="1">
      <alignment vertical="center" wrapText="1"/>
    </xf>
    <xf numFmtId="0" fontId="4" fillId="14" borderId="1" xfId="0" applyFont="1" applyFill="1" applyBorder="1" applyAlignment="1">
      <alignment vertical="center" wrapText="1"/>
    </xf>
    <xf numFmtId="8" fontId="0" fillId="0" borderId="0" xfId="0" applyNumberFormat="1"/>
    <xf numFmtId="0" fontId="5" fillId="0" borderId="1" xfId="0" applyFont="1" applyBorder="1" applyAlignment="1">
      <alignment vertical="center" wrapText="1" readingOrder="1"/>
    </xf>
    <xf numFmtId="0" fontId="15" fillId="0" borderId="1" xfId="0" applyFont="1" applyBorder="1" applyAlignment="1">
      <alignment horizontal="left" vertical="center" wrapText="1"/>
    </xf>
    <xf numFmtId="0" fontId="15" fillId="0" borderId="1" xfId="0" applyFont="1" applyBorder="1" applyAlignment="1">
      <alignment horizontal="center" vertical="center"/>
    </xf>
    <xf numFmtId="0" fontId="15" fillId="0" borderId="1" xfId="0" applyFont="1" applyBorder="1" applyAlignment="1">
      <alignment horizontal="left" wrapText="1"/>
    </xf>
    <xf numFmtId="44" fontId="0" fillId="0" borderId="0" xfId="0" applyNumberFormat="1"/>
    <xf numFmtId="0" fontId="0" fillId="0" borderId="0" xfId="0" quotePrefix="1"/>
    <xf numFmtId="0" fontId="11" fillId="0" borderId="0" xfId="0" applyFont="1"/>
    <xf numFmtId="16" fontId="0" fillId="0" borderId="0" xfId="0" quotePrefix="1" applyNumberFormat="1"/>
    <xf numFmtId="0" fontId="11" fillId="0" borderId="4" xfId="0" applyFont="1" applyBorder="1" applyAlignment="1">
      <alignment horizontal="left"/>
    </xf>
    <xf numFmtId="44" fontId="0" fillId="10" borderId="4" xfId="0" applyNumberFormat="1" applyFill="1" applyBorder="1" applyAlignment="1">
      <alignment horizontal="left"/>
    </xf>
    <xf numFmtId="8" fontId="0" fillId="0" borderId="0" xfId="0" applyNumberFormat="1" applyAlignment="1">
      <alignment horizontal="center"/>
    </xf>
    <xf numFmtId="8" fontId="0" fillId="0" borderId="1" xfId="2" applyNumberFormat="1" applyFont="1" applyFill="1" applyBorder="1" applyAlignment="1">
      <alignment horizontal="center"/>
    </xf>
    <xf numFmtId="0" fontId="10" fillId="8" borderId="1" xfId="0" applyFont="1" applyFill="1" applyBorder="1" applyAlignment="1">
      <alignment horizontal="center"/>
    </xf>
    <xf numFmtId="0" fontId="10" fillId="8" borderId="3" xfId="0" applyFont="1" applyFill="1" applyBorder="1" applyAlignment="1">
      <alignment horizontal="center" wrapText="1"/>
    </xf>
    <xf numFmtId="0" fontId="11" fillId="0" borderId="2" xfId="0" applyFont="1" applyBorder="1" applyAlignment="1">
      <alignment horizontal="center"/>
    </xf>
    <xf numFmtId="0" fontId="0" fillId="0" borderId="1" xfId="0" applyBorder="1" applyAlignment="1">
      <alignment horizontal="center"/>
    </xf>
    <xf numFmtId="44" fontId="0" fillId="10" borderId="1" xfId="0" applyNumberFormat="1" applyFill="1" applyBorder="1" applyAlignment="1">
      <alignment horizontal="center"/>
    </xf>
    <xf numFmtId="44" fontId="0" fillId="11" borderId="1" xfId="2" applyFont="1" applyFill="1" applyBorder="1" applyAlignment="1">
      <alignment horizontal="center"/>
    </xf>
    <xf numFmtId="8" fontId="0" fillId="0" borderId="1" xfId="0" applyNumberFormat="1" applyBorder="1" applyAlignment="1">
      <alignment horizontal="center"/>
    </xf>
    <xf numFmtId="44" fontId="0" fillId="7" borderId="1" xfId="0" applyNumberFormat="1" applyFill="1" applyBorder="1" applyAlignment="1">
      <alignment horizontal="center"/>
    </xf>
    <xf numFmtId="8" fontId="0" fillId="7" borderId="1" xfId="0" applyNumberFormat="1" applyFill="1" applyBorder="1" applyAlignment="1">
      <alignment horizontal="center"/>
    </xf>
    <xf numFmtId="0" fontId="0" fillId="0" borderId="0" xfId="0" applyAlignment="1">
      <alignment wrapText="1"/>
    </xf>
    <xf numFmtId="0" fontId="19" fillId="0" borderId="0" xfId="0" applyFont="1"/>
    <xf numFmtId="14" fontId="0" fillId="0" borderId="0" xfId="0" quotePrefix="1" applyNumberFormat="1"/>
    <xf numFmtId="0" fontId="13" fillId="8" borderId="1" xfId="0" applyFont="1" applyFill="1" applyBorder="1" applyAlignment="1">
      <alignment horizontal="left" wrapText="1"/>
    </xf>
    <xf numFmtId="0" fontId="15" fillId="0" borderId="0" xfId="0" applyFont="1" applyAlignment="1">
      <alignment horizontal="left"/>
    </xf>
    <xf numFmtId="0" fontId="11" fillId="0" borderId="1" xfId="0" applyFont="1" applyBorder="1" applyAlignment="1">
      <alignment horizontal="center"/>
    </xf>
    <xf numFmtId="0" fontId="20" fillId="0" borderId="1" xfId="0" applyFont="1" applyBorder="1" applyAlignment="1">
      <alignment horizontal="center"/>
    </xf>
    <xf numFmtId="8" fontId="20" fillId="0" borderId="1" xfId="2" applyNumberFormat="1" applyFont="1" applyBorder="1" applyAlignment="1">
      <alignment horizontal="center"/>
    </xf>
    <xf numFmtId="8" fontId="20" fillId="0" borderId="1" xfId="0" applyNumberFormat="1" applyFont="1" applyBorder="1" applyAlignment="1">
      <alignment horizontal="center"/>
    </xf>
    <xf numFmtId="1" fontId="15" fillId="0" borderId="1" xfId="0" applyNumberFormat="1" applyFont="1" applyBorder="1" applyAlignment="1">
      <alignment horizontal="center" wrapText="1"/>
    </xf>
    <xf numFmtId="44" fontId="20" fillId="10" borderId="1" xfId="0" applyNumberFormat="1" applyFont="1" applyFill="1" applyBorder="1" applyAlignment="1">
      <alignment horizontal="center"/>
    </xf>
    <xf numFmtId="44" fontId="20" fillId="11" borderId="1" xfId="2" applyFont="1" applyFill="1" applyBorder="1" applyAlignment="1">
      <alignment horizontal="center"/>
    </xf>
    <xf numFmtId="0" fontId="8" fillId="14" borderId="0" xfId="0" applyFont="1" applyFill="1" applyAlignment="1">
      <alignment vertical="center" wrapText="1" readingOrder="1"/>
    </xf>
    <xf numFmtId="0" fontId="2" fillId="14" borderId="0" xfId="0" applyFont="1" applyFill="1" applyAlignment="1">
      <alignment vertical="center" wrapText="1" readingOrder="1"/>
    </xf>
    <xf numFmtId="0" fontId="2" fillId="14" borderId="2" xfId="0" applyFont="1" applyFill="1" applyBorder="1" applyAlignment="1">
      <alignment vertical="center" wrapText="1" readingOrder="1"/>
    </xf>
    <xf numFmtId="164" fontId="21" fillId="0" borderId="1" xfId="0" applyNumberFormat="1" applyFont="1" applyBorder="1" applyAlignment="1">
      <alignment horizontal="center"/>
    </xf>
    <xf numFmtId="0" fontId="22" fillId="0" borderId="2" xfId="0" applyFont="1" applyBorder="1"/>
    <xf numFmtId="0" fontId="21" fillId="0" borderId="1" xfId="0" applyFont="1" applyBorder="1" applyAlignment="1">
      <alignment horizontal="center"/>
    </xf>
    <xf numFmtId="0" fontId="21" fillId="3" borderId="1" xfId="0" applyFont="1" applyFill="1" applyBorder="1" applyAlignment="1">
      <alignment horizontal="center"/>
    </xf>
    <xf numFmtId="0" fontId="21" fillId="0" borderId="1" xfId="0" applyFont="1" applyBorder="1" applyAlignment="1">
      <alignment horizontal="left" vertical="center" wrapText="1"/>
    </xf>
    <xf numFmtId="0" fontId="21" fillId="0" borderId="1" xfId="0" applyFont="1" applyBorder="1" applyAlignment="1">
      <alignment horizontal="center" vertical="center"/>
    </xf>
    <xf numFmtId="0" fontId="23" fillId="0" borderId="2" xfId="0" applyFont="1" applyBorder="1"/>
    <xf numFmtId="0" fontId="24" fillId="0" borderId="4" xfId="0" applyFont="1" applyBorder="1" applyAlignment="1">
      <alignment horizontal="center"/>
    </xf>
    <xf numFmtId="0" fontId="24" fillId="3" borderId="4" xfId="0" applyFont="1" applyFill="1" applyBorder="1" applyAlignment="1">
      <alignment horizontal="center"/>
    </xf>
    <xf numFmtId="0" fontId="24" fillId="0" borderId="4" xfId="0" applyFont="1" applyBorder="1" applyAlignment="1">
      <alignment horizontal="left" wrapText="1"/>
    </xf>
    <xf numFmtId="0" fontId="25" fillId="0" borderId="0" xfId="0" applyFont="1" applyAlignment="1">
      <alignment horizontal="left" vertical="center" wrapText="1" indent="1"/>
    </xf>
    <xf numFmtId="0" fontId="26" fillId="0" borderId="0" xfId="0" applyFont="1" applyAlignment="1">
      <alignment horizontal="left" vertical="center" wrapText="1" indent="1"/>
    </xf>
    <xf numFmtId="0" fontId="27" fillId="0" borderId="0" xfId="0" applyFont="1" applyAlignment="1">
      <alignment vertical="center" wrapText="1"/>
    </xf>
    <xf numFmtId="0" fontId="20" fillId="0" borderId="0" xfId="0" applyFont="1" applyAlignment="1">
      <alignment horizontal="left"/>
    </xf>
    <xf numFmtId="0" fontId="28" fillId="0" borderId="0" xfId="0" applyFont="1"/>
    <xf numFmtId="14" fontId="28" fillId="0" borderId="0" xfId="0" applyNumberFormat="1" applyFont="1"/>
    <xf numFmtId="0" fontId="29" fillId="0" borderId="2" xfId="0" applyFont="1" applyBorder="1" applyAlignment="1">
      <alignment horizontal="left"/>
    </xf>
    <xf numFmtId="49" fontId="0" fillId="0" borderId="0" xfId="0" applyNumberFormat="1" applyAlignment="1">
      <alignment horizontal="center"/>
    </xf>
    <xf numFmtId="49" fontId="0" fillId="0" borderId="0" xfId="0" applyNumberFormat="1"/>
    <xf numFmtId="0" fontId="11" fillId="9" borderId="1" xfId="0" applyFont="1" applyFill="1" applyBorder="1" applyAlignment="1">
      <alignment horizontal="center"/>
    </xf>
    <xf numFmtId="0" fontId="12" fillId="12" borderId="0" xfId="0" applyFont="1" applyFill="1" applyAlignment="1">
      <alignment horizontal="center"/>
    </xf>
    <xf numFmtId="1" fontId="30" fillId="0" borderId="1" xfId="0" applyNumberFormat="1" applyFont="1" applyBorder="1" applyAlignment="1">
      <alignment horizontal="center"/>
    </xf>
    <xf numFmtId="1" fontId="30" fillId="0" borderId="0" xfId="0" applyNumberFormat="1" applyFont="1" applyAlignment="1">
      <alignment horizontal="center"/>
    </xf>
    <xf numFmtId="0" fontId="15" fillId="0" borderId="1" xfId="0" applyFont="1" applyBorder="1" applyAlignment="1">
      <alignment horizontal="center" wrapText="1"/>
    </xf>
    <xf numFmtId="0" fontId="0" fillId="0" borderId="1" xfId="0" applyBorder="1"/>
    <xf numFmtId="0" fontId="31" fillId="0" borderId="0" xfId="0" applyFont="1" applyAlignment="1">
      <alignment horizontal="center"/>
    </xf>
    <xf numFmtId="0" fontId="29" fillId="0" borderId="5" xfId="0" applyFont="1" applyBorder="1"/>
    <xf numFmtId="0" fontId="29" fillId="0" borderId="6" xfId="0" applyFont="1" applyBorder="1"/>
    <xf numFmtId="0" fontId="32" fillId="0" borderId="1" xfId="0" applyFont="1" applyBorder="1" applyAlignment="1">
      <alignment horizontal="center"/>
    </xf>
    <xf numFmtId="0" fontId="30" fillId="0" borderId="1" xfId="0" applyFont="1" applyBorder="1" applyAlignment="1">
      <alignment horizontal="center"/>
    </xf>
    <xf numFmtId="0" fontId="11" fillId="0" borderId="2" xfId="0" applyFont="1" applyBorder="1" applyAlignment="1">
      <alignment vertical="top"/>
    </xf>
    <xf numFmtId="0" fontId="11" fillId="0" borderId="2" xfId="0" applyFont="1" applyBorder="1" applyAlignment="1">
      <alignment vertical="top" wrapText="1"/>
    </xf>
    <xf numFmtId="0" fontId="11" fillId="15" borderId="2" xfId="0" applyFont="1" applyFill="1" applyBorder="1" applyAlignment="1">
      <alignment vertical="top"/>
    </xf>
    <xf numFmtId="0" fontId="11" fillId="0" borderId="1" xfId="0" applyFont="1" applyBorder="1" applyAlignment="1">
      <alignment vertical="top"/>
    </xf>
    <xf numFmtId="0" fontId="33" fillId="0" borderId="1" xfId="0" applyFont="1" applyBorder="1" applyAlignment="1">
      <alignment vertical="top"/>
    </xf>
    <xf numFmtId="0" fontId="34" fillId="16" borderId="0" xfId="0" applyFont="1" applyFill="1" applyAlignment="1">
      <alignment horizontal="center"/>
    </xf>
    <xf numFmtId="0" fontId="32" fillId="0" borderId="2" xfId="0" applyFont="1" applyBorder="1"/>
    <xf numFmtId="0" fontId="1" fillId="2" borderId="4" xfId="0" applyFont="1" applyFill="1" applyBorder="1" applyAlignment="1">
      <alignment vertical="center" wrapText="1" readingOrder="1"/>
    </xf>
    <xf numFmtId="0" fontId="35" fillId="17" borderId="1" xfId="0" applyFont="1" applyFill="1" applyBorder="1" applyAlignment="1">
      <alignment horizontal="center" wrapText="1"/>
    </xf>
    <xf numFmtId="0" fontId="1" fillId="18" borderId="1" xfId="0" applyFont="1" applyFill="1" applyBorder="1" applyAlignment="1">
      <alignment vertical="center" wrapText="1" readingOrder="1"/>
    </xf>
    <xf numFmtId="0" fontId="14" fillId="19" borderId="1" xfId="0" applyFont="1" applyFill="1" applyBorder="1" applyAlignment="1">
      <alignment horizontal="center" wrapText="1"/>
    </xf>
    <xf numFmtId="0" fontId="36" fillId="0" borderId="2" xfId="0" applyFont="1" applyBorder="1"/>
    <xf numFmtId="0" fontId="37" fillId="0" borderId="2" xfId="0" applyFont="1" applyBorder="1" applyAlignment="1">
      <alignment vertical="top" wrapText="1"/>
    </xf>
    <xf numFmtId="0" fontId="37" fillId="0" borderId="2" xfId="0" applyFont="1" applyBorder="1" applyAlignment="1">
      <alignment vertical="top"/>
    </xf>
    <xf numFmtId="164" fontId="0" fillId="4" borderId="1" xfId="0" applyNumberFormat="1" applyFill="1" applyBorder="1" applyAlignment="1">
      <alignment horizontal="center"/>
    </xf>
  </cellXfs>
  <cellStyles count="3">
    <cellStyle name="Currency" xfId="2" builtinId="4"/>
    <cellStyle name="Normal" xfId="0" builtinId="0"/>
    <cellStyle name="Normal 2" xfId="1"/>
  </cellStyles>
  <dxfs count="9">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Overall - PO Burn 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'[1]Master Data- Finance'!$C$24</c:f>
              <c:strCache>
                <c:ptCount val="1"/>
                <c:pt idx="0">
                  <c:v>Budget Available</c:v>
                </c:pt>
              </c:strCache>
            </c:strRef>
          </c:tx>
          <c:spPr>
            <a:ln w="28575" cap="rnd">
              <a:solidFill>
                <a:schemeClr val="accent1"/>
              </a:solidFill>
              <a:round/>
            </a:ln>
            <a:effectLst/>
          </c:spPr>
          <c:marker>
            <c:symbol val="none"/>
          </c:marker>
          <c:cat>
            <c:strRef>
              <c:f>'[1]Master Data- Finance'!$B$25:$B$28</c:f>
              <c:strCache>
                <c:ptCount val="4"/>
                <c:pt idx="1">
                  <c:v>Jan 23</c:v>
                </c:pt>
                <c:pt idx="2">
                  <c:v>Feb 23</c:v>
                </c:pt>
                <c:pt idx="3">
                  <c:v>Mar 23</c:v>
                </c:pt>
              </c:strCache>
            </c:strRef>
          </c:cat>
          <c:val>
            <c:numRef>
              <c:f>'[1]Master Data- Finance'!$C$25:$C$28</c:f>
              <c:numCache>
                <c:formatCode>General</c:formatCode>
                <c:ptCount val="4"/>
                <c:pt idx="0">
                  <c:v>6394038.1448322292</c:v>
                </c:pt>
                <c:pt idx="1">
                  <c:v>5911375.6948322291</c:v>
                </c:pt>
                <c:pt idx="2">
                  <c:v>5412192.4848322291</c:v>
                </c:pt>
                <c:pt idx="3">
                  <c:v>4860224.7548322286</c:v>
                </c:pt>
              </c:numCache>
            </c:numRef>
          </c:val>
          <c:smooth val="0"/>
          <c:extLst>
            <c:ext xmlns:c16="http://schemas.microsoft.com/office/drawing/2014/chart" uri="{C3380CC4-5D6E-409C-BE32-E72D297353CC}">
              <c16:uniqueId val="{00000000-FD10-4162-AB33-279D550F1477}"/>
            </c:ext>
          </c:extLst>
        </c:ser>
        <c:dLbls>
          <c:showLegendKey val="0"/>
          <c:showVal val="0"/>
          <c:showCatName val="0"/>
          <c:showSerName val="0"/>
          <c:showPercent val="0"/>
          <c:showBubbleSize val="0"/>
        </c:dLbls>
        <c:smooth val="0"/>
        <c:axId val="1668340288"/>
        <c:axId val="1668341536"/>
      </c:lineChart>
      <c:catAx>
        <c:axId val="166834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1536"/>
        <c:crosses val="autoZero"/>
        <c:auto val="1"/>
        <c:lblAlgn val="ctr"/>
        <c:lblOffset val="100"/>
        <c:noMultiLvlLbl val="0"/>
      </c:catAx>
      <c:valAx>
        <c:axId val="166834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0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a:t>
            </a:r>
            <a:r>
              <a:rPr lang="en-US" baseline="0"/>
              <a:t>  vs  (Budget consumed + Next Qrtr forecast)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'[1]Master Data- Finance'!$B$41</c:f>
              <c:strCache>
                <c:ptCount val="1"/>
                <c:pt idx="0">
                  <c:v>PO value ( From Column "E" )</c:v>
                </c:pt>
              </c:strCache>
            </c:strRef>
          </c:tx>
          <c:spPr>
            <a:solidFill>
              <a:schemeClr val="accent1"/>
            </a:solidFill>
            <a:ln>
              <a:noFill/>
            </a:ln>
            <a:effectLst/>
          </c:spPr>
          <c:invertIfNegative val="0"/>
          <c:cat>
            <c:strRef>
              <c:f>'[1]Master Data- Finance'!$A$42:$A$54</c:f>
              <c:strCache>
                <c:ptCount val="13"/>
                <c:pt idx="0">
                  <c:v>IPT</c:v>
                </c:pt>
                <c:pt idx="1">
                  <c:v>EU MDR</c:v>
                </c:pt>
                <c:pt idx="2">
                  <c:v>GMI</c:v>
                </c:pt>
                <c:pt idx="3">
                  <c:v>Mobile Ops - Mrkt Expn</c:v>
                </c:pt>
                <c:pt idx="4">
                  <c:v>Mobile Ops - Jupiter</c:v>
                </c:pt>
                <c:pt idx="5">
                  <c:v>Mobile Ops - Digital</c:v>
                </c:pt>
                <c:pt idx="6">
                  <c:v>Mobile Ops - Oahu </c:v>
                </c:pt>
                <c:pt idx="7">
                  <c:v>ORCA2.0</c:v>
                </c:pt>
                <c:pt idx="8">
                  <c:v>Brookyln Bridge</c:v>
                </c:pt>
                <c:pt idx="9">
                  <c:v>Sapphire</c:v>
                </c:pt>
                <c:pt idx="10">
                  <c:v>Cloud Ops</c:v>
                </c:pt>
                <c:pt idx="11">
                  <c:v>Hercules(Android dev)</c:v>
                </c:pt>
                <c:pt idx="12">
                  <c:v>CAPEX</c:v>
                </c:pt>
              </c:strCache>
            </c:strRef>
          </c:cat>
          <c:val>
            <c:numRef>
              <c:f>'[1]Master Data- Finance'!$B$42:$B$54</c:f>
              <c:numCache>
                <c:formatCode>General</c:formatCode>
                <c:ptCount val="13"/>
                <c:pt idx="0">
                  <c:v>617845.72000000009</c:v>
                </c:pt>
                <c:pt idx="1">
                  <c:v>995183.31200000003</c:v>
                </c:pt>
                <c:pt idx="2">
                  <c:v>126013.89427222848</c:v>
                </c:pt>
                <c:pt idx="3">
                  <c:v>288923.45462000003</c:v>
                </c:pt>
                <c:pt idx="4">
                  <c:v>180426.80335999999</c:v>
                </c:pt>
                <c:pt idx="5">
                  <c:v>180426.80335999999</c:v>
                </c:pt>
                <c:pt idx="6">
                  <c:v>113869.35881999999</c:v>
                </c:pt>
                <c:pt idx="7">
                  <c:v>732105.1470600001</c:v>
                </c:pt>
                <c:pt idx="8">
                  <c:v>136093.35881999999</c:v>
                </c:pt>
                <c:pt idx="9">
                  <c:v>532264.80000000005</c:v>
                </c:pt>
                <c:pt idx="10">
                  <c:v>765811.54706000013</c:v>
                </c:pt>
                <c:pt idx="11">
                  <c:v>1382102.731958763</c:v>
                </c:pt>
                <c:pt idx="12">
                  <c:v>162205.60503999999</c:v>
                </c:pt>
              </c:numCache>
            </c:numRef>
          </c:val>
          <c:extLst>
            <c:ext xmlns:c16="http://schemas.microsoft.com/office/drawing/2014/chart" uri="{C3380CC4-5D6E-409C-BE32-E72D297353CC}">
              <c16:uniqueId val="{00000000-C444-4E42-9BF9-50677844C1BC}"/>
            </c:ext>
          </c:extLst>
        </c:ser>
        <c:ser>
          <c:idx val="1"/>
          <c:order val="1"/>
          <c:tx>
            <c:strRef>
              <c:f>'[1]Master Data- Finance'!$C$41</c:f>
              <c:strCache>
                <c:ptCount val="1"/>
              </c:strCache>
            </c:strRef>
          </c:tx>
          <c:spPr>
            <a:solidFill>
              <a:schemeClr val="accent2"/>
            </a:solidFill>
            <a:ln>
              <a:noFill/>
            </a:ln>
            <a:effectLst/>
          </c:spPr>
          <c:invertIfNegative val="0"/>
          <c:cat>
            <c:strRef>
              <c:f>'[1]Master Data- Finance'!$A$42:$A$54</c:f>
              <c:strCache>
                <c:ptCount val="13"/>
                <c:pt idx="0">
                  <c:v>IPT</c:v>
                </c:pt>
                <c:pt idx="1">
                  <c:v>EU MDR</c:v>
                </c:pt>
                <c:pt idx="2">
                  <c:v>GMI</c:v>
                </c:pt>
                <c:pt idx="3">
                  <c:v>Mobile Ops - Mrkt Expn</c:v>
                </c:pt>
                <c:pt idx="4">
                  <c:v>Mobile Ops - Jupiter</c:v>
                </c:pt>
                <c:pt idx="5">
                  <c:v>Mobile Ops - Digital</c:v>
                </c:pt>
                <c:pt idx="6">
                  <c:v>Mobile Ops - Oahu </c:v>
                </c:pt>
                <c:pt idx="7">
                  <c:v>ORCA2.0</c:v>
                </c:pt>
                <c:pt idx="8">
                  <c:v>Brookyln Bridge</c:v>
                </c:pt>
                <c:pt idx="9">
                  <c:v>Sapphire</c:v>
                </c:pt>
                <c:pt idx="10">
                  <c:v>Cloud Ops</c:v>
                </c:pt>
                <c:pt idx="11">
                  <c:v>Hercules(Android dev)</c:v>
                </c:pt>
                <c:pt idx="12">
                  <c:v>CAPEX</c:v>
                </c:pt>
              </c:strCache>
            </c:strRef>
          </c:cat>
          <c:val>
            <c:numRef>
              <c:f>'[1]Master Data- Finance'!$C$42:$C$54</c:f>
              <c:numCache>
                <c:formatCode>General</c:formatCode>
                <c:ptCount val="13"/>
              </c:numCache>
            </c:numRef>
          </c:val>
          <c:extLst>
            <c:ext xmlns:c16="http://schemas.microsoft.com/office/drawing/2014/chart" uri="{C3380CC4-5D6E-409C-BE32-E72D297353CC}">
              <c16:uniqueId val="{00000001-C444-4E42-9BF9-50677844C1BC}"/>
            </c:ext>
          </c:extLst>
        </c:ser>
        <c:dLbls>
          <c:showLegendKey val="0"/>
          <c:showVal val="0"/>
          <c:showCatName val="0"/>
          <c:showSerName val="0"/>
          <c:showPercent val="0"/>
          <c:showBubbleSize val="0"/>
        </c:dLbls>
        <c:gapWidth val="0"/>
        <c:overlap val="-100"/>
        <c:axId val="636164448"/>
        <c:axId val="636169856"/>
      </c:barChart>
      <c:barChart>
        <c:barDir val="col"/>
        <c:grouping val="stacked"/>
        <c:varyColors val="0"/>
        <c:ser>
          <c:idx val="2"/>
          <c:order val="2"/>
          <c:tx>
            <c:strRef>
              <c:f>'[1]Master Data- Finance'!$D$41</c:f>
              <c:strCache>
                <c:ptCount val="1"/>
                <c:pt idx="0">
                  <c:v>Actual ( from Column "F" )</c:v>
                </c:pt>
              </c:strCache>
            </c:strRef>
          </c:tx>
          <c:spPr>
            <a:solidFill>
              <a:schemeClr val="accent3"/>
            </a:solidFill>
            <a:ln>
              <a:noFill/>
            </a:ln>
            <a:effectLst/>
          </c:spPr>
          <c:invertIfNegative val="0"/>
          <c:cat>
            <c:strRef>
              <c:f>'[1]Master Data- Finance'!$A$42:$A$54</c:f>
              <c:strCache>
                <c:ptCount val="13"/>
                <c:pt idx="0">
                  <c:v>IPT</c:v>
                </c:pt>
                <c:pt idx="1">
                  <c:v>EU MDR</c:v>
                </c:pt>
                <c:pt idx="2">
                  <c:v>GMI</c:v>
                </c:pt>
                <c:pt idx="3">
                  <c:v>Mobile Ops - Mrkt Expn</c:v>
                </c:pt>
                <c:pt idx="4">
                  <c:v>Mobile Ops - Jupiter</c:v>
                </c:pt>
                <c:pt idx="5">
                  <c:v>Mobile Ops - Digital</c:v>
                </c:pt>
                <c:pt idx="6">
                  <c:v>Mobile Ops - Oahu </c:v>
                </c:pt>
                <c:pt idx="7">
                  <c:v>ORCA2.0</c:v>
                </c:pt>
                <c:pt idx="8">
                  <c:v>Brookyln Bridge</c:v>
                </c:pt>
                <c:pt idx="9">
                  <c:v>Sapphire</c:v>
                </c:pt>
                <c:pt idx="10">
                  <c:v>Cloud Ops</c:v>
                </c:pt>
                <c:pt idx="11">
                  <c:v>Hercules(Android dev)</c:v>
                </c:pt>
                <c:pt idx="12">
                  <c:v>CAPEX</c:v>
                </c:pt>
              </c:strCache>
            </c:strRef>
          </c:cat>
          <c:val>
            <c:numRef>
              <c:f>'[1]Master Data- Finance'!$D$42:$D$54</c:f>
              <c:numCache>
                <c:formatCode>General</c:formatCode>
                <c:ptCount val="13"/>
                <c:pt idx="0">
                  <c:v>265976.56</c:v>
                </c:pt>
                <c:pt idx="1">
                  <c:v>509211.82</c:v>
                </c:pt>
                <c:pt idx="2">
                  <c:v>73078.239999999991</c:v>
                </c:pt>
                <c:pt idx="3">
                  <c:v>99288</c:v>
                </c:pt>
                <c:pt idx="4">
                  <c:v>0</c:v>
                </c:pt>
                <c:pt idx="5">
                  <c:v>0</c:v>
                </c:pt>
                <c:pt idx="6">
                  <c:v>89460</c:v>
                </c:pt>
                <c:pt idx="7">
                  <c:v>445881.75</c:v>
                </c:pt>
                <c:pt idx="8">
                  <c:v>95040</c:v>
                </c:pt>
                <c:pt idx="9">
                  <c:v>371704</c:v>
                </c:pt>
                <c:pt idx="10">
                  <c:v>534800</c:v>
                </c:pt>
                <c:pt idx="11">
                  <c:v>726969.09</c:v>
                </c:pt>
                <c:pt idx="12">
                  <c:v>169912.75</c:v>
                </c:pt>
              </c:numCache>
            </c:numRef>
          </c:val>
          <c:extLst>
            <c:ext xmlns:c16="http://schemas.microsoft.com/office/drawing/2014/chart" uri="{C3380CC4-5D6E-409C-BE32-E72D297353CC}">
              <c16:uniqueId val="{00000002-C444-4E42-9BF9-50677844C1BC}"/>
            </c:ext>
          </c:extLst>
        </c:ser>
        <c:ser>
          <c:idx val="3"/>
          <c:order val="3"/>
          <c:tx>
            <c:strRef>
              <c:f>'[1]Master Data- Finance'!$F$41</c:f>
              <c:strCache>
                <c:ptCount val="1"/>
                <c:pt idx="0">
                  <c:v>Next Qrtr Forecast
( Sum of Column "N","P","R" )</c:v>
                </c:pt>
              </c:strCache>
            </c:strRef>
          </c:tx>
          <c:spPr>
            <a:solidFill>
              <a:schemeClr val="accent4"/>
            </a:solidFill>
            <a:ln>
              <a:noFill/>
            </a:ln>
            <a:effectLst/>
          </c:spPr>
          <c:invertIfNegative val="0"/>
          <c:cat>
            <c:strRef>
              <c:f>'[1]Master Data- Finance'!$A$42:$A$54</c:f>
              <c:strCache>
                <c:ptCount val="13"/>
                <c:pt idx="0">
                  <c:v>IPT</c:v>
                </c:pt>
                <c:pt idx="1">
                  <c:v>EU MDR</c:v>
                </c:pt>
                <c:pt idx="2">
                  <c:v>GMI</c:v>
                </c:pt>
                <c:pt idx="3">
                  <c:v>Mobile Ops - Mrkt Expn</c:v>
                </c:pt>
                <c:pt idx="4">
                  <c:v>Mobile Ops - Jupiter</c:v>
                </c:pt>
                <c:pt idx="5">
                  <c:v>Mobile Ops - Digital</c:v>
                </c:pt>
                <c:pt idx="6">
                  <c:v>Mobile Ops - Oahu </c:v>
                </c:pt>
                <c:pt idx="7">
                  <c:v>ORCA2.0</c:v>
                </c:pt>
                <c:pt idx="8">
                  <c:v>Brookyln Bridge</c:v>
                </c:pt>
                <c:pt idx="9">
                  <c:v>Sapphire</c:v>
                </c:pt>
                <c:pt idx="10">
                  <c:v>Cloud Ops</c:v>
                </c:pt>
                <c:pt idx="11">
                  <c:v>Hercules(Android dev)</c:v>
                </c:pt>
                <c:pt idx="12">
                  <c:v>CAPEX</c:v>
                </c:pt>
              </c:strCache>
            </c:strRef>
          </c:cat>
          <c:val>
            <c:numRef>
              <c:f>'[1]Master Data- Finance'!$F$42:$F$54</c:f>
              <c:numCache>
                <c:formatCode>General</c:formatCode>
                <c:ptCount val="13"/>
                <c:pt idx="0">
                  <c:v>166767.25</c:v>
                </c:pt>
                <c:pt idx="1">
                  <c:v>264936.09999999998</c:v>
                </c:pt>
                <c:pt idx="2">
                  <c:v>33451.199999999997</c:v>
                </c:pt>
                <c:pt idx="3">
                  <c:v>67788</c:v>
                </c:pt>
                <c:pt idx="4">
                  <c:v>63000</c:v>
                </c:pt>
                <c:pt idx="5">
                  <c:v>0</c:v>
                </c:pt>
                <c:pt idx="6">
                  <c:v>29820</c:v>
                </c:pt>
                <c:pt idx="7">
                  <c:v>249510</c:v>
                </c:pt>
                <c:pt idx="8">
                  <c:v>35640</c:v>
                </c:pt>
                <c:pt idx="9">
                  <c:v>139389</c:v>
                </c:pt>
                <c:pt idx="10">
                  <c:v>200550</c:v>
                </c:pt>
                <c:pt idx="11">
                  <c:v>323400</c:v>
                </c:pt>
                <c:pt idx="12">
                  <c:v>91554.75</c:v>
                </c:pt>
              </c:numCache>
            </c:numRef>
          </c:val>
          <c:extLst>
            <c:ext xmlns:c16="http://schemas.microsoft.com/office/drawing/2014/chart" uri="{C3380CC4-5D6E-409C-BE32-E72D297353CC}">
              <c16:uniqueId val="{00000003-C444-4E42-9BF9-50677844C1BC}"/>
            </c:ext>
          </c:extLst>
        </c:ser>
        <c:dLbls>
          <c:showLegendKey val="0"/>
          <c:showVal val="0"/>
          <c:showCatName val="0"/>
          <c:showSerName val="0"/>
          <c:showPercent val="0"/>
          <c:showBubbleSize val="0"/>
        </c:dLbls>
        <c:gapWidth val="219"/>
        <c:overlap val="100"/>
        <c:axId val="770658960"/>
        <c:axId val="770646896"/>
      </c:barChart>
      <c:catAx>
        <c:axId val="63616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69856"/>
        <c:crosses val="autoZero"/>
        <c:auto val="1"/>
        <c:lblAlgn val="ctr"/>
        <c:lblOffset val="100"/>
        <c:noMultiLvlLbl val="0"/>
      </c:catAx>
      <c:valAx>
        <c:axId val="63616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64448"/>
        <c:crosses val="autoZero"/>
        <c:crossBetween val="between"/>
      </c:valAx>
      <c:valAx>
        <c:axId val="770646896"/>
        <c:scaling>
          <c:orientation val="minMax"/>
        </c:scaling>
        <c:delete val="1"/>
        <c:axPos val="r"/>
        <c:numFmt formatCode="General" sourceLinked="1"/>
        <c:majorTickMark val="out"/>
        <c:minorTickMark val="none"/>
        <c:tickLblPos val="nextTo"/>
        <c:crossAx val="770658960"/>
        <c:crosses val="max"/>
        <c:crossBetween val="between"/>
      </c:valAx>
      <c:catAx>
        <c:axId val="770658960"/>
        <c:scaling>
          <c:orientation val="minMax"/>
        </c:scaling>
        <c:delete val="1"/>
        <c:axPos val="b"/>
        <c:numFmt formatCode="General" sourceLinked="1"/>
        <c:majorTickMark val="out"/>
        <c:minorTickMark val="none"/>
        <c:tickLblPos val="nextTo"/>
        <c:crossAx val="7706468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Program</a:t>
            </a:r>
            <a:r>
              <a:rPr lang="en-US" baseline="0"/>
              <a:t> Level Burn down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'[1]Master Data- Finance'!$B$41</c:f>
              <c:strCache>
                <c:ptCount val="1"/>
                <c:pt idx="0">
                  <c:v>PO value ( From Column "E" )</c:v>
                </c:pt>
              </c:strCache>
            </c:strRef>
          </c:tx>
          <c:spPr>
            <a:solidFill>
              <a:schemeClr val="accent2"/>
            </a:solidFill>
            <a:ln>
              <a:noFill/>
            </a:ln>
            <a:effectLst/>
          </c:spPr>
          <c:invertIfNegative val="0"/>
          <c:val>
            <c:numRef>
              <c:f>'[1]Master Data- Finance'!$B$42:$B$54</c:f>
              <c:numCache>
                <c:formatCode>General</c:formatCode>
                <c:ptCount val="13"/>
                <c:pt idx="0">
                  <c:v>617845.72000000009</c:v>
                </c:pt>
                <c:pt idx="1">
                  <c:v>995183.31200000003</c:v>
                </c:pt>
                <c:pt idx="2">
                  <c:v>126013.89427222848</c:v>
                </c:pt>
                <c:pt idx="3">
                  <c:v>288923.45462000003</c:v>
                </c:pt>
                <c:pt idx="4">
                  <c:v>180426.80335999999</c:v>
                </c:pt>
                <c:pt idx="5">
                  <c:v>180426.80335999999</c:v>
                </c:pt>
                <c:pt idx="6">
                  <c:v>113869.35881999999</c:v>
                </c:pt>
                <c:pt idx="7">
                  <c:v>732105.1470600001</c:v>
                </c:pt>
                <c:pt idx="8">
                  <c:v>136093.35881999999</c:v>
                </c:pt>
                <c:pt idx="9">
                  <c:v>532264.80000000005</c:v>
                </c:pt>
                <c:pt idx="10">
                  <c:v>765811.54706000013</c:v>
                </c:pt>
                <c:pt idx="11">
                  <c:v>1382102.731958763</c:v>
                </c:pt>
                <c:pt idx="12">
                  <c:v>162205.60503999999</c:v>
                </c:pt>
              </c:numCache>
            </c:numRef>
          </c:val>
          <c:extLst>
            <c:ext xmlns:c16="http://schemas.microsoft.com/office/drawing/2014/chart" uri="{C3380CC4-5D6E-409C-BE32-E72D297353CC}">
              <c16:uniqueId val="{00000000-0876-4CE3-A747-9C0C4CEDC67A}"/>
            </c:ext>
          </c:extLst>
        </c:ser>
        <c:ser>
          <c:idx val="2"/>
          <c:order val="2"/>
          <c:tx>
            <c:strRef>
              <c:f>'[1]Master Data- Finance'!$D$41</c:f>
              <c:strCache>
                <c:ptCount val="1"/>
                <c:pt idx="0">
                  <c:v>Actual ( from Column "F" )</c:v>
                </c:pt>
              </c:strCache>
            </c:strRef>
          </c:tx>
          <c:spPr>
            <a:solidFill>
              <a:schemeClr val="accent6"/>
            </a:solidFill>
            <a:ln>
              <a:noFill/>
            </a:ln>
            <a:effectLst/>
          </c:spPr>
          <c:invertIfNegative val="0"/>
          <c:val>
            <c:numRef>
              <c:f>'[1]Master Data- Finance'!$D$42:$D$54</c:f>
              <c:numCache>
                <c:formatCode>General</c:formatCode>
                <c:ptCount val="13"/>
                <c:pt idx="0">
                  <c:v>265976.56</c:v>
                </c:pt>
                <c:pt idx="1">
                  <c:v>509211.82</c:v>
                </c:pt>
                <c:pt idx="2">
                  <c:v>73078.239999999991</c:v>
                </c:pt>
                <c:pt idx="3">
                  <c:v>99288</c:v>
                </c:pt>
                <c:pt idx="4">
                  <c:v>0</c:v>
                </c:pt>
                <c:pt idx="5">
                  <c:v>0</c:v>
                </c:pt>
                <c:pt idx="6">
                  <c:v>89460</c:v>
                </c:pt>
                <c:pt idx="7">
                  <c:v>445881.75</c:v>
                </c:pt>
                <c:pt idx="8">
                  <c:v>95040</c:v>
                </c:pt>
                <c:pt idx="9">
                  <c:v>371704</c:v>
                </c:pt>
                <c:pt idx="10">
                  <c:v>534800</c:v>
                </c:pt>
                <c:pt idx="11">
                  <c:v>726969.09</c:v>
                </c:pt>
                <c:pt idx="12">
                  <c:v>169912.75</c:v>
                </c:pt>
              </c:numCache>
            </c:numRef>
          </c:val>
          <c:extLst>
            <c:ext xmlns:c16="http://schemas.microsoft.com/office/drawing/2014/chart" uri="{C3380CC4-5D6E-409C-BE32-E72D297353CC}">
              <c16:uniqueId val="{00000001-0876-4CE3-A747-9C0C4CEDC67A}"/>
            </c:ext>
          </c:extLst>
        </c:ser>
        <c:dLbls>
          <c:showLegendKey val="0"/>
          <c:showVal val="0"/>
          <c:showCatName val="0"/>
          <c:showSerName val="0"/>
          <c:showPercent val="0"/>
          <c:showBubbleSize val="0"/>
        </c:dLbls>
        <c:gapWidth val="219"/>
        <c:overlap val="-27"/>
        <c:axId val="98287344"/>
        <c:axId val="98293584"/>
        <c:extLst>
          <c:ext xmlns:c15="http://schemas.microsoft.com/office/drawing/2012/chart" uri="{02D57815-91ED-43cb-92C2-25804820EDAC}">
            <c15:filteredBarSeries>
              <c15:ser>
                <c:idx val="1"/>
                <c:order val="1"/>
                <c:tx>
                  <c:strRef>
                    <c:extLst>
                      <c:ext uri="{02D57815-91ED-43cb-92C2-25804820EDAC}">
                        <c15:formulaRef>
                          <c15:sqref>'[1]Master Data- Finance'!$C$41</c15:sqref>
                        </c15:formulaRef>
                      </c:ext>
                    </c:extLst>
                    <c:strCache>
                      <c:ptCount val="1"/>
                    </c:strCache>
                  </c:strRef>
                </c:tx>
                <c:spPr>
                  <a:solidFill>
                    <a:schemeClr val="accent4"/>
                  </a:solidFill>
                  <a:ln>
                    <a:noFill/>
                  </a:ln>
                  <a:effectLst/>
                </c:spPr>
                <c:invertIfNegative val="0"/>
                <c:val>
                  <c:numRef>
                    <c:extLst>
                      <c:ext uri="{02D57815-91ED-43cb-92C2-25804820EDAC}">
                        <c15:formulaRef>
                          <c15:sqref>'[1]Master Data- Finance'!$C$42:$C$54</c15:sqref>
                        </c15:formulaRef>
                      </c:ext>
                    </c:extLst>
                    <c:numCache>
                      <c:formatCode>General</c:formatCode>
                      <c:ptCount val="13"/>
                    </c:numCache>
                  </c:numRef>
                </c:val>
                <c:extLst>
                  <c:ext xmlns:c16="http://schemas.microsoft.com/office/drawing/2014/chart" uri="{C3380CC4-5D6E-409C-BE32-E72D297353CC}">
                    <c16:uniqueId val="{00000002-0876-4CE3-A747-9C0C4CEDC67A}"/>
                  </c:ext>
                </c:extLst>
              </c15:ser>
            </c15:filteredBarSeries>
          </c:ext>
        </c:extLst>
      </c:barChart>
      <c:catAx>
        <c:axId val="9828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93584"/>
        <c:crosses val="autoZero"/>
        <c:auto val="1"/>
        <c:lblAlgn val="ctr"/>
        <c:lblOffset val="100"/>
        <c:noMultiLvlLbl val="0"/>
      </c:catAx>
      <c:valAx>
        <c:axId val="9829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8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 Planned vs Actual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'[1]Master Data- Finance'!$A$74:$A$85</c:f>
              <c:strCache>
                <c:ptCount val="12"/>
                <c:pt idx="0">
                  <c:v>Jan 23</c:v>
                </c:pt>
                <c:pt idx="1">
                  <c:v>Feb 23</c:v>
                </c:pt>
                <c:pt idx="2">
                  <c:v>Mar 23</c:v>
                </c:pt>
                <c:pt idx="3">
                  <c:v>Apr 23</c:v>
                </c:pt>
                <c:pt idx="4">
                  <c:v>May 23</c:v>
                </c:pt>
                <c:pt idx="5">
                  <c:v>Jun 23</c:v>
                </c:pt>
                <c:pt idx="6">
                  <c:v>Jul 23</c:v>
                </c:pt>
                <c:pt idx="7">
                  <c:v>Aug 23</c:v>
                </c:pt>
                <c:pt idx="8">
                  <c:v>Sep 23</c:v>
                </c:pt>
                <c:pt idx="9">
                  <c:v>Oct 23</c:v>
                </c:pt>
                <c:pt idx="10">
                  <c:v>Nov 23</c:v>
                </c:pt>
                <c:pt idx="11">
                  <c:v>Dec 23</c:v>
                </c:pt>
              </c:strCache>
            </c:strRef>
          </c:cat>
          <c:val>
            <c:numRef>
              <c:f>'[1]Master Data- Finance'!$B$74:$B$85</c:f>
              <c:numCache>
                <c:formatCode>General</c:formatCode>
                <c:ptCount val="12"/>
                <c:pt idx="0">
                  <c:v>520574.58999999997</c:v>
                </c:pt>
                <c:pt idx="1">
                  <c:v>526583.65</c:v>
                </c:pt>
                <c:pt idx="2">
                  <c:v>585011.9</c:v>
                </c:pt>
                <c:pt idx="3">
                  <c:v>531093.25</c:v>
                </c:pt>
                <c:pt idx="4">
                  <c:v>582552.62</c:v>
                </c:pt>
                <c:pt idx="5">
                  <c:v>612535.42999999993</c:v>
                </c:pt>
                <c:pt idx="6">
                  <c:v>568420.49</c:v>
                </c:pt>
                <c:pt idx="7">
                  <c:v>554997.12760000001</c:v>
                </c:pt>
                <c:pt idx="8">
                  <c:v>522875.22519999999</c:v>
                </c:pt>
                <c:pt idx="9">
                  <c:v>523792.4264</c:v>
                </c:pt>
                <c:pt idx="10">
                  <c:v>509792.4264</c:v>
                </c:pt>
                <c:pt idx="11">
                  <c:v>502525.22519999999</c:v>
                </c:pt>
              </c:numCache>
            </c:numRef>
          </c:val>
          <c:smooth val="0"/>
          <c:extLst>
            <c:ext xmlns:c16="http://schemas.microsoft.com/office/drawing/2014/chart" uri="{C3380CC4-5D6E-409C-BE32-E72D297353CC}">
              <c16:uniqueId val="{00000000-00BB-472F-B657-4E828C0CCA4D}"/>
            </c:ext>
          </c:extLst>
        </c:ser>
        <c:ser>
          <c:idx val="1"/>
          <c:order val="1"/>
          <c:spPr>
            <a:ln w="28575" cap="rnd">
              <a:solidFill>
                <a:schemeClr val="accent2"/>
              </a:solidFill>
              <a:round/>
            </a:ln>
            <a:effectLst/>
          </c:spPr>
          <c:marker>
            <c:symbol val="none"/>
          </c:marker>
          <c:cat>
            <c:strRef>
              <c:f>'[1]Master Data- Finance'!$A$74:$A$85</c:f>
              <c:strCache>
                <c:ptCount val="12"/>
                <c:pt idx="0">
                  <c:v>Jan 23</c:v>
                </c:pt>
                <c:pt idx="1">
                  <c:v>Feb 23</c:v>
                </c:pt>
                <c:pt idx="2">
                  <c:v>Mar 23</c:v>
                </c:pt>
                <c:pt idx="3">
                  <c:v>Apr 23</c:v>
                </c:pt>
                <c:pt idx="4">
                  <c:v>May 23</c:v>
                </c:pt>
                <c:pt idx="5">
                  <c:v>Jun 23</c:v>
                </c:pt>
                <c:pt idx="6">
                  <c:v>Jul 23</c:v>
                </c:pt>
                <c:pt idx="7">
                  <c:v>Aug 23</c:v>
                </c:pt>
                <c:pt idx="8">
                  <c:v>Sep 23</c:v>
                </c:pt>
                <c:pt idx="9">
                  <c:v>Oct 23</c:v>
                </c:pt>
                <c:pt idx="10">
                  <c:v>Nov 23</c:v>
                </c:pt>
                <c:pt idx="11">
                  <c:v>Dec 23</c:v>
                </c:pt>
              </c:strCache>
            </c:strRef>
          </c:cat>
          <c:val>
            <c:numRef>
              <c:f>'[1]Master Data- Finance'!$C$74:$C$85</c:f>
              <c:numCache>
                <c:formatCode>General</c:formatCode>
                <c:ptCount val="12"/>
                <c:pt idx="0">
                  <c:v>482662.45</c:v>
                </c:pt>
                <c:pt idx="1">
                  <c:v>499183.21</c:v>
                </c:pt>
                <c:pt idx="2">
                  <c:v>551967.73</c:v>
                </c:pt>
                <c:pt idx="3">
                  <c:v>486947.49</c:v>
                </c:pt>
              </c:numCache>
            </c:numRef>
          </c:val>
          <c:smooth val="0"/>
          <c:extLst>
            <c:ext xmlns:c16="http://schemas.microsoft.com/office/drawing/2014/chart" uri="{C3380CC4-5D6E-409C-BE32-E72D297353CC}">
              <c16:uniqueId val="{00000001-00BB-472F-B657-4E828C0CCA4D}"/>
            </c:ext>
          </c:extLst>
        </c:ser>
        <c:dLbls>
          <c:showLegendKey val="0"/>
          <c:showVal val="0"/>
          <c:showCatName val="0"/>
          <c:showSerName val="0"/>
          <c:showPercent val="0"/>
          <c:showBubbleSize val="0"/>
        </c:dLbls>
        <c:smooth val="0"/>
        <c:axId val="426990943"/>
        <c:axId val="426986783"/>
      </c:lineChart>
      <c:catAx>
        <c:axId val="42699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86783"/>
        <c:crosses val="autoZero"/>
        <c:auto val="1"/>
        <c:lblAlgn val="ctr"/>
        <c:lblOffset val="100"/>
        <c:noMultiLvlLbl val="0"/>
      </c:catAx>
      <c:valAx>
        <c:axId val="42698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90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a:t>
            </a:r>
            <a:r>
              <a:rPr lang="en-US" baseline="0"/>
              <a:t> burn down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'Master Data - Burn Down'!$B$1</c:f>
              <c:strCache>
                <c:ptCount val="1"/>
                <c:pt idx="0">
                  <c:v>Budget Available</c:v>
                </c:pt>
              </c:strCache>
            </c:strRef>
          </c:tx>
          <c:spPr>
            <a:ln w="28575" cap="rnd">
              <a:solidFill>
                <a:schemeClr val="accent1"/>
              </a:solidFill>
              <a:round/>
            </a:ln>
            <a:effectLst/>
          </c:spPr>
          <c:marker>
            <c:symbol val="none"/>
          </c:marker>
          <c:cat>
            <c:numRef>
              <c:f>'Master Data - Burn Down'!$A$2:$A$5</c:f>
              <c:numCache>
                <c:formatCode>General</c:formatCode>
                <c:ptCount val="4"/>
                <c:pt idx="1">
                  <c:v>44927</c:v>
                </c:pt>
                <c:pt idx="2">
                  <c:v>44958</c:v>
                </c:pt>
                <c:pt idx="3">
                  <c:v>44986</c:v>
                </c:pt>
              </c:numCache>
            </c:numRef>
          </c:cat>
          <c:val>
            <c:numRef>
              <c:f>'Master Data - Burn Down'!$B$2:$B$5</c:f>
              <c:numCache>
                <c:formatCode>_("$"* #,##0.00_);_("$"* \(#,##0.00\);_("$"* "-"??_);_(@_)</c:formatCode>
                <c:ptCount val="4"/>
                <c:pt idx="0">
                  <c:v>6520753.3900000006</c:v>
                </c:pt>
                <c:pt idx="1">
                  <c:v>6036489.370000001</c:v>
                </c:pt>
                <c:pt idx="2">
                  <c:v>5529258.3000000007</c:v>
                </c:pt>
                <c:pt idx="3">
                  <c:v>4978949.7800000012</c:v>
                </c:pt>
              </c:numCache>
            </c:numRef>
          </c:val>
          <c:smooth val="0"/>
          <c:extLst>
            <c:ext xmlns:c16="http://schemas.microsoft.com/office/drawing/2014/chart" uri="{C3380CC4-5D6E-409C-BE32-E72D297353CC}">
              <c16:uniqueId val="{00000000-1D76-4889-8C52-765B9DC91454}"/>
            </c:ext>
          </c:extLst>
        </c:ser>
        <c:dLbls>
          <c:showLegendKey val="0"/>
          <c:showVal val="0"/>
          <c:showCatName val="0"/>
          <c:showSerName val="0"/>
          <c:showPercent val="0"/>
          <c:showBubbleSize val="0"/>
        </c:dLbls>
        <c:smooth val="0"/>
        <c:axId val="649047920"/>
        <c:axId val="649048336"/>
      </c:lineChart>
      <c:catAx>
        <c:axId val="64904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48336"/>
        <c:crosses val="autoZero"/>
        <c:auto val="1"/>
        <c:lblAlgn val="ctr"/>
        <c:lblOffset val="100"/>
        <c:noMultiLvlLbl val="1"/>
      </c:catAx>
      <c:valAx>
        <c:axId val="6490483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0479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none"/>
          </c:marker>
          <c:val>
            <c:numRef>
              <c:f>Metrics!#REF!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Metrics!#REF!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Metrics!#REF!</c15:sqref>
                        </c15:formulaRef>
                      </c:ext>
                    </c:extLst>
                    <c:strCache>
                      <c:ptCount val="11"/>
                      <c:pt idx="0">
                        <c:v>AMJ-23</c:v>
                      </c:pt>
                      <c:pt idx="1">
                        <c:v>7</c:v>
                      </c:pt>
                      <c:pt idx="2">
                        <c:v>7</c:v>
                      </c:pt>
                      <c:pt idx="3">
                        <c:v>7</c:v>
                      </c:pt>
                      <c:pt idx="4">
                        <c:v>6.71</c:v>
                      </c:pt>
                      <c:pt idx="5">
                        <c:v>NA</c:v>
                      </c:pt>
                      <c:pt idx="6">
                        <c:v>7</c:v>
                      </c:pt>
                      <c:pt idx="7">
                        <c:v>6.71</c:v>
                      </c:pt>
                      <c:pt idx="8">
                        <c:v>NA</c:v>
                      </c:pt>
                      <c:pt idx="9">
                        <c:v>NA</c:v>
                      </c:pt>
                      <c:pt idx="10">
                        <c:v>NA</c:v>
                      </c:pt>
                    </c:strCache>
                  </c:strRef>
                </c15:cat>
              </c15:filteredCategoryTitle>
            </c:ext>
            <c:ext xmlns:c16="http://schemas.microsoft.com/office/drawing/2014/chart" uri="{C3380CC4-5D6E-409C-BE32-E72D297353CC}">
              <c16:uniqueId val="{00000000-95C0-40C1-B0A9-83C441233E0D}"/>
            </c:ext>
          </c:extLst>
        </c:ser>
        <c:dLbls>
          <c:showLegendKey val="0"/>
          <c:showVal val="0"/>
          <c:showCatName val="0"/>
          <c:showSerName val="0"/>
          <c:showPercent val="0"/>
          <c:showBubbleSize val="0"/>
        </c:dLbls>
        <c:smooth val="0"/>
        <c:axId val="1637323327"/>
        <c:axId val="1637307103"/>
      </c:lineChart>
      <c:catAx>
        <c:axId val="163732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307103"/>
        <c:crosses val="autoZero"/>
        <c:auto val="1"/>
        <c:lblAlgn val="ctr"/>
        <c:lblOffset val="100"/>
        <c:noMultiLvlLbl val="0"/>
      </c:catAx>
      <c:valAx>
        <c:axId val="163730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323327"/>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'Master Data-Program_Metrics'!#REF!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'Master Data-Program_Metrics'!#REF!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'Master Data-Program_Metrics'!#REF!</c15:sqref>
                        </c15:formulaRef>
                      </c:ext>
                    </c:extLst>
                  </c:multiLvlStrRef>
                </c15:cat>
              </c15:filteredCategoryTitle>
            </c:ext>
            <c:ext xmlns:c16="http://schemas.microsoft.com/office/drawing/2014/chart" uri="{C3380CC4-5D6E-409C-BE32-E72D297353CC}">
              <c16:uniqueId val="{00000000-37D2-4524-BD5E-6B81B1181C35}"/>
            </c:ext>
          </c:extLst>
        </c:ser>
        <c:ser>
          <c:idx val="1"/>
          <c:order val="1"/>
          <c:spPr>
            <a:ln w="28575" cap="rnd">
              <a:solidFill>
                <a:schemeClr val="accent2"/>
              </a:solidFill>
              <a:round/>
            </a:ln>
            <a:effectLst/>
          </c:spPr>
          <c:marker>
            <c:symbol val="none"/>
          </c:marker>
          <c:val>
            <c:numRef>
              <c:f>'Master Data-Program_Metrics'!#REF!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'Master Data-Program_Metrics'!#REF!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'Master Data-Program_Metrics'!#REF!</c15:sqref>
                        </c15:formulaRef>
                      </c:ext>
                    </c:extLst>
                  </c:multiLvlStrRef>
                </c15:cat>
              </c15:filteredCategoryTitle>
            </c:ext>
            <c:ext xmlns:c16="http://schemas.microsoft.com/office/drawing/2014/chart" uri="{C3380CC4-5D6E-409C-BE32-E72D297353CC}">
              <c16:uniqueId val="{00000001-37D2-4524-BD5E-6B81B1181C35}"/>
            </c:ext>
          </c:extLst>
        </c:ser>
        <c:dLbls>
          <c:showLegendKey val="0"/>
          <c:showVal val="0"/>
          <c:showCatName val="0"/>
          <c:showSerName val="0"/>
          <c:showPercent val="0"/>
          <c:showBubbleSize val="0"/>
        </c:dLbls>
        <c:smooth val="0"/>
        <c:axId val="632631791"/>
        <c:axId val="632630543"/>
      </c:lineChart>
      <c:catAx>
        <c:axId val="63263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630543"/>
        <c:crosses val="autoZero"/>
        <c:auto val="1"/>
        <c:lblAlgn val="ctr"/>
        <c:lblOffset val="100"/>
        <c:noMultiLvlLbl val="0"/>
      </c:catAx>
      <c:valAx>
        <c:axId val="63263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631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224118</xdr:colOff>
      <xdr:row>21</xdr:row>
      <xdr:rowOff>21665</xdr:rowOff>
    </xdr:from>
    <xdr:to>
      <xdr:col>11</xdr:col>
      <xdr:colOff>702235</xdr:colOff>
      <xdr:row>35</xdr:row>
      <xdr:rowOff>150159</xdr:rowOff>
    </xdr:to>
    <xdr:graphicFrame macro="">
      <xdr:nvGraphicFramePr>
        <xdr:cNvPr id="3" name="Chart 2">
          <a:extLst>
            <a:ext uri="{FF2B5EF4-FFF2-40B4-BE49-F238E27FC236}">
              <a16:creationId xmlns:a16="http://schemas.microsoft.com/office/drawing/2014/main" id="{94E45A87-5BDD-4110-BEA1-AB12D6E337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83777</xdr:colOff>
      <xdr:row>39</xdr:row>
      <xdr:rowOff>132654</xdr:rowOff>
    </xdr:from>
    <xdr:to>
      <xdr:col>13</xdr:col>
      <xdr:colOff>814828</xdr:colOff>
      <xdr:row>60</xdr:row>
      <xdr:rowOff>61367</xdr:rowOff>
    </xdr:to>
    <xdr:graphicFrame macro="">
      <xdr:nvGraphicFramePr>
        <xdr:cNvPr id="4" name="Chart 3">
          <a:extLst>
            <a:ext uri="{FF2B5EF4-FFF2-40B4-BE49-F238E27FC236}">
              <a16:creationId xmlns:a16="http://schemas.microsoft.com/office/drawing/2014/main" id="{B3755CD4-BC00-438A-816E-6D5EB8140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1446893</xdr:colOff>
      <xdr:row>55</xdr:row>
      <xdr:rowOff>84364</xdr:rowOff>
    </xdr:from>
    <xdr:to>
      <xdr:col>5</xdr:col>
      <xdr:colOff>693964</xdr:colOff>
      <xdr:row>70</xdr:row>
      <xdr:rowOff>106136</xdr:rowOff>
    </xdr:to>
    <xdr:graphicFrame macro="">
      <xdr:nvGraphicFramePr>
        <xdr:cNvPr id="8" name="Chart 7">
          <a:extLst>
            <a:ext uri="{FF2B5EF4-FFF2-40B4-BE49-F238E27FC236}">
              <a16:creationId xmlns:a16="http://schemas.microsoft.com/office/drawing/2014/main" id="{906F58F6-833A-4B57-8585-58BFD0B84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1601108</xdr:colOff>
      <xdr:row>72</xdr:row>
      <xdr:rowOff>75293</xdr:rowOff>
    </xdr:from>
    <xdr:to>
      <xdr:col>8</xdr:col>
      <xdr:colOff>947965</xdr:colOff>
      <xdr:row>86</xdr:row>
      <xdr:rowOff>87993</xdr:rowOff>
    </xdr:to>
    <xdr:graphicFrame macro="">
      <xdr:nvGraphicFramePr>
        <xdr:cNvPr id="9" name="Chart 8">
          <a:extLst>
            <a:ext uri="{FF2B5EF4-FFF2-40B4-BE49-F238E27FC236}">
              <a16:creationId xmlns:a16="http://schemas.microsoft.com/office/drawing/2014/main" id="{B2348C21-FA77-4090-9DDF-69681BB1AF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104774</xdr:colOff>
      <xdr:row>1</xdr:row>
      <xdr:rowOff>3175</xdr:rowOff>
    </xdr:from>
    <xdr:to>
      <xdr:col>11</xdr:col>
      <xdr:colOff>463549</xdr:colOff>
      <xdr:row>13</xdr:row>
      <xdr:rowOff>6350</xdr:rowOff>
    </xdr:to>
    <xdr:graphicFrame macro="">
      <xdr:nvGraphicFramePr>
        <xdr:cNvPr id="2" name="Chart 1">
          <a:extLst>
            <a:ext uri="{FF2B5EF4-FFF2-40B4-BE49-F238E27FC236}">
              <a16:creationId xmlns:a16="http://schemas.microsoft.com/office/drawing/2014/main" id="{DE826740-6BB0-3434-D357-22FA5145B2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1383659</xdr:colOff>
      <xdr:row>15</xdr:row>
      <xdr:rowOff>106722</xdr:rowOff>
    </xdr:from>
    <xdr:to>
      <xdr:col>9</xdr:col>
      <xdr:colOff>280040</xdr:colOff>
      <xdr:row>29</xdr:row>
      <xdr:rowOff>108244</xdr:rowOff>
    </xdr:to>
    <xdr:pic>
      <xdr:nvPicPr>
        <xdr:cNvPr id="3" name="Picture 2">
          <a:extLst>
            <a:ext uri="{FF2B5EF4-FFF2-40B4-BE49-F238E27FC236}">
              <a16:creationId xmlns:a16="http://schemas.microsoft.com/office/drawing/2014/main" id="{5B6D9992-5EA7-4ABE-B137-CDD50B2D8417}"/>
            </a:ext>
          </a:extLst>
        </xdr:cNvPr>
        <xdr:cNvPicPr>
          <a:picLocks noChangeAspect="1"/>
        </xdr:cNvPicPr>
      </xdr:nvPicPr>
      <xdr:blipFill>
        <a:blip xmlns:r="http://schemas.openxmlformats.org/officeDocument/2006/relationships" r:embed="rId1"/>
        <a:stretch>
          <a:fillRect/>
        </a:stretch>
      </xdr:blipFill>
      <xdr:spPr>
        <a:xfrm>
          <a:off x="9100777" y="8033016"/>
          <a:ext cx="4260263" cy="2332346"/>
        </a:xfrm>
        <a:prstGeom prst="rect">
          <a:avLst/>
        </a:prstGeom>
      </xdr:spPr>
    </xdr:pic>
    <xdr:clientData/>
  </xdr:twoCellAnchor>
  <xdr:twoCellAnchor>
    <xdr:from>
      <xdr:col>16</xdr:col>
      <xdr:colOff>306160</xdr:colOff>
      <xdr:row>7</xdr:row>
      <xdr:rowOff>97972</xdr:rowOff>
    </xdr:from>
    <xdr:to>
      <xdr:col>24</xdr:col>
      <xdr:colOff>197303</xdr:colOff>
      <xdr:row>11</xdr:row>
      <xdr:rowOff>0</xdr:rowOff>
    </xdr:to>
    <xdr:graphicFrame macro="">
      <xdr:nvGraphicFramePr>
        <xdr:cNvPr id="2" name="Chart 1">
          <a:extLst>
            <a:ext uri="{FF2B5EF4-FFF2-40B4-BE49-F238E27FC236}">
              <a16:creationId xmlns:a16="http://schemas.microsoft.com/office/drawing/2014/main" id="{8299B013-1801-E53D-E994-188448E94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278946</xdr:colOff>
      <xdr:row>11</xdr:row>
      <xdr:rowOff>0</xdr:rowOff>
    </xdr:from>
    <xdr:to>
      <xdr:col>25</xdr:col>
      <xdr:colOff>170089</xdr:colOff>
      <xdr:row>14</xdr:row>
      <xdr:rowOff>65314</xdr:rowOff>
    </xdr:to>
    <xdr:graphicFrame macro="">
      <xdr:nvGraphicFramePr>
        <xdr:cNvPr id="5" name="Chart 4">
          <a:extLst>
            <a:ext uri="{FF2B5EF4-FFF2-40B4-BE49-F238E27FC236}">
              <a16:creationId xmlns:a16="http://schemas.microsoft.com/office/drawing/2014/main" id="{70BF8EEB-AE1E-5290-00C5-2838B517E4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1383659</xdr:colOff>
      <xdr:row>15</xdr:row>
      <xdr:rowOff>106722</xdr:rowOff>
    </xdr:from>
    <xdr:to>
      <xdr:col>9</xdr:col>
      <xdr:colOff>280040</xdr:colOff>
      <xdr:row>29</xdr:row>
      <xdr:rowOff>108244</xdr:rowOff>
    </xdr:to>
    <xdr:pic>
      <xdr:nvPicPr>
        <xdr:cNvPr id="4" name="Picture 3">
          <a:extLst>
            <a:ext uri="{FF2B5EF4-FFF2-40B4-BE49-F238E27FC236}">
              <a16:creationId xmlns:a16="http://schemas.microsoft.com/office/drawing/2014/main" id="{26129438-D7DE-4EDB-9B6B-307ACFC2C9DF}"/>
            </a:ext>
          </a:extLst>
        </xdr:cNvPr>
        <xdr:cNvPicPr>
          <a:picLocks noChangeAspect="1"/>
        </xdr:cNvPicPr>
      </xdr:nvPicPr>
      <xdr:blipFill>
        <a:blip xmlns:r="http://schemas.openxmlformats.org/officeDocument/2006/relationships" r:embed="rId1"/>
        <a:stretch>
          <a:fillRect/>
        </a:stretch>
      </xdr:blipFill>
      <xdr:spPr>
        <a:xfrm>
          <a:off x="7946384" y="8288697"/>
          <a:ext cx="4020831" cy="2306571"/>
        </a:xfrm>
        <a:prstGeom prst="rect">
          <a:avLst/>
        </a:prstGeom>
      </xdr:spPr>
    </xdr:pic>
    <xdr:clientData/>
  </xdr:twoCellAnchor>
  <xdr:twoCellAnchor editAs="oneCell">
    <xdr:from>
      <xdr:col>5</xdr:col>
      <xdr:colOff>1383659</xdr:colOff>
      <xdr:row>15</xdr:row>
      <xdr:rowOff>106722</xdr:rowOff>
    </xdr:from>
    <xdr:to>
      <xdr:col>9</xdr:col>
      <xdr:colOff>280040</xdr:colOff>
      <xdr:row>29</xdr:row>
      <xdr:rowOff>108244</xdr:rowOff>
    </xdr:to>
    <xdr:pic>
      <xdr:nvPicPr>
        <xdr:cNvPr id="6" name="Picture 5">
          <a:extLst>
            <a:ext uri="{FF2B5EF4-FFF2-40B4-BE49-F238E27FC236}">
              <a16:creationId xmlns:a16="http://schemas.microsoft.com/office/drawing/2014/main" id="{808F209F-99B7-449F-A63F-B0B1A9A4E33E}"/>
            </a:ext>
          </a:extLst>
        </xdr:cNvPr>
        <xdr:cNvPicPr>
          <a:picLocks noChangeAspect="1"/>
        </xdr:cNvPicPr>
      </xdr:nvPicPr>
      <xdr:blipFill>
        <a:blip xmlns:r="http://schemas.openxmlformats.org/officeDocument/2006/relationships" r:embed="rId1"/>
        <a:stretch>
          <a:fillRect/>
        </a:stretch>
      </xdr:blipFill>
      <xdr:spPr>
        <a:xfrm>
          <a:off x="8594084" y="8288697"/>
          <a:ext cx="4020831" cy="23065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MD_Dashboards_Master_Data_30thAu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Data-Executive Dashboard"/>
      <sheetName val="Master Data-Resource"/>
      <sheetName val="Master Data- Finance"/>
      <sheetName val="Master Data-Program_Metrics"/>
      <sheetName val="Master Data - Invoice"/>
      <sheetName val="Master Data - Upskilling plan"/>
    </sheetNames>
    <sheetDataSet>
      <sheetData sheetId="0"/>
      <sheetData sheetId="1"/>
      <sheetData sheetId="2">
        <row r="24">
          <cell r="C24" t="str">
            <v>Budget Available</v>
          </cell>
        </row>
        <row r="25">
          <cell r="C25">
            <v>6394038.1448322292</v>
          </cell>
        </row>
        <row r="26">
          <cell r="B26" t="str">
            <v>Jan 23</v>
          </cell>
          <cell r="C26">
            <v>5911375.6948322291</v>
          </cell>
        </row>
        <row r="27">
          <cell r="B27" t="str">
            <v>Feb 23</v>
          </cell>
          <cell r="C27">
            <v>5412192.4848322291</v>
          </cell>
        </row>
        <row r="28">
          <cell r="B28" t="str">
            <v>Mar 23</v>
          </cell>
          <cell r="C28">
            <v>4860224.7548322286</v>
          </cell>
        </row>
        <row r="41">
          <cell r="B41" t="str">
            <v>PO value ( From Column "E" )</v>
          </cell>
          <cell r="D41" t="str">
            <v>Actual ( from Column "F" )</v>
          </cell>
          <cell r="F41" t="str">
            <v>Next Qrtr Forecast
( Sum of Column "N","P","R" )</v>
          </cell>
        </row>
        <row r="42">
          <cell r="A42" t="str">
            <v>IPT</v>
          </cell>
          <cell r="B42">
            <v>617845.72000000009</v>
          </cell>
          <cell r="D42">
            <v>265976.56</v>
          </cell>
          <cell r="F42">
            <v>166767.25</v>
          </cell>
        </row>
        <row r="43">
          <cell r="A43" t="str">
            <v>EU MDR</v>
          </cell>
          <cell r="B43">
            <v>995183.31200000003</v>
          </cell>
          <cell r="D43">
            <v>509211.82</v>
          </cell>
          <cell r="F43">
            <v>264936.09999999998</v>
          </cell>
        </row>
        <row r="44">
          <cell r="A44" t="str">
            <v>GMI</v>
          </cell>
          <cell r="B44">
            <v>126013.89427222848</v>
          </cell>
          <cell r="D44">
            <v>73078.239999999991</v>
          </cell>
          <cell r="F44">
            <v>33451.199999999997</v>
          </cell>
        </row>
        <row r="45">
          <cell r="A45" t="str">
            <v>Mobile Ops - Mrkt Expn</v>
          </cell>
          <cell r="B45">
            <v>288923.45462000003</v>
          </cell>
          <cell r="D45">
            <v>99288</v>
          </cell>
          <cell r="F45">
            <v>67788</v>
          </cell>
        </row>
        <row r="46">
          <cell r="A46" t="str">
            <v>Mobile Ops - Jupiter</v>
          </cell>
          <cell r="B46">
            <v>180426.80335999999</v>
          </cell>
          <cell r="D46">
            <v>0</v>
          </cell>
          <cell r="F46">
            <v>63000</v>
          </cell>
        </row>
        <row r="47">
          <cell r="A47" t="str">
            <v>Mobile Ops - Digital</v>
          </cell>
          <cell r="B47">
            <v>180426.80335999999</v>
          </cell>
          <cell r="D47" t="e">
            <v>#REF!</v>
          </cell>
          <cell r="F47" t="e">
            <v>#REF!</v>
          </cell>
        </row>
        <row r="48">
          <cell r="A48" t="str">
            <v xml:space="preserve">Mobile Ops - Oahu </v>
          </cell>
          <cell r="B48">
            <v>113869.35881999999</v>
          </cell>
          <cell r="D48">
            <v>89460</v>
          </cell>
          <cell r="F48">
            <v>29820</v>
          </cell>
        </row>
        <row r="49">
          <cell r="A49" t="str">
            <v>ORCA2.0</v>
          </cell>
          <cell r="B49">
            <v>732105.1470600001</v>
          </cell>
          <cell r="D49">
            <v>445881.75</v>
          </cell>
          <cell r="F49">
            <v>249510</v>
          </cell>
        </row>
        <row r="50">
          <cell r="A50" t="str">
            <v>Brookyln Bridge</v>
          </cell>
          <cell r="B50">
            <v>136093.35881999999</v>
          </cell>
          <cell r="D50">
            <v>95040</v>
          </cell>
          <cell r="F50">
            <v>35640</v>
          </cell>
        </row>
        <row r="51">
          <cell r="A51" t="str">
            <v>Sapphire</v>
          </cell>
          <cell r="B51">
            <v>532264.80000000005</v>
          </cell>
          <cell r="D51">
            <v>371704</v>
          </cell>
          <cell r="F51">
            <v>139389</v>
          </cell>
        </row>
        <row r="52">
          <cell r="A52" t="str">
            <v>Cloud Ops</v>
          </cell>
          <cell r="B52">
            <v>765811.54706000013</v>
          </cell>
          <cell r="D52">
            <v>534800</v>
          </cell>
          <cell r="F52">
            <v>200550</v>
          </cell>
        </row>
        <row r="53">
          <cell r="A53" t="str">
            <v>Hercules(Android dev)</v>
          </cell>
          <cell r="B53">
            <v>1382102.731958763</v>
          </cell>
          <cell r="D53">
            <v>726969.09</v>
          </cell>
          <cell r="F53">
            <v>323400</v>
          </cell>
        </row>
        <row r="54">
          <cell r="A54" t="str">
            <v>CAPEX</v>
          </cell>
          <cell r="B54">
            <v>162205.60503999999</v>
          </cell>
          <cell r="D54">
            <v>169912.75</v>
          </cell>
          <cell r="F54">
            <v>91554.75</v>
          </cell>
        </row>
        <row r="74">
          <cell r="A74" t="str">
            <v>Jan 23</v>
          </cell>
          <cell r="B74">
            <v>520574.58999999997</v>
          </cell>
          <cell r="C74">
            <v>482662.45</v>
          </cell>
        </row>
        <row r="75">
          <cell r="A75" t="str">
            <v>Feb 23</v>
          </cell>
          <cell r="B75">
            <v>526583.65</v>
          </cell>
          <cell r="C75">
            <v>499183.21</v>
          </cell>
        </row>
        <row r="76">
          <cell r="A76" t="str">
            <v>Mar 23</v>
          </cell>
          <cell r="B76">
            <v>585011.9</v>
          </cell>
          <cell r="C76">
            <v>551967.73</v>
          </cell>
        </row>
        <row r="77">
          <cell r="A77" t="str">
            <v>Apr 23</v>
          </cell>
          <cell r="B77">
            <v>531093.25</v>
          </cell>
          <cell r="C77">
            <v>486947.49</v>
          </cell>
        </row>
        <row r="78">
          <cell r="A78" t="str">
            <v>May 23</v>
          </cell>
          <cell r="B78">
            <v>582552.62</v>
          </cell>
        </row>
        <row r="79">
          <cell r="A79" t="str">
            <v>Jun 23</v>
          </cell>
          <cell r="B79">
            <v>612535.42999999993</v>
          </cell>
        </row>
        <row r="80">
          <cell r="A80" t="str">
            <v>Jul 23</v>
          </cell>
          <cell r="B80">
            <v>568420.49</v>
          </cell>
        </row>
        <row r="81">
          <cell r="A81" t="str">
            <v>Aug 23</v>
          </cell>
          <cell r="B81">
            <v>554997.12760000001</v>
          </cell>
        </row>
        <row r="82">
          <cell r="A82" t="str">
            <v>Sep 23</v>
          </cell>
          <cell r="B82">
            <v>522875.22519999999</v>
          </cell>
        </row>
        <row r="83">
          <cell r="A83" t="str">
            <v>Oct 23</v>
          </cell>
          <cell r="B83">
            <v>523792.4264</v>
          </cell>
        </row>
        <row r="84">
          <cell r="A84" t="str">
            <v>Nov 23</v>
          </cell>
          <cell r="B84">
            <v>509792.4264</v>
          </cell>
        </row>
        <row r="85">
          <cell r="A85" t="str">
            <v>Dec 23</v>
          </cell>
          <cell r="B85">
            <v>502525.22519999999</v>
          </cell>
        </row>
      </sheetData>
      <sheetData sheetId="3"/>
      <sheetData sheetId="4"/>
      <sheetData sheetId="5"/>
    </sheetDataSet>
  </externalBook>
</externalLink>
</file>

<file path=xl/persons/person.xml><?xml version="1.0" encoding="utf-8"?>
<personList xmlns="http://schemas.microsoft.com/office/spreadsheetml/2018/threadedcomments" xmlns:x="http://schemas.openxmlformats.org/spreadsheetml/2006/main">
  <person displayName="Lavakumar Adapa" id="{FCE48E08-61AA-4223-A763-C876D9C5FD6B}" userId="S::lavakumar.adapa@hcl.com::3e56baa7-a4b2-40bb-ba23-cc14f668924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6" dT="2023-05-12T11:38:55.08" personId="{FCE48E08-61AA-4223-A763-C876D9C5FD6B}" id="{F55212A4-5E46-413F-9ACC-14F94D316E7E}">
    <text>Actual + Advance - Details in individual comments</text>
  </threadedComment>
  <threadedComment ref="F9" dT="2023-08-30T06:51:34.22" personId="{FCE48E08-61AA-4223-A763-C876D9C5FD6B}" id="{3A36DBFB-2B16-43BB-B235-C67057B21182}">
    <text>Changed from  $             732,105.15  to 750521 as per new SOW extension with $20000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55" zoomScaleNormal="55" workbookViewId="0">
      <selection activeCell="D16" sqref="D16"/>
    </sheetView>
  </sheetViews>
  <sheetFormatPr defaultColWidth="8.7265625" defaultRowHeight="13"/>
  <cols>
    <col min="1" max="1" width="8.7265625" style="51" customWidth="1"/>
    <col min="2" max="2" width="71.7265625" style="51" bestFit="1" customWidth="1"/>
    <col min="3" max="3" width="15.1796875" style="51" bestFit="1" customWidth="1"/>
    <col min="4" max="4" width="18.7265625" style="51" customWidth="1"/>
    <col min="5" max="5" width="14.54296875" style="51" bestFit="1" customWidth="1"/>
    <col min="6" max="6" width="11.453125" style="51" customWidth="1"/>
    <col min="7" max="7" width="70.453125" style="51" customWidth="1"/>
    <col min="8" max="8" width="51.54296875" style="98" customWidth="1"/>
    <col min="9" max="9" width="19.1796875" style="51" customWidth="1"/>
    <col min="10" max="10" width="22.453125" style="51" customWidth="1"/>
    <col min="11" max="11" width="22.1796875" style="51" customWidth="1"/>
    <col min="12" max="12" width="31.81640625" style="51" customWidth="1"/>
    <col min="13" max="13" width="17.26953125" style="51" customWidth="1"/>
    <col min="14" max="16384" width="8.7265625" style="51"/>
  </cols>
  <sheetData>
    <row r="1" spans="1:12" s="47" customFormat="1" ht="74.5" customHeight="1">
      <c r="A1" s="45" t="s">
        <v>190</v>
      </c>
      <c r="B1" s="18" t="s">
        <v>203</v>
      </c>
      <c r="C1" s="45" t="s">
        <v>212</v>
      </c>
      <c r="D1" s="45" t="s">
        <v>213</v>
      </c>
      <c r="E1" s="45" t="s">
        <v>214</v>
      </c>
      <c r="F1" s="45" t="s">
        <v>215</v>
      </c>
      <c r="G1" s="45" t="s">
        <v>225</v>
      </c>
      <c r="H1" s="97" t="s">
        <v>216</v>
      </c>
      <c r="I1" s="45" t="s">
        <v>217</v>
      </c>
      <c r="J1" s="45" t="s">
        <v>218</v>
      </c>
      <c r="K1" s="45" t="s">
        <v>219</v>
      </c>
      <c r="L1" s="45" t="s">
        <v>274</v>
      </c>
    </row>
    <row r="2" spans="1:12" ht="65.5">
      <c r="A2" s="48" t="s">
        <v>224</v>
      </c>
      <c r="B2" s="42" t="s">
        <v>13</v>
      </c>
      <c r="C2" s="49" t="s">
        <v>220</v>
      </c>
      <c r="D2" s="49" t="s">
        <v>221</v>
      </c>
      <c r="E2" s="49" t="s">
        <v>222</v>
      </c>
      <c r="F2" s="54" t="s">
        <v>249</v>
      </c>
      <c r="G2" s="76" t="s">
        <v>273</v>
      </c>
      <c r="H2" s="76" t="s">
        <v>275</v>
      </c>
      <c r="I2" s="75" t="s">
        <v>239</v>
      </c>
      <c r="J2" s="49">
        <v>6.14</v>
      </c>
      <c r="K2" s="49">
        <v>6.14</v>
      </c>
      <c r="L2" s="49" t="s">
        <v>223</v>
      </c>
    </row>
    <row r="3" spans="1:12" ht="26">
      <c r="A3" s="48" t="s">
        <v>224</v>
      </c>
      <c r="B3" s="42" t="s">
        <v>34</v>
      </c>
      <c r="C3" s="49" t="s">
        <v>220</v>
      </c>
      <c r="D3" s="49" t="s">
        <v>221</v>
      </c>
      <c r="E3" s="49" t="s">
        <v>222</v>
      </c>
      <c r="F3" s="54" t="s">
        <v>249</v>
      </c>
      <c r="G3" s="74" t="s">
        <v>276</v>
      </c>
      <c r="H3" s="74" t="s">
        <v>235</v>
      </c>
      <c r="I3" s="75" t="s">
        <v>236</v>
      </c>
      <c r="J3" s="75">
        <v>6.43</v>
      </c>
      <c r="K3" s="75">
        <v>6.43</v>
      </c>
      <c r="L3" s="75" t="s">
        <v>223</v>
      </c>
    </row>
    <row r="4" spans="1:12" ht="39">
      <c r="A4" s="48" t="s">
        <v>224</v>
      </c>
      <c r="B4" s="42" t="s">
        <v>133</v>
      </c>
      <c r="C4" s="49" t="s">
        <v>220</v>
      </c>
      <c r="D4" s="49" t="s">
        <v>221</v>
      </c>
      <c r="E4" s="49" t="s">
        <v>222</v>
      </c>
      <c r="F4" s="54" t="s">
        <v>249</v>
      </c>
      <c r="G4" s="74" t="s">
        <v>277</v>
      </c>
      <c r="H4" s="74" t="s">
        <v>278</v>
      </c>
      <c r="I4" s="75" t="s">
        <v>239</v>
      </c>
      <c r="J4" s="75" t="s">
        <v>24</v>
      </c>
      <c r="K4" s="75" t="s">
        <v>24</v>
      </c>
      <c r="L4" s="75" t="s">
        <v>223</v>
      </c>
    </row>
    <row r="5" spans="1:12" ht="91">
      <c r="A5" s="109" t="s">
        <v>286</v>
      </c>
      <c r="B5" s="110" t="s">
        <v>34</v>
      </c>
      <c r="C5" s="111" t="s">
        <v>220</v>
      </c>
      <c r="D5" s="111" t="s">
        <v>221</v>
      </c>
      <c r="E5" s="111" t="s">
        <v>222</v>
      </c>
      <c r="F5" s="112" t="s">
        <v>249</v>
      </c>
      <c r="G5" s="113" t="s">
        <v>287</v>
      </c>
      <c r="H5" s="113" t="s">
        <v>287</v>
      </c>
      <c r="I5" s="114" t="s">
        <v>236</v>
      </c>
      <c r="J5" s="114" t="s">
        <v>288</v>
      </c>
      <c r="K5" s="75" t="s">
        <v>24</v>
      </c>
      <c r="L5" s="75" t="s">
        <v>223</v>
      </c>
    </row>
    <row r="6" spans="1:12" ht="80.150000000000006" customHeight="1">
      <c r="A6" s="109" t="s">
        <v>286</v>
      </c>
      <c r="B6" s="110" t="s">
        <v>133</v>
      </c>
      <c r="C6" s="111" t="s">
        <v>220</v>
      </c>
      <c r="D6" s="111" t="s">
        <v>221</v>
      </c>
      <c r="E6" s="111" t="s">
        <v>222</v>
      </c>
      <c r="F6" s="112" t="s">
        <v>249</v>
      </c>
      <c r="G6" s="113" t="s">
        <v>289</v>
      </c>
      <c r="H6" s="113" t="s">
        <v>290</v>
      </c>
      <c r="I6" s="114" t="s">
        <v>239</v>
      </c>
      <c r="J6" s="114" t="s">
        <v>288</v>
      </c>
      <c r="K6" s="75" t="s">
        <v>24</v>
      </c>
      <c r="L6" s="75" t="s">
        <v>223</v>
      </c>
    </row>
    <row r="7" spans="1:12" ht="115.5" customHeight="1">
      <c r="A7" s="48" t="s">
        <v>286</v>
      </c>
      <c r="B7" s="115" t="s">
        <v>13</v>
      </c>
      <c r="C7" s="116" t="s">
        <v>220</v>
      </c>
      <c r="D7" s="116" t="s">
        <v>221</v>
      </c>
      <c r="E7" s="116" t="s">
        <v>222</v>
      </c>
      <c r="F7" s="117" t="s">
        <v>249</v>
      </c>
      <c r="G7" s="118" t="s">
        <v>291</v>
      </c>
      <c r="H7" s="118" t="s">
        <v>292</v>
      </c>
      <c r="I7" s="118" t="s">
        <v>239</v>
      </c>
      <c r="J7" s="118" t="s">
        <v>288</v>
      </c>
      <c r="K7" s="118" t="s">
        <v>24</v>
      </c>
      <c r="L7" s="118" t="s">
        <v>223</v>
      </c>
    </row>
  </sheetData>
  <conditionalFormatting sqref="C2:C7">
    <cfRule type="cellIs" dxfId="8" priority="7" operator="equal">
      <formula>"Under Utilised"</formula>
    </cfRule>
    <cfRule type="cellIs" dxfId="7" priority="8" operator="equal">
      <formula>"As per projection"</formula>
    </cfRule>
    <cfRule type="cellIs" dxfId="6" priority="9" operator="equal">
      <formula>"Overrun"</formula>
    </cfRule>
  </conditionalFormatting>
  <conditionalFormatting sqref="D2:D7">
    <cfRule type="cellIs" dxfId="5" priority="4" operator="equal">
      <formula>"Open positions Greater than 1 month"</formula>
    </cfRule>
    <cfRule type="cellIs" dxfId="4" priority="5" operator="equal">
      <formula>"Open positions less than 1 month"</formula>
    </cfRule>
    <cfRule type="cellIs" dxfId="3" priority="6" operator="equal">
      <formula>"No Open positions"</formula>
    </cfRule>
  </conditionalFormatting>
  <conditionalFormatting sqref="E2:E7">
    <cfRule type="cellIs" dxfId="2" priority="1" operator="equal">
      <formula>"As per Schedule"</formula>
    </cfRule>
    <cfRule type="cellIs" dxfId="1" priority="2" operator="equal">
      <formula>"Ahead of Schedule"</formula>
    </cfRule>
    <cfRule type="cellIs" dxfId="0" priority="3" operator="equal">
      <formula>"Behind Schedule"</formula>
    </cfRule>
  </conditionalFormatting>
  <dataValidations count="4">
    <dataValidation type="list" allowBlank="1" showInputMessage="1" showErrorMessage="1" sqref="L2:L7">
      <formula1>"Resource with Training Overdue, No resources with Training overdue"</formula1>
    </dataValidation>
    <dataValidation type="list" allowBlank="1" showInputMessage="1" showErrorMessage="1" sqref="E2:E7">
      <formula1>"As per Schedule,Behind Schedule, Ahead of Schedule"</formula1>
    </dataValidation>
    <dataValidation type="list" allowBlank="1" showInputMessage="1" showErrorMessage="1" sqref="D2:D7">
      <formula1>"No Open positions, Open positions less than 1 month, Open positions Greater than 1 month"</formula1>
    </dataValidation>
    <dataValidation type="list" allowBlank="1" showInputMessage="1" showErrorMessage="1" sqref="C2:C7">
      <formula1>"Overrun, Under utilised, As per projection"</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85" zoomScaleNormal="85" workbookViewId="0">
      <selection sqref="A1:XFD12"/>
    </sheetView>
  </sheetViews>
  <sheetFormatPr defaultRowHeight="14.5"/>
  <cols>
    <col min="1" max="1" width="23.26953125" bestFit="1" customWidth="1"/>
    <col min="2" max="2" width="29.54296875" customWidth="1"/>
    <col min="3" max="3" width="18.6328125" customWidth="1"/>
    <col min="4" max="4" width="21.6328125" customWidth="1"/>
    <col min="5" max="5" width="21.36328125" customWidth="1"/>
    <col min="6" max="6" width="23.36328125" customWidth="1"/>
    <col min="7" max="7" width="18.90625" customWidth="1"/>
    <col min="8" max="8" width="20.26953125" customWidth="1"/>
    <col min="9" max="9" width="18.54296875" customWidth="1"/>
    <col min="10" max="10" width="14.1796875" bestFit="1" customWidth="1"/>
    <col min="11" max="11" width="23.6328125" customWidth="1"/>
  </cols>
  <sheetData>
    <row r="1" spans="1:14" ht="26.5">
      <c r="A1" s="45" t="s">
        <v>334</v>
      </c>
      <c r="B1" s="18" t="s">
        <v>203</v>
      </c>
      <c r="C1" s="46" t="s">
        <v>204</v>
      </c>
      <c r="D1" s="46" t="s">
        <v>205</v>
      </c>
      <c r="E1" s="46" t="s">
        <v>206</v>
      </c>
      <c r="F1" s="46" t="s">
        <v>207</v>
      </c>
      <c r="G1" s="46" t="s">
        <v>208</v>
      </c>
      <c r="H1" s="46" t="s">
        <v>209</v>
      </c>
      <c r="I1" s="46" t="s">
        <v>210</v>
      </c>
      <c r="J1" s="45" t="s">
        <v>211</v>
      </c>
      <c r="K1" s="45" t="s">
        <v>232</v>
      </c>
      <c r="L1" s="123"/>
      <c r="M1" s="123"/>
      <c r="N1" s="123"/>
    </row>
    <row r="2" spans="1:14">
      <c r="A2" s="48" t="s">
        <v>348</v>
      </c>
      <c r="B2" s="53" t="s">
        <v>13</v>
      </c>
      <c r="C2" s="49" t="s">
        <v>24</v>
      </c>
      <c r="D2" s="49" t="s">
        <v>24</v>
      </c>
      <c r="E2" s="49" t="s">
        <v>24</v>
      </c>
      <c r="F2" s="49" t="s">
        <v>24</v>
      </c>
      <c r="G2" s="49" t="s">
        <v>24</v>
      </c>
      <c r="H2" s="49" t="s">
        <v>24</v>
      </c>
      <c r="I2" s="49" t="s">
        <v>24</v>
      </c>
      <c r="J2" s="49">
        <v>7</v>
      </c>
      <c r="K2" s="50" t="s">
        <v>335</v>
      </c>
      <c r="L2" s="123"/>
      <c r="M2" s="123"/>
      <c r="N2" s="123"/>
    </row>
    <row r="3" spans="1:14">
      <c r="A3" s="48" t="s">
        <v>348</v>
      </c>
      <c r="B3" s="53" t="s">
        <v>34</v>
      </c>
      <c r="C3" s="49" t="s">
        <v>24</v>
      </c>
      <c r="D3" s="49" t="s">
        <v>24</v>
      </c>
      <c r="E3" s="49" t="s">
        <v>24</v>
      </c>
      <c r="F3" s="49" t="s">
        <v>24</v>
      </c>
      <c r="G3" s="49" t="s">
        <v>24</v>
      </c>
      <c r="H3" s="49" t="s">
        <v>24</v>
      </c>
      <c r="I3" s="49" t="s">
        <v>24</v>
      </c>
      <c r="J3" s="49" t="s">
        <v>24</v>
      </c>
      <c r="K3" s="50" t="s">
        <v>335</v>
      </c>
      <c r="L3" s="123"/>
      <c r="M3" s="123"/>
      <c r="N3" s="123"/>
    </row>
    <row r="4" spans="1:14" s="51" customFormat="1">
      <c r="A4" s="48" t="s">
        <v>348</v>
      </c>
      <c r="B4" s="53" t="s">
        <v>133</v>
      </c>
      <c r="C4" s="49" t="s">
        <v>24</v>
      </c>
      <c r="D4" s="49" t="s">
        <v>24</v>
      </c>
      <c r="E4" s="49" t="s">
        <v>24</v>
      </c>
      <c r="F4" s="49" t="s">
        <v>24</v>
      </c>
      <c r="G4" s="49" t="s">
        <v>24</v>
      </c>
      <c r="H4" s="49" t="s">
        <v>24</v>
      </c>
      <c r="I4" s="49" t="s">
        <v>24</v>
      </c>
      <c r="J4" s="49" t="s">
        <v>24</v>
      </c>
      <c r="K4" s="50" t="s">
        <v>335</v>
      </c>
    </row>
    <row r="5" spans="1:14" s="134" customFormat="1">
      <c r="A5" s="48" t="s">
        <v>348</v>
      </c>
      <c r="B5" s="141" t="s">
        <v>363</v>
      </c>
      <c r="C5" s="49" t="s">
        <v>24</v>
      </c>
      <c r="D5" s="49" t="s">
        <v>24</v>
      </c>
      <c r="E5" s="49" t="s">
        <v>24</v>
      </c>
      <c r="F5" s="49" t="s">
        <v>24</v>
      </c>
      <c r="G5" s="49" t="s">
        <v>24</v>
      </c>
      <c r="H5" s="49" t="s">
        <v>24</v>
      </c>
      <c r="I5" s="49" t="s">
        <v>24</v>
      </c>
      <c r="J5" s="49" t="s">
        <v>24</v>
      </c>
      <c r="K5" s="50" t="s">
        <v>339</v>
      </c>
    </row>
    <row r="6" spans="1:14" s="134" customFormat="1" ht="16.5" customHeight="1">
      <c r="A6" s="48" t="s">
        <v>348</v>
      </c>
      <c r="B6" s="141" t="s">
        <v>366</v>
      </c>
      <c r="C6" s="49" t="s">
        <v>24</v>
      </c>
      <c r="D6" s="49" t="s">
        <v>24</v>
      </c>
      <c r="E6" s="49" t="s">
        <v>24</v>
      </c>
      <c r="F6" s="49" t="s">
        <v>24</v>
      </c>
      <c r="G6" s="49" t="s">
        <v>24</v>
      </c>
      <c r="H6" s="49" t="s">
        <v>24</v>
      </c>
      <c r="I6" s="49" t="s">
        <v>24</v>
      </c>
      <c r="J6" s="49" t="s">
        <v>24</v>
      </c>
      <c r="K6" s="103" t="s">
        <v>338</v>
      </c>
    </row>
    <row r="7" spans="1:14" s="134" customFormat="1">
      <c r="A7" s="48" t="s">
        <v>348</v>
      </c>
      <c r="B7" s="139" t="s">
        <v>345</v>
      </c>
      <c r="C7" s="137">
        <v>7</v>
      </c>
      <c r="D7" s="137">
        <v>7</v>
      </c>
      <c r="E7" s="137">
        <v>7</v>
      </c>
      <c r="F7" s="137">
        <v>7</v>
      </c>
      <c r="G7" s="137">
        <v>7</v>
      </c>
      <c r="H7" s="137">
        <v>7</v>
      </c>
      <c r="I7" s="137">
        <v>7</v>
      </c>
      <c r="J7" s="49">
        <v>7</v>
      </c>
      <c r="K7" s="130" t="s">
        <v>340</v>
      </c>
    </row>
    <row r="8" spans="1:14" s="51" customFormat="1" ht="17" customHeight="1">
      <c r="A8" s="48" t="s">
        <v>348</v>
      </c>
      <c r="B8" s="140" t="s">
        <v>365</v>
      </c>
      <c r="C8" s="49" t="s">
        <v>24</v>
      </c>
      <c r="D8" s="49" t="s">
        <v>24</v>
      </c>
      <c r="E8" s="49" t="s">
        <v>24</v>
      </c>
      <c r="F8" s="49" t="s">
        <v>24</v>
      </c>
      <c r="G8" s="49" t="s">
        <v>24</v>
      </c>
      <c r="H8" s="49" t="s">
        <v>24</v>
      </c>
      <c r="I8" s="49" t="s">
        <v>24</v>
      </c>
      <c r="J8" s="49" t="s">
        <v>24</v>
      </c>
      <c r="K8" s="103" t="s">
        <v>338</v>
      </c>
    </row>
    <row r="9" spans="1:14" s="51" customFormat="1" ht="14" customHeight="1">
      <c r="A9" s="48" t="s">
        <v>348</v>
      </c>
      <c r="B9" s="139" t="s">
        <v>157</v>
      </c>
      <c r="C9" s="49" t="s">
        <v>24</v>
      </c>
      <c r="D9" s="49" t="s">
        <v>24</v>
      </c>
      <c r="E9" s="49" t="s">
        <v>24</v>
      </c>
      <c r="F9" s="49" t="s">
        <v>24</v>
      </c>
      <c r="G9" s="49" t="s">
        <v>24</v>
      </c>
      <c r="H9" s="49" t="s">
        <v>24</v>
      </c>
      <c r="I9" s="49" t="s">
        <v>24</v>
      </c>
      <c r="J9" s="49" t="s">
        <v>24</v>
      </c>
      <c r="K9" s="50" t="s">
        <v>337</v>
      </c>
    </row>
    <row r="10" spans="1:14" s="134" customFormat="1">
      <c r="A10" s="48" t="s">
        <v>348</v>
      </c>
      <c r="B10" s="142" t="s">
        <v>344</v>
      </c>
      <c r="C10" s="49" t="s">
        <v>24</v>
      </c>
      <c r="D10" s="49" t="s">
        <v>24</v>
      </c>
      <c r="E10" s="49" t="s">
        <v>24</v>
      </c>
      <c r="F10" s="49" t="s">
        <v>24</v>
      </c>
      <c r="G10" s="49" t="s">
        <v>24</v>
      </c>
      <c r="H10" s="49" t="s">
        <v>24</v>
      </c>
      <c r="I10" s="49" t="s">
        <v>24</v>
      </c>
      <c r="J10" s="49" t="s">
        <v>24</v>
      </c>
      <c r="K10" s="130" t="s">
        <v>340</v>
      </c>
    </row>
    <row r="11" spans="1:14" s="51" customFormat="1">
      <c r="A11" s="48" t="s">
        <v>348</v>
      </c>
      <c r="B11" s="142" t="s">
        <v>33</v>
      </c>
      <c r="C11" s="49" t="s">
        <v>24</v>
      </c>
      <c r="D11" s="49" t="s">
        <v>24</v>
      </c>
      <c r="E11" s="49" t="s">
        <v>24</v>
      </c>
      <c r="F11" s="49" t="s">
        <v>24</v>
      </c>
      <c r="G11" s="49" t="s">
        <v>24</v>
      </c>
      <c r="H11" s="49" t="s">
        <v>24</v>
      </c>
      <c r="I11" s="49" t="s">
        <v>24</v>
      </c>
      <c r="J11" s="49" t="s">
        <v>24</v>
      </c>
      <c r="K11" s="49" t="s">
        <v>340</v>
      </c>
    </row>
    <row r="12" spans="1:14">
      <c r="A12" s="48" t="s">
        <v>348</v>
      </c>
      <c r="B12" s="142" t="s">
        <v>349</v>
      </c>
      <c r="C12" s="49" t="s">
        <v>24</v>
      </c>
      <c r="D12" s="49" t="s">
        <v>24</v>
      </c>
      <c r="E12" s="49" t="s">
        <v>24</v>
      </c>
      <c r="F12" s="49" t="s">
        <v>24</v>
      </c>
      <c r="G12" s="49" t="s">
        <v>24</v>
      </c>
      <c r="H12" s="49" t="s">
        <v>24</v>
      </c>
      <c r="I12" s="49" t="s">
        <v>24</v>
      </c>
      <c r="J12" s="49" t="s">
        <v>24</v>
      </c>
      <c r="K12" s="130" t="s">
        <v>347</v>
      </c>
    </row>
  </sheetData>
  <sortState ref="A2:K21">
    <sortCondition ref="B1:B21"/>
  </sortState>
  <phoneticPr fontId="18" type="noConversion"/>
  <pageMargins left="0.7" right="0.7" top="0.75" bottom="0.75" header="0.3" footer="0.3"/>
  <pageSetup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opLeftCell="A9" workbookViewId="0">
      <selection activeCell="A2" sqref="A2:A27"/>
    </sheetView>
  </sheetViews>
  <sheetFormatPr defaultRowHeight="14.5"/>
  <cols>
    <col min="1" max="1" width="14.1796875" customWidth="1"/>
    <col min="2" max="2" width="30.54296875" customWidth="1"/>
    <col min="3" max="3" width="13.54296875" customWidth="1"/>
    <col min="4" max="4" width="23.90625" customWidth="1"/>
    <col min="5" max="5" width="23.1796875" customWidth="1"/>
    <col min="6" max="6" width="15" customWidth="1"/>
    <col min="7" max="7" width="16.1796875" customWidth="1"/>
    <col min="8" max="8" width="14.54296875" customWidth="1"/>
    <col min="9" max="9" width="20.54296875" customWidth="1"/>
    <col min="10" max="10" width="22.81640625" customWidth="1"/>
    <col min="11" max="11" width="18.453125" customWidth="1"/>
  </cols>
  <sheetData>
    <row r="1" spans="1:12" s="47" customFormat="1" ht="26.5" customHeight="1">
      <c r="A1" s="45" t="s">
        <v>334</v>
      </c>
      <c r="B1" s="18" t="s">
        <v>203</v>
      </c>
      <c r="C1" s="46" t="s">
        <v>204</v>
      </c>
      <c r="D1" s="46" t="s">
        <v>205</v>
      </c>
      <c r="E1" s="46" t="s">
        <v>206</v>
      </c>
      <c r="F1" s="46" t="s">
        <v>207</v>
      </c>
      <c r="G1" s="46" t="s">
        <v>208</v>
      </c>
      <c r="H1" s="46" t="s">
        <v>209</v>
      </c>
      <c r="I1" s="46" t="s">
        <v>210</v>
      </c>
      <c r="J1" s="45" t="s">
        <v>211</v>
      </c>
      <c r="K1" s="45" t="s">
        <v>232</v>
      </c>
    </row>
    <row r="2" spans="1:12">
      <c r="A2" s="48" t="s">
        <v>351</v>
      </c>
      <c r="B2" s="53" t="s">
        <v>34</v>
      </c>
      <c r="C2" s="49">
        <v>7</v>
      </c>
      <c r="D2" s="49">
        <v>7</v>
      </c>
      <c r="E2" s="49">
        <v>7</v>
      </c>
      <c r="F2" s="49">
        <v>7</v>
      </c>
      <c r="G2" s="49">
        <v>7</v>
      </c>
      <c r="H2" s="49">
        <v>7</v>
      </c>
      <c r="I2" s="49">
        <v>7</v>
      </c>
      <c r="J2" s="49">
        <v>7</v>
      </c>
      <c r="K2" s="133"/>
    </row>
    <row r="3" spans="1:12">
      <c r="A3" s="48" t="s">
        <v>350</v>
      </c>
      <c r="B3" s="53" t="s">
        <v>34</v>
      </c>
      <c r="C3" s="49" t="s">
        <v>343</v>
      </c>
      <c r="D3" s="49" t="s">
        <v>343</v>
      </c>
      <c r="E3" s="49" t="s">
        <v>343</v>
      </c>
      <c r="F3" s="49" t="s">
        <v>343</v>
      </c>
      <c r="G3" s="49" t="s">
        <v>343</v>
      </c>
      <c r="H3" s="49" t="s">
        <v>343</v>
      </c>
      <c r="I3" s="49" t="s">
        <v>343</v>
      </c>
      <c r="J3" s="49" t="s">
        <v>343</v>
      </c>
      <c r="K3" s="133"/>
    </row>
    <row r="4" spans="1:12" s="51" customFormat="1">
      <c r="A4" s="48" t="s">
        <v>351</v>
      </c>
      <c r="B4" s="53" t="s">
        <v>13</v>
      </c>
      <c r="C4" s="49">
        <v>7</v>
      </c>
      <c r="D4" s="49">
        <v>7</v>
      </c>
      <c r="E4" s="49">
        <v>7</v>
      </c>
      <c r="F4" s="49">
        <v>7</v>
      </c>
      <c r="G4" s="49">
        <v>7</v>
      </c>
      <c r="H4" s="49">
        <v>7</v>
      </c>
      <c r="I4" s="49">
        <v>7</v>
      </c>
      <c r="J4" s="49">
        <v>7</v>
      </c>
      <c r="K4" s="133"/>
      <c r="L4" s="134"/>
    </row>
    <row r="5" spans="1:12" s="51" customFormat="1">
      <c r="A5" s="48" t="s">
        <v>350</v>
      </c>
      <c r="B5" s="53" t="s">
        <v>13</v>
      </c>
      <c r="C5" s="49" t="s">
        <v>343</v>
      </c>
      <c r="D5" s="49" t="s">
        <v>343</v>
      </c>
      <c r="E5" s="49" t="s">
        <v>343</v>
      </c>
      <c r="F5" s="49" t="s">
        <v>343</v>
      </c>
      <c r="G5" s="49" t="s">
        <v>343</v>
      </c>
      <c r="H5" s="49" t="s">
        <v>343</v>
      </c>
      <c r="I5" s="49" t="s">
        <v>343</v>
      </c>
      <c r="J5" s="49" t="s">
        <v>343</v>
      </c>
      <c r="K5" s="133"/>
      <c r="L5" s="134"/>
    </row>
    <row r="6" spans="1:12">
      <c r="A6" s="48" t="s">
        <v>351</v>
      </c>
      <c r="B6" s="53" t="s">
        <v>133</v>
      </c>
      <c r="C6" s="49">
        <v>7</v>
      </c>
      <c r="D6" s="49">
        <v>7</v>
      </c>
      <c r="E6" s="49">
        <v>7</v>
      </c>
      <c r="F6" s="49">
        <v>7</v>
      </c>
      <c r="G6" s="49">
        <v>7</v>
      </c>
      <c r="H6" s="49">
        <v>7</v>
      </c>
      <c r="I6" s="49">
        <v>7</v>
      </c>
      <c r="J6" s="49">
        <v>7</v>
      </c>
      <c r="K6" s="133"/>
    </row>
    <row r="7" spans="1:12">
      <c r="A7" s="48" t="s">
        <v>350</v>
      </c>
      <c r="B7" s="53" t="s">
        <v>133</v>
      </c>
      <c r="C7" s="49" t="s">
        <v>343</v>
      </c>
      <c r="D7" s="49" t="s">
        <v>343</v>
      </c>
      <c r="E7" s="49" t="s">
        <v>343</v>
      </c>
      <c r="F7" s="49" t="s">
        <v>343</v>
      </c>
      <c r="G7" s="49" t="s">
        <v>343</v>
      </c>
      <c r="H7" s="49" t="s">
        <v>343</v>
      </c>
      <c r="I7" s="49" t="s">
        <v>343</v>
      </c>
      <c r="J7" s="49" t="s">
        <v>343</v>
      </c>
      <c r="K7" s="133"/>
    </row>
    <row r="8" spans="1:12">
      <c r="A8" s="48" t="s">
        <v>351</v>
      </c>
      <c r="B8" s="141" t="s">
        <v>363</v>
      </c>
      <c r="C8" s="49">
        <v>7</v>
      </c>
      <c r="D8" s="49">
        <v>7</v>
      </c>
      <c r="E8" s="49">
        <v>7</v>
      </c>
      <c r="F8" s="49">
        <v>7</v>
      </c>
      <c r="G8" s="49">
        <v>7</v>
      </c>
      <c r="H8" s="49">
        <v>7</v>
      </c>
      <c r="I8" s="49">
        <v>7</v>
      </c>
      <c r="J8" s="49">
        <v>7</v>
      </c>
      <c r="K8" s="133"/>
    </row>
    <row r="9" spans="1:12">
      <c r="A9" s="48" t="s">
        <v>350</v>
      </c>
      <c r="B9" s="141" t="s">
        <v>363</v>
      </c>
      <c r="C9" s="49" t="s">
        <v>24</v>
      </c>
      <c r="D9" s="49" t="s">
        <v>24</v>
      </c>
      <c r="E9" s="49" t="s">
        <v>24</v>
      </c>
      <c r="F9" s="49" t="s">
        <v>24</v>
      </c>
      <c r="G9" s="49" t="s">
        <v>24</v>
      </c>
      <c r="H9" s="49" t="s">
        <v>24</v>
      </c>
      <c r="I9" s="49" t="s">
        <v>24</v>
      </c>
      <c r="J9" s="49" t="s">
        <v>24</v>
      </c>
      <c r="K9" s="133"/>
    </row>
    <row r="10" spans="1:12">
      <c r="A10" s="48" t="s">
        <v>351</v>
      </c>
      <c r="B10" s="141" t="s">
        <v>366</v>
      </c>
      <c r="C10" s="137">
        <v>6</v>
      </c>
      <c r="D10" s="137">
        <v>6</v>
      </c>
      <c r="E10" s="137">
        <v>6</v>
      </c>
      <c r="F10" s="137">
        <v>6</v>
      </c>
      <c r="G10" s="137">
        <v>6</v>
      </c>
      <c r="H10" s="137">
        <v>6</v>
      </c>
      <c r="I10" s="137">
        <v>6</v>
      </c>
      <c r="J10" s="137">
        <v>6</v>
      </c>
      <c r="K10" s="137" t="s">
        <v>367</v>
      </c>
    </row>
    <row r="11" spans="1:12">
      <c r="A11" s="48" t="s">
        <v>350</v>
      </c>
      <c r="B11" s="141" t="s">
        <v>366</v>
      </c>
      <c r="C11" s="49" t="s">
        <v>24</v>
      </c>
      <c r="D11" s="49" t="s">
        <v>24</v>
      </c>
      <c r="E11" s="49" t="s">
        <v>24</v>
      </c>
      <c r="F11" s="49" t="s">
        <v>24</v>
      </c>
      <c r="G11" s="49" t="s">
        <v>24</v>
      </c>
      <c r="H11" s="49" t="s">
        <v>24</v>
      </c>
      <c r="I11" s="49" t="s">
        <v>24</v>
      </c>
      <c r="J11" s="49" t="s">
        <v>24</v>
      </c>
      <c r="K11" s="138"/>
    </row>
    <row r="12" spans="1:12">
      <c r="A12" s="48" t="s">
        <v>351</v>
      </c>
      <c r="B12" s="139" t="s">
        <v>345</v>
      </c>
      <c r="C12" s="49">
        <v>7</v>
      </c>
      <c r="D12" s="49">
        <v>7</v>
      </c>
      <c r="E12" s="49">
        <v>7</v>
      </c>
      <c r="F12" s="49">
        <v>7</v>
      </c>
      <c r="G12" s="49">
        <v>7</v>
      </c>
      <c r="H12" s="49">
        <v>7</v>
      </c>
      <c r="I12" s="49">
        <v>7</v>
      </c>
      <c r="J12" s="49">
        <v>7</v>
      </c>
      <c r="K12" s="138" t="s">
        <v>354</v>
      </c>
    </row>
    <row r="13" spans="1:12">
      <c r="A13" s="48" t="s">
        <v>350</v>
      </c>
      <c r="B13" s="139" t="s">
        <v>345</v>
      </c>
      <c r="C13" s="49" t="s">
        <v>343</v>
      </c>
      <c r="D13" s="49" t="s">
        <v>343</v>
      </c>
      <c r="E13" s="49" t="s">
        <v>343</v>
      </c>
      <c r="F13" s="49" t="s">
        <v>343</v>
      </c>
      <c r="G13" s="49" t="s">
        <v>343</v>
      </c>
      <c r="H13" s="49" t="s">
        <v>343</v>
      </c>
      <c r="I13" s="49" t="s">
        <v>343</v>
      </c>
      <c r="J13" s="49" t="s">
        <v>343</v>
      </c>
      <c r="K13" s="138"/>
    </row>
    <row r="14" spans="1:12">
      <c r="A14" s="48" t="s">
        <v>351</v>
      </c>
      <c r="B14" s="140" t="s">
        <v>365</v>
      </c>
      <c r="C14" s="49">
        <v>7</v>
      </c>
      <c r="D14" s="49">
        <v>7</v>
      </c>
      <c r="E14" s="49">
        <v>7</v>
      </c>
      <c r="F14" s="49">
        <v>7</v>
      </c>
      <c r="G14" s="49">
        <v>7</v>
      </c>
      <c r="H14" s="49">
        <v>7</v>
      </c>
      <c r="I14" s="49">
        <v>7</v>
      </c>
      <c r="J14" s="49">
        <v>7</v>
      </c>
      <c r="K14" s="133"/>
    </row>
    <row r="15" spans="1:12">
      <c r="A15" s="48" t="s">
        <v>350</v>
      </c>
      <c r="B15" s="140" t="s">
        <v>365</v>
      </c>
      <c r="C15" s="49">
        <v>7</v>
      </c>
      <c r="D15" s="49">
        <v>7</v>
      </c>
      <c r="E15" s="49">
        <v>7</v>
      </c>
      <c r="F15" s="49">
        <v>7</v>
      </c>
      <c r="G15" s="49">
        <v>7</v>
      </c>
      <c r="H15" s="49">
        <v>7</v>
      </c>
      <c r="I15" s="49">
        <v>7</v>
      </c>
      <c r="J15" s="49">
        <v>7</v>
      </c>
      <c r="K15" s="133"/>
    </row>
    <row r="16" spans="1:12">
      <c r="A16" s="48" t="s">
        <v>351</v>
      </c>
      <c r="B16" s="139" t="s">
        <v>157</v>
      </c>
      <c r="C16" s="49" t="s">
        <v>24</v>
      </c>
      <c r="D16" s="49" t="s">
        <v>24</v>
      </c>
      <c r="E16" s="49" t="s">
        <v>24</v>
      </c>
      <c r="F16" s="49" t="s">
        <v>24</v>
      </c>
      <c r="G16" s="49" t="s">
        <v>24</v>
      </c>
      <c r="H16" s="49" t="s">
        <v>24</v>
      </c>
      <c r="I16" s="49" t="s">
        <v>24</v>
      </c>
      <c r="J16" s="49" t="s">
        <v>24</v>
      </c>
      <c r="K16" s="133"/>
    </row>
    <row r="17" spans="1:11">
      <c r="A17" s="48" t="s">
        <v>350</v>
      </c>
      <c r="B17" s="139" t="s">
        <v>157</v>
      </c>
      <c r="C17" s="49">
        <v>7</v>
      </c>
      <c r="D17" s="49">
        <v>7</v>
      </c>
      <c r="E17" s="49">
        <v>7</v>
      </c>
      <c r="F17" s="49">
        <v>7</v>
      </c>
      <c r="G17" s="49">
        <v>7</v>
      </c>
      <c r="H17" s="49">
        <v>7</v>
      </c>
      <c r="I17" s="49">
        <v>7</v>
      </c>
      <c r="J17" s="49">
        <v>7</v>
      </c>
      <c r="K17" s="133"/>
    </row>
    <row r="18" spans="1:11">
      <c r="A18" s="48" t="s">
        <v>351</v>
      </c>
      <c r="B18" s="135" t="s">
        <v>344</v>
      </c>
      <c r="C18" s="49" t="s">
        <v>24</v>
      </c>
      <c r="D18" s="49" t="s">
        <v>24</v>
      </c>
      <c r="E18" s="49" t="s">
        <v>24</v>
      </c>
      <c r="F18" s="49" t="s">
        <v>24</v>
      </c>
      <c r="G18" s="49" t="s">
        <v>24</v>
      </c>
      <c r="H18" s="49" t="s">
        <v>24</v>
      </c>
      <c r="I18" s="49" t="s">
        <v>24</v>
      </c>
      <c r="J18" s="49" t="s">
        <v>24</v>
      </c>
      <c r="K18" s="138" t="s">
        <v>355</v>
      </c>
    </row>
    <row r="19" spans="1:11">
      <c r="A19" s="48" t="s">
        <v>350</v>
      </c>
      <c r="B19" s="135" t="s">
        <v>344</v>
      </c>
      <c r="C19" s="49">
        <v>7</v>
      </c>
      <c r="D19" s="49">
        <v>7</v>
      </c>
      <c r="E19" s="49">
        <v>6</v>
      </c>
      <c r="F19" s="49">
        <v>7</v>
      </c>
      <c r="G19" s="49">
        <v>6</v>
      </c>
      <c r="H19" s="49">
        <v>7</v>
      </c>
      <c r="I19" s="49">
        <v>7</v>
      </c>
      <c r="J19" s="49">
        <v>6.71</v>
      </c>
      <c r="K19" s="138" t="s">
        <v>356</v>
      </c>
    </row>
    <row r="20" spans="1:11">
      <c r="A20" s="48" t="s">
        <v>351</v>
      </c>
      <c r="B20" s="142" t="s">
        <v>33</v>
      </c>
      <c r="C20" s="49" t="s">
        <v>24</v>
      </c>
      <c r="D20" s="49" t="s">
        <v>24</v>
      </c>
      <c r="E20" s="49" t="s">
        <v>24</v>
      </c>
      <c r="F20" s="49" t="s">
        <v>24</v>
      </c>
      <c r="G20" s="49" t="s">
        <v>24</v>
      </c>
      <c r="H20" s="49" t="s">
        <v>24</v>
      </c>
      <c r="I20" s="49" t="s">
        <v>24</v>
      </c>
      <c r="J20" s="49" t="s">
        <v>24</v>
      </c>
      <c r="K20" s="138" t="s">
        <v>357</v>
      </c>
    </row>
    <row r="21" spans="1:11">
      <c r="A21" s="48" t="s">
        <v>350</v>
      </c>
      <c r="B21" s="142" t="s">
        <v>33</v>
      </c>
      <c r="C21" s="49">
        <v>7</v>
      </c>
      <c r="D21" s="49">
        <v>7</v>
      </c>
      <c r="E21" s="49">
        <v>7</v>
      </c>
      <c r="F21" s="49">
        <v>7</v>
      </c>
      <c r="G21" s="49">
        <v>7</v>
      </c>
      <c r="H21" s="49">
        <v>7</v>
      </c>
      <c r="I21" s="49">
        <v>7</v>
      </c>
      <c r="J21" s="49">
        <v>7</v>
      </c>
      <c r="K21" s="138" t="s">
        <v>358</v>
      </c>
    </row>
    <row r="22" spans="1:11">
      <c r="A22" s="48" t="s">
        <v>351</v>
      </c>
      <c r="B22" s="142" t="s">
        <v>349</v>
      </c>
      <c r="C22" s="49" t="s">
        <v>24</v>
      </c>
      <c r="D22" s="49" t="s">
        <v>24</v>
      </c>
      <c r="E22" s="49" t="s">
        <v>24</v>
      </c>
      <c r="F22" s="49" t="s">
        <v>24</v>
      </c>
      <c r="G22" s="49" t="s">
        <v>24</v>
      </c>
      <c r="H22" s="49" t="s">
        <v>24</v>
      </c>
      <c r="I22" s="49" t="s">
        <v>24</v>
      </c>
      <c r="J22" s="49" t="s">
        <v>24</v>
      </c>
      <c r="K22" s="138" t="s">
        <v>359</v>
      </c>
    </row>
    <row r="23" spans="1:11">
      <c r="A23" s="48" t="s">
        <v>350</v>
      </c>
      <c r="B23" s="142" t="s">
        <v>349</v>
      </c>
      <c r="C23" s="49">
        <v>7</v>
      </c>
      <c r="D23" s="49">
        <v>7</v>
      </c>
      <c r="E23" s="49">
        <v>7</v>
      </c>
      <c r="F23" s="49">
        <v>7</v>
      </c>
      <c r="G23" s="49">
        <v>7</v>
      </c>
      <c r="H23" s="49">
        <v>7</v>
      </c>
      <c r="I23" s="49">
        <v>7</v>
      </c>
      <c r="J23" s="49">
        <v>7</v>
      </c>
      <c r="K23" s="138" t="s">
        <v>360</v>
      </c>
    </row>
    <row r="24" spans="1:11">
      <c r="A24" s="48" t="s">
        <v>351</v>
      </c>
      <c r="B24" s="135" t="s">
        <v>143</v>
      </c>
      <c r="C24" s="49" t="s">
        <v>343</v>
      </c>
      <c r="D24" s="49" t="s">
        <v>343</v>
      </c>
      <c r="E24" s="49" t="s">
        <v>343</v>
      </c>
      <c r="F24" s="49" t="s">
        <v>343</v>
      </c>
      <c r="G24" s="49" t="s">
        <v>343</v>
      </c>
      <c r="H24" s="49" t="s">
        <v>343</v>
      </c>
      <c r="I24" s="49" t="s">
        <v>343</v>
      </c>
      <c r="J24" s="49" t="s">
        <v>343</v>
      </c>
      <c r="K24" s="138" t="s">
        <v>361</v>
      </c>
    </row>
    <row r="25" spans="1:11">
      <c r="A25" s="48" t="s">
        <v>350</v>
      </c>
      <c r="B25" s="135" t="s">
        <v>143</v>
      </c>
      <c r="C25" s="49" t="s">
        <v>343</v>
      </c>
      <c r="D25" s="49" t="s">
        <v>343</v>
      </c>
      <c r="E25" s="49" t="s">
        <v>343</v>
      </c>
      <c r="F25" s="49" t="s">
        <v>343</v>
      </c>
      <c r="G25" s="49" t="s">
        <v>343</v>
      </c>
      <c r="H25" s="49" t="s">
        <v>343</v>
      </c>
      <c r="I25" s="49" t="s">
        <v>343</v>
      </c>
      <c r="J25" s="49" t="s">
        <v>343</v>
      </c>
      <c r="K25" s="138" t="s">
        <v>362</v>
      </c>
    </row>
    <row r="26" spans="1:11" ht="15" thickBot="1">
      <c r="A26" s="48" t="s">
        <v>351</v>
      </c>
      <c r="B26" s="136" t="s">
        <v>346</v>
      </c>
      <c r="C26" s="49" t="s">
        <v>343</v>
      </c>
      <c r="D26" s="49" t="s">
        <v>343</v>
      </c>
      <c r="E26" s="49" t="s">
        <v>343</v>
      </c>
      <c r="F26" s="49" t="s">
        <v>343</v>
      </c>
      <c r="G26" s="49" t="s">
        <v>343</v>
      </c>
      <c r="H26" s="49" t="s">
        <v>343</v>
      </c>
      <c r="I26" s="49" t="s">
        <v>343</v>
      </c>
      <c r="J26" s="49" t="s">
        <v>343</v>
      </c>
      <c r="K26" s="138" t="s">
        <v>352</v>
      </c>
    </row>
    <row r="27" spans="1:11" ht="15" thickBot="1">
      <c r="A27" s="48" t="s">
        <v>350</v>
      </c>
      <c r="B27" s="136" t="s">
        <v>346</v>
      </c>
      <c r="C27" s="49" t="s">
        <v>343</v>
      </c>
      <c r="D27" s="49" t="s">
        <v>343</v>
      </c>
      <c r="E27" s="49" t="s">
        <v>343</v>
      </c>
      <c r="F27" s="49" t="s">
        <v>343</v>
      </c>
      <c r="G27" s="49" t="s">
        <v>343</v>
      </c>
      <c r="H27" s="49" t="s">
        <v>343</v>
      </c>
      <c r="I27" s="49" t="s">
        <v>343</v>
      </c>
      <c r="J27" s="49" t="s">
        <v>343</v>
      </c>
      <c r="K27" s="138" t="s">
        <v>353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topLeftCell="A7" zoomScale="85" zoomScaleNormal="85" workbookViewId="0">
      <selection activeCell="A13" sqref="A13"/>
    </sheetView>
  </sheetViews>
  <sheetFormatPr defaultColWidth="188.1796875" defaultRowHeight="14.5"/>
  <cols>
    <col min="1" max="1" width="156.453125" customWidth="1"/>
    <col min="2" max="2" width="41.1796875" customWidth="1"/>
    <col min="3" max="10" width="156.453125" customWidth="1"/>
  </cols>
  <sheetData>
    <row r="1" spans="1:2" ht="24" customHeight="1">
      <c r="A1" s="119" t="s">
        <v>293</v>
      </c>
      <c r="B1" t="s">
        <v>312</v>
      </c>
    </row>
    <row r="2" spans="1:2" ht="24" customHeight="1">
      <c r="A2" s="119" t="s">
        <v>294</v>
      </c>
    </row>
    <row r="3" spans="1:2" ht="24" customHeight="1">
      <c r="A3" s="119" t="s">
        <v>295</v>
      </c>
      <c r="B3" t="s">
        <v>313</v>
      </c>
    </row>
    <row r="4" spans="1:2" ht="24" customHeight="1">
      <c r="A4" s="119" t="s">
        <v>296</v>
      </c>
      <c r="B4" t="s">
        <v>314</v>
      </c>
    </row>
    <row r="5" spans="1:2" ht="24" customHeight="1">
      <c r="A5" s="119" t="s">
        <v>297</v>
      </c>
      <c r="B5" t="s">
        <v>313</v>
      </c>
    </row>
    <row r="6" spans="1:2" ht="24" customHeight="1">
      <c r="A6" s="119" t="s">
        <v>298</v>
      </c>
    </row>
    <row r="7" spans="1:2" ht="24" customHeight="1">
      <c r="A7" s="119" t="s">
        <v>299</v>
      </c>
      <c r="B7" t="s">
        <v>315</v>
      </c>
    </row>
    <row r="8" spans="1:2" ht="24" customHeight="1">
      <c r="A8" s="119" t="s">
        <v>300</v>
      </c>
      <c r="B8" t="s">
        <v>315</v>
      </c>
    </row>
    <row r="9" spans="1:2" ht="24" customHeight="1">
      <c r="A9" s="119" t="s">
        <v>301</v>
      </c>
      <c r="B9" t="s">
        <v>316</v>
      </c>
    </row>
    <row r="10" spans="1:2" ht="24" customHeight="1">
      <c r="A10" s="119" t="s">
        <v>302</v>
      </c>
      <c r="B10" t="s">
        <v>317</v>
      </c>
    </row>
    <row r="11" spans="1:2" ht="24" customHeight="1">
      <c r="A11" s="119" t="s">
        <v>303</v>
      </c>
      <c r="B11" t="s">
        <v>315</v>
      </c>
    </row>
    <row r="12" spans="1:2" ht="24" customHeight="1">
      <c r="A12" s="119" t="s">
        <v>304</v>
      </c>
    </row>
    <row r="13" spans="1:2" ht="24" customHeight="1">
      <c r="A13" s="119" t="s">
        <v>305</v>
      </c>
      <c r="B13" t="s">
        <v>318</v>
      </c>
    </row>
    <row r="14" spans="1:2" ht="24" customHeight="1">
      <c r="A14" s="119" t="s">
        <v>306</v>
      </c>
    </row>
    <row r="15" spans="1:2" ht="24" customHeight="1">
      <c r="A15" s="119" t="s">
        <v>307</v>
      </c>
      <c r="B15" t="s">
        <v>319</v>
      </c>
    </row>
    <row r="16" spans="1:2" ht="24.75" customHeight="1">
      <c r="A16" s="119" t="s">
        <v>308</v>
      </c>
      <c r="B16" t="s">
        <v>315</v>
      </c>
    </row>
    <row r="17" spans="1:2" ht="24.75" customHeight="1">
      <c r="A17" s="119" t="s">
        <v>309</v>
      </c>
      <c r="B17" t="s">
        <v>315</v>
      </c>
    </row>
    <row r="18" spans="1:2" ht="24.75" customHeight="1">
      <c r="A18" s="119" t="s">
        <v>320</v>
      </c>
      <c r="B18" t="s">
        <v>321</v>
      </c>
    </row>
    <row r="19" spans="1:2" ht="24.75" customHeight="1">
      <c r="A19" s="119" t="s">
        <v>310</v>
      </c>
      <c r="B19" t="s">
        <v>315</v>
      </c>
    </row>
    <row r="20" spans="1:2" ht="24.75" customHeight="1">
      <c r="A20" s="120" t="s">
        <v>311</v>
      </c>
      <c r="B20" t="s">
        <v>315</v>
      </c>
    </row>
    <row r="21" spans="1:2" ht="24.75" customHeight="1">
      <c r="A21" s="121"/>
    </row>
    <row r="22" spans="1:2" ht="24.75" customHeight="1"/>
  </sheetData>
  <pageMargins left="0.7" right="0.7" top="0.75" bottom="0.75" header="0.3" footer="0.3"/>
  <pageSetup orientation="portrait" horizontalDpi="360" verticalDpi="36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opLeftCell="A7" workbookViewId="0">
      <selection activeCell="C14" sqref="C14:H14"/>
    </sheetView>
  </sheetViews>
  <sheetFormatPr defaultRowHeight="14.5"/>
  <cols>
    <col min="2" max="2" width="32.08984375" customWidth="1"/>
    <col min="3" max="3" width="13.7265625" customWidth="1"/>
    <col min="4" max="4" width="16.453125" customWidth="1"/>
    <col min="5" max="5" width="14.7265625" customWidth="1"/>
    <col min="6" max="6" width="12.54296875" customWidth="1"/>
    <col min="7" max="7" width="15.81640625" customWidth="1"/>
    <col min="9" max="9" width="30.90625" customWidth="1"/>
  </cols>
  <sheetData>
    <row r="1" spans="1:9" ht="39.5">
      <c r="A1" s="147" t="s">
        <v>334</v>
      </c>
      <c r="B1" s="148" t="s">
        <v>203</v>
      </c>
      <c r="C1" s="149" t="s">
        <v>209</v>
      </c>
      <c r="D1" s="149" t="s">
        <v>207</v>
      </c>
      <c r="E1" s="149" t="s">
        <v>204</v>
      </c>
      <c r="F1" s="149" t="s">
        <v>382</v>
      </c>
      <c r="G1" s="149" t="s">
        <v>208</v>
      </c>
      <c r="H1" s="147" t="s">
        <v>211</v>
      </c>
      <c r="I1" s="147" t="s">
        <v>232</v>
      </c>
    </row>
    <row r="2" spans="1:9">
      <c r="A2" s="48" t="s">
        <v>368</v>
      </c>
      <c r="B2" s="145" t="s">
        <v>13</v>
      </c>
      <c r="C2" s="137">
        <v>7</v>
      </c>
      <c r="D2" s="137">
        <v>7</v>
      </c>
      <c r="E2" s="137">
        <v>7</v>
      </c>
      <c r="F2" s="137">
        <v>7</v>
      </c>
      <c r="G2" s="137">
        <v>7</v>
      </c>
      <c r="H2" s="137">
        <v>7</v>
      </c>
      <c r="I2" s="137" t="s">
        <v>381</v>
      </c>
    </row>
    <row r="3" spans="1:9">
      <c r="A3" s="48" t="s">
        <v>369</v>
      </c>
      <c r="B3" s="145" t="s">
        <v>13</v>
      </c>
      <c r="C3" s="137" t="s">
        <v>24</v>
      </c>
      <c r="D3" s="137" t="s">
        <v>24</v>
      </c>
      <c r="E3" s="137" t="s">
        <v>24</v>
      </c>
      <c r="F3" s="137" t="s">
        <v>24</v>
      </c>
      <c r="G3" s="137" t="s">
        <v>24</v>
      </c>
      <c r="H3" s="137" t="s">
        <v>24</v>
      </c>
      <c r="I3" s="137" t="s">
        <v>381</v>
      </c>
    </row>
    <row r="4" spans="1:9">
      <c r="A4" s="48" t="s">
        <v>368</v>
      </c>
      <c r="B4" s="145" t="s">
        <v>133</v>
      </c>
      <c r="C4" s="137" t="s">
        <v>24</v>
      </c>
      <c r="D4" s="137" t="s">
        <v>24</v>
      </c>
      <c r="E4" s="137" t="s">
        <v>24</v>
      </c>
      <c r="F4" s="137" t="s">
        <v>24</v>
      </c>
      <c r="G4" s="137" t="s">
        <v>24</v>
      </c>
      <c r="H4" s="137" t="s">
        <v>24</v>
      </c>
      <c r="I4" s="137"/>
    </row>
    <row r="5" spans="1:9">
      <c r="A5" s="48" t="s">
        <v>369</v>
      </c>
      <c r="B5" s="145" t="s">
        <v>133</v>
      </c>
      <c r="C5" s="137" t="s">
        <v>24</v>
      </c>
      <c r="D5" s="137" t="s">
        <v>24</v>
      </c>
      <c r="E5" s="137" t="s">
        <v>24</v>
      </c>
      <c r="F5" s="137" t="s">
        <v>24</v>
      </c>
      <c r="G5" s="137" t="s">
        <v>24</v>
      </c>
      <c r="H5" s="137" t="s">
        <v>24</v>
      </c>
      <c r="I5" s="137"/>
    </row>
    <row r="6" spans="1:9">
      <c r="A6" s="48" t="s">
        <v>368</v>
      </c>
      <c r="B6" s="145" t="s">
        <v>194</v>
      </c>
      <c r="C6" s="137" t="s">
        <v>24</v>
      </c>
      <c r="D6" s="137" t="s">
        <v>24</v>
      </c>
      <c r="E6" s="137" t="s">
        <v>24</v>
      </c>
      <c r="F6" s="137" t="s">
        <v>24</v>
      </c>
      <c r="G6" s="137" t="s">
        <v>24</v>
      </c>
      <c r="H6" s="137" t="s">
        <v>24</v>
      </c>
      <c r="I6" s="138"/>
    </row>
    <row r="7" spans="1:9">
      <c r="A7" s="48" t="s">
        <v>369</v>
      </c>
      <c r="B7" s="145" t="s">
        <v>194</v>
      </c>
      <c r="C7" s="137" t="s">
        <v>24</v>
      </c>
      <c r="D7" s="137" t="s">
        <v>24</v>
      </c>
      <c r="E7" s="137" t="s">
        <v>24</v>
      </c>
      <c r="F7" s="137" t="s">
        <v>24</v>
      </c>
      <c r="G7" s="137" t="s">
        <v>24</v>
      </c>
      <c r="H7" s="137" t="s">
        <v>24</v>
      </c>
      <c r="I7" s="138"/>
    </row>
    <row r="8" spans="1:9">
      <c r="A8" s="48" t="s">
        <v>368</v>
      </c>
      <c r="B8" s="145" t="s">
        <v>345</v>
      </c>
      <c r="C8" s="137">
        <v>7</v>
      </c>
      <c r="D8" s="137">
        <v>7</v>
      </c>
      <c r="E8" s="137">
        <v>7</v>
      </c>
      <c r="F8" s="137">
        <v>7</v>
      </c>
      <c r="G8" s="137">
        <v>7</v>
      </c>
      <c r="H8" s="137">
        <v>7</v>
      </c>
      <c r="I8" s="137" t="s">
        <v>380</v>
      </c>
    </row>
    <row r="9" spans="1:9">
      <c r="A9" s="48" t="s">
        <v>369</v>
      </c>
      <c r="B9" s="145" t="s">
        <v>345</v>
      </c>
      <c r="C9" s="137" t="s">
        <v>24</v>
      </c>
      <c r="D9" s="137" t="s">
        <v>24</v>
      </c>
      <c r="E9" s="137" t="s">
        <v>24</v>
      </c>
      <c r="F9" s="137" t="s">
        <v>24</v>
      </c>
      <c r="G9" s="137" t="s">
        <v>24</v>
      </c>
      <c r="H9" s="137" t="s">
        <v>24</v>
      </c>
      <c r="I9" s="138"/>
    </row>
    <row r="10" spans="1:9">
      <c r="A10" s="48" t="s">
        <v>368</v>
      </c>
      <c r="B10" s="145" t="s">
        <v>344</v>
      </c>
      <c r="C10" s="137">
        <v>7</v>
      </c>
      <c r="D10" s="137">
        <v>7</v>
      </c>
      <c r="E10" s="137">
        <v>7</v>
      </c>
      <c r="F10" s="137">
        <v>7</v>
      </c>
      <c r="G10" s="137">
        <v>7</v>
      </c>
      <c r="H10" s="137">
        <v>7</v>
      </c>
      <c r="I10" s="137" t="s">
        <v>380</v>
      </c>
    </row>
    <row r="11" spans="1:9">
      <c r="A11" s="48" t="s">
        <v>369</v>
      </c>
      <c r="B11" s="145" t="s">
        <v>344</v>
      </c>
      <c r="C11" s="137" t="s">
        <v>24</v>
      </c>
      <c r="D11" s="137" t="s">
        <v>24</v>
      </c>
      <c r="E11" s="137" t="s">
        <v>24</v>
      </c>
      <c r="F11" s="137" t="s">
        <v>24</v>
      </c>
      <c r="G11" s="137" t="s">
        <v>24</v>
      </c>
      <c r="H11" s="137" t="s">
        <v>24</v>
      </c>
      <c r="I11" s="138"/>
    </row>
    <row r="12" spans="1:9">
      <c r="A12" s="48" t="s">
        <v>368</v>
      </c>
      <c r="B12" s="145" t="s">
        <v>377</v>
      </c>
      <c r="C12" s="137" t="s">
        <v>24</v>
      </c>
      <c r="D12" s="137" t="s">
        <v>24</v>
      </c>
      <c r="E12" s="137" t="s">
        <v>24</v>
      </c>
      <c r="F12" s="137" t="s">
        <v>24</v>
      </c>
      <c r="G12" s="137" t="s">
        <v>24</v>
      </c>
      <c r="H12" s="137" t="s">
        <v>24</v>
      </c>
      <c r="I12" s="138"/>
    </row>
    <row r="13" spans="1:9">
      <c r="A13" s="48" t="s">
        <v>369</v>
      </c>
      <c r="B13" s="145" t="s">
        <v>377</v>
      </c>
      <c r="C13" s="137" t="s">
        <v>24</v>
      </c>
      <c r="D13" s="137" t="s">
        <v>24</v>
      </c>
      <c r="E13" s="137" t="s">
        <v>24</v>
      </c>
      <c r="F13" s="137" t="s">
        <v>24</v>
      </c>
      <c r="G13" s="137" t="s">
        <v>24</v>
      </c>
      <c r="H13" s="137" t="s">
        <v>24</v>
      </c>
      <c r="I13" s="138"/>
    </row>
    <row r="14" spans="1:9">
      <c r="A14" s="48" t="s">
        <v>368</v>
      </c>
      <c r="B14" s="145" t="s">
        <v>33</v>
      </c>
      <c r="C14" s="137">
        <v>7</v>
      </c>
      <c r="D14" s="137">
        <v>7</v>
      </c>
      <c r="E14" s="137">
        <v>7</v>
      </c>
      <c r="F14" s="137">
        <v>7</v>
      </c>
      <c r="G14" s="137">
        <v>7</v>
      </c>
      <c r="H14" s="137">
        <v>7</v>
      </c>
      <c r="I14" s="138"/>
    </row>
    <row r="15" spans="1:9">
      <c r="A15" s="48" t="s">
        <v>369</v>
      </c>
      <c r="B15" s="145" t="s">
        <v>33</v>
      </c>
      <c r="C15" s="137" t="s">
        <v>24</v>
      </c>
      <c r="D15" s="137" t="s">
        <v>24</v>
      </c>
      <c r="E15" s="137" t="s">
        <v>24</v>
      </c>
      <c r="F15" s="137" t="s">
        <v>24</v>
      </c>
      <c r="G15" s="137" t="s">
        <v>24</v>
      </c>
      <c r="H15" s="137" t="s">
        <v>24</v>
      </c>
      <c r="I15" s="138"/>
    </row>
    <row r="16" spans="1:9">
      <c r="A16" s="48" t="s">
        <v>368</v>
      </c>
      <c r="B16" s="145" t="s">
        <v>379</v>
      </c>
      <c r="C16" s="137" t="s">
        <v>24</v>
      </c>
      <c r="D16" s="137" t="s">
        <v>24</v>
      </c>
      <c r="E16" s="137" t="s">
        <v>24</v>
      </c>
      <c r="F16" s="137" t="s">
        <v>24</v>
      </c>
      <c r="G16" s="137" t="s">
        <v>24</v>
      </c>
      <c r="H16" s="137" t="s">
        <v>24</v>
      </c>
      <c r="I16" s="138"/>
    </row>
    <row r="17" spans="1:9">
      <c r="A17" s="48" t="s">
        <v>369</v>
      </c>
      <c r="B17" s="145" t="s">
        <v>379</v>
      </c>
      <c r="C17" s="137" t="s">
        <v>24</v>
      </c>
      <c r="D17" s="137" t="s">
        <v>24</v>
      </c>
      <c r="E17" s="137" t="s">
        <v>24</v>
      </c>
      <c r="F17" s="137" t="s">
        <v>24</v>
      </c>
      <c r="G17" s="137" t="s">
        <v>24</v>
      </c>
      <c r="H17" s="137" t="s">
        <v>24</v>
      </c>
      <c r="I17" s="138"/>
    </row>
    <row r="18" spans="1:9">
      <c r="A18" s="48" t="s">
        <v>368</v>
      </c>
      <c r="B18" s="145" t="s">
        <v>378</v>
      </c>
      <c r="C18" s="137" t="s">
        <v>24</v>
      </c>
      <c r="D18" s="137" t="s">
        <v>24</v>
      </c>
      <c r="E18" s="137" t="s">
        <v>24</v>
      </c>
      <c r="F18" s="137" t="s">
        <v>24</v>
      </c>
      <c r="G18" s="137" t="s">
        <v>24</v>
      </c>
      <c r="H18" s="137" t="s">
        <v>24</v>
      </c>
      <c r="I18" s="138"/>
    </row>
    <row r="19" spans="1:9">
      <c r="A19" s="48" t="s">
        <v>369</v>
      </c>
      <c r="B19" s="145" t="s">
        <v>378</v>
      </c>
      <c r="C19" s="137" t="s">
        <v>24</v>
      </c>
      <c r="D19" s="137" t="s">
        <v>24</v>
      </c>
      <c r="E19" s="137" t="s">
        <v>24</v>
      </c>
      <c r="F19" s="137" t="s">
        <v>24</v>
      </c>
      <c r="G19" s="137" t="s">
        <v>24</v>
      </c>
      <c r="H19" s="137" t="s">
        <v>24</v>
      </c>
      <c r="I19" s="138"/>
    </row>
    <row r="20" spans="1:9">
      <c r="A20" s="48" t="s">
        <v>368</v>
      </c>
      <c r="B20" s="145" t="s">
        <v>379</v>
      </c>
      <c r="C20" s="137" t="s">
        <v>24</v>
      </c>
      <c r="D20" s="137" t="s">
        <v>24</v>
      </c>
      <c r="E20" s="137" t="s">
        <v>24</v>
      </c>
      <c r="F20" s="137" t="s">
        <v>24</v>
      </c>
      <c r="G20" s="137" t="s">
        <v>24</v>
      </c>
      <c r="H20" s="137" t="s">
        <v>24</v>
      </c>
      <c r="I20" s="138"/>
    </row>
    <row r="21" spans="1:9">
      <c r="A21" s="48" t="s">
        <v>369</v>
      </c>
      <c r="B21" s="145" t="s">
        <v>379</v>
      </c>
      <c r="C21" s="137" t="s">
        <v>24</v>
      </c>
      <c r="D21" s="137" t="s">
        <v>24</v>
      </c>
      <c r="E21" s="137" t="s">
        <v>24</v>
      </c>
      <c r="F21" s="137" t="s">
        <v>24</v>
      </c>
      <c r="G21" s="137" t="s">
        <v>24</v>
      </c>
      <c r="H21" s="137" t="s">
        <v>24</v>
      </c>
      <c r="I21" s="138"/>
    </row>
    <row r="26" spans="1:9">
      <c r="D26" s="151"/>
    </row>
    <row r="27" spans="1:9">
      <c r="D27" s="152"/>
    </row>
    <row r="28" spans="1:9">
      <c r="D28" s="152"/>
    </row>
    <row r="29" spans="1:9">
      <c r="D29" s="152"/>
    </row>
    <row r="30" spans="1:9">
      <c r="D30" s="15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abSelected="1" workbookViewId="0">
      <selection activeCell="B9" sqref="B9"/>
    </sheetView>
  </sheetViews>
  <sheetFormatPr defaultRowHeight="14.5"/>
  <cols>
    <col min="1" max="1" width="26.08984375" customWidth="1"/>
  </cols>
  <sheetData>
    <row r="1" spans="1:3">
      <c r="A1" s="146" t="s">
        <v>203</v>
      </c>
      <c r="B1" s="144" t="s">
        <v>368</v>
      </c>
      <c r="C1" s="144" t="s">
        <v>369</v>
      </c>
    </row>
    <row r="2" spans="1:3">
      <c r="A2" s="145" t="s">
        <v>13</v>
      </c>
      <c r="B2" s="137">
        <v>7</v>
      </c>
      <c r="C2" s="137" t="s">
        <v>24</v>
      </c>
    </row>
    <row r="3" spans="1:3">
      <c r="A3" s="145" t="s">
        <v>133</v>
      </c>
      <c r="B3" s="137" t="s">
        <v>343</v>
      </c>
      <c r="C3" s="137" t="s">
        <v>24</v>
      </c>
    </row>
    <row r="4" spans="1:3">
      <c r="A4" s="145" t="s">
        <v>194</v>
      </c>
      <c r="B4" s="137" t="s">
        <v>343</v>
      </c>
      <c r="C4" s="137" t="s">
        <v>24</v>
      </c>
    </row>
    <row r="5" spans="1:3">
      <c r="A5" s="145" t="s">
        <v>345</v>
      </c>
      <c r="B5" s="137">
        <v>7</v>
      </c>
      <c r="C5" s="137" t="s">
        <v>24</v>
      </c>
    </row>
    <row r="6" spans="1:3">
      <c r="A6" s="145" t="s">
        <v>344</v>
      </c>
      <c r="B6" s="137">
        <v>7</v>
      </c>
      <c r="C6" s="137" t="s">
        <v>24</v>
      </c>
    </row>
    <row r="7" spans="1:3">
      <c r="A7" s="145" t="s">
        <v>377</v>
      </c>
      <c r="B7" s="137" t="s">
        <v>343</v>
      </c>
      <c r="C7" s="137" t="s">
        <v>24</v>
      </c>
    </row>
    <row r="8" spans="1:3">
      <c r="A8" s="145" t="s">
        <v>33</v>
      </c>
      <c r="B8" s="137">
        <v>7</v>
      </c>
      <c r="C8" s="137" t="s">
        <v>24</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workbookViewId="0">
      <selection activeCell="B13" sqref="B13"/>
    </sheetView>
  </sheetViews>
  <sheetFormatPr defaultRowHeight="14.5"/>
  <cols>
    <col min="1" max="1" width="21" customWidth="1"/>
    <col min="2" max="2" width="27.7265625" customWidth="1"/>
    <col min="3" max="3" width="18.36328125" customWidth="1"/>
    <col min="4" max="4" width="19.90625" customWidth="1"/>
    <col min="5" max="5" width="21.36328125" customWidth="1"/>
    <col min="6" max="6" width="22.1796875" customWidth="1"/>
    <col min="7" max="7" width="19.1796875" customWidth="1"/>
    <col min="8" max="8" width="34.81640625" customWidth="1"/>
    <col min="9" max="9" width="34.08984375" customWidth="1"/>
  </cols>
  <sheetData>
    <row r="1" spans="1:12">
      <c r="A1" s="45" t="s">
        <v>334</v>
      </c>
      <c r="B1" s="18" t="s">
        <v>203</v>
      </c>
      <c r="C1" s="149" t="s">
        <v>209</v>
      </c>
      <c r="D1" s="149" t="s">
        <v>207</v>
      </c>
      <c r="E1" s="149" t="s">
        <v>204</v>
      </c>
      <c r="F1" s="149" t="s">
        <v>382</v>
      </c>
      <c r="G1" s="149" t="s">
        <v>208</v>
      </c>
      <c r="H1" s="45" t="s">
        <v>211</v>
      </c>
      <c r="I1" s="45" t="s">
        <v>232</v>
      </c>
      <c r="J1" s="123"/>
      <c r="K1" s="123"/>
      <c r="L1" s="123"/>
    </row>
    <row r="2" spans="1:12">
      <c r="A2" s="48" t="s">
        <v>348</v>
      </c>
      <c r="B2" s="150" t="s">
        <v>13</v>
      </c>
      <c r="C2" s="49" t="s">
        <v>24</v>
      </c>
      <c r="D2" s="49" t="s">
        <v>24</v>
      </c>
      <c r="E2" s="49" t="s">
        <v>24</v>
      </c>
      <c r="F2" s="49" t="s">
        <v>24</v>
      </c>
      <c r="G2" s="49" t="s">
        <v>24</v>
      </c>
      <c r="H2" s="49">
        <v>7</v>
      </c>
      <c r="I2" s="50" t="s">
        <v>335</v>
      </c>
      <c r="J2" s="123"/>
      <c r="K2" s="123"/>
      <c r="L2" s="123"/>
    </row>
    <row r="3" spans="1:12">
      <c r="A3" s="48" t="s">
        <v>348</v>
      </c>
      <c r="B3" s="150" t="s">
        <v>133</v>
      </c>
      <c r="C3" s="49" t="s">
        <v>24</v>
      </c>
      <c r="D3" s="49" t="s">
        <v>24</v>
      </c>
      <c r="E3" s="49" t="s">
        <v>24</v>
      </c>
      <c r="F3" s="49" t="s">
        <v>24</v>
      </c>
      <c r="G3" s="49" t="s">
        <v>24</v>
      </c>
      <c r="H3" s="49" t="s">
        <v>24</v>
      </c>
      <c r="I3" s="50" t="s">
        <v>335</v>
      </c>
      <c r="J3" s="123"/>
      <c r="K3" s="123"/>
      <c r="L3" s="123"/>
    </row>
    <row r="4" spans="1:12" s="51" customFormat="1" ht="13">
      <c r="A4" s="48" t="s">
        <v>348</v>
      </c>
      <c r="B4" s="150" t="s">
        <v>194</v>
      </c>
      <c r="C4" s="49" t="s">
        <v>24</v>
      </c>
      <c r="D4" s="49" t="s">
        <v>24</v>
      </c>
      <c r="E4" s="49" t="s">
        <v>24</v>
      </c>
      <c r="F4" s="49" t="s">
        <v>24</v>
      </c>
      <c r="G4" s="49" t="s">
        <v>24</v>
      </c>
      <c r="H4" s="49" t="s">
        <v>24</v>
      </c>
      <c r="I4" s="50" t="s">
        <v>335</v>
      </c>
    </row>
    <row r="5" spans="1:12" s="134" customFormat="1" ht="13">
      <c r="A5" s="48" t="s">
        <v>348</v>
      </c>
      <c r="B5" s="150" t="s">
        <v>345</v>
      </c>
      <c r="C5" s="49" t="s">
        <v>24</v>
      </c>
      <c r="D5" s="49" t="s">
        <v>24</v>
      </c>
      <c r="E5" s="49" t="s">
        <v>24</v>
      </c>
      <c r="F5" s="49" t="s">
        <v>24</v>
      </c>
      <c r="G5" s="49" t="s">
        <v>24</v>
      </c>
      <c r="H5" s="49" t="s">
        <v>24</v>
      </c>
      <c r="I5" s="50" t="s">
        <v>339</v>
      </c>
    </row>
    <row r="6" spans="1:12" s="134" customFormat="1" ht="16.5" customHeight="1">
      <c r="A6" s="48" t="s">
        <v>348</v>
      </c>
      <c r="B6" s="150" t="s">
        <v>344</v>
      </c>
      <c r="C6" s="49" t="s">
        <v>24</v>
      </c>
      <c r="D6" s="49" t="s">
        <v>24</v>
      </c>
      <c r="E6" s="49" t="s">
        <v>24</v>
      </c>
      <c r="F6" s="49" t="s">
        <v>24</v>
      </c>
      <c r="G6" s="49" t="s">
        <v>24</v>
      </c>
      <c r="H6" s="49" t="s">
        <v>24</v>
      </c>
      <c r="I6" s="103" t="s">
        <v>338</v>
      </c>
    </row>
    <row r="7" spans="1:12" s="134" customFormat="1" ht="13">
      <c r="A7" s="48" t="s">
        <v>348</v>
      </c>
      <c r="B7" s="150" t="s">
        <v>377</v>
      </c>
      <c r="C7" s="137">
        <v>7</v>
      </c>
      <c r="D7" s="137">
        <v>7</v>
      </c>
      <c r="E7" s="137">
        <v>7</v>
      </c>
      <c r="F7" s="137">
        <v>7</v>
      </c>
      <c r="G7" s="137">
        <v>7</v>
      </c>
      <c r="H7" s="49">
        <v>7</v>
      </c>
      <c r="I7" s="130" t="s">
        <v>340</v>
      </c>
    </row>
    <row r="8" spans="1:12" s="51" customFormat="1" ht="17" customHeight="1">
      <c r="A8" s="48" t="s">
        <v>348</v>
      </c>
      <c r="B8" s="150" t="s">
        <v>33</v>
      </c>
      <c r="C8" s="49" t="s">
        <v>24</v>
      </c>
      <c r="D8" s="49" t="s">
        <v>24</v>
      </c>
      <c r="E8" s="49" t="s">
        <v>24</v>
      </c>
      <c r="F8" s="49" t="s">
        <v>24</v>
      </c>
      <c r="G8" s="49" t="s">
        <v>24</v>
      </c>
      <c r="H8" s="49" t="s">
        <v>24</v>
      </c>
      <c r="I8" s="103" t="s">
        <v>338</v>
      </c>
    </row>
    <row r="22" spans="4:4">
      <c r="D22" s="145" t="s">
        <v>13</v>
      </c>
    </row>
    <row r="23" spans="4:4">
      <c r="D23" s="145" t="s">
        <v>133</v>
      </c>
    </row>
    <row r="24" spans="4:4">
      <c r="D24" s="145" t="s">
        <v>370</v>
      </c>
    </row>
    <row r="25" spans="4:4">
      <c r="D25" s="145" t="s">
        <v>371</v>
      </c>
    </row>
    <row r="26" spans="4:4">
      <c r="D26" s="145" t="s">
        <v>372</v>
      </c>
    </row>
    <row r="27" spans="4:4">
      <c r="D27" s="145" t="s">
        <v>373</v>
      </c>
    </row>
    <row r="28" spans="4:4">
      <c r="D28" s="145" t="s">
        <v>374</v>
      </c>
    </row>
    <row r="29" spans="4:4">
      <c r="D29" s="145" t="s">
        <v>375</v>
      </c>
    </row>
    <row r="30" spans="4:4">
      <c r="D30" s="145" t="s">
        <v>376</v>
      </c>
    </row>
    <row r="31" spans="4:4">
      <c r="D31" s="145" t="s">
        <v>377</v>
      </c>
    </row>
    <row r="32" spans="4:4">
      <c r="D32" s="145" t="s">
        <v>194</v>
      </c>
    </row>
    <row r="33" spans="4:4">
      <c r="D33" s="145" t="s">
        <v>378</v>
      </c>
    </row>
    <row r="34" spans="4:4">
      <c r="D34" s="145" t="s">
        <v>379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73"/>
  <sheetViews>
    <sheetView showGridLines="0" topLeftCell="A19" zoomScaleNormal="100" workbookViewId="0">
      <selection activeCell="AD5" sqref="AD5"/>
    </sheetView>
  </sheetViews>
  <sheetFormatPr defaultColWidth="9.1796875" defaultRowHeight="10"/>
  <cols>
    <col min="1" max="1" width="26.81640625" style="3" customWidth="1"/>
    <col min="2" max="2" width="17.54296875" style="3" customWidth="1"/>
    <col min="3" max="5" width="15.54296875" style="3" customWidth="1"/>
    <col min="6" max="6" width="15.54296875" style="5" customWidth="1"/>
    <col min="7" max="7" width="15.54296875" style="6" customWidth="1"/>
    <col min="8" max="8" width="15.54296875" style="3" customWidth="1"/>
    <col min="9" max="11" width="20.453125" style="3" customWidth="1"/>
    <col min="12" max="12" width="27.1796875" style="3" customWidth="1"/>
    <col min="13" max="13" width="23.1796875" style="3" customWidth="1"/>
    <col min="14" max="14" width="24.81640625" style="3" customWidth="1"/>
    <col min="15" max="15" width="20.1796875" style="3" customWidth="1"/>
    <col min="16" max="16" width="25.453125" style="3" customWidth="1"/>
    <col min="17" max="19" width="15.7265625" style="5" customWidth="1"/>
    <col min="20" max="20" width="16.1796875" style="5" bestFit="1" customWidth="1"/>
    <col min="21" max="21" width="15.1796875" style="3" customWidth="1"/>
    <col min="22" max="23" width="12.453125" style="3" customWidth="1"/>
    <col min="24" max="24" width="37.54296875" style="6" bestFit="1" customWidth="1"/>
    <col min="25" max="25" width="13.1796875" style="3" customWidth="1"/>
    <col min="26" max="26" width="14.26953125" style="3" customWidth="1"/>
    <col min="27" max="16384" width="9.1796875" style="3"/>
  </cols>
  <sheetData>
    <row r="1" spans="1:35" ht="42" customHeight="1">
      <c r="A1" s="18" t="s">
        <v>114</v>
      </c>
      <c r="B1" s="18" t="s">
        <v>115</v>
      </c>
      <c r="C1" s="18" t="s">
        <v>135</v>
      </c>
      <c r="D1" s="18" t="s">
        <v>134</v>
      </c>
      <c r="E1" s="12" t="s">
        <v>0</v>
      </c>
      <c r="F1" s="12" t="s">
        <v>1</v>
      </c>
      <c r="G1" s="19" t="s">
        <v>2</v>
      </c>
      <c r="H1" s="12" t="s">
        <v>117</v>
      </c>
      <c r="I1" s="12" t="s">
        <v>123</v>
      </c>
      <c r="J1" s="12" t="s">
        <v>124</v>
      </c>
      <c r="K1" s="12" t="s">
        <v>130</v>
      </c>
      <c r="L1" s="24" t="s">
        <v>280</v>
      </c>
      <c r="M1" s="24" t="s">
        <v>3</v>
      </c>
      <c r="N1" s="24" t="s">
        <v>4</v>
      </c>
      <c r="O1" s="24" t="s">
        <v>5</v>
      </c>
      <c r="P1" s="24" t="s">
        <v>6</v>
      </c>
      <c r="Q1" s="1" t="s">
        <v>7</v>
      </c>
      <c r="R1" s="1" t="s">
        <v>8</v>
      </c>
      <c r="S1" s="1" t="s">
        <v>9</v>
      </c>
      <c r="T1" s="1" t="s">
        <v>10</v>
      </c>
      <c r="U1" s="2" t="s">
        <v>11</v>
      </c>
      <c r="V1" s="16" t="s">
        <v>119</v>
      </c>
      <c r="W1" s="16" t="s">
        <v>120</v>
      </c>
      <c r="X1" s="25" t="s">
        <v>12</v>
      </c>
      <c r="Y1" s="12" t="s">
        <v>136</v>
      </c>
      <c r="Z1" s="12" t="s">
        <v>137</v>
      </c>
      <c r="AA1" s="12" t="s">
        <v>138</v>
      </c>
      <c r="AB1" s="15" t="s">
        <v>281</v>
      </c>
      <c r="AC1" s="15"/>
      <c r="AD1" s="15"/>
      <c r="AE1" s="15"/>
      <c r="AF1" s="15"/>
      <c r="AG1" s="15"/>
      <c r="AH1" s="15"/>
      <c r="AI1" s="15"/>
    </row>
    <row r="2" spans="1:35" ht="19.5" customHeight="1">
      <c r="A2" s="71" t="s">
        <v>148</v>
      </c>
      <c r="B2" s="15" t="s">
        <v>169</v>
      </c>
      <c r="C2" s="7" t="s">
        <v>149</v>
      </c>
      <c r="D2" s="15" t="s">
        <v>140</v>
      </c>
      <c r="E2" s="15" t="s">
        <v>170</v>
      </c>
      <c r="F2" s="10" t="s">
        <v>56</v>
      </c>
      <c r="G2" s="23" t="s">
        <v>175</v>
      </c>
      <c r="H2" s="4" t="s">
        <v>26</v>
      </c>
      <c r="I2" s="8" t="s">
        <v>125</v>
      </c>
      <c r="J2" s="8" t="s">
        <v>128</v>
      </c>
      <c r="K2" s="15"/>
      <c r="L2" s="8" t="s">
        <v>23</v>
      </c>
      <c r="M2" s="8" t="s">
        <v>32</v>
      </c>
      <c r="N2" s="8" t="s">
        <v>44</v>
      </c>
      <c r="O2" s="8" t="s">
        <v>59</v>
      </c>
      <c r="P2" s="8" t="s">
        <v>60</v>
      </c>
      <c r="Q2" s="4"/>
      <c r="R2" s="4" t="s">
        <v>19</v>
      </c>
      <c r="S2" s="4"/>
      <c r="T2" s="4"/>
      <c r="U2" s="10">
        <v>2</v>
      </c>
      <c r="V2" s="13">
        <v>2</v>
      </c>
      <c r="W2" s="17" t="s">
        <v>121</v>
      </c>
      <c r="X2" s="26" t="s">
        <v>24</v>
      </c>
      <c r="Y2" s="15" t="s">
        <v>59</v>
      </c>
      <c r="Z2" s="15" t="s">
        <v>269</v>
      </c>
      <c r="AA2" s="15"/>
      <c r="AB2" s="15" t="s">
        <v>282</v>
      </c>
      <c r="AC2" s="15"/>
      <c r="AD2" s="15"/>
      <c r="AE2" s="15"/>
      <c r="AF2" s="15"/>
      <c r="AG2" s="15"/>
      <c r="AH2" s="15"/>
      <c r="AI2" s="15"/>
    </row>
    <row r="3" spans="1:35" ht="19.5" customHeight="1">
      <c r="A3" s="71" t="s">
        <v>148</v>
      </c>
      <c r="B3" s="15" t="s">
        <v>169</v>
      </c>
      <c r="C3" s="7" t="s">
        <v>149</v>
      </c>
      <c r="D3" s="15" t="s">
        <v>140</v>
      </c>
      <c r="E3" s="15" t="s">
        <v>171</v>
      </c>
      <c r="F3" s="10" t="s">
        <v>56</v>
      </c>
      <c r="G3" s="23" t="s">
        <v>175</v>
      </c>
      <c r="H3" s="4" t="s">
        <v>26</v>
      </c>
      <c r="I3" s="8" t="s">
        <v>125</v>
      </c>
      <c r="J3" s="8" t="s">
        <v>128</v>
      </c>
      <c r="K3" s="15"/>
      <c r="L3" s="8" t="s">
        <v>272</v>
      </c>
      <c r="M3" s="8" t="s">
        <v>32</v>
      </c>
      <c r="N3" s="8" t="s">
        <v>44</v>
      </c>
      <c r="O3" s="8" t="s">
        <v>59</v>
      </c>
      <c r="P3" s="8" t="s">
        <v>60</v>
      </c>
      <c r="Q3" s="4"/>
      <c r="R3" s="4" t="s">
        <v>19</v>
      </c>
      <c r="S3" s="4"/>
      <c r="T3" s="4"/>
      <c r="U3" s="10">
        <v>2</v>
      </c>
      <c r="V3" s="13">
        <v>2</v>
      </c>
      <c r="W3" s="17" t="s">
        <v>121</v>
      </c>
      <c r="X3" s="26" t="s">
        <v>24</v>
      </c>
      <c r="Y3" s="15" t="s">
        <v>59</v>
      </c>
      <c r="Z3" s="15" t="s">
        <v>269</v>
      </c>
      <c r="AA3" s="15"/>
      <c r="AB3" s="15" t="s">
        <v>283</v>
      </c>
      <c r="AC3" s="15"/>
      <c r="AD3" s="15"/>
      <c r="AE3" s="15"/>
      <c r="AF3" s="15"/>
      <c r="AG3" s="15"/>
      <c r="AH3" s="15"/>
      <c r="AI3" s="15"/>
    </row>
    <row r="4" spans="1:35" ht="19.5" customHeight="1">
      <c r="A4" s="15" t="s">
        <v>148</v>
      </c>
      <c r="B4" s="15" t="s">
        <v>169</v>
      </c>
      <c r="C4" s="7" t="s">
        <v>149</v>
      </c>
      <c r="D4" s="15" t="s">
        <v>140</v>
      </c>
      <c r="E4" s="15" t="s">
        <v>172</v>
      </c>
      <c r="F4" s="10" t="s">
        <v>56</v>
      </c>
      <c r="G4" s="23" t="s">
        <v>175</v>
      </c>
      <c r="H4" s="8" t="s">
        <v>116</v>
      </c>
      <c r="I4" s="8" t="s">
        <v>125</v>
      </c>
      <c r="J4" s="8" t="s">
        <v>128</v>
      </c>
      <c r="K4" s="15"/>
      <c r="L4" s="8" t="s">
        <v>272</v>
      </c>
      <c r="M4" s="8" t="s">
        <v>32</v>
      </c>
      <c r="N4" s="8" t="s">
        <v>44</v>
      </c>
      <c r="O4" s="8" t="s">
        <v>59</v>
      </c>
      <c r="P4" s="8" t="s">
        <v>60</v>
      </c>
      <c r="Q4" s="4"/>
      <c r="R4" s="4" t="s">
        <v>19</v>
      </c>
      <c r="S4" s="4"/>
      <c r="T4" s="4"/>
      <c r="U4" s="10">
        <v>2</v>
      </c>
      <c r="V4" s="13">
        <v>2</v>
      </c>
      <c r="W4" s="17" t="s">
        <v>121</v>
      </c>
      <c r="X4" s="26" t="s">
        <v>24</v>
      </c>
      <c r="Y4" s="15" t="s">
        <v>59</v>
      </c>
      <c r="Z4" s="15" t="s">
        <v>269</v>
      </c>
      <c r="AA4" s="15"/>
      <c r="AB4" s="15" t="s">
        <v>284</v>
      </c>
      <c r="AC4" s="15"/>
      <c r="AD4" s="15"/>
      <c r="AE4" s="15"/>
      <c r="AF4" s="15"/>
      <c r="AG4" s="15"/>
      <c r="AH4" s="15"/>
      <c r="AI4" s="15"/>
    </row>
    <row r="5" spans="1:35" ht="19.5" customHeight="1">
      <c r="A5" s="71" t="s">
        <v>148</v>
      </c>
      <c r="B5" s="15" t="s">
        <v>169</v>
      </c>
      <c r="C5" s="7" t="s">
        <v>149</v>
      </c>
      <c r="D5" s="15" t="s">
        <v>140</v>
      </c>
      <c r="E5" s="15" t="s">
        <v>173</v>
      </c>
      <c r="F5" s="10" t="s">
        <v>56</v>
      </c>
      <c r="G5" s="23" t="s">
        <v>175</v>
      </c>
      <c r="H5" s="8" t="s">
        <v>116</v>
      </c>
      <c r="I5" s="8" t="s">
        <v>125</v>
      </c>
      <c r="J5" s="8" t="s">
        <v>128</v>
      </c>
      <c r="K5" s="15"/>
      <c r="L5" s="8" t="s">
        <v>272</v>
      </c>
      <c r="M5" s="8" t="s">
        <v>32</v>
      </c>
      <c r="N5" s="8" t="s">
        <v>44</v>
      </c>
      <c r="O5" s="8" t="s">
        <v>59</v>
      </c>
      <c r="P5" s="8" t="s">
        <v>60</v>
      </c>
      <c r="Q5" s="4"/>
      <c r="R5" s="4" t="s">
        <v>19</v>
      </c>
      <c r="S5" s="4"/>
      <c r="T5" s="4"/>
      <c r="U5" s="10">
        <v>2</v>
      </c>
      <c r="V5" s="13">
        <v>2</v>
      </c>
      <c r="W5" s="17" t="s">
        <v>121</v>
      </c>
      <c r="X5" s="26" t="s">
        <v>24</v>
      </c>
      <c r="Y5" s="15" t="s">
        <v>59</v>
      </c>
      <c r="Z5" s="15" t="s">
        <v>269</v>
      </c>
      <c r="AA5" s="15"/>
      <c r="AB5" s="15" t="s">
        <v>285</v>
      </c>
      <c r="AC5" s="15"/>
      <c r="AD5" s="15"/>
      <c r="AE5" s="15"/>
      <c r="AF5" s="15"/>
      <c r="AG5" s="15"/>
      <c r="AH5" s="15"/>
      <c r="AI5" s="15"/>
    </row>
    <row r="6" spans="1:35" ht="19.5" customHeight="1">
      <c r="A6" s="71" t="s">
        <v>148</v>
      </c>
      <c r="B6" s="15" t="s">
        <v>169</v>
      </c>
      <c r="C6" s="7" t="s">
        <v>149</v>
      </c>
      <c r="D6" s="15" t="s">
        <v>140</v>
      </c>
      <c r="E6" s="15" t="s">
        <v>174</v>
      </c>
      <c r="F6" s="10" t="s">
        <v>56</v>
      </c>
      <c r="G6" s="23" t="s">
        <v>175</v>
      </c>
      <c r="H6" s="8" t="s">
        <v>116</v>
      </c>
      <c r="I6" s="8" t="s">
        <v>125</v>
      </c>
      <c r="J6" s="8" t="s">
        <v>128</v>
      </c>
      <c r="K6" s="15"/>
      <c r="L6" s="8" t="s">
        <v>30</v>
      </c>
      <c r="M6" s="8" t="s">
        <v>32</v>
      </c>
      <c r="N6" s="8" t="s">
        <v>44</v>
      </c>
      <c r="O6" s="8" t="s">
        <v>59</v>
      </c>
      <c r="P6" s="8" t="s">
        <v>60</v>
      </c>
      <c r="Q6" s="4" t="s">
        <v>19</v>
      </c>
      <c r="R6" s="4"/>
      <c r="S6" s="4"/>
      <c r="T6" s="4"/>
      <c r="U6" s="10">
        <v>1</v>
      </c>
      <c r="V6" s="13">
        <v>1</v>
      </c>
      <c r="W6" s="17" t="s">
        <v>121</v>
      </c>
      <c r="X6" s="26" t="s">
        <v>24</v>
      </c>
      <c r="Y6" s="15" t="s">
        <v>59</v>
      </c>
      <c r="Z6" s="15" t="s">
        <v>269</v>
      </c>
      <c r="AA6" s="15"/>
      <c r="AB6" s="15" t="s">
        <v>282</v>
      </c>
      <c r="AC6" s="15"/>
      <c r="AD6" s="15"/>
      <c r="AE6" s="15"/>
      <c r="AF6" s="15"/>
      <c r="AG6" s="15"/>
      <c r="AH6" s="15"/>
      <c r="AI6" s="15"/>
    </row>
    <row r="7" spans="1:35" ht="20">
      <c r="A7" s="70" t="s">
        <v>234</v>
      </c>
      <c r="B7" s="7" t="s">
        <v>141</v>
      </c>
      <c r="C7" s="7" t="s">
        <v>149</v>
      </c>
      <c r="D7" s="7" t="s">
        <v>118</v>
      </c>
      <c r="E7" s="20" t="s">
        <v>55</v>
      </c>
      <c r="F7" s="10" t="s">
        <v>56</v>
      </c>
      <c r="G7" s="21" t="s">
        <v>57</v>
      </c>
      <c r="H7" s="8" t="s">
        <v>116</v>
      </c>
      <c r="I7" s="8" t="s">
        <v>125</v>
      </c>
      <c r="J7" s="8" t="s">
        <v>128</v>
      </c>
      <c r="K7" s="15"/>
      <c r="L7" s="8" t="s">
        <v>272</v>
      </c>
      <c r="M7" s="8" t="s">
        <v>43</v>
      </c>
      <c r="N7" s="8" t="s">
        <v>58</v>
      </c>
      <c r="O7" s="8" t="s">
        <v>59</v>
      </c>
      <c r="P7" s="8" t="s">
        <v>60</v>
      </c>
      <c r="Q7" s="4"/>
      <c r="R7" s="4" t="s">
        <v>19</v>
      </c>
      <c r="S7" s="4"/>
      <c r="T7" s="4"/>
      <c r="U7" s="10">
        <v>1</v>
      </c>
      <c r="V7" s="13">
        <v>1</v>
      </c>
      <c r="W7" s="17" t="s">
        <v>121</v>
      </c>
      <c r="X7" s="26" t="s">
        <v>24</v>
      </c>
      <c r="Y7" s="15" t="s">
        <v>59</v>
      </c>
      <c r="Z7" s="15" t="s">
        <v>269</v>
      </c>
      <c r="AA7" s="15"/>
      <c r="AB7" s="15" t="s">
        <v>283</v>
      </c>
      <c r="AC7" s="15"/>
      <c r="AD7" s="15"/>
      <c r="AE7" s="15"/>
      <c r="AF7" s="15"/>
      <c r="AG7" s="15"/>
      <c r="AH7" s="15"/>
      <c r="AI7" s="15"/>
    </row>
    <row r="8" spans="1:35" ht="20.149999999999999" customHeight="1">
      <c r="A8" s="68" t="s">
        <v>194</v>
      </c>
      <c r="B8" s="7" t="s">
        <v>61</v>
      </c>
      <c r="C8" s="7" t="s">
        <v>149</v>
      </c>
      <c r="D8" s="7" t="s">
        <v>118</v>
      </c>
      <c r="E8" s="20" t="s">
        <v>68</v>
      </c>
      <c r="F8" s="10" t="s">
        <v>56</v>
      </c>
      <c r="G8" s="21" t="s">
        <v>69</v>
      </c>
      <c r="H8" s="8" t="s">
        <v>116</v>
      </c>
      <c r="I8" s="8" t="s">
        <v>125</v>
      </c>
      <c r="J8" s="8" t="s">
        <v>128</v>
      </c>
      <c r="K8" s="15"/>
      <c r="L8" s="8" t="s">
        <v>70</v>
      </c>
      <c r="M8" s="8" t="s">
        <v>43</v>
      </c>
      <c r="N8" s="8" t="s">
        <v>44</v>
      </c>
      <c r="O8" s="8" t="s">
        <v>59</v>
      </c>
      <c r="P8" s="8" t="s">
        <v>65</v>
      </c>
      <c r="Q8" s="4"/>
      <c r="R8" s="4"/>
      <c r="S8" s="4"/>
      <c r="T8" s="4" t="s">
        <v>19</v>
      </c>
      <c r="U8" s="10">
        <v>22</v>
      </c>
      <c r="V8" s="13">
        <v>2</v>
      </c>
      <c r="W8" s="17" t="s">
        <v>121</v>
      </c>
      <c r="X8" s="26" t="s">
        <v>24</v>
      </c>
      <c r="Y8" s="15" t="s">
        <v>59</v>
      </c>
      <c r="Z8" s="15" t="s">
        <v>269</v>
      </c>
      <c r="AA8" s="15"/>
      <c r="AB8" s="15" t="s">
        <v>284</v>
      </c>
      <c r="AC8" s="15"/>
      <c r="AD8" s="15"/>
      <c r="AE8" s="15"/>
      <c r="AF8" s="15"/>
      <c r="AG8" s="15"/>
      <c r="AH8" s="15"/>
      <c r="AI8" s="15"/>
    </row>
    <row r="9" spans="1:35" ht="20.149999999999999" customHeight="1">
      <c r="A9" s="71" t="s">
        <v>234</v>
      </c>
      <c r="B9" s="30" t="s">
        <v>54</v>
      </c>
      <c r="C9" s="30" t="s">
        <v>149</v>
      </c>
      <c r="D9" s="30" t="s">
        <v>118</v>
      </c>
      <c r="E9" s="31" t="s">
        <v>71</v>
      </c>
      <c r="F9" s="32" t="s">
        <v>56</v>
      </c>
      <c r="G9" s="33" t="s">
        <v>72</v>
      </c>
      <c r="H9" s="34" t="s">
        <v>116</v>
      </c>
      <c r="I9" s="34" t="s">
        <v>126</v>
      </c>
      <c r="J9" s="34" t="s">
        <v>167</v>
      </c>
      <c r="K9" s="31" t="s">
        <v>176</v>
      </c>
      <c r="L9" s="34" t="s">
        <v>23</v>
      </c>
      <c r="M9" s="34" t="s">
        <v>43</v>
      </c>
      <c r="N9" s="34" t="s">
        <v>44</v>
      </c>
      <c r="O9" s="34" t="s">
        <v>59</v>
      </c>
      <c r="P9" s="34" t="s">
        <v>60</v>
      </c>
      <c r="Q9" s="32"/>
      <c r="R9" s="32"/>
      <c r="S9" s="32" t="s">
        <v>19</v>
      </c>
      <c r="T9" s="32"/>
      <c r="U9" s="32">
        <v>12</v>
      </c>
      <c r="V9" s="35">
        <v>2</v>
      </c>
      <c r="W9" s="35" t="s">
        <v>121</v>
      </c>
      <c r="X9" s="36" t="s">
        <v>24</v>
      </c>
      <c r="Y9" s="31" t="s">
        <v>59</v>
      </c>
      <c r="Z9" s="15" t="s">
        <v>269</v>
      </c>
      <c r="AA9" s="31"/>
      <c r="AB9" s="15" t="s">
        <v>285</v>
      </c>
      <c r="AC9" s="31"/>
      <c r="AD9" s="31"/>
      <c r="AE9" s="31"/>
      <c r="AF9" s="31"/>
      <c r="AG9" s="31"/>
      <c r="AH9" s="31"/>
      <c r="AI9" s="31"/>
    </row>
    <row r="10" spans="1:35" ht="20.149999999999999" customHeight="1">
      <c r="A10" s="71" t="s">
        <v>234</v>
      </c>
      <c r="B10" s="30" t="s">
        <v>54</v>
      </c>
      <c r="C10" s="30" t="s">
        <v>149</v>
      </c>
      <c r="D10" s="30" t="s">
        <v>118</v>
      </c>
      <c r="E10" s="31" t="s">
        <v>73</v>
      </c>
      <c r="F10" s="32" t="s">
        <v>56</v>
      </c>
      <c r="G10" s="33" t="s">
        <v>74</v>
      </c>
      <c r="H10" s="34" t="s">
        <v>116</v>
      </c>
      <c r="I10" s="34" t="s">
        <v>127</v>
      </c>
      <c r="J10" s="34" t="s">
        <v>168</v>
      </c>
      <c r="K10" s="31"/>
      <c r="L10" s="34" t="s">
        <v>272</v>
      </c>
      <c r="M10" s="34" t="s">
        <v>43</v>
      </c>
      <c r="N10" s="34" t="s">
        <v>44</v>
      </c>
      <c r="O10" s="34" t="s">
        <v>59</v>
      </c>
      <c r="P10" s="34" t="s">
        <v>60</v>
      </c>
      <c r="Q10" s="32"/>
      <c r="R10" s="32" t="s">
        <v>19</v>
      </c>
      <c r="S10" s="32"/>
      <c r="T10" s="32"/>
      <c r="U10" s="32">
        <v>1</v>
      </c>
      <c r="V10" s="35">
        <v>1</v>
      </c>
      <c r="W10" s="35" t="s">
        <v>121</v>
      </c>
      <c r="X10" s="36" t="s">
        <v>24</v>
      </c>
      <c r="Y10" s="31" t="s">
        <v>59</v>
      </c>
      <c r="Z10" s="15" t="s">
        <v>269</v>
      </c>
      <c r="AA10" s="31"/>
      <c r="AB10" s="15" t="s">
        <v>282</v>
      </c>
      <c r="AC10" s="31"/>
      <c r="AD10" s="31"/>
      <c r="AE10" s="31"/>
      <c r="AF10" s="31"/>
      <c r="AG10" s="31"/>
      <c r="AH10" s="31"/>
      <c r="AI10" s="31"/>
    </row>
    <row r="11" spans="1:35" s="37" customFormat="1" ht="20.149999999999999" customHeight="1">
      <c r="A11" s="107" t="s">
        <v>194</v>
      </c>
      <c r="B11" s="7" t="s">
        <v>61</v>
      </c>
      <c r="C11" s="7" t="s">
        <v>149</v>
      </c>
      <c r="D11" s="7" t="s">
        <v>118</v>
      </c>
      <c r="E11" s="20" t="s">
        <v>75</v>
      </c>
      <c r="F11" s="10" t="s">
        <v>56</v>
      </c>
      <c r="G11" s="21" t="s">
        <v>74</v>
      </c>
      <c r="H11" s="8" t="s">
        <v>116</v>
      </c>
      <c r="I11" s="8" t="s">
        <v>125</v>
      </c>
      <c r="J11" s="8" t="s">
        <v>128</v>
      </c>
      <c r="K11" s="15"/>
      <c r="L11" s="8" t="s">
        <v>272</v>
      </c>
      <c r="M11" s="8" t="s">
        <v>43</v>
      </c>
      <c r="N11" s="8" t="s">
        <v>44</v>
      </c>
      <c r="O11" s="8" t="s">
        <v>59</v>
      </c>
      <c r="P11" s="8" t="s">
        <v>65</v>
      </c>
      <c r="Q11" s="4"/>
      <c r="R11" s="4"/>
      <c r="S11" s="4" t="s">
        <v>19</v>
      </c>
      <c r="T11" s="4"/>
      <c r="U11" s="10">
        <v>1</v>
      </c>
      <c r="V11" s="13">
        <v>1</v>
      </c>
      <c r="W11" s="17" t="s">
        <v>121</v>
      </c>
      <c r="X11" s="26" t="s">
        <v>24</v>
      </c>
      <c r="Y11" s="15" t="s">
        <v>59</v>
      </c>
      <c r="Z11" s="15" t="s">
        <v>270</v>
      </c>
      <c r="AA11" s="15"/>
      <c r="AB11" s="15" t="s">
        <v>283</v>
      </c>
      <c r="AC11" s="15"/>
      <c r="AD11" s="15"/>
      <c r="AE11" s="15"/>
      <c r="AF11" s="15"/>
      <c r="AG11" s="15"/>
      <c r="AH11" s="15"/>
      <c r="AI11" s="15"/>
    </row>
    <row r="12" spans="1:35" s="37" customFormat="1" ht="20.149999999999999" customHeight="1">
      <c r="A12" s="106" t="s">
        <v>194</v>
      </c>
      <c r="B12" s="30" t="s">
        <v>61</v>
      </c>
      <c r="C12" s="30" t="s">
        <v>149</v>
      </c>
      <c r="D12" s="30" t="s">
        <v>118</v>
      </c>
      <c r="E12" s="31" t="s">
        <v>76</v>
      </c>
      <c r="F12" s="32" t="s">
        <v>56</v>
      </c>
      <c r="G12" s="33" t="s">
        <v>72</v>
      </c>
      <c r="H12" s="34" t="s">
        <v>116</v>
      </c>
      <c r="I12" s="34" t="s">
        <v>127</v>
      </c>
      <c r="J12" s="34" t="s">
        <v>167</v>
      </c>
      <c r="K12" s="31"/>
      <c r="L12" s="34" t="s">
        <v>23</v>
      </c>
      <c r="M12" s="34" t="s">
        <v>43</v>
      </c>
      <c r="N12" s="34" t="s">
        <v>44</v>
      </c>
      <c r="O12" s="34" t="s">
        <v>59</v>
      </c>
      <c r="P12" s="34" t="s">
        <v>65</v>
      </c>
      <c r="Q12" s="32"/>
      <c r="R12" s="32"/>
      <c r="S12" s="32"/>
      <c r="T12" s="32" t="s">
        <v>19</v>
      </c>
      <c r="U12" s="32">
        <v>1</v>
      </c>
      <c r="V12" s="35">
        <v>1</v>
      </c>
      <c r="W12" s="35" t="s">
        <v>121</v>
      </c>
      <c r="X12" s="36" t="s">
        <v>24</v>
      </c>
      <c r="Y12" s="31" t="s">
        <v>59</v>
      </c>
      <c r="Z12" s="15" t="s">
        <v>270</v>
      </c>
      <c r="AA12" s="31"/>
      <c r="AB12" s="15" t="s">
        <v>284</v>
      </c>
      <c r="AC12" s="31"/>
      <c r="AD12" s="31"/>
      <c r="AE12" s="31"/>
      <c r="AF12" s="31"/>
      <c r="AG12" s="31"/>
      <c r="AH12" s="31"/>
      <c r="AI12" s="31"/>
    </row>
    <row r="13" spans="1:35" ht="20.149999999999999" customHeight="1">
      <c r="A13" s="71" t="s">
        <v>234</v>
      </c>
      <c r="B13" s="7" t="s">
        <v>54</v>
      </c>
      <c r="C13" s="7" t="s">
        <v>149</v>
      </c>
      <c r="D13" s="7" t="s">
        <v>118</v>
      </c>
      <c r="E13" s="20" t="s">
        <v>77</v>
      </c>
      <c r="F13" s="10" t="s">
        <v>56</v>
      </c>
      <c r="G13" s="21" t="s">
        <v>72</v>
      </c>
      <c r="H13" s="8" t="s">
        <v>116</v>
      </c>
      <c r="I13" s="8" t="s">
        <v>125</v>
      </c>
      <c r="J13" s="8" t="s">
        <v>128</v>
      </c>
      <c r="K13" s="15"/>
      <c r="L13" s="8" t="s">
        <v>272</v>
      </c>
      <c r="M13" s="8" t="s">
        <v>43</v>
      </c>
      <c r="N13" s="8" t="s">
        <v>44</v>
      </c>
      <c r="O13" s="8" t="s">
        <v>59</v>
      </c>
      <c r="P13" s="8" t="s">
        <v>60</v>
      </c>
      <c r="Q13" s="4"/>
      <c r="R13" s="4" t="s">
        <v>19</v>
      </c>
      <c r="S13" s="4"/>
      <c r="T13" s="4"/>
      <c r="U13" s="10">
        <v>1</v>
      </c>
      <c r="V13" s="13">
        <v>1</v>
      </c>
      <c r="W13" s="17" t="s">
        <v>121</v>
      </c>
      <c r="X13" s="26" t="s">
        <v>24</v>
      </c>
      <c r="Y13" s="15" t="s">
        <v>59</v>
      </c>
      <c r="Z13" s="15" t="s">
        <v>270</v>
      </c>
      <c r="AA13" s="15"/>
      <c r="AB13" s="15" t="s">
        <v>285</v>
      </c>
      <c r="AC13" s="15"/>
      <c r="AD13" s="15"/>
      <c r="AE13" s="15"/>
      <c r="AF13" s="15"/>
      <c r="AG13" s="15"/>
      <c r="AH13" s="15"/>
      <c r="AI13" s="15"/>
    </row>
    <row r="14" spans="1:35" s="37" customFormat="1" ht="20.149999999999999" customHeight="1">
      <c r="A14" s="71" t="s">
        <v>234</v>
      </c>
      <c r="B14" s="7" t="s">
        <v>54</v>
      </c>
      <c r="C14" s="7" t="s">
        <v>149</v>
      </c>
      <c r="D14" s="7" t="s">
        <v>118</v>
      </c>
      <c r="E14" s="20" t="s">
        <v>78</v>
      </c>
      <c r="F14" s="10" t="s">
        <v>56</v>
      </c>
      <c r="G14" s="21" t="s">
        <v>79</v>
      </c>
      <c r="H14" s="8" t="s">
        <v>116</v>
      </c>
      <c r="I14" s="8" t="s">
        <v>125</v>
      </c>
      <c r="J14" s="8" t="s">
        <v>128</v>
      </c>
      <c r="K14" s="15"/>
      <c r="L14" s="8" t="s">
        <v>23</v>
      </c>
      <c r="M14" s="8" t="s">
        <v>43</v>
      </c>
      <c r="N14" s="8" t="s">
        <v>44</v>
      </c>
      <c r="O14" s="8" t="s">
        <v>59</v>
      </c>
      <c r="P14" s="8" t="s">
        <v>60</v>
      </c>
      <c r="Q14" s="4"/>
      <c r="R14" s="4"/>
      <c r="S14" s="4"/>
      <c r="T14" s="4" t="s">
        <v>19</v>
      </c>
      <c r="U14" s="10">
        <v>16</v>
      </c>
      <c r="V14" s="13">
        <v>2</v>
      </c>
      <c r="W14" s="17" t="s">
        <v>121</v>
      </c>
      <c r="X14" s="26" t="s">
        <v>24</v>
      </c>
      <c r="Y14" s="15" t="s">
        <v>59</v>
      </c>
      <c r="Z14" s="15" t="s">
        <v>270</v>
      </c>
      <c r="AA14" s="15"/>
      <c r="AB14" s="15" t="s">
        <v>282</v>
      </c>
      <c r="AC14" s="15"/>
      <c r="AD14" s="15"/>
      <c r="AE14" s="15"/>
      <c r="AF14" s="15"/>
      <c r="AG14" s="15"/>
      <c r="AH14" s="15"/>
      <c r="AI14" s="15"/>
    </row>
    <row r="15" spans="1:35" ht="20.149999999999999" customHeight="1">
      <c r="A15" s="70" t="s">
        <v>234</v>
      </c>
      <c r="B15" s="7" t="s">
        <v>54</v>
      </c>
      <c r="C15" s="7" t="s">
        <v>149</v>
      </c>
      <c r="D15" s="7" t="s">
        <v>118</v>
      </c>
      <c r="E15" s="20" t="s">
        <v>80</v>
      </c>
      <c r="F15" s="10" t="s">
        <v>56</v>
      </c>
      <c r="G15" s="21" t="s">
        <v>81</v>
      </c>
      <c r="H15" s="8" t="s">
        <v>116</v>
      </c>
      <c r="I15" s="8" t="s">
        <v>125</v>
      </c>
      <c r="J15" s="8" t="s">
        <v>128</v>
      </c>
      <c r="K15" s="15"/>
      <c r="L15" s="8" t="s">
        <v>272</v>
      </c>
      <c r="M15" s="8" t="s">
        <v>43</v>
      </c>
      <c r="N15" s="8" t="s">
        <v>82</v>
      </c>
      <c r="O15" s="8" t="s">
        <v>59</v>
      </c>
      <c r="P15" s="8" t="s">
        <v>60</v>
      </c>
      <c r="Q15" s="4"/>
      <c r="R15" s="4" t="s">
        <v>19</v>
      </c>
      <c r="S15" s="4"/>
      <c r="T15" s="4"/>
      <c r="U15" s="10">
        <v>1.5</v>
      </c>
      <c r="V15" s="13">
        <v>1.5</v>
      </c>
      <c r="W15" s="17" t="s">
        <v>121</v>
      </c>
      <c r="X15" s="26" t="s">
        <v>24</v>
      </c>
      <c r="Y15" s="15" t="s">
        <v>59</v>
      </c>
      <c r="Z15" s="15" t="s">
        <v>270</v>
      </c>
      <c r="AA15" s="15"/>
      <c r="AB15" s="15" t="s">
        <v>283</v>
      </c>
      <c r="AC15" s="15"/>
      <c r="AD15" s="15"/>
      <c r="AE15" s="15"/>
      <c r="AF15" s="15"/>
      <c r="AG15" s="15"/>
      <c r="AH15" s="15"/>
      <c r="AI15" s="15"/>
    </row>
    <row r="16" spans="1:35" ht="20.149999999999999" customHeight="1">
      <c r="A16" s="70" t="s">
        <v>234</v>
      </c>
      <c r="B16" s="7" t="s">
        <v>54</v>
      </c>
      <c r="C16" s="7" t="s">
        <v>149</v>
      </c>
      <c r="D16" s="7" t="s">
        <v>118</v>
      </c>
      <c r="E16" s="20" t="s">
        <v>83</v>
      </c>
      <c r="F16" s="10" t="s">
        <v>56</v>
      </c>
      <c r="G16" s="21" t="s">
        <v>74</v>
      </c>
      <c r="H16" s="8" t="s">
        <v>26</v>
      </c>
      <c r="I16" s="8" t="s">
        <v>125</v>
      </c>
      <c r="J16" s="8" t="s">
        <v>128</v>
      </c>
      <c r="K16" s="15"/>
      <c r="L16" s="8" t="s">
        <v>272</v>
      </c>
      <c r="M16" s="8" t="s">
        <v>43</v>
      </c>
      <c r="N16" s="8" t="s">
        <v>44</v>
      </c>
      <c r="O16" s="8" t="s">
        <v>59</v>
      </c>
      <c r="P16" s="8" t="s">
        <v>60</v>
      </c>
      <c r="Q16" s="4"/>
      <c r="R16" s="4" t="s">
        <v>19</v>
      </c>
      <c r="S16" s="4"/>
      <c r="T16" s="4"/>
      <c r="U16" s="10" t="s">
        <v>84</v>
      </c>
      <c r="V16" s="13">
        <v>1.5</v>
      </c>
      <c r="W16" s="17" t="s">
        <v>121</v>
      </c>
      <c r="X16" s="26" t="s">
        <v>24</v>
      </c>
      <c r="Y16" s="15" t="s">
        <v>59</v>
      </c>
      <c r="Z16" s="15" t="s">
        <v>270</v>
      </c>
      <c r="AA16" s="15"/>
      <c r="AB16" s="15" t="s">
        <v>284</v>
      </c>
      <c r="AC16" s="15"/>
      <c r="AD16" s="15"/>
      <c r="AE16" s="15"/>
      <c r="AF16" s="15"/>
      <c r="AG16" s="15"/>
      <c r="AH16" s="15"/>
      <c r="AI16" s="15"/>
    </row>
    <row r="17" spans="1:35" ht="20.149999999999999" customHeight="1">
      <c r="A17" s="70" t="s">
        <v>234</v>
      </c>
      <c r="B17" s="7" t="s">
        <v>54</v>
      </c>
      <c r="C17" s="7" t="s">
        <v>149</v>
      </c>
      <c r="D17" s="7" t="s">
        <v>118</v>
      </c>
      <c r="E17" s="20" t="s">
        <v>86</v>
      </c>
      <c r="F17" s="10" t="s">
        <v>56</v>
      </c>
      <c r="G17" s="21" t="s">
        <v>74</v>
      </c>
      <c r="H17" s="8" t="s">
        <v>116</v>
      </c>
      <c r="I17" s="8" t="s">
        <v>125</v>
      </c>
      <c r="J17" s="8" t="s">
        <v>128</v>
      </c>
      <c r="K17" s="15"/>
      <c r="L17" s="8" t="s">
        <v>272</v>
      </c>
      <c r="M17" s="8" t="s">
        <v>43</v>
      </c>
      <c r="N17" s="8" t="s">
        <v>44</v>
      </c>
      <c r="O17" s="8" t="s">
        <v>59</v>
      </c>
      <c r="P17" s="8" t="s">
        <v>60</v>
      </c>
      <c r="Q17" s="4"/>
      <c r="R17" s="4" t="s">
        <v>19</v>
      </c>
      <c r="S17" s="4"/>
      <c r="T17" s="4"/>
      <c r="U17" s="10">
        <v>1</v>
      </c>
      <c r="V17" s="13">
        <v>1</v>
      </c>
      <c r="W17" s="17" t="s">
        <v>121</v>
      </c>
      <c r="X17" s="26" t="s">
        <v>24</v>
      </c>
      <c r="Y17" s="15" t="s">
        <v>59</v>
      </c>
      <c r="Z17" s="15" t="s">
        <v>270</v>
      </c>
      <c r="AA17" s="15"/>
      <c r="AB17" s="15" t="s">
        <v>285</v>
      </c>
      <c r="AC17" s="15"/>
      <c r="AD17" s="15"/>
      <c r="AE17" s="15"/>
      <c r="AF17" s="15"/>
      <c r="AG17" s="15"/>
      <c r="AH17" s="15"/>
      <c r="AI17" s="15"/>
    </row>
    <row r="18" spans="1:35" ht="20.149999999999999" customHeight="1">
      <c r="A18" s="70" t="s">
        <v>234</v>
      </c>
      <c r="B18" s="7" t="s">
        <v>54</v>
      </c>
      <c r="C18" s="7" t="s">
        <v>149</v>
      </c>
      <c r="D18" s="7" t="s">
        <v>118</v>
      </c>
      <c r="E18" s="20" t="s">
        <v>87</v>
      </c>
      <c r="F18" s="10" t="s">
        <v>56</v>
      </c>
      <c r="G18" s="21" t="s">
        <v>81</v>
      </c>
      <c r="H18" s="8" t="s">
        <v>26</v>
      </c>
      <c r="I18" s="8" t="s">
        <v>125</v>
      </c>
      <c r="J18" s="8" t="s">
        <v>128</v>
      </c>
      <c r="K18" s="15"/>
      <c r="L18" s="8" t="s">
        <v>272</v>
      </c>
      <c r="M18" s="8" t="s">
        <v>43</v>
      </c>
      <c r="N18" s="8" t="s">
        <v>82</v>
      </c>
      <c r="O18" s="8" t="s">
        <v>59</v>
      </c>
      <c r="P18" s="8" t="s">
        <v>60</v>
      </c>
      <c r="Q18" s="4"/>
      <c r="R18" s="4"/>
      <c r="S18" s="4" t="s">
        <v>19</v>
      </c>
      <c r="T18" s="4"/>
      <c r="U18" s="10">
        <v>3.6</v>
      </c>
      <c r="V18" s="13">
        <v>1.5</v>
      </c>
      <c r="W18" s="17" t="s">
        <v>121</v>
      </c>
      <c r="X18" s="28" t="s">
        <v>24</v>
      </c>
      <c r="Y18" s="15" t="s">
        <v>59</v>
      </c>
      <c r="Z18" s="15" t="s">
        <v>270</v>
      </c>
      <c r="AA18" s="15"/>
      <c r="AB18" s="15" t="s">
        <v>282</v>
      </c>
      <c r="AC18" s="15"/>
      <c r="AD18" s="15"/>
      <c r="AE18" s="15"/>
      <c r="AF18" s="15"/>
      <c r="AG18" s="15"/>
      <c r="AH18" s="15"/>
      <c r="AI18" s="15"/>
    </row>
    <row r="19" spans="1:35" ht="20.149999999999999" customHeight="1">
      <c r="A19" s="107" t="s">
        <v>142</v>
      </c>
      <c r="B19" s="7" t="s">
        <v>151</v>
      </c>
      <c r="C19" s="7" t="s">
        <v>132</v>
      </c>
      <c r="D19" s="7" t="s">
        <v>118</v>
      </c>
      <c r="E19" s="20" t="s">
        <v>152</v>
      </c>
      <c r="F19" s="10" t="s">
        <v>56</v>
      </c>
      <c r="G19" s="21" t="s">
        <v>153</v>
      </c>
      <c r="H19" s="8" t="s">
        <v>116</v>
      </c>
      <c r="I19" s="8" t="s">
        <v>125</v>
      </c>
      <c r="J19" s="8" t="s">
        <v>128</v>
      </c>
      <c r="K19" s="15"/>
      <c r="L19" s="8" t="s">
        <v>272</v>
      </c>
      <c r="M19" s="8" t="s">
        <v>43</v>
      </c>
      <c r="N19" s="8" t="s">
        <v>82</v>
      </c>
      <c r="O19" s="8" t="s">
        <v>59</v>
      </c>
      <c r="P19" s="8" t="s">
        <v>154</v>
      </c>
      <c r="Q19" s="4" t="s">
        <v>19</v>
      </c>
      <c r="R19" s="4"/>
      <c r="S19" s="4"/>
      <c r="T19" s="4"/>
      <c r="U19" s="10">
        <v>1.5</v>
      </c>
      <c r="V19" s="13">
        <v>1.5</v>
      </c>
      <c r="W19" s="17" t="s">
        <v>121</v>
      </c>
      <c r="X19" s="28" t="s">
        <v>24</v>
      </c>
      <c r="Y19" s="15" t="s">
        <v>59</v>
      </c>
      <c r="Z19" s="15" t="s">
        <v>270</v>
      </c>
      <c r="AA19" s="15"/>
      <c r="AB19" s="15" t="s">
        <v>283</v>
      </c>
      <c r="AC19" s="15"/>
      <c r="AD19" s="15"/>
      <c r="AE19" s="15"/>
      <c r="AF19" s="15"/>
      <c r="AG19" s="15"/>
      <c r="AH19" s="15"/>
      <c r="AI19" s="15"/>
    </row>
    <row r="20" spans="1:35" ht="20.149999999999999" customHeight="1">
      <c r="A20" s="107" t="s">
        <v>143</v>
      </c>
      <c r="B20" s="7" t="s">
        <v>160</v>
      </c>
      <c r="C20" s="7" t="s">
        <v>132</v>
      </c>
      <c r="D20" s="7" t="s">
        <v>140</v>
      </c>
      <c r="E20" s="20" t="s">
        <v>90</v>
      </c>
      <c r="F20" s="10" t="s">
        <v>56</v>
      </c>
      <c r="G20" s="21" t="s">
        <v>91</v>
      </c>
      <c r="H20" s="8" t="s">
        <v>26</v>
      </c>
      <c r="I20" s="8" t="s">
        <v>125</v>
      </c>
      <c r="J20" s="8" t="s">
        <v>128</v>
      </c>
      <c r="K20" s="15"/>
      <c r="L20" s="8" t="s">
        <v>272</v>
      </c>
      <c r="M20" s="8" t="s">
        <v>43</v>
      </c>
      <c r="N20" s="8" t="s">
        <v>58</v>
      </c>
      <c r="O20" s="8" t="s">
        <v>59</v>
      </c>
      <c r="P20" s="8" t="s">
        <v>92</v>
      </c>
      <c r="Q20" s="4" t="s">
        <v>19</v>
      </c>
      <c r="R20" s="4"/>
      <c r="S20" s="4"/>
      <c r="T20" s="4"/>
      <c r="U20" s="10">
        <v>1.2</v>
      </c>
      <c r="V20" s="13">
        <v>1.2</v>
      </c>
      <c r="W20" s="17" t="s">
        <v>121</v>
      </c>
      <c r="X20" s="28" t="s">
        <v>24</v>
      </c>
      <c r="Y20" s="15" t="s">
        <v>59</v>
      </c>
      <c r="Z20" s="15" t="s">
        <v>271</v>
      </c>
      <c r="AA20" s="15"/>
      <c r="AB20" s="15" t="s">
        <v>284</v>
      </c>
      <c r="AC20" s="15"/>
      <c r="AD20" s="15"/>
      <c r="AE20" s="15"/>
      <c r="AF20" s="15"/>
      <c r="AG20" s="15"/>
      <c r="AH20" s="15"/>
      <c r="AI20" s="15"/>
    </row>
    <row r="21" spans="1:35" ht="20.25" customHeight="1">
      <c r="A21" s="107" t="s">
        <v>143</v>
      </c>
      <c r="B21" s="7" t="s">
        <v>160</v>
      </c>
      <c r="C21" s="7" t="s">
        <v>132</v>
      </c>
      <c r="D21" s="7" t="s">
        <v>140</v>
      </c>
      <c r="E21" s="20" t="s">
        <v>93</v>
      </c>
      <c r="F21" s="10" t="s">
        <v>56</v>
      </c>
      <c r="G21" s="21" t="s">
        <v>91</v>
      </c>
      <c r="H21" s="8" t="s">
        <v>116</v>
      </c>
      <c r="I21" s="8" t="s">
        <v>125</v>
      </c>
      <c r="J21" s="8" t="s">
        <v>128</v>
      </c>
      <c r="K21" s="15"/>
      <c r="L21" s="8" t="s">
        <v>272</v>
      </c>
      <c r="M21" s="8" t="s">
        <v>43</v>
      </c>
      <c r="N21" s="8" t="s">
        <v>58</v>
      </c>
      <c r="O21" s="8" t="s">
        <v>59</v>
      </c>
      <c r="P21" s="8" t="s">
        <v>161</v>
      </c>
      <c r="Q21" s="4"/>
      <c r="R21" s="4" t="s">
        <v>19</v>
      </c>
      <c r="S21" s="4"/>
      <c r="T21" s="4"/>
      <c r="U21" s="10">
        <v>1.1000000000000001</v>
      </c>
      <c r="V21" s="13">
        <v>1.1000000000000001</v>
      </c>
      <c r="W21" s="17" t="s">
        <v>121</v>
      </c>
      <c r="X21" s="28" t="s">
        <v>24</v>
      </c>
      <c r="Y21" s="15" t="s">
        <v>59</v>
      </c>
      <c r="Z21" s="15" t="s">
        <v>271</v>
      </c>
      <c r="AA21" s="15"/>
      <c r="AB21" s="15" t="s">
        <v>285</v>
      </c>
      <c r="AC21" s="15"/>
      <c r="AD21" s="15"/>
      <c r="AE21" s="15"/>
      <c r="AF21" s="15"/>
      <c r="AG21" s="15"/>
      <c r="AH21" s="15"/>
      <c r="AI21" s="15"/>
    </row>
    <row r="22" spans="1:35" ht="20.149999999999999" customHeight="1">
      <c r="A22" s="68" t="s">
        <v>143</v>
      </c>
      <c r="B22" s="7" t="s">
        <v>160</v>
      </c>
      <c r="C22" s="7" t="s">
        <v>132</v>
      </c>
      <c r="D22" s="7" t="s">
        <v>140</v>
      </c>
      <c r="E22" s="20" t="s">
        <v>94</v>
      </c>
      <c r="F22" s="10" t="s">
        <v>56</v>
      </c>
      <c r="G22" s="21" t="s">
        <v>91</v>
      </c>
      <c r="H22" s="8" t="s">
        <v>116</v>
      </c>
      <c r="I22" s="8" t="s">
        <v>125</v>
      </c>
      <c r="J22" s="8" t="s">
        <v>128</v>
      </c>
      <c r="K22" s="15"/>
      <c r="L22" s="8" t="s">
        <v>272</v>
      </c>
      <c r="M22" s="8" t="s">
        <v>43</v>
      </c>
      <c r="N22" s="8" t="s">
        <v>58</v>
      </c>
      <c r="O22" s="8" t="s">
        <v>59</v>
      </c>
      <c r="P22" s="8" t="s">
        <v>89</v>
      </c>
      <c r="Q22" s="4"/>
      <c r="R22" s="4"/>
      <c r="S22" s="4" t="s">
        <v>19</v>
      </c>
      <c r="T22" s="4"/>
      <c r="U22" s="10">
        <v>2</v>
      </c>
      <c r="V22" s="13">
        <v>2</v>
      </c>
      <c r="W22" s="17" t="s">
        <v>121</v>
      </c>
      <c r="X22" s="28" t="s">
        <v>24</v>
      </c>
      <c r="Y22" s="15" t="s">
        <v>59</v>
      </c>
      <c r="Z22" s="15" t="s">
        <v>271</v>
      </c>
      <c r="AA22" s="15"/>
      <c r="AB22" s="15" t="s">
        <v>282</v>
      </c>
      <c r="AC22" s="15"/>
      <c r="AD22" s="15"/>
      <c r="AE22" s="15"/>
      <c r="AF22" s="15"/>
      <c r="AG22" s="15"/>
      <c r="AH22" s="15"/>
      <c r="AI22" s="15"/>
    </row>
    <row r="23" spans="1:35" ht="20.149999999999999" customHeight="1">
      <c r="A23" s="68" t="s">
        <v>143</v>
      </c>
      <c r="B23" s="7" t="s">
        <v>160</v>
      </c>
      <c r="C23" s="7" t="s">
        <v>132</v>
      </c>
      <c r="D23" s="7" t="s">
        <v>140</v>
      </c>
      <c r="E23" s="20" t="s">
        <v>96</v>
      </c>
      <c r="F23" s="10" t="s">
        <v>56</v>
      </c>
      <c r="G23" s="21" t="s">
        <v>97</v>
      </c>
      <c r="H23" s="8" t="s">
        <v>116</v>
      </c>
      <c r="I23" s="8" t="s">
        <v>125</v>
      </c>
      <c r="J23" s="8" t="s">
        <v>128</v>
      </c>
      <c r="K23" s="15"/>
      <c r="L23" s="8" t="s">
        <v>23</v>
      </c>
      <c r="M23" s="8" t="s">
        <v>43</v>
      </c>
      <c r="N23" s="8" t="s">
        <v>58</v>
      </c>
      <c r="O23" s="8" t="s">
        <v>59</v>
      </c>
      <c r="P23" s="8" t="s">
        <v>89</v>
      </c>
      <c r="Q23" s="4"/>
      <c r="R23" s="4"/>
      <c r="S23" s="4" t="s">
        <v>19</v>
      </c>
      <c r="T23" s="4"/>
      <c r="U23" s="10">
        <v>2</v>
      </c>
      <c r="V23" s="13">
        <v>2</v>
      </c>
      <c r="W23" s="17" t="s">
        <v>121</v>
      </c>
      <c r="X23" s="28" t="s">
        <v>24</v>
      </c>
      <c r="Y23" s="15" t="s">
        <v>59</v>
      </c>
      <c r="Z23" s="15" t="s">
        <v>271</v>
      </c>
      <c r="AA23" s="15"/>
      <c r="AB23" s="15" t="s">
        <v>283</v>
      </c>
      <c r="AC23" s="15"/>
      <c r="AD23" s="15"/>
      <c r="AE23" s="15"/>
      <c r="AF23" s="15"/>
      <c r="AG23" s="15"/>
      <c r="AH23" s="15"/>
      <c r="AI23" s="15"/>
    </row>
    <row r="24" spans="1:35" ht="20.149999999999999" customHeight="1">
      <c r="A24" s="68" t="s">
        <v>143</v>
      </c>
      <c r="B24" s="7" t="s">
        <v>160</v>
      </c>
      <c r="C24" s="7" t="s">
        <v>132</v>
      </c>
      <c r="D24" s="7" t="s">
        <v>140</v>
      </c>
      <c r="E24" s="20" t="s">
        <v>99</v>
      </c>
      <c r="F24" s="10" t="s">
        <v>56</v>
      </c>
      <c r="G24" s="21" t="s">
        <v>91</v>
      </c>
      <c r="H24" s="8" t="s">
        <v>116</v>
      </c>
      <c r="I24" s="8" t="s">
        <v>125</v>
      </c>
      <c r="J24" s="8" t="s">
        <v>128</v>
      </c>
      <c r="K24" s="15"/>
      <c r="L24" s="8" t="s">
        <v>272</v>
      </c>
      <c r="M24" s="8" t="s">
        <v>43</v>
      </c>
      <c r="N24" s="8" t="s">
        <v>58</v>
      </c>
      <c r="O24" s="8" t="s">
        <v>59</v>
      </c>
      <c r="P24" s="8" t="s">
        <v>162</v>
      </c>
      <c r="Q24" s="4"/>
      <c r="R24" s="4"/>
      <c r="S24" s="4" t="s">
        <v>19</v>
      </c>
      <c r="T24" s="4"/>
      <c r="U24" s="10">
        <v>1.5</v>
      </c>
      <c r="V24" s="13">
        <v>1.5</v>
      </c>
      <c r="W24" s="17" t="s">
        <v>121</v>
      </c>
      <c r="X24" s="28" t="s">
        <v>24</v>
      </c>
      <c r="Y24" s="15" t="s">
        <v>59</v>
      </c>
      <c r="Z24" s="15" t="s">
        <v>271</v>
      </c>
      <c r="AA24" s="15"/>
      <c r="AB24" s="15" t="s">
        <v>284</v>
      </c>
      <c r="AC24" s="15"/>
      <c r="AD24" s="15"/>
      <c r="AE24" s="15"/>
      <c r="AF24" s="15"/>
      <c r="AG24" s="15"/>
      <c r="AH24" s="15"/>
      <c r="AI24" s="15"/>
    </row>
    <row r="25" spans="1:35" ht="20.149999999999999" customHeight="1">
      <c r="A25" s="68" t="s">
        <v>143</v>
      </c>
      <c r="B25" s="7" t="s">
        <v>160</v>
      </c>
      <c r="C25" s="7" t="s">
        <v>132</v>
      </c>
      <c r="D25" s="7" t="s">
        <v>140</v>
      </c>
      <c r="E25" s="20" t="s">
        <v>163</v>
      </c>
      <c r="F25" s="10" t="s">
        <v>56</v>
      </c>
      <c r="G25" s="21" t="s">
        <v>91</v>
      </c>
      <c r="H25" s="8" t="s">
        <v>116</v>
      </c>
      <c r="I25" s="8" t="s">
        <v>125</v>
      </c>
      <c r="J25" s="8" t="s">
        <v>128</v>
      </c>
      <c r="K25" s="15"/>
      <c r="L25" s="8" t="s">
        <v>272</v>
      </c>
      <c r="M25" s="8" t="s">
        <v>43</v>
      </c>
      <c r="N25" s="8" t="s">
        <v>58</v>
      </c>
      <c r="O25" s="8" t="s">
        <v>59</v>
      </c>
      <c r="P25" s="8" t="s">
        <v>162</v>
      </c>
      <c r="Q25" s="4"/>
      <c r="R25" s="4"/>
      <c r="S25" s="4" t="s">
        <v>19</v>
      </c>
      <c r="T25" s="4"/>
      <c r="U25" s="10">
        <v>1.1000000000000001</v>
      </c>
      <c r="V25" s="13">
        <v>1.1000000000000001</v>
      </c>
      <c r="W25" s="17" t="s">
        <v>121</v>
      </c>
      <c r="X25" s="28" t="s">
        <v>24</v>
      </c>
      <c r="Y25" s="15" t="s">
        <v>59</v>
      </c>
      <c r="Z25" s="15" t="s">
        <v>271</v>
      </c>
      <c r="AA25" s="15"/>
      <c r="AB25" s="15" t="s">
        <v>285</v>
      </c>
      <c r="AC25" s="15"/>
      <c r="AD25" s="15"/>
      <c r="AE25" s="15"/>
      <c r="AF25" s="15"/>
      <c r="AG25" s="15"/>
      <c r="AH25" s="15"/>
      <c r="AI25" s="15"/>
    </row>
    <row r="26" spans="1:35" s="37" customFormat="1" ht="20.149999999999999" customHeight="1">
      <c r="A26" s="68" t="s">
        <v>143</v>
      </c>
      <c r="B26" s="7" t="s">
        <v>160</v>
      </c>
      <c r="C26" s="7" t="s">
        <v>132</v>
      </c>
      <c r="D26" s="7" t="s">
        <v>140</v>
      </c>
      <c r="E26" s="20" t="s">
        <v>100</v>
      </c>
      <c r="F26" s="10" t="s">
        <v>56</v>
      </c>
      <c r="G26" s="21" t="s">
        <v>91</v>
      </c>
      <c r="H26" s="8" t="s">
        <v>116</v>
      </c>
      <c r="I26" s="8" t="s">
        <v>125</v>
      </c>
      <c r="J26" s="8" t="s">
        <v>128</v>
      </c>
      <c r="K26" s="15"/>
      <c r="L26" s="8" t="s">
        <v>272</v>
      </c>
      <c r="M26" s="8" t="s">
        <v>43</v>
      </c>
      <c r="N26" s="8" t="s">
        <v>58</v>
      </c>
      <c r="O26" s="8" t="s">
        <v>59</v>
      </c>
      <c r="P26" s="8" t="s">
        <v>162</v>
      </c>
      <c r="Q26" s="4"/>
      <c r="R26" s="4"/>
      <c r="S26" s="4" t="s">
        <v>19</v>
      </c>
      <c r="T26" s="4"/>
      <c r="U26" s="10">
        <v>1.3</v>
      </c>
      <c r="V26" s="13">
        <v>1.3</v>
      </c>
      <c r="W26" s="17" t="s">
        <v>121</v>
      </c>
      <c r="X26" s="28" t="s">
        <v>24</v>
      </c>
      <c r="Y26" s="15" t="s">
        <v>59</v>
      </c>
      <c r="Z26" s="15" t="s">
        <v>271</v>
      </c>
      <c r="AA26" s="15"/>
      <c r="AB26" s="15" t="s">
        <v>282</v>
      </c>
      <c r="AC26" s="15"/>
      <c r="AD26" s="15"/>
      <c r="AE26" s="15"/>
      <c r="AF26" s="15"/>
      <c r="AG26" s="15"/>
      <c r="AH26" s="15"/>
      <c r="AI26" s="15"/>
    </row>
    <row r="27" spans="1:35" ht="20.149999999999999" customHeight="1">
      <c r="A27" s="107" t="s">
        <v>143</v>
      </c>
      <c r="B27" s="7" t="s">
        <v>160</v>
      </c>
      <c r="C27" s="7" t="s">
        <v>132</v>
      </c>
      <c r="D27" s="7" t="s">
        <v>140</v>
      </c>
      <c r="E27" s="20" t="s">
        <v>164</v>
      </c>
      <c r="F27" s="10" t="s">
        <v>56</v>
      </c>
      <c r="G27" s="21" t="s">
        <v>91</v>
      </c>
      <c r="H27" s="8" t="s">
        <v>116</v>
      </c>
      <c r="I27" s="8" t="s">
        <v>125</v>
      </c>
      <c r="J27" s="8" t="s">
        <v>128</v>
      </c>
      <c r="K27" s="15"/>
      <c r="L27" s="8" t="s">
        <v>272</v>
      </c>
      <c r="M27" s="8" t="s">
        <v>43</v>
      </c>
      <c r="N27" s="8" t="s">
        <v>58</v>
      </c>
      <c r="O27" s="8" t="s">
        <v>59</v>
      </c>
      <c r="P27" s="8" t="s">
        <v>162</v>
      </c>
      <c r="Q27" s="4"/>
      <c r="R27" s="4" t="s">
        <v>19</v>
      </c>
      <c r="S27" s="4"/>
      <c r="T27" s="4"/>
      <c r="U27" s="10">
        <v>1.3</v>
      </c>
      <c r="V27" s="13">
        <v>1.3</v>
      </c>
      <c r="W27" s="17" t="s">
        <v>121</v>
      </c>
      <c r="X27" s="28" t="s">
        <v>24</v>
      </c>
      <c r="Y27" s="15" t="s">
        <v>59</v>
      </c>
      <c r="Z27" s="15" t="s">
        <v>271</v>
      </c>
      <c r="AA27" s="15"/>
      <c r="AB27" s="15" t="s">
        <v>283</v>
      </c>
      <c r="AC27" s="15"/>
      <c r="AD27" s="15"/>
      <c r="AE27" s="15"/>
      <c r="AF27" s="15"/>
      <c r="AG27" s="15"/>
      <c r="AH27" s="15"/>
      <c r="AI27" s="15"/>
    </row>
    <row r="28" spans="1:35" ht="20.149999999999999" customHeight="1">
      <c r="A28" s="68" t="s">
        <v>143</v>
      </c>
      <c r="B28" s="7" t="s">
        <v>160</v>
      </c>
      <c r="C28" s="7" t="s">
        <v>132</v>
      </c>
      <c r="D28" s="7" t="s">
        <v>140</v>
      </c>
      <c r="E28" s="20" t="s">
        <v>110</v>
      </c>
      <c r="F28" s="10" t="s">
        <v>56</v>
      </c>
      <c r="G28" s="21" t="s">
        <v>91</v>
      </c>
      <c r="H28" s="8" t="s">
        <v>116</v>
      </c>
      <c r="I28" s="8" t="s">
        <v>125</v>
      </c>
      <c r="J28" s="8" t="s">
        <v>128</v>
      </c>
      <c r="K28" s="15"/>
      <c r="L28" s="8" t="s">
        <v>272</v>
      </c>
      <c r="M28" s="8" t="s">
        <v>43</v>
      </c>
      <c r="N28" s="8" t="s">
        <v>58</v>
      </c>
      <c r="O28" s="8" t="s">
        <v>59</v>
      </c>
      <c r="P28" s="8" t="s">
        <v>162</v>
      </c>
      <c r="Q28" s="4"/>
      <c r="R28" s="4"/>
      <c r="S28" s="4" t="s">
        <v>19</v>
      </c>
      <c r="T28" s="4"/>
      <c r="U28" s="10">
        <v>1.2</v>
      </c>
      <c r="V28" s="13">
        <v>1.2</v>
      </c>
      <c r="W28" s="17" t="s">
        <v>121</v>
      </c>
      <c r="X28" s="28" t="s">
        <v>95</v>
      </c>
      <c r="Y28" s="15" t="s">
        <v>59</v>
      </c>
      <c r="Z28" s="15" t="s">
        <v>271</v>
      </c>
      <c r="AA28" s="15"/>
      <c r="AB28" s="15" t="s">
        <v>284</v>
      </c>
      <c r="AC28" s="15"/>
      <c r="AD28" s="15"/>
      <c r="AE28" s="15"/>
      <c r="AF28" s="15"/>
      <c r="AG28" s="15"/>
      <c r="AH28" s="15"/>
      <c r="AI28" s="15"/>
    </row>
    <row r="29" spans="1:35" ht="20.149999999999999" customHeight="1">
      <c r="A29" s="68" t="s">
        <v>143</v>
      </c>
      <c r="B29" s="7" t="s">
        <v>160</v>
      </c>
      <c r="C29" s="7" t="s">
        <v>132</v>
      </c>
      <c r="D29" s="7" t="s">
        <v>140</v>
      </c>
      <c r="E29" s="20" t="s">
        <v>111</v>
      </c>
      <c r="F29" s="10" t="s">
        <v>56</v>
      </c>
      <c r="G29" s="21" t="s">
        <v>91</v>
      </c>
      <c r="H29" s="8" t="s">
        <v>116</v>
      </c>
      <c r="I29" s="8" t="s">
        <v>125</v>
      </c>
      <c r="J29" s="8" t="s">
        <v>128</v>
      </c>
      <c r="K29" s="15"/>
      <c r="L29" s="8" t="s">
        <v>272</v>
      </c>
      <c r="M29" s="8" t="s">
        <v>43</v>
      </c>
      <c r="N29" s="8" t="s">
        <v>58</v>
      </c>
      <c r="O29" s="8" t="s">
        <v>59</v>
      </c>
      <c r="P29" s="8" t="s">
        <v>162</v>
      </c>
      <c r="Q29" s="4"/>
      <c r="R29" s="4"/>
      <c r="S29" s="4" t="s">
        <v>19</v>
      </c>
      <c r="T29" s="4"/>
      <c r="U29" s="10">
        <v>1.2</v>
      </c>
      <c r="V29" s="13">
        <v>1.2</v>
      </c>
      <c r="W29" s="17" t="s">
        <v>121</v>
      </c>
      <c r="X29" s="28" t="s">
        <v>95</v>
      </c>
      <c r="Y29" s="15" t="s">
        <v>59</v>
      </c>
      <c r="Z29" s="15" t="s">
        <v>271</v>
      </c>
      <c r="AA29" s="15"/>
      <c r="AB29" s="15" t="s">
        <v>285</v>
      </c>
      <c r="AC29" s="15"/>
      <c r="AD29" s="15"/>
      <c r="AE29" s="15"/>
      <c r="AF29" s="15"/>
      <c r="AG29" s="15"/>
      <c r="AH29" s="15"/>
      <c r="AI29" s="15"/>
    </row>
    <row r="30" spans="1:35" ht="20.149999999999999" customHeight="1">
      <c r="A30" s="68" t="s">
        <v>198</v>
      </c>
      <c r="B30" s="7" t="s">
        <v>150</v>
      </c>
      <c r="C30" s="7" t="s">
        <v>132</v>
      </c>
      <c r="D30" s="7" t="s">
        <v>140</v>
      </c>
      <c r="E30" s="20" t="s">
        <v>165</v>
      </c>
      <c r="F30" s="10" t="s">
        <v>56</v>
      </c>
      <c r="G30" s="21" t="s">
        <v>166</v>
      </c>
      <c r="H30" s="8" t="s">
        <v>26</v>
      </c>
      <c r="I30" s="8" t="s">
        <v>125</v>
      </c>
      <c r="J30" s="8" t="s">
        <v>128</v>
      </c>
      <c r="K30" s="15"/>
      <c r="L30" s="8" t="s">
        <v>272</v>
      </c>
      <c r="M30" s="8" t="s">
        <v>43</v>
      </c>
      <c r="N30" s="8" t="s">
        <v>33</v>
      </c>
      <c r="O30" s="8" t="s">
        <v>59</v>
      </c>
      <c r="P30" s="8" t="s">
        <v>154</v>
      </c>
      <c r="Q30" s="4"/>
      <c r="R30" s="4" t="s">
        <v>19</v>
      </c>
      <c r="S30" s="4"/>
      <c r="T30" s="4"/>
      <c r="U30" s="10">
        <v>0.6</v>
      </c>
      <c r="V30" s="13">
        <v>0.6</v>
      </c>
      <c r="W30" s="17" t="s">
        <v>121</v>
      </c>
      <c r="X30" s="28" t="s">
        <v>24</v>
      </c>
      <c r="Y30" s="15" t="s">
        <v>59</v>
      </c>
      <c r="Z30" s="15" t="s">
        <v>271</v>
      </c>
      <c r="AA30" s="15"/>
      <c r="AB30" s="15" t="s">
        <v>282</v>
      </c>
      <c r="AC30" s="15"/>
      <c r="AD30" s="15"/>
      <c r="AE30" s="15"/>
      <c r="AF30" s="15"/>
      <c r="AG30" s="15"/>
      <c r="AH30" s="15"/>
      <c r="AI30" s="15"/>
    </row>
    <row r="31" spans="1:35" ht="20.149999999999999" customHeight="1">
      <c r="A31" s="7" t="s">
        <v>133</v>
      </c>
      <c r="B31" s="7" t="s">
        <v>133</v>
      </c>
      <c r="C31" s="7" t="s">
        <v>25</v>
      </c>
      <c r="D31" s="7" t="s">
        <v>139</v>
      </c>
      <c r="E31" s="20" t="s">
        <v>226</v>
      </c>
      <c r="F31" s="8" t="s">
        <v>21</v>
      </c>
      <c r="G31" s="21" t="s">
        <v>16</v>
      </c>
      <c r="H31" s="8" t="s">
        <v>26</v>
      </c>
      <c r="I31" s="8" t="s">
        <v>127</v>
      </c>
      <c r="J31" s="8" t="s">
        <v>167</v>
      </c>
      <c r="K31" s="29">
        <v>44939</v>
      </c>
      <c r="L31" s="8" t="s">
        <v>23</v>
      </c>
      <c r="M31" s="8" t="s">
        <v>16</v>
      </c>
      <c r="N31" s="8" t="s">
        <v>17</v>
      </c>
      <c r="O31" s="8" t="s">
        <v>18</v>
      </c>
      <c r="P31" s="8" t="s">
        <v>133</v>
      </c>
      <c r="Q31" s="4"/>
      <c r="R31" s="4"/>
      <c r="S31" s="4"/>
      <c r="T31" s="4" t="s">
        <v>19</v>
      </c>
      <c r="U31" s="9">
        <v>1.2</v>
      </c>
      <c r="V31" s="17">
        <v>1.2</v>
      </c>
      <c r="W31" s="17" t="s">
        <v>121</v>
      </c>
      <c r="X31" s="27" t="s">
        <v>24</v>
      </c>
      <c r="Y31" s="15" t="s">
        <v>59</v>
      </c>
      <c r="Z31" s="15" t="s">
        <v>271</v>
      </c>
      <c r="AA31" s="15"/>
      <c r="AB31" s="15" t="s">
        <v>283</v>
      </c>
      <c r="AC31" s="15"/>
      <c r="AD31" s="15"/>
      <c r="AE31" s="15"/>
      <c r="AF31" s="15"/>
      <c r="AG31" s="15"/>
      <c r="AH31" s="15"/>
      <c r="AI31" s="15"/>
    </row>
    <row r="32" spans="1:35" ht="20.149999999999999" customHeight="1">
      <c r="A32" s="7" t="s">
        <v>13</v>
      </c>
      <c r="B32" s="7" t="s">
        <v>13</v>
      </c>
      <c r="C32" s="7" t="s">
        <v>25</v>
      </c>
      <c r="D32" s="7" t="s">
        <v>139</v>
      </c>
      <c r="E32" s="20" t="s">
        <v>25</v>
      </c>
      <c r="F32" s="8" t="s">
        <v>15</v>
      </c>
      <c r="G32" s="21" t="s">
        <v>16</v>
      </c>
      <c r="H32" s="8" t="s">
        <v>26</v>
      </c>
      <c r="I32" s="8" t="s">
        <v>125</v>
      </c>
      <c r="J32" s="8" t="s">
        <v>128</v>
      </c>
      <c r="K32" s="15" t="s">
        <v>24</v>
      </c>
      <c r="L32" s="8" t="s">
        <v>272</v>
      </c>
      <c r="M32" s="8" t="s">
        <v>16</v>
      </c>
      <c r="N32" s="8" t="s">
        <v>17</v>
      </c>
      <c r="O32" s="8" t="s">
        <v>18</v>
      </c>
      <c r="P32" s="8" t="s">
        <v>13</v>
      </c>
      <c r="Q32" s="4"/>
      <c r="R32" s="4"/>
      <c r="S32" s="4"/>
      <c r="T32" s="4" t="s">
        <v>19</v>
      </c>
      <c r="U32" s="9">
        <v>10</v>
      </c>
      <c r="V32" s="17">
        <v>1.5</v>
      </c>
      <c r="W32" s="17" t="s">
        <v>121</v>
      </c>
      <c r="X32" s="26" t="s">
        <v>27</v>
      </c>
      <c r="Y32" s="15" t="s">
        <v>59</v>
      </c>
      <c r="Z32" s="15" t="s">
        <v>271</v>
      </c>
      <c r="AA32" s="29"/>
      <c r="AB32" s="15" t="s">
        <v>284</v>
      </c>
      <c r="AC32" s="15"/>
      <c r="AD32" s="15"/>
      <c r="AE32" s="15"/>
      <c r="AF32" s="15"/>
      <c r="AG32" s="15"/>
      <c r="AH32" s="15"/>
      <c r="AI32" s="15"/>
    </row>
    <row r="33" spans="1:35" ht="20.149999999999999" customHeight="1">
      <c r="A33" s="7" t="s">
        <v>34</v>
      </c>
      <c r="B33" s="7" t="s">
        <v>34</v>
      </c>
      <c r="C33" s="7" t="s">
        <v>131</v>
      </c>
      <c r="D33" s="7" t="s">
        <v>139</v>
      </c>
      <c r="E33" s="20" t="s">
        <v>40</v>
      </c>
      <c r="F33" s="10" t="s">
        <v>15</v>
      </c>
      <c r="G33" s="21" t="s">
        <v>35</v>
      </c>
      <c r="H33" s="8" t="s">
        <v>116</v>
      </c>
      <c r="I33" s="8" t="s">
        <v>125</v>
      </c>
      <c r="J33" s="8" t="s">
        <v>128</v>
      </c>
      <c r="K33" s="15" t="s">
        <v>24</v>
      </c>
      <c r="L33" s="8" t="s">
        <v>272</v>
      </c>
      <c r="M33" s="8" t="s">
        <v>16</v>
      </c>
      <c r="N33" s="8" t="s">
        <v>17</v>
      </c>
      <c r="O33" s="8" t="s">
        <v>18</v>
      </c>
      <c r="P33" s="8" t="s">
        <v>36</v>
      </c>
      <c r="Q33" s="4"/>
      <c r="R33" s="4"/>
      <c r="S33" s="4"/>
      <c r="T33" s="4" t="s">
        <v>19</v>
      </c>
      <c r="U33" s="10">
        <v>1.2</v>
      </c>
      <c r="V33" s="13">
        <v>1.2</v>
      </c>
      <c r="W33" s="17" t="s">
        <v>121</v>
      </c>
      <c r="X33" s="27" t="s">
        <v>24</v>
      </c>
      <c r="Y33" s="15" t="s">
        <v>59</v>
      </c>
      <c r="Z33" s="15" t="s">
        <v>271</v>
      </c>
      <c r="AA33" s="15"/>
      <c r="AB33" s="15" t="s">
        <v>285</v>
      </c>
      <c r="AC33" s="15"/>
      <c r="AD33" s="15"/>
      <c r="AE33" s="15"/>
      <c r="AF33" s="15"/>
      <c r="AG33" s="15"/>
      <c r="AH33" s="15"/>
      <c r="AI33" s="15"/>
    </row>
    <row r="34" spans="1:35" ht="20.149999999999999" customHeight="1">
      <c r="A34" s="7" t="s">
        <v>13</v>
      </c>
      <c r="B34" s="7" t="s">
        <v>13</v>
      </c>
      <c r="C34" s="7" t="s">
        <v>25</v>
      </c>
      <c r="D34" s="7" t="s">
        <v>139</v>
      </c>
      <c r="E34" s="20" t="s">
        <v>180</v>
      </c>
      <c r="F34" s="10" t="s">
        <v>15</v>
      </c>
      <c r="G34" s="21" t="s">
        <v>35</v>
      </c>
      <c r="H34" s="8" t="s">
        <v>116</v>
      </c>
      <c r="I34" s="8" t="s">
        <v>125</v>
      </c>
      <c r="J34" s="8" t="s">
        <v>128</v>
      </c>
      <c r="K34" s="15" t="s">
        <v>24</v>
      </c>
      <c r="L34" s="8" t="s">
        <v>272</v>
      </c>
      <c r="M34" s="8" t="s">
        <v>16</v>
      </c>
      <c r="N34" s="8" t="s">
        <v>17</v>
      </c>
      <c r="O34" s="8" t="s">
        <v>18</v>
      </c>
      <c r="P34" s="8" t="s">
        <v>13</v>
      </c>
      <c r="Q34" s="4"/>
      <c r="R34" s="4" t="s">
        <v>19</v>
      </c>
      <c r="S34" s="4"/>
      <c r="T34" s="4"/>
      <c r="U34" s="10">
        <v>1.5</v>
      </c>
      <c r="V34" s="13">
        <v>1.5</v>
      </c>
      <c r="W34" s="17" t="s">
        <v>121</v>
      </c>
      <c r="X34" s="27" t="s">
        <v>36</v>
      </c>
      <c r="Y34" s="15" t="s">
        <v>59</v>
      </c>
      <c r="Z34" s="15" t="s">
        <v>271</v>
      </c>
      <c r="AA34" s="15"/>
      <c r="AB34" s="15" t="s">
        <v>282</v>
      </c>
      <c r="AC34" s="15"/>
      <c r="AD34" s="15"/>
      <c r="AE34" s="15"/>
      <c r="AF34" s="15"/>
      <c r="AG34" s="15"/>
      <c r="AH34" s="15"/>
      <c r="AI34" s="15"/>
    </row>
    <row r="35" spans="1:35" ht="20.149999999999999" customHeight="1">
      <c r="A35" s="73" t="s">
        <v>34</v>
      </c>
      <c r="B35" s="73" t="s">
        <v>34</v>
      </c>
      <c r="C35" s="7" t="s">
        <v>131</v>
      </c>
      <c r="D35" s="7" t="s">
        <v>139</v>
      </c>
      <c r="E35" s="20" t="s">
        <v>181</v>
      </c>
      <c r="F35" s="10" t="s">
        <v>31</v>
      </c>
      <c r="G35" s="22" t="s">
        <v>42</v>
      </c>
      <c r="H35" s="8" t="s">
        <v>116</v>
      </c>
      <c r="I35" s="8" t="s">
        <v>125</v>
      </c>
      <c r="J35" s="8" t="s">
        <v>128</v>
      </c>
      <c r="K35" s="15" t="s">
        <v>24</v>
      </c>
      <c r="L35" s="8" t="s">
        <v>272</v>
      </c>
      <c r="M35" s="8" t="s">
        <v>43</v>
      </c>
      <c r="N35" s="8" t="s">
        <v>44</v>
      </c>
      <c r="O35" s="14" t="s">
        <v>18</v>
      </c>
      <c r="P35" s="14" t="s">
        <v>45</v>
      </c>
      <c r="Q35" s="10"/>
      <c r="R35" s="10"/>
      <c r="S35" s="10" t="s">
        <v>19</v>
      </c>
      <c r="T35" s="10"/>
      <c r="U35" s="10">
        <v>5</v>
      </c>
      <c r="V35" s="13">
        <v>1.5</v>
      </c>
      <c r="W35" s="17" t="s">
        <v>121</v>
      </c>
      <c r="X35" s="28" t="s">
        <v>24</v>
      </c>
      <c r="Y35" s="15" t="s">
        <v>59</v>
      </c>
      <c r="Z35" s="15" t="s">
        <v>271</v>
      </c>
      <c r="AA35" s="20"/>
      <c r="AB35" s="15" t="s">
        <v>283</v>
      </c>
      <c r="AC35" s="20"/>
      <c r="AD35" s="20"/>
      <c r="AE35" s="20"/>
      <c r="AF35" s="20"/>
      <c r="AG35" s="20"/>
      <c r="AH35" s="20"/>
      <c r="AI35" s="20"/>
    </row>
    <row r="36" spans="1:35">
      <c r="A36" s="73" t="s">
        <v>34</v>
      </c>
      <c r="B36" s="73" t="s">
        <v>34</v>
      </c>
      <c r="C36" s="7" t="s">
        <v>131</v>
      </c>
      <c r="D36" s="7" t="s">
        <v>139</v>
      </c>
      <c r="E36" s="20" t="s">
        <v>41</v>
      </c>
      <c r="F36" s="10" t="s">
        <v>31</v>
      </c>
      <c r="G36" s="22" t="s">
        <v>42</v>
      </c>
      <c r="H36" s="8" t="s">
        <v>116</v>
      </c>
      <c r="I36" s="8" t="s">
        <v>125</v>
      </c>
      <c r="J36" s="8" t="s">
        <v>128</v>
      </c>
      <c r="K36" s="15" t="s">
        <v>24</v>
      </c>
      <c r="L36" s="8" t="s">
        <v>272</v>
      </c>
      <c r="M36" s="8" t="s">
        <v>43</v>
      </c>
      <c r="N36" s="8" t="s">
        <v>44</v>
      </c>
      <c r="O36" s="14" t="s">
        <v>18</v>
      </c>
      <c r="P36" s="14" t="s">
        <v>45</v>
      </c>
      <c r="Q36" s="10"/>
      <c r="R36" s="10"/>
      <c r="S36" s="10" t="s">
        <v>19</v>
      </c>
      <c r="T36" s="10"/>
      <c r="U36" s="10">
        <v>5</v>
      </c>
      <c r="V36" s="13">
        <v>1.5</v>
      </c>
      <c r="W36" s="17" t="s">
        <v>121</v>
      </c>
      <c r="X36" s="28" t="s">
        <v>24</v>
      </c>
      <c r="Y36" s="15" t="s">
        <v>59</v>
      </c>
      <c r="Z36" s="15" t="s">
        <v>271</v>
      </c>
      <c r="AA36" s="20"/>
      <c r="AB36" s="15" t="s">
        <v>284</v>
      </c>
      <c r="AC36" s="20"/>
      <c r="AD36" s="20"/>
      <c r="AE36" s="20"/>
      <c r="AF36" s="20"/>
      <c r="AG36" s="20"/>
      <c r="AH36" s="20"/>
      <c r="AI36" s="20"/>
    </row>
    <row r="37" spans="1:35" ht="20.149999999999999" customHeight="1">
      <c r="A37" s="7" t="s">
        <v>13</v>
      </c>
      <c r="B37" s="7" t="s">
        <v>13</v>
      </c>
      <c r="C37" s="7" t="s">
        <v>131</v>
      </c>
      <c r="D37" s="7" t="s">
        <v>139</v>
      </c>
      <c r="E37" s="20" t="s">
        <v>46</v>
      </c>
      <c r="F37" s="8" t="s">
        <v>21</v>
      </c>
      <c r="G37" s="21" t="s">
        <v>35</v>
      </c>
      <c r="H37" s="8" t="s">
        <v>26</v>
      </c>
      <c r="I37" s="8" t="s">
        <v>125</v>
      </c>
      <c r="J37" s="8" t="s">
        <v>128</v>
      </c>
      <c r="K37" s="15" t="s">
        <v>24</v>
      </c>
      <c r="L37" s="8" t="s">
        <v>272</v>
      </c>
      <c r="M37" s="8" t="s">
        <v>16</v>
      </c>
      <c r="N37" s="8" t="s">
        <v>17</v>
      </c>
      <c r="O37" s="8" t="s">
        <v>18</v>
      </c>
      <c r="P37" s="8" t="s">
        <v>36</v>
      </c>
      <c r="Q37" s="4" t="s">
        <v>19</v>
      </c>
      <c r="R37" s="4"/>
      <c r="S37" s="4"/>
      <c r="T37" s="4"/>
      <c r="U37" s="10">
        <v>2</v>
      </c>
      <c r="V37" s="13">
        <v>2</v>
      </c>
      <c r="W37" s="17" t="s">
        <v>121</v>
      </c>
      <c r="X37" s="26" t="s">
        <v>24</v>
      </c>
      <c r="Y37" s="15" t="s">
        <v>59</v>
      </c>
      <c r="Z37" s="15" t="s">
        <v>271</v>
      </c>
      <c r="AA37" s="15"/>
      <c r="AB37" s="15" t="s">
        <v>285</v>
      </c>
      <c r="AC37" s="15"/>
      <c r="AD37" s="15"/>
      <c r="AE37" s="15"/>
      <c r="AF37" s="15"/>
      <c r="AG37" s="15"/>
      <c r="AH37" s="15"/>
      <c r="AI37" s="15"/>
    </row>
    <row r="38" spans="1:35" ht="20.149999999999999" customHeight="1">
      <c r="A38" s="7" t="s">
        <v>34</v>
      </c>
      <c r="B38" s="7" t="s">
        <v>34</v>
      </c>
      <c r="C38" s="7" t="s">
        <v>131</v>
      </c>
      <c r="D38" s="7" t="s">
        <v>139</v>
      </c>
      <c r="E38" s="20" t="s">
        <v>48</v>
      </c>
      <c r="F38" s="8" t="s">
        <v>47</v>
      </c>
      <c r="G38" s="21" t="s">
        <v>35</v>
      </c>
      <c r="H38" s="8" t="s">
        <v>116</v>
      </c>
      <c r="I38" s="8" t="s">
        <v>125</v>
      </c>
      <c r="J38" s="8" t="s">
        <v>128</v>
      </c>
      <c r="K38" s="15" t="s">
        <v>24</v>
      </c>
      <c r="L38" s="8" t="s">
        <v>23</v>
      </c>
      <c r="M38" s="8" t="s">
        <v>16</v>
      </c>
      <c r="N38" s="8" t="s">
        <v>17</v>
      </c>
      <c r="O38" s="8" t="s">
        <v>18</v>
      </c>
      <c r="P38" s="8" t="s">
        <v>36</v>
      </c>
      <c r="Q38" s="4"/>
      <c r="R38" s="4"/>
      <c r="S38" s="4"/>
      <c r="T38" s="4" t="s">
        <v>19</v>
      </c>
      <c r="U38" s="10">
        <v>11.7</v>
      </c>
      <c r="V38" s="13">
        <v>2.2000000000000002</v>
      </c>
      <c r="W38" s="17" t="s">
        <v>121</v>
      </c>
      <c r="X38" s="26" t="s">
        <v>24</v>
      </c>
      <c r="Y38" s="15" t="s">
        <v>59</v>
      </c>
      <c r="Z38" s="15" t="s">
        <v>271</v>
      </c>
      <c r="AA38" s="15"/>
      <c r="AB38" s="15" t="s">
        <v>282</v>
      </c>
      <c r="AC38" s="15"/>
      <c r="AD38" s="15"/>
      <c r="AE38" s="15"/>
      <c r="AF38" s="15"/>
      <c r="AG38" s="15"/>
      <c r="AH38" s="15"/>
      <c r="AI38" s="15"/>
    </row>
    <row r="39" spans="1:35" ht="20.149999999999999" customHeight="1">
      <c r="A39" s="7" t="s">
        <v>34</v>
      </c>
      <c r="B39" s="7" t="s">
        <v>34</v>
      </c>
      <c r="C39" s="7" t="s">
        <v>131</v>
      </c>
      <c r="D39" s="7" t="s">
        <v>139</v>
      </c>
      <c r="E39" s="20" t="s">
        <v>49</v>
      </c>
      <c r="F39" s="8" t="s">
        <v>47</v>
      </c>
      <c r="G39" s="21" t="s">
        <v>35</v>
      </c>
      <c r="H39" s="8" t="s">
        <v>116</v>
      </c>
      <c r="I39" s="8" t="s">
        <v>125</v>
      </c>
      <c r="J39" s="8" t="s">
        <v>128</v>
      </c>
      <c r="K39" s="15" t="s">
        <v>24</v>
      </c>
      <c r="L39" s="8" t="s">
        <v>272</v>
      </c>
      <c r="M39" s="8" t="s">
        <v>16</v>
      </c>
      <c r="N39" s="8" t="s">
        <v>17</v>
      </c>
      <c r="O39" s="8" t="s">
        <v>18</v>
      </c>
      <c r="P39" s="8" t="s">
        <v>36</v>
      </c>
      <c r="Q39" s="4"/>
      <c r="R39" s="4"/>
      <c r="S39" s="4"/>
      <c r="T39" s="4" t="s">
        <v>19</v>
      </c>
      <c r="U39" s="10">
        <v>15.4</v>
      </c>
      <c r="V39" s="13">
        <v>2.7</v>
      </c>
      <c r="W39" s="17" t="s">
        <v>121</v>
      </c>
      <c r="X39" s="26" t="s">
        <v>24</v>
      </c>
      <c r="Y39" s="15" t="s">
        <v>59</v>
      </c>
      <c r="Z39" s="15" t="s">
        <v>271</v>
      </c>
      <c r="AA39" s="15"/>
      <c r="AB39" s="15" t="s">
        <v>283</v>
      </c>
      <c r="AC39" s="15"/>
      <c r="AD39" s="15"/>
      <c r="AE39" s="15"/>
      <c r="AF39" s="15"/>
      <c r="AG39" s="15"/>
      <c r="AH39" s="15"/>
      <c r="AI39" s="15"/>
    </row>
    <row r="40" spans="1:35">
      <c r="A40" s="7" t="s">
        <v>34</v>
      </c>
      <c r="B40" s="7" t="s">
        <v>34</v>
      </c>
      <c r="C40" s="7" t="s">
        <v>131</v>
      </c>
      <c r="D40" s="7" t="s">
        <v>139</v>
      </c>
      <c r="E40" s="20" t="s">
        <v>50</v>
      </c>
      <c r="F40" s="8" t="s">
        <v>21</v>
      </c>
      <c r="G40" s="21" t="s">
        <v>35</v>
      </c>
      <c r="H40" s="8" t="s">
        <v>116</v>
      </c>
      <c r="I40" s="8" t="s">
        <v>125</v>
      </c>
      <c r="J40" s="8" t="s">
        <v>128</v>
      </c>
      <c r="K40" s="15" t="s">
        <v>24</v>
      </c>
      <c r="L40" s="8" t="s">
        <v>30</v>
      </c>
      <c r="M40" s="8" t="s">
        <v>16</v>
      </c>
      <c r="N40" s="8" t="s">
        <v>17</v>
      </c>
      <c r="O40" s="8" t="s">
        <v>18</v>
      </c>
      <c r="P40" s="8" t="s">
        <v>36</v>
      </c>
      <c r="Q40" s="4" t="s">
        <v>19</v>
      </c>
      <c r="R40" s="4"/>
      <c r="S40" s="4"/>
      <c r="T40" s="4"/>
      <c r="U40" s="9">
        <v>1.8</v>
      </c>
      <c r="V40" s="17">
        <v>1</v>
      </c>
      <c r="W40" s="17" t="s">
        <v>121</v>
      </c>
      <c r="X40" s="26" t="s">
        <v>24</v>
      </c>
      <c r="Y40" s="15" t="s">
        <v>59</v>
      </c>
      <c r="Z40" s="15" t="s">
        <v>271</v>
      </c>
      <c r="AA40" s="15"/>
      <c r="AB40" s="15" t="s">
        <v>284</v>
      </c>
      <c r="AC40" s="15"/>
      <c r="AD40" s="15"/>
      <c r="AE40" s="15"/>
      <c r="AF40" s="15"/>
      <c r="AG40" s="15"/>
      <c r="AH40" s="15"/>
      <c r="AI40" s="15"/>
    </row>
    <row r="41" spans="1:35">
      <c r="A41" s="7" t="s">
        <v>34</v>
      </c>
      <c r="B41" s="7" t="s">
        <v>34</v>
      </c>
      <c r="C41" s="7" t="s">
        <v>131</v>
      </c>
      <c r="D41" s="7" t="s">
        <v>139</v>
      </c>
      <c r="E41" s="20" t="s">
        <v>51</v>
      </c>
      <c r="F41" s="8" t="s">
        <v>21</v>
      </c>
      <c r="G41" s="21" t="s">
        <v>35</v>
      </c>
      <c r="H41" s="8" t="s">
        <v>116</v>
      </c>
      <c r="I41" s="8" t="s">
        <v>125</v>
      </c>
      <c r="J41" s="8" t="s">
        <v>128</v>
      </c>
      <c r="K41" s="15" t="s">
        <v>24</v>
      </c>
      <c r="L41" s="8" t="s">
        <v>30</v>
      </c>
      <c r="M41" s="8" t="s">
        <v>16</v>
      </c>
      <c r="N41" s="8" t="s">
        <v>17</v>
      </c>
      <c r="O41" s="8" t="s">
        <v>18</v>
      </c>
      <c r="P41" s="8" t="s">
        <v>36</v>
      </c>
      <c r="Q41" s="4" t="s">
        <v>19</v>
      </c>
      <c r="R41" s="4"/>
      <c r="S41" s="4"/>
      <c r="T41" s="4"/>
      <c r="U41" s="9">
        <v>1.8</v>
      </c>
      <c r="V41" s="17">
        <v>1</v>
      </c>
      <c r="W41" s="17" t="s">
        <v>121</v>
      </c>
      <c r="X41" s="26" t="s">
        <v>24</v>
      </c>
      <c r="Y41" s="15" t="s">
        <v>59</v>
      </c>
      <c r="Z41" s="15" t="s">
        <v>271</v>
      </c>
      <c r="AA41" s="15"/>
      <c r="AB41" s="15" t="s">
        <v>285</v>
      </c>
      <c r="AC41" s="15"/>
      <c r="AD41" s="15"/>
      <c r="AE41" s="15"/>
      <c r="AF41" s="15"/>
      <c r="AG41" s="15"/>
      <c r="AH41" s="15"/>
      <c r="AI41" s="15"/>
    </row>
    <row r="42" spans="1:35" ht="20">
      <c r="A42" s="7" t="s">
        <v>34</v>
      </c>
      <c r="B42" s="7" t="s">
        <v>34</v>
      </c>
      <c r="C42" s="7" t="s">
        <v>131</v>
      </c>
      <c r="D42" s="7" t="s">
        <v>139</v>
      </c>
      <c r="E42" s="20" t="s">
        <v>52</v>
      </c>
      <c r="F42" s="8" t="s">
        <v>47</v>
      </c>
      <c r="G42" s="21" t="s">
        <v>35</v>
      </c>
      <c r="H42" s="8" t="s">
        <v>116</v>
      </c>
      <c r="I42" s="8" t="s">
        <v>125</v>
      </c>
      <c r="J42" s="8" t="s">
        <v>128</v>
      </c>
      <c r="K42" s="15" t="s">
        <v>24</v>
      </c>
      <c r="L42" s="8" t="s">
        <v>272</v>
      </c>
      <c r="M42" s="8" t="s">
        <v>16</v>
      </c>
      <c r="N42" s="8" t="s">
        <v>17</v>
      </c>
      <c r="O42" s="8" t="s">
        <v>18</v>
      </c>
      <c r="P42" s="8" t="s">
        <v>36</v>
      </c>
      <c r="Q42" s="4"/>
      <c r="R42" s="4" t="s">
        <v>19</v>
      </c>
      <c r="S42" s="4"/>
      <c r="T42" s="4"/>
      <c r="U42" s="9">
        <v>4</v>
      </c>
      <c r="V42" s="17">
        <v>1</v>
      </c>
      <c r="W42" s="17" t="s">
        <v>121</v>
      </c>
      <c r="X42" s="26" t="s">
        <v>24</v>
      </c>
      <c r="Y42" s="15" t="s">
        <v>59</v>
      </c>
      <c r="Z42" s="15" t="s">
        <v>271</v>
      </c>
      <c r="AA42" s="15"/>
      <c r="AB42" s="15" t="s">
        <v>282</v>
      </c>
      <c r="AC42" s="15"/>
      <c r="AD42" s="15"/>
      <c r="AE42" s="15"/>
      <c r="AF42" s="15"/>
      <c r="AG42" s="15"/>
      <c r="AH42" s="15"/>
      <c r="AI42" s="15"/>
    </row>
    <row r="43" spans="1:35">
      <c r="A43" s="7" t="s">
        <v>34</v>
      </c>
      <c r="B43" s="7" t="s">
        <v>34</v>
      </c>
      <c r="C43" s="7" t="s">
        <v>131</v>
      </c>
      <c r="D43" s="7" t="s">
        <v>139</v>
      </c>
      <c r="E43" s="20" t="s">
        <v>53</v>
      </c>
      <c r="F43" s="8" t="s">
        <v>21</v>
      </c>
      <c r="G43" s="21" t="s">
        <v>35</v>
      </c>
      <c r="H43" s="8" t="s">
        <v>116</v>
      </c>
      <c r="I43" s="8" t="s">
        <v>125</v>
      </c>
      <c r="J43" s="8" t="s">
        <v>128</v>
      </c>
      <c r="K43" s="15" t="s">
        <v>24</v>
      </c>
      <c r="L43" s="8" t="s">
        <v>30</v>
      </c>
      <c r="M43" s="8" t="s">
        <v>16</v>
      </c>
      <c r="N43" s="8" t="s">
        <v>17</v>
      </c>
      <c r="O43" s="8" t="s">
        <v>18</v>
      </c>
      <c r="P43" s="8" t="s">
        <v>36</v>
      </c>
      <c r="Q43" s="4" t="s">
        <v>19</v>
      </c>
      <c r="R43" s="4"/>
      <c r="S43" s="4"/>
      <c r="T43" s="4"/>
      <c r="U43" s="9">
        <v>1</v>
      </c>
      <c r="V43" s="17">
        <v>1</v>
      </c>
      <c r="W43" s="17" t="s">
        <v>121</v>
      </c>
      <c r="X43" s="26" t="s">
        <v>24</v>
      </c>
      <c r="Y43" s="15" t="s">
        <v>59</v>
      </c>
      <c r="Z43" s="15" t="s">
        <v>271</v>
      </c>
      <c r="AA43" s="15"/>
      <c r="AB43" s="15" t="s">
        <v>283</v>
      </c>
      <c r="AC43" s="15"/>
      <c r="AD43" s="15"/>
      <c r="AE43" s="15"/>
      <c r="AF43" s="15"/>
      <c r="AG43" s="15"/>
      <c r="AH43" s="15"/>
      <c r="AI43" s="15"/>
    </row>
    <row r="44" spans="1:35" ht="20.149999999999999" customHeight="1">
      <c r="A44" s="53" t="s">
        <v>279</v>
      </c>
      <c r="B44" s="7" t="s">
        <v>184</v>
      </c>
      <c r="C44" s="7" t="s">
        <v>144</v>
      </c>
      <c r="D44" s="7" t="s">
        <v>140</v>
      </c>
      <c r="E44" s="20" t="s">
        <v>185</v>
      </c>
      <c r="F44" s="10" t="s">
        <v>56</v>
      </c>
      <c r="G44" s="21" t="s">
        <v>105</v>
      </c>
      <c r="H44" s="8" t="s">
        <v>26</v>
      </c>
      <c r="I44" s="8" t="s">
        <v>125</v>
      </c>
      <c r="J44" s="8" t="s">
        <v>128</v>
      </c>
      <c r="K44" s="15" t="s">
        <v>24</v>
      </c>
      <c r="L44" s="8" t="s">
        <v>30</v>
      </c>
      <c r="M44" s="8" t="s">
        <v>43</v>
      </c>
      <c r="N44" s="8" t="s">
        <v>44</v>
      </c>
      <c r="O44" s="8" t="s">
        <v>18</v>
      </c>
      <c r="P44" s="7" t="s">
        <v>184</v>
      </c>
      <c r="Q44" s="4" t="s">
        <v>19</v>
      </c>
      <c r="R44" s="4"/>
      <c r="S44" s="4"/>
      <c r="T44" s="4"/>
      <c r="U44" s="10">
        <v>2</v>
      </c>
      <c r="V44" s="13">
        <v>2.2999999999999998</v>
      </c>
      <c r="W44" s="17" t="s">
        <v>121</v>
      </c>
      <c r="X44" s="28" t="s">
        <v>24</v>
      </c>
      <c r="Y44" s="15" t="s">
        <v>59</v>
      </c>
      <c r="Z44" s="15" t="s">
        <v>271</v>
      </c>
      <c r="AA44" s="15"/>
      <c r="AB44" s="15" t="s">
        <v>284</v>
      </c>
      <c r="AC44" s="15"/>
      <c r="AD44" s="15"/>
      <c r="AE44" s="15"/>
      <c r="AF44" s="15"/>
      <c r="AG44" s="15"/>
      <c r="AH44" s="15"/>
      <c r="AI44" s="15"/>
    </row>
    <row r="45" spans="1:35" ht="20.149999999999999" customHeight="1">
      <c r="A45" s="53" t="s">
        <v>279</v>
      </c>
      <c r="B45" s="58" t="s">
        <v>184</v>
      </c>
      <c r="C45" s="59" t="s">
        <v>144</v>
      </c>
      <c r="D45" s="59" t="s">
        <v>140</v>
      </c>
      <c r="E45" s="58" t="s">
        <v>230</v>
      </c>
      <c r="F45" s="60" t="s">
        <v>56</v>
      </c>
      <c r="G45" s="61" t="s">
        <v>105</v>
      </c>
      <c r="H45" s="62" t="s">
        <v>26</v>
      </c>
      <c r="I45" s="62" t="s">
        <v>127</v>
      </c>
      <c r="J45" s="62" t="s">
        <v>167</v>
      </c>
      <c r="K45" s="63" t="s">
        <v>24</v>
      </c>
      <c r="L45" s="62" t="s">
        <v>30</v>
      </c>
      <c r="M45" s="62" t="s">
        <v>43</v>
      </c>
      <c r="N45" s="62" t="s">
        <v>44</v>
      </c>
      <c r="O45" s="62" t="s">
        <v>18</v>
      </c>
      <c r="P45" s="62" t="s">
        <v>184</v>
      </c>
      <c r="Q45" s="64" t="s">
        <v>19</v>
      </c>
      <c r="R45" s="64"/>
      <c r="S45" s="64"/>
      <c r="T45" s="64"/>
      <c r="U45" s="60">
        <v>2</v>
      </c>
      <c r="V45" s="65">
        <v>2</v>
      </c>
      <c r="W45" s="65" t="s">
        <v>121</v>
      </c>
      <c r="X45" s="66" t="s">
        <v>24</v>
      </c>
      <c r="Y45" s="63" t="s">
        <v>59</v>
      </c>
      <c r="Z45" s="15" t="s">
        <v>271</v>
      </c>
      <c r="AA45" s="63"/>
      <c r="AB45" s="15" t="s">
        <v>285</v>
      </c>
      <c r="AC45" s="63"/>
      <c r="AD45" s="63"/>
      <c r="AE45" s="63"/>
      <c r="AF45" s="63"/>
      <c r="AG45" s="63"/>
      <c r="AH45" s="63"/>
      <c r="AI45" s="63"/>
    </row>
    <row r="46" spans="1:35" ht="20.149999999999999" customHeight="1">
      <c r="A46" s="20" t="s">
        <v>113</v>
      </c>
      <c r="B46" s="7" t="s">
        <v>147</v>
      </c>
      <c r="C46" s="7" t="s">
        <v>146</v>
      </c>
      <c r="D46" s="7" t="s">
        <v>118</v>
      </c>
      <c r="E46" s="20" t="s">
        <v>186</v>
      </c>
      <c r="F46" s="10" t="s">
        <v>31</v>
      </c>
      <c r="G46" s="21" t="s">
        <v>187</v>
      </c>
      <c r="H46" s="8" t="s">
        <v>116</v>
      </c>
      <c r="I46" s="8" t="s">
        <v>125</v>
      </c>
      <c r="J46" s="8" t="s">
        <v>128</v>
      </c>
      <c r="K46" s="15" t="s">
        <v>24</v>
      </c>
      <c r="L46" s="8" t="s">
        <v>272</v>
      </c>
      <c r="M46" s="8" t="s">
        <v>43</v>
      </c>
      <c r="N46" s="8" t="s">
        <v>58</v>
      </c>
      <c r="O46" s="8" t="s">
        <v>18</v>
      </c>
      <c r="P46" s="7" t="s">
        <v>113</v>
      </c>
      <c r="Q46" s="4"/>
      <c r="R46" s="4"/>
      <c r="S46" s="4" t="s">
        <v>19</v>
      </c>
      <c r="T46" s="4"/>
      <c r="U46" s="10">
        <v>2.4</v>
      </c>
      <c r="V46" s="13">
        <v>2.4</v>
      </c>
      <c r="W46" s="17" t="s">
        <v>121</v>
      </c>
      <c r="X46" s="28" t="s">
        <v>24</v>
      </c>
      <c r="Y46" s="15" t="s">
        <v>59</v>
      </c>
      <c r="Z46" s="15" t="s">
        <v>271</v>
      </c>
      <c r="AA46" s="15"/>
      <c r="AB46" s="15" t="s">
        <v>282</v>
      </c>
      <c r="AC46" s="15"/>
      <c r="AD46" s="15"/>
      <c r="AE46" s="15"/>
      <c r="AF46" s="15"/>
      <c r="AG46" s="15"/>
      <c r="AH46" s="15"/>
      <c r="AI46" s="15"/>
    </row>
    <row r="47" spans="1:35" ht="34.5" customHeight="1">
      <c r="A47" s="68" t="s">
        <v>194</v>
      </c>
      <c r="B47" s="7" t="s">
        <v>61</v>
      </c>
      <c r="C47" s="7" t="s">
        <v>149</v>
      </c>
      <c r="D47" s="7" t="s">
        <v>118</v>
      </c>
      <c r="E47" s="20" t="s">
        <v>62</v>
      </c>
      <c r="F47" s="10" t="s">
        <v>56</v>
      </c>
      <c r="G47" s="21" t="s">
        <v>63</v>
      </c>
      <c r="H47" s="8" t="s">
        <v>116</v>
      </c>
      <c r="I47" s="8" t="s">
        <v>125</v>
      </c>
      <c r="J47" s="8" t="s">
        <v>128</v>
      </c>
      <c r="K47" s="15"/>
      <c r="L47" s="8" t="s">
        <v>23</v>
      </c>
      <c r="M47" s="8" t="s">
        <v>43</v>
      </c>
      <c r="N47" s="8" t="s">
        <v>64</v>
      </c>
      <c r="O47" s="8" t="s">
        <v>59</v>
      </c>
      <c r="P47" s="8" t="s">
        <v>65</v>
      </c>
      <c r="Q47" s="4"/>
      <c r="R47" s="4"/>
      <c r="S47" s="4"/>
      <c r="T47" s="4" t="s">
        <v>19</v>
      </c>
      <c r="U47" s="10">
        <v>18</v>
      </c>
      <c r="V47" s="13">
        <v>4</v>
      </c>
      <c r="W47" s="17" t="s">
        <v>122</v>
      </c>
      <c r="X47" s="26" t="s">
        <v>24</v>
      </c>
      <c r="Y47" s="15" t="s">
        <v>59</v>
      </c>
      <c r="Z47" s="15" t="s">
        <v>269</v>
      </c>
      <c r="AA47" s="15"/>
      <c r="AB47" s="15" t="s">
        <v>283</v>
      </c>
      <c r="AC47" s="15"/>
      <c r="AD47" s="15"/>
      <c r="AE47" s="15"/>
      <c r="AF47" s="15"/>
      <c r="AG47" s="15"/>
      <c r="AH47" s="15"/>
      <c r="AI47" s="15"/>
    </row>
    <row r="48" spans="1:35" ht="20.149999999999999" customHeight="1">
      <c r="A48" s="68" t="s">
        <v>194</v>
      </c>
      <c r="B48" s="7" t="s">
        <v>61</v>
      </c>
      <c r="C48" s="7" t="s">
        <v>149</v>
      </c>
      <c r="D48" s="7" t="s">
        <v>118</v>
      </c>
      <c r="E48" s="20" t="s">
        <v>66</v>
      </c>
      <c r="F48" s="10" t="s">
        <v>56</v>
      </c>
      <c r="G48" s="21" t="s">
        <v>67</v>
      </c>
      <c r="H48" s="8" t="s">
        <v>116</v>
      </c>
      <c r="I48" s="8" t="s">
        <v>125</v>
      </c>
      <c r="J48" s="8" t="s">
        <v>128</v>
      </c>
      <c r="K48" s="15"/>
      <c r="L48" s="8" t="s">
        <v>272</v>
      </c>
      <c r="M48" s="8" t="s">
        <v>43</v>
      </c>
      <c r="N48" s="8" t="s">
        <v>64</v>
      </c>
      <c r="O48" s="8" t="s">
        <v>59</v>
      </c>
      <c r="P48" s="8" t="s">
        <v>65</v>
      </c>
      <c r="Q48" s="4"/>
      <c r="R48" s="4"/>
      <c r="S48" s="4" t="s">
        <v>19</v>
      </c>
      <c r="T48" s="4"/>
      <c r="U48" s="10">
        <v>11</v>
      </c>
      <c r="V48" s="13">
        <v>3</v>
      </c>
      <c r="W48" s="17" t="s">
        <v>122</v>
      </c>
      <c r="X48" s="26" t="s">
        <v>24</v>
      </c>
      <c r="Y48" s="15" t="s">
        <v>59</v>
      </c>
      <c r="Z48" s="15" t="s">
        <v>269</v>
      </c>
      <c r="AA48" s="15"/>
      <c r="AB48" s="15" t="s">
        <v>284</v>
      </c>
      <c r="AC48" s="15"/>
      <c r="AD48" s="15"/>
      <c r="AE48" s="15"/>
      <c r="AF48" s="15"/>
      <c r="AG48" s="15"/>
      <c r="AH48" s="15"/>
      <c r="AI48" s="15"/>
    </row>
    <row r="49" spans="1:35" ht="20.149999999999999" customHeight="1">
      <c r="A49" s="68" t="s">
        <v>142</v>
      </c>
      <c r="B49" s="7" t="s">
        <v>150</v>
      </c>
      <c r="C49" s="7" t="s">
        <v>132</v>
      </c>
      <c r="D49" s="7" t="s">
        <v>118</v>
      </c>
      <c r="E49" s="20" t="s">
        <v>233</v>
      </c>
      <c r="F49" s="10" t="s">
        <v>56</v>
      </c>
      <c r="G49" s="21" t="s">
        <v>88</v>
      </c>
      <c r="H49" s="8" t="s">
        <v>116</v>
      </c>
      <c r="I49" s="8" t="s">
        <v>125</v>
      </c>
      <c r="J49" s="8" t="s">
        <v>128</v>
      </c>
      <c r="K49" s="15"/>
      <c r="L49" s="8" t="s">
        <v>272</v>
      </c>
      <c r="M49" s="8" t="s">
        <v>43</v>
      </c>
      <c r="N49" s="8" t="s">
        <v>82</v>
      </c>
      <c r="O49" s="8" t="s">
        <v>59</v>
      </c>
      <c r="P49" s="8" t="s">
        <v>157</v>
      </c>
      <c r="Q49" s="4" t="s">
        <v>19</v>
      </c>
      <c r="R49" s="4"/>
      <c r="S49" s="4"/>
      <c r="T49" s="4"/>
      <c r="U49" s="10">
        <v>3</v>
      </c>
      <c r="V49" s="13">
        <v>3</v>
      </c>
      <c r="W49" s="17" t="s">
        <v>122</v>
      </c>
      <c r="X49" s="28" t="s">
        <v>24</v>
      </c>
      <c r="Y49" s="15" t="s">
        <v>59</v>
      </c>
      <c r="Z49" s="15" t="s">
        <v>270</v>
      </c>
      <c r="AA49" s="15"/>
      <c r="AB49" s="15" t="s">
        <v>285</v>
      </c>
      <c r="AC49" s="15"/>
      <c r="AD49" s="15"/>
      <c r="AE49" s="15"/>
      <c r="AF49" s="15"/>
      <c r="AG49" s="15"/>
      <c r="AH49" s="15"/>
      <c r="AI49" s="15"/>
    </row>
    <row r="50" spans="1:35" ht="20.149999999999999" customHeight="1">
      <c r="A50" s="7" t="s">
        <v>13</v>
      </c>
      <c r="B50" s="7" t="s">
        <v>13</v>
      </c>
      <c r="C50" s="7" t="s">
        <v>25</v>
      </c>
      <c r="D50" s="7" t="s">
        <v>139</v>
      </c>
      <c r="E50" s="20" t="s">
        <v>14</v>
      </c>
      <c r="F50" s="8" t="s">
        <v>15</v>
      </c>
      <c r="G50" s="21" t="s">
        <v>16</v>
      </c>
      <c r="H50" s="8" t="s">
        <v>116</v>
      </c>
      <c r="I50" s="8" t="s">
        <v>125</v>
      </c>
      <c r="J50" s="8" t="s">
        <v>128</v>
      </c>
      <c r="K50" s="15" t="s">
        <v>24</v>
      </c>
      <c r="L50" s="8" t="s">
        <v>272</v>
      </c>
      <c r="M50" s="8" t="s">
        <v>16</v>
      </c>
      <c r="N50" s="8" t="s">
        <v>17</v>
      </c>
      <c r="O50" s="8" t="s">
        <v>18</v>
      </c>
      <c r="P50" s="8" t="s">
        <v>13</v>
      </c>
      <c r="Q50" s="4"/>
      <c r="R50" s="4"/>
      <c r="S50" s="4" t="s">
        <v>19</v>
      </c>
      <c r="T50" s="4"/>
      <c r="U50" s="9">
        <v>6.5</v>
      </c>
      <c r="V50" s="17">
        <v>3.1</v>
      </c>
      <c r="W50" s="17" t="s">
        <v>122</v>
      </c>
      <c r="X50" s="26" t="s">
        <v>20</v>
      </c>
      <c r="Y50" s="15" t="s">
        <v>59</v>
      </c>
      <c r="Z50" s="15" t="s">
        <v>271</v>
      </c>
      <c r="AA50" s="15"/>
      <c r="AB50" s="15" t="s">
        <v>282</v>
      </c>
      <c r="AC50" s="15"/>
      <c r="AD50" s="15"/>
      <c r="AE50" s="15"/>
      <c r="AF50" s="15"/>
      <c r="AG50" s="15"/>
      <c r="AH50" s="15"/>
      <c r="AI50" s="15"/>
    </row>
    <row r="51" spans="1:35" ht="20.149999999999999" customHeight="1">
      <c r="A51" s="7" t="s">
        <v>133</v>
      </c>
      <c r="B51" s="7" t="s">
        <v>133</v>
      </c>
      <c r="C51" s="7" t="s">
        <v>25</v>
      </c>
      <c r="D51" s="7" t="s">
        <v>139</v>
      </c>
      <c r="E51" s="20" t="s">
        <v>22</v>
      </c>
      <c r="F51" s="8" t="s">
        <v>21</v>
      </c>
      <c r="G51" s="21" t="s">
        <v>16</v>
      </c>
      <c r="H51" s="8" t="s">
        <v>116</v>
      </c>
      <c r="I51" s="8" t="s">
        <v>125</v>
      </c>
      <c r="J51" s="8" t="s">
        <v>128</v>
      </c>
      <c r="K51" s="15" t="s">
        <v>24</v>
      </c>
      <c r="L51" s="8" t="s">
        <v>23</v>
      </c>
      <c r="M51" s="8" t="s">
        <v>16</v>
      </c>
      <c r="N51" s="8" t="s">
        <v>17</v>
      </c>
      <c r="O51" s="8" t="s">
        <v>18</v>
      </c>
      <c r="P51" s="8" t="s">
        <v>133</v>
      </c>
      <c r="Q51" s="4"/>
      <c r="R51" s="4"/>
      <c r="S51" s="4"/>
      <c r="T51" s="4" t="s">
        <v>19</v>
      </c>
      <c r="U51" s="9">
        <v>3.5</v>
      </c>
      <c r="V51" s="17">
        <v>3.5</v>
      </c>
      <c r="W51" s="17" t="s">
        <v>122</v>
      </c>
      <c r="X51" s="27" t="s">
        <v>24</v>
      </c>
      <c r="Y51" s="15" t="s">
        <v>59</v>
      </c>
      <c r="Z51" s="15" t="s">
        <v>271</v>
      </c>
      <c r="AA51" s="15"/>
      <c r="AB51" s="15" t="s">
        <v>283</v>
      </c>
      <c r="AC51" s="15"/>
      <c r="AD51" s="15"/>
      <c r="AE51" s="15"/>
      <c r="AF51" s="15"/>
      <c r="AG51" s="15"/>
      <c r="AH51" s="15"/>
      <c r="AI51" s="15"/>
    </row>
    <row r="52" spans="1:35" ht="20.25" customHeight="1">
      <c r="A52" s="7" t="s">
        <v>34</v>
      </c>
      <c r="B52" s="7" t="s">
        <v>34</v>
      </c>
      <c r="C52" s="7" t="s">
        <v>131</v>
      </c>
      <c r="D52" s="7" t="s">
        <v>139</v>
      </c>
      <c r="E52" s="20" t="s">
        <v>37</v>
      </c>
      <c r="F52" s="10" t="s">
        <v>15</v>
      </c>
      <c r="G52" s="21" t="s">
        <v>35</v>
      </c>
      <c r="H52" s="8" t="s">
        <v>116</v>
      </c>
      <c r="I52" s="8" t="s">
        <v>125</v>
      </c>
      <c r="J52" s="8" t="s">
        <v>128</v>
      </c>
      <c r="K52" s="15" t="s">
        <v>24</v>
      </c>
      <c r="L52" s="8" t="s">
        <v>272</v>
      </c>
      <c r="M52" s="8" t="s">
        <v>16</v>
      </c>
      <c r="N52" s="8" t="s">
        <v>17</v>
      </c>
      <c r="O52" s="8" t="s">
        <v>18</v>
      </c>
      <c r="P52" s="8" t="s">
        <v>36</v>
      </c>
      <c r="Q52" s="4"/>
      <c r="R52" s="4" t="s">
        <v>19</v>
      </c>
      <c r="S52" s="4"/>
      <c r="T52" s="4"/>
      <c r="U52" s="10">
        <v>4</v>
      </c>
      <c r="V52" s="13">
        <v>3.4</v>
      </c>
      <c r="W52" s="17" t="s">
        <v>122</v>
      </c>
      <c r="X52" s="26" t="s">
        <v>38</v>
      </c>
      <c r="Y52" s="15" t="s">
        <v>59</v>
      </c>
      <c r="Z52" s="15" t="s">
        <v>271</v>
      </c>
      <c r="AA52" s="15"/>
      <c r="AB52" s="15" t="s">
        <v>284</v>
      </c>
      <c r="AC52" s="15"/>
      <c r="AD52" s="15"/>
      <c r="AE52" s="15"/>
      <c r="AF52" s="15"/>
      <c r="AG52" s="15"/>
      <c r="AH52" s="15"/>
      <c r="AI52" s="15"/>
    </row>
    <row r="53" spans="1:35" ht="20.25" customHeight="1">
      <c r="A53" s="7" t="s">
        <v>34</v>
      </c>
      <c r="B53" s="7" t="s">
        <v>34</v>
      </c>
      <c r="C53" s="7" t="s">
        <v>131</v>
      </c>
      <c r="D53" s="7" t="s">
        <v>139</v>
      </c>
      <c r="E53" s="20" t="s">
        <v>39</v>
      </c>
      <c r="F53" s="10" t="s">
        <v>15</v>
      </c>
      <c r="G53" s="21" t="s">
        <v>35</v>
      </c>
      <c r="H53" s="8" t="s">
        <v>26</v>
      </c>
      <c r="I53" s="8" t="s">
        <v>125</v>
      </c>
      <c r="J53" s="8" t="s">
        <v>128</v>
      </c>
      <c r="K53" s="15" t="s">
        <v>24</v>
      </c>
      <c r="L53" s="8" t="s">
        <v>272</v>
      </c>
      <c r="M53" s="8" t="s">
        <v>16</v>
      </c>
      <c r="N53" s="8" t="s">
        <v>17</v>
      </c>
      <c r="O53" s="8" t="s">
        <v>18</v>
      </c>
      <c r="P53" s="8" t="s">
        <v>36</v>
      </c>
      <c r="Q53" s="4"/>
      <c r="R53" s="4"/>
      <c r="S53" s="4"/>
      <c r="T53" s="4" t="s">
        <v>19</v>
      </c>
      <c r="U53" s="10">
        <v>14</v>
      </c>
      <c r="V53" s="10">
        <v>5</v>
      </c>
      <c r="W53" s="17" t="s">
        <v>122</v>
      </c>
      <c r="X53" s="26" t="s">
        <v>27</v>
      </c>
      <c r="Y53" s="15" t="s">
        <v>59</v>
      </c>
      <c r="Z53" s="15" t="s">
        <v>271</v>
      </c>
      <c r="AA53" s="15"/>
      <c r="AB53" s="15" t="s">
        <v>285</v>
      </c>
      <c r="AC53" s="15"/>
      <c r="AD53" s="15"/>
      <c r="AE53" s="15"/>
      <c r="AF53" s="15"/>
      <c r="AG53" s="15"/>
      <c r="AH53" s="15"/>
      <c r="AI53" s="15"/>
    </row>
    <row r="54" spans="1:35" ht="27.65" customHeight="1">
      <c r="A54" s="20" t="s">
        <v>113</v>
      </c>
      <c r="B54" s="7" t="s">
        <v>147</v>
      </c>
      <c r="C54" s="7" t="s">
        <v>146</v>
      </c>
      <c r="D54" s="7" t="s">
        <v>118</v>
      </c>
      <c r="E54" s="20" t="s">
        <v>188</v>
      </c>
      <c r="F54" s="10" t="s">
        <v>31</v>
      </c>
      <c r="G54" s="21" t="s">
        <v>189</v>
      </c>
      <c r="H54" s="8" t="s">
        <v>116</v>
      </c>
      <c r="I54" s="8" t="s">
        <v>125</v>
      </c>
      <c r="J54" s="8" t="s">
        <v>128</v>
      </c>
      <c r="K54" s="15" t="s">
        <v>24</v>
      </c>
      <c r="L54" s="8" t="s">
        <v>272</v>
      </c>
      <c r="M54" s="8" t="s">
        <v>43</v>
      </c>
      <c r="N54" s="8" t="s">
        <v>58</v>
      </c>
      <c r="O54" s="8" t="s">
        <v>18</v>
      </c>
      <c r="P54" s="7" t="s">
        <v>113</v>
      </c>
      <c r="Q54" s="4"/>
      <c r="R54" s="4" t="s">
        <v>19</v>
      </c>
      <c r="S54" s="4"/>
      <c r="T54" s="4"/>
      <c r="U54" s="10"/>
      <c r="V54" s="13"/>
      <c r="W54" s="17" t="s">
        <v>122</v>
      </c>
      <c r="X54" s="28" t="s">
        <v>24</v>
      </c>
      <c r="Y54" s="15" t="s">
        <v>59</v>
      </c>
      <c r="Z54" s="15" t="s">
        <v>271</v>
      </c>
      <c r="AA54" s="15"/>
      <c r="AB54" s="15" t="s">
        <v>282</v>
      </c>
      <c r="AC54" s="15"/>
      <c r="AD54" s="15"/>
      <c r="AE54" s="15"/>
      <c r="AF54" s="15"/>
      <c r="AG54" s="15"/>
      <c r="AH54" s="15"/>
      <c r="AI54" s="15"/>
    </row>
    <row r="55" spans="1:35" ht="21" customHeight="1">
      <c r="A55" s="71" t="s">
        <v>234</v>
      </c>
      <c r="B55" s="7" t="s">
        <v>54</v>
      </c>
      <c r="C55" s="7" t="s">
        <v>149</v>
      </c>
      <c r="D55" s="7" t="s">
        <v>118</v>
      </c>
      <c r="E55" s="20" t="s">
        <v>98</v>
      </c>
      <c r="F55" s="10" t="s">
        <v>56</v>
      </c>
      <c r="G55" s="21" t="s">
        <v>72</v>
      </c>
      <c r="H55" s="8" t="s">
        <v>26</v>
      </c>
      <c r="I55" s="8" t="s">
        <v>125</v>
      </c>
      <c r="J55" s="8" t="s">
        <v>128</v>
      </c>
      <c r="K55" s="15"/>
      <c r="L55" s="8" t="s">
        <v>23</v>
      </c>
      <c r="M55" s="8" t="s">
        <v>43</v>
      </c>
      <c r="N55" s="8" t="s">
        <v>44</v>
      </c>
      <c r="O55" s="8" t="s">
        <v>59</v>
      </c>
      <c r="P55" s="8" t="s">
        <v>60</v>
      </c>
      <c r="Q55" s="4"/>
      <c r="R55" s="4"/>
      <c r="S55" s="4" t="s">
        <v>19</v>
      </c>
      <c r="T55" s="4"/>
      <c r="U55" s="10" t="s">
        <v>85</v>
      </c>
      <c r="V55" s="13" t="s">
        <v>85</v>
      </c>
      <c r="W55" s="13" t="s">
        <v>85</v>
      </c>
      <c r="X55" s="28" t="s">
        <v>24</v>
      </c>
      <c r="Y55" s="15" t="s">
        <v>59</v>
      </c>
      <c r="Z55" s="15" t="s">
        <v>270</v>
      </c>
      <c r="AA55" s="15"/>
      <c r="AB55" s="15" t="s">
        <v>283</v>
      </c>
      <c r="AC55" s="15"/>
      <c r="AD55" s="15"/>
      <c r="AE55" s="15"/>
      <c r="AF55" s="15"/>
      <c r="AG55" s="15"/>
      <c r="AH55" s="15"/>
      <c r="AI55" s="15"/>
    </row>
    <row r="56" spans="1:35" ht="19" customHeight="1">
      <c r="A56" s="68" t="s">
        <v>194</v>
      </c>
      <c r="B56" s="7" t="s">
        <v>61</v>
      </c>
      <c r="C56" s="7" t="s">
        <v>149</v>
      </c>
      <c r="D56" s="7" t="s">
        <v>118</v>
      </c>
      <c r="E56" s="20" t="s">
        <v>102</v>
      </c>
      <c r="F56" s="10" t="s">
        <v>56</v>
      </c>
      <c r="G56" s="21" t="s">
        <v>74</v>
      </c>
      <c r="H56" s="8" t="s">
        <v>116</v>
      </c>
      <c r="I56" s="8" t="s">
        <v>125</v>
      </c>
      <c r="J56" s="8" t="s">
        <v>128</v>
      </c>
      <c r="K56" s="15"/>
      <c r="L56" s="8" t="s">
        <v>272</v>
      </c>
      <c r="M56" s="8" t="s">
        <v>43</v>
      </c>
      <c r="N56" s="8" t="s">
        <v>44</v>
      </c>
      <c r="O56" s="8" t="s">
        <v>59</v>
      </c>
      <c r="P56" s="8" t="s">
        <v>65</v>
      </c>
      <c r="Q56" s="4"/>
      <c r="R56" s="4"/>
      <c r="S56" s="4"/>
      <c r="T56" s="4" t="s">
        <v>19</v>
      </c>
      <c r="U56" s="10" t="s">
        <v>85</v>
      </c>
      <c r="V56" s="13" t="s">
        <v>85</v>
      </c>
      <c r="W56" s="13" t="s">
        <v>85</v>
      </c>
      <c r="X56" s="28" t="s">
        <v>24</v>
      </c>
      <c r="Y56" s="15" t="s">
        <v>59</v>
      </c>
      <c r="Z56" s="15" t="s">
        <v>270</v>
      </c>
      <c r="AA56" s="15"/>
      <c r="AB56" s="15" t="s">
        <v>284</v>
      </c>
      <c r="AC56" s="15"/>
      <c r="AD56" s="15"/>
      <c r="AE56" s="15"/>
      <c r="AF56" s="15"/>
      <c r="AG56" s="15"/>
      <c r="AH56" s="15"/>
      <c r="AI56" s="15"/>
    </row>
    <row r="57" spans="1:35" s="11" customFormat="1" ht="20.149999999999999" customHeight="1">
      <c r="A57" s="68" t="s">
        <v>194</v>
      </c>
      <c r="B57" s="7" t="s">
        <v>61</v>
      </c>
      <c r="C57" s="7" t="s">
        <v>149</v>
      </c>
      <c r="D57" s="7" t="s">
        <v>118</v>
      </c>
      <c r="E57" s="20" t="s">
        <v>106</v>
      </c>
      <c r="F57" s="10" t="s">
        <v>56</v>
      </c>
      <c r="G57" s="21" t="s">
        <v>57</v>
      </c>
      <c r="H57" s="8" t="s">
        <v>116</v>
      </c>
      <c r="I57" s="8" t="s">
        <v>125</v>
      </c>
      <c r="J57" s="8" t="s">
        <v>128</v>
      </c>
      <c r="K57" s="15"/>
      <c r="L57" s="8" t="s">
        <v>272</v>
      </c>
      <c r="M57" s="8" t="s">
        <v>43</v>
      </c>
      <c r="N57" s="8" t="s">
        <v>58</v>
      </c>
      <c r="O57" s="8" t="s">
        <v>59</v>
      </c>
      <c r="P57" s="8" t="s">
        <v>65</v>
      </c>
      <c r="Q57" s="4"/>
      <c r="R57" s="4" t="s">
        <v>19</v>
      </c>
      <c r="S57" s="4"/>
      <c r="T57" s="4"/>
      <c r="U57" s="10" t="s">
        <v>85</v>
      </c>
      <c r="V57" s="13" t="s">
        <v>85</v>
      </c>
      <c r="W57" s="13" t="s">
        <v>85</v>
      </c>
      <c r="X57" s="28" t="s">
        <v>24</v>
      </c>
      <c r="Y57" s="15" t="s">
        <v>59</v>
      </c>
      <c r="Z57" s="15" t="s">
        <v>270</v>
      </c>
      <c r="AA57" s="15"/>
      <c r="AB57" s="15" t="s">
        <v>285</v>
      </c>
      <c r="AC57" s="15"/>
      <c r="AD57" s="15"/>
      <c r="AE57" s="15"/>
      <c r="AF57" s="15"/>
      <c r="AG57" s="15"/>
      <c r="AH57" s="15"/>
      <c r="AI57" s="15"/>
    </row>
    <row r="58" spans="1:35" s="11" customFormat="1" ht="20.149999999999999" customHeight="1">
      <c r="A58" s="68" t="s">
        <v>194</v>
      </c>
      <c r="B58" s="7" t="s">
        <v>61</v>
      </c>
      <c r="C58" s="7" t="s">
        <v>149</v>
      </c>
      <c r="D58" s="7" t="s">
        <v>118</v>
      </c>
      <c r="E58" s="20" t="s">
        <v>107</v>
      </c>
      <c r="F58" s="10" t="s">
        <v>56</v>
      </c>
      <c r="G58" s="21" t="s">
        <v>57</v>
      </c>
      <c r="H58" s="8" t="s">
        <v>116</v>
      </c>
      <c r="I58" s="8" t="s">
        <v>125</v>
      </c>
      <c r="J58" s="8" t="s">
        <v>128</v>
      </c>
      <c r="K58" s="15"/>
      <c r="L58" s="8" t="s">
        <v>272</v>
      </c>
      <c r="M58" s="8" t="s">
        <v>43</v>
      </c>
      <c r="N58" s="8" t="s">
        <v>58</v>
      </c>
      <c r="O58" s="8" t="s">
        <v>59</v>
      </c>
      <c r="P58" s="8" t="s">
        <v>65</v>
      </c>
      <c r="Q58" s="4"/>
      <c r="R58" s="4" t="s">
        <v>19</v>
      </c>
      <c r="S58" s="4"/>
      <c r="T58" s="4"/>
      <c r="U58" s="10" t="s">
        <v>85</v>
      </c>
      <c r="V58" s="13" t="s">
        <v>85</v>
      </c>
      <c r="W58" s="13" t="s">
        <v>85</v>
      </c>
      <c r="X58" s="28" t="s">
        <v>24</v>
      </c>
      <c r="Y58" s="15" t="s">
        <v>59</v>
      </c>
      <c r="Z58" s="15" t="s">
        <v>270</v>
      </c>
      <c r="AA58" s="15"/>
      <c r="AB58" s="15" t="s">
        <v>282</v>
      </c>
      <c r="AC58" s="15"/>
      <c r="AD58" s="15"/>
      <c r="AE58" s="15"/>
      <c r="AF58" s="15"/>
      <c r="AG58" s="15"/>
      <c r="AH58" s="15"/>
      <c r="AI58" s="15"/>
    </row>
    <row r="59" spans="1:35" ht="20.149999999999999" customHeight="1">
      <c r="A59" s="68" t="s">
        <v>194</v>
      </c>
      <c r="B59" s="7" t="s">
        <v>61</v>
      </c>
      <c r="C59" s="7" t="s">
        <v>149</v>
      </c>
      <c r="D59" s="7" t="s">
        <v>118</v>
      </c>
      <c r="E59" s="20" t="s">
        <v>108</v>
      </c>
      <c r="F59" s="10" t="s">
        <v>56</v>
      </c>
      <c r="G59" s="21" t="s">
        <v>57</v>
      </c>
      <c r="H59" s="8" t="s">
        <v>116</v>
      </c>
      <c r="I59" s="8" t="s">
        <v>125</v>
      </c>
      <c r="J59" s="8" t="s">
        <v>128</v>
      </c>
      <c r="K59" s="15"/>
      <c r="L59" s="8" t="s">
        <v>272</v>
      </c>
      <c r="M59" s="8" t="s">
        <v>43</v>
      </c>
      <c r="N59" s="8" t="s">
        <v>58</v>
      </c>
      <c r="O59" s="8" t="s">
        <v>59</v>
      </c>
      <c r="P59" s="8" t="s">
        <v>65</v>
      </c>
      <c r="Q59" s="4"/>
      <c r="R59" s="4" t="s">
        <v>19</v>
      </c>
      <c r="S59" s="4"/>
      <c r="T59" s="4"/>
      <c r="U59" s="10" t="s">
        <v>85</v>
      </c>
      <c r="V59" s="13" t="s">
        <v>85</v>
      </c>
      <c r="W59" s="13" t="s">
        <v>85</v>
      </c>
      <c r="X59" s="28" t="s">
        <v>24</v>
      </c>
      <c r="Y59" s="15" t="s">
        <v>59</v>
      </c>
      <c r="Z59" s="15" t="s">
        <v>270</v>
      </c>
      <c r="AA59" s="15"/>
      <c r="AB59" s="15" t="s">
        <v>283</v>
      </c>
      <c r="AC59" s="15"/>
      <c r="AD59" s="15"/>
      <c r="AE59" s="15"/>
      <c r="AF59" s="15"/>
      <c r="AG59" s="15"/>
      <c r="AH59" s="15"/>
      <c r="AI59" s="15"/>
    </row>
    <row r="60" spans="1:35" ht="20.149999999999999" customHeight="1">
      <c r="A60" s="69" t="s">
        <v>234</v>
      </c>
      <c r="B60" s="30" t="s">
        <v>54</v>
      </c>
      <c r="C60" s="30" t="s">
        <v>149</v>
      </c>
      <c r="D60" s="30" t="s">
        <v>118</v>
      </c>
      <c r="E60" s="31" t="s">
        <v>109</v>
      </c>
      <c r="F60" s="32" t="s">
        <v>56</v>
      </c>
      <c r="G60" s="33" t="s">
        <v>72</v>
      </c>
      <c r="H60" s="34" t="s">
        <v>116</v>
      </c>
      <c r="I60" s="34" t="s">
        <v>126</v>
      </c>
      <c r="J60" s="34" t="s">
        <v>167</v>
      </c>
      <c r="K60" s="31" t="s">
        <v>177</v>
      </c>
      <c r="L60" s="8" t="s">
        <v>272</v>
      </c>
      <c r="M60" s="34" t="s">
        <v>43</v>
      </c>
      <c r="N60" s="34" t="s">
        <v>44</v>
      </c>
      <c r="O60" s="34" t="s">
        <v>59</v>
      </c>
      <c r="P60" s="34" t="s">
        <v>60</v>
      </c>
      <c r="Q60" s="32"/>
      <c r="R60" s="32"/>
      <c r="S60" s="32" t="s">
        <v>19</v>
      </c>
      <c r="T60" s="32"/>
      <c r="U60" s="32" t="s">
        <v>85</v>
      </c>
      <c r="V60" s="35" t="s">
        <v>85</v>
      </c>
      <c r="W60" s="35" t="s">
        <v>85</v>
      </c>
      <c r="X60" s="36" t="s">
        <v>24</v>
      </c>
      <c r="Y60" s="31" t="s">
        <v>59</v>
      </c>
      <c r="Z60" s="15" t="s">
        <v>270</v>
      </c>
      <c r="AA60" s="31"/>
      <c r="AB60" s="15" t="s">
        <v>284</v>
      </c>
      <c r="AC60" s="31"/>
      <c r="AD60" s="31"/>
      <c r="AE60" s="31"/>
      <c r="AF60" s="31"/>
      <c r="AG60" s="31"/>
      <c r="AH60" s="31"/>
      <c r="AI60" s="31"/>
    </row>
    <row r="61" spans="1:35" ht="20.149999999999999" customHeight="1">
      <c r="A61" s="71" t="s">
        <v>234</v>
      </c>
      <c r="B61" s="7" t="s">
        <v>54</v>
      </c>
      <c r="C61" s="7" t="s">
        <v>149</v>
      </c>
      <c r="D61" s="7" t="s">
        <v>118</v>
      </c>
      <c r="E61" s="20" t="s">
        <v>112</v>
      </c>
      <c r="F61" s="10" t="s">
        <v>56</v>
      </c>
      <c r="G61" s="21" t="s">
        <v>72</v>
      </c>
      <c r="H61" s="8" t="s">
        <v>26</v>
      </c>
      <c r="I61" s="8" t="s">
        <v>125</v>
      </c>
      <c r="J61" s="8" t="s">
        <v>128</v>
      </c>
      <c r="K61" s="15"/>
      <c r="L61" s="8" t="s">
        <v>272</v>
      </c>
      <c r="M61" s="8" t="s">
        <v>43</v>
      </c>
      <c r="N61" s="8" t="s">
        <v>44</v>
      </c>
      <c r="O61" s="8" t="s">
        <v>59</v>
      </c>
      <c r="P61" s="8" t="s">
        <v>60</v>
      </c>
      <c r="Q61" s="4"/>
      <c r="R61" s="4" t="s">
        <v>19</v>
      </c>
      <c r="S61" s="4"/>
      <c r="T61" s="4"/>
      <c r="U61" s="10" t="s">
        <v>85</v>
      </c>
      <c r="V61" s="13" t="s">
        <v>85</v>
      </c>
      <c r="W61" s="13" t="s">
        <v>85</v>
      </c>
      <c r="X61" s="28" t="s">
        <v>24</v>
      </c>
      <c r="Y61" s="15" t="s">
        <v>59</v>
      </c>
      <c r="Z61" s="15" t="s">
        <v>270</v>
      </c>
      <c r="AA61" s="15"/>
      <c r="AB61" s="15" t="s">
        <v>285</v>
      </c>
      <c r="AC61" s="15"/>
      <c r="AD61" s="15"/>
      <c r="AE61" s="15"/>
      <c r="AF61" s="15"/>
      <c r="AG61" s="15"/>
      <c r="AH61" s="15"/>
      <c r="AI61" s="15"/>
    </row>
    <row r="62" spans="1:35" ht="20.149999999999999" customHeight="1">
      <c r="A62" s="7" t="s">
        <v>34</v>
      </c>
      <c r="B62" s="7" t="s">
        <v>34</v>
      </c>
      <c r="C62" s="7" t="s">
        <v>131</v>
      </c>
      <c r="D62" s="7" t="s">
        <v>139</v>
      </c>
      <c r="E62" s="20" t="s">
        <v>178</v>
      </c>
      <c r="F62" s="10" t="s">
        <v>15</v>
      </c>
      <c r="G62" s="21" t="s">
        <v>35</v>
      </c>
      <c r="H62" s="8" t="s">
        <v>26</v>
      </c>
      <c r="I62" s="8" t="s">
        <v>125</v>
      </c>
      <c r="J62" s="8" t="s">
        <v>128</v>
      </c>
      <c r="K62" s="15" t="s">
        <v>24</v>
      </c>
      <c r="L62" s="8" t="s">
        <v>272</v>
      </c>
      <c r="M62" s="8" t="s">
        <v>16</v>
      </c>
      <c r="N62" s="8" t="s">
        <v>17</v>
      </c>
      <c r="O62" s="8" t="s">
        <v>18</v>
      </c>
      <c r="P62" s="8" t="s">
        <v>36</v>
      </c>
      <c r="Q62" s="4"/>
      <c r="R62" s="4"/>
      <c r="S62" s="4"/>
      <c r="T62" s="4" t="s">
        <v>19</v>
      </c>
      <c r="U62" s="10" t="s">
        <v>179</v>
      </c>
      <c r="V62" s="13" t="s">
        <v>179</v>
      </c>
      <c r="W62" s="13" t="s">
        <v>85</v>
      </c>
      <c r="X62" s="27" t="s">
        <v>24</v>
      </c>
      <c r="Y62" s="15" t="s">
        <v>59</v>
      </c>
      <c r="Z62" s="15" t="s">
        <v>271</v>
      </c>
      <c r="AA62" s="15"/>
      <c r="AB62" s="15" t="s">
        <v>282</v>
      </c>
      <c r="AC62" s="15"/>
      <c r="AD62" s="15"/>
      <c r="AE62" s="15"/>
      <c r="AF62" s="15"/>
      <c r="AG62" s="15"/>
      <c r="AH62" s="15"/>
      <c r="AI62" s="15"/>
    </row>
    <row r="63" spans="1:35" ht="20.149999999999999" customHeight="1">
      <c r="A63" s="53" t="s">
        <v>247</v>
      </c>
      <c r="B63" s="20" t="s">
        <v>199</v>
      </c>
      <c r="C63" s="7" t="s">
        <v>144</v>
      </c>
      <c r="D63" s="7" t="s">
        <v>118</v>
      </c>
      <c r="E63" s="20" t="s">
        <v>104</v>
      </c>
      <c r="F63" s="10" t="s">
        <v>56</v>
      </c>
      <c r="G63" s="21" t="s">
        <v>105</v>
      </c>
      <c r="H63" s="8" t="s">
        <v>26</v>
      </c>
      <c r="I63" s="8" t="s">
        <v>125</v>
      </c>
      <c r="J63" s="8" t="s">
        <v>128</v>
      </c>
      <c r="K63" s="15" t="s">
        <v>24</v>
      </c>
      <c r="L63" s="8" t="s">
        <v>272</v>
      </c>
      <c r="M63" s="8" t="s">
        <v>43</v>
      </c>
      <c r="N63" s="8" t="s">
        <v>44</v>
      </c>
      <c r="O63" s="8" t="s">
        <v>18</v>
      </c>
      <c r="P63" s="8" t="s">
        <v>145</v>
      </c>
      <c r="Q63" s="4"/>
      <c r="R63" s="4" t="s">
        <v>19</v>
      </c>
      <c r="S63" s="4"/>
      <c r="T63" s="4"/>
      <c r="U63" s="10" t="s">
        <v>182</v>
      </c>
      <c r="V63" s="13" t="s">
        <v>182</v>
      </c>
      <c r="W63" s="13" t="s">
        <v>85</v>
      </c>
      <c r="X63" s="28" t="s">
        <v>24</v>
      </c>
      <c r="Y63" s="15" t="s">
        <v>59</v>
      </c>
      <c r="Z63" s="15" t="s">
        <v>271</v>
      </c>
      <c r="AA63" s="15"/>
      <c r="AB63" s="15" t="s">
        <v>283</v>
      </c>
      <c r="AC63" s="15"/>
      <c r="AD63" s="15"/>
      <c r="AE63" s="15"/>
      <c r="AF63" s="15"/>
      <c r="AG63" s="15"/>
      <c r="AH63" s="15"/>
      <c r="AI63" s="15"/>
    </row>
    <row r="64" spans="1:35" ht="20.149999999999999" customHeight="1">
      <c r="A64" s="53" t="s">
        <v>247</v>
      </c>
      <c r="B64" s="20" t="s">
        <v>199</v>
      </c>
      <c r="C64" s="7" t="s">
        <v>144</v>
      </c>
      <c r="D64" s="7" t="s">
        <v>118</v>
      </c>
      <c r="E64" s="20" t="s">
        <v>183</v>
      </c>
      <c r="F64" s="10" t="s">
        <v>56</v>
      </c>
      <c r="G64" s="21" t="s">
        <v>105</v>
      </c>
      <c r="H64" s="8" t="s">
        <v>26</v>
      </c>
      <c r="I64" s="8" t="s">
        <v>125</v>
      </c>
      <c r="J64" s="8" t="s">
        <v>128</v>
      </c>
      <c r="K64" s="15" t="s">
        <v>24</v>
      </c>
      <c r="L64" s="8" t="s">
        <v>272</v>
      </c>
      <c r="M64" s="8" t="s">
        <v>43</v>
      </c>
      <c r="N64" s="8" t="s">
        <v>44</v>
      </c>
      <c r="O64" s="8" t="s">
        <v>18</v>
      </c>
      <c r="P64" s="8" t="s">
        <v>145</v>
      </c>
      <c r="Q64" s="4"/>
      <c r="R64" s="4" t="s">
        <v>19</v>
      </c>
      <c r="S64" s="4"/>
      <c r="T64" s="4"/>
      <c r="U64" s="10" t="s">
        <v>182</v>
      </c>
      <c r="V64" s="13" t="s">
        <v>182</v>
      </c>
      <c r="W64" s="13" t="s">
        <v>85</v>
      </c>
      <c r="X64" s="28" t="s">
        <v>24</v>
      </c>
      <c r="Y64" s="15" t="s">
        <v>59</v>
      </c>
      <c r="Z64" s="15" t="s">
        <v>271</v>
      </c>
      <c r="AA64" s="15"/>
      <c r="AB64" s="15" t="s">
        <v>284</v>
      </c>
      <c r="AC64" s="15"/>
      <c r="AD64" s="15"/>
      <c r="AE64" s="15"/>
      <c r="AF64" s="15"/>
      <c r="AG64" s="15"/>
      <c r="AH64" s="15"/>
      <c r="AI64" s="15"/>
    </row>
    <row r="65" spans="1:35" ht="20.149999999999999" customHeight="1">
      <c r="A65" s="53" t="s">
        <v>247</v>
      </c>
      <c r="B65" s="58" t="s">
        <v>199</v>
      </c>
      <c r="C65" s="59" t="s">
        <v>144</v>
      </c>
      <c r="D65" s="59" t="s">
        <v>118</v>
      </c>
      <c r="E65" s="58" t="s">
        <v>227</v>
      </c>
      <c r="F65" s="60" t="s">
        <v>56</v>
      </c>
      <c r="G65" s="61" t="s">
        <v>105</v>
      </c>
      <c r="H65" s="62" t="s">
        <v>26</v>
      </c>
      <c r="I65" s="62" t="s">
        <v>127</v>
      </c>
      <c r="J65" s="62" t="s">
        <v>129</v>
      </c>
      <c r="K65" s="63" t="s">
        <v>24</v>
      </c>
      <c r="L65" s="8" t="s">
        <v>272</v>
      </c>
      <c r="M65" s="62" t="s">
        <v>43</v>
      </c>
      <c r="N65" s="62" t="s">
        <v>44</v>
      </c>
      <c r="O65" s="62" t="s">
        <v>18</v>
      </c>
      <c r="P65" s="62" t="s">
        <v>145</v>
      </c>
      <c r="Q65" s="64"/>
      <c r="R65" s="64" t="s">
        <v>19</v>
      </c>
      <c r="S65" s="64"/>
      <c r="T65" s="64"/>
      <c r="U65" s="60" t="s">
        <v>229</v>
      </c>
      <c r="V65" s="65" t="s">
        <v>229</v>
      </c>
      <c r="W65" s="65" t="s">
        <v>85</v>
      </c>
      <c r="X65" s="66" t="s">
        <v>24</v>
      </c>
      <c r="Y65" s="63" t="s">
        <v>59</v>
      </c>
      <c r="Z65" s="15" t="s">
        <v>271</v>
      </c>
      <c r="AA65" s="63"/>
      <c r="AB65" s="15" t="s">
        <v>285</v>
      </c>
      <c r="AC65" s="63"/>
      <c r="AD65" s="63"/>
      <c r="AE65" s="63"/>
      <c r="AF65" s="63"/>
      <c r="AG65" s="63"/>
      <c r="AH65" s="63"/>
      <c r="AI65" s="63"/>
    </row>
    <row r="66" spans="1:35" ht="20.149999999999999" customHeight="1">
      <c r="A66" s="42" t="s">
        <v>247</v>
      </c>
      <c r="B66" s="20" t="s">
        <v>199</v>
      </c>
      <c r="C66" s="7" t="s">
        <v>144</v>
      </c>
      <c r="D66" s="7" t="s">
        <v>118</v>
      </c>
      <c r="E66" s="20" t="s">
        <v>228</v>
      </c>
      <c r="F66" s="10" t="s">
        <v>56</v>
      </c>
      <c r="G66" s="21" t="s">
        <v>105</v>
      </c>
      <c r="H66" s="8" t="s">
        <v>26</v>
      </c>
      <c r="I66" s="8" t="s">
        <v>126</v>
      </c>
      <c r="J66" s="8" t="s">
        <v>129</v>
      </c>
      <c r="K66" s="15" t="s">
        <v>24</v>
      </c>
      <c r="L66" s="8" t="s">
        <v>272</v>
      </c>
      <c r="M66" s="8" t="s">
        <v>43</v>
      </c>
      <c r="N66" s="8" t="s">
        <v>44</v>
      </c>
      <c r="O66" s="8" t="s">
        <v>18</v>
      </c>
      <c r="P66" s="8" t="s">
        <v>145</v>
      </c>
      <c r="Q66" s="4"/>
      <c r="R66" s="4" t="s">
        <v>19</v>
      </c>
      <c r="S66" s="4"/>
      <c r="T66" s="4"/>
      <c r="U66" s="10" t="s">
        <v>182</v>
      </c>
      <c r="V66" s="13" t="s">
        <v>182</v>
      </c>
      <c r="W66" s="13" t="s">
        <v>85</v>
      </c>
      <c r="X66" s="28" t="s">
        <v>24</v>
      </c>
      <c r="Y66" s="15" t="s">
        <v>59</v>
      </c>
      <c r="Z66" s="15" t="s">
        <v>271</v>
      </c>
      <c r="AA66" s="15"/>
      <c r="AB66" s="15" t="s">
        <v>282</v>
      </c>
      <c r="AC66" s="15"/>
      <c r="AD66" s="15"/>
      <c r="AE66" s="15"/>
      <c r="AF66" s="15"/>
      <c r="AG66" s="15"/>
      <c r="AH66" s="15"/>
      <c r="AI66" s="15"/>
    </row>
    <row r="67" spans="1:35" ht="20.149999999999999" customHeight="1">
      <c r="A67" s="108" t="s">
        <v>142</v>
      </c>
      <c r="B67" s="7" t="s">
        <v>151</v>
      </c>
      <c r="C67" s="7" t="s">
        <v>132</v>
      </c>
      <c r="D67" s="7" t="s">
        <v>118</v>
      </c>
      <c r="E67" s="20" t="s">
        <v>103</v>
      </c>
      <c r="F67" s="10" t="s">
        <v>56</v>
      </c>
      <c r="G67" s="21" t="s">
        <v>88</v>
      </c>
      <c r="H67" s="8" t="s">
        <v>116</v>
      </c>
      <c r="I67" s="8" t="s">
        <v>125</v>
      </c>
      <c r="J67" s="8" t="s">
        <v>128</v>
      </c>
      <c r="K67" s="15"/>
      <c r="L67" s="8" t="s">
        <v>272</v>
      </c>
      <c r="M67" s="8" t="s">
        <v>43</v>
      </c>
      <c r="N67" s="8" t="s">
        <v>82</v>
      </c>
      <c r="O67" s="8" t="s">
        <v>59</v>
      </c>
      <c r="P67" s="8" t="s">
        <v>89</v>
      </c>
      <c r="Q67" s="4"/>
      <c r="R67" s="4" t="s">
        <v>19</v>
      </c>
      <c r="S67" s="4"/>
      <c r="T67" s="4"/>
      <c r="U67" s="10">
        <v>0.8</v>
      </c>
      <c r="V67" s="13">
        <v>0.8</v>
      </c>
      <c r="W67" s="13" t="s">
        <v>85</v>
      </c>
      <c r="X67" s="28" t="s">
        <v>24</v>
      </c>
      <c r="Y67" s="15" t="s">
        <v>59</v>
      </c>
      <c r="Z67" s="15" t="s">
        <v>270</v>
      </c>
      <c r="AA67" s="15"/>
      <c r="AB67" s="15" t="s">
        <v>283</v>
      </c>
      <c r="AC67" s="15"/>
      <c r="AD67" s="15"/>
      <c r="AE67" s="15"/>
      <c r="AF67" s="15"/>
      <c r="AG67" s="15"/>
      <c r="AH67" s="15"/>
      <c r="AI67" s="15"/>
    </row>
    <row r="68" spans="1:35" s="67" customFormat="1" ht="20.149999999999999" customHeight="1">
      <c r="A68" s="108" t="s">
        <v>142</v>
      </c>
      <c r="B68" s="7" t="s">
        <v>151</v>
      </c>
      <c r="C68" s="7" t="s">
        <v>132</v>
      </c>
      <c r="D68" s="7" t="s">
        <v>118</v>
      </c>
      <c r="E68" s="20" t="s">
        <v>101</v>
      </c>
      <c r="F68" s="10" t="s">
        <v>56</v>
      </c>
      <c r="G68" s="21" t="s">
        <v>88</v>
      </c>
      <c r="H68" s="8" t="s">
        <v>116</v>
      </c>
      <c r="I68" s="8" t="s">
        <v>125</v>
      </c>
      <c r="J68" s="8" t="s">
        <v>128</v>
      </c>
      <c r="K68" s="15"/>
      <c r="L68" s="8" t="s">
        <v>272</v>
      </c>
      <c r="M68" s="8" t="s">
        <v>43</v>
      </c>
      <c r="N68" s="8" t="s">
        <v>82</v>
      </c>
      <c r="O68" s="8" t="s">
        <v>59</v>
      </c>
      <c r="P68" s="8" t="s">
        <v>89</v>
      </c>
      <c r="Q68" s="4"/>
      <c r="R68" s="4" t="s">
        <v>19</v>
      </c>
      <c r="S68" s="4"/>
      <c r="T68" s="4"/>
      <c r="U68" s="10">
        <v>0.8</v>
      </c>
      <c r="V68" s="10">
        <v>0.8</v>
      </c>
      <c r="W68" s="13" t="s">
        <v>85</v>
      </c>
      <c r="X68" s="28" t="s">
        <v>24</v>
      </c>
      <c r="Y68" s="15" t="s">
        <v>59</v>
      </c>
      <c r="Z68" s="15" t="s">
        <v>270</v>
      </c>
      <c r="AA68" s="15"/>
      <c r="AB68" s="15" t="s">
        <v>284</v>
      </c>
      <c r="AC68" s="15"/>
      <c r="AD68" s="15"/>
      <c r="AE68" s="15"/>
      <c r="AF68" s="15"/>
      <c r="AG68" s="15"/>
      <c r="AH68" s="15"/>
      <c r="AI68" s="15"/>
    </row>
    <row r="69" spans="1:35" ht="20.149999999999999" customHeight="1">
      <c r="A69" s="108" t="s">
        <v>142</v>
      </c>
      <c r="B69" s="7" t="s">
        <v>151</v>
      </c>
      <c r="C69" s="7" t="s">
        <v>132</v>
      </c>
      <c r="D69" s="7" t="s">
        <v>118</v>
      </c>
      <c r="E69" s="20" t="s">
        <v>155</v>
      </c>
      <c r="F69" s="10" t="s">
        <v>56</v>
      </c>
      <c r="G69" s="21" t="s">
        <v>88</v>
      </c>
      <c r="H69" s="8" t="s">
        <v>116</v>
      </c>
      <c r="I69" s="8" t="s">
        <v>125</v>
      </c>
      <c r="J69" s="8" t="s">
        <v>128</v>
      </c>
      <c r="K69" s="15"/>
      <c r="L69" s="8" t="s">
        <v>272</v>
      </c>
      <c r="M69" s="8" t="s">
        <v>43</v>
      </c>
      <c r="N69" s="8" t="s">
        <v>82</v>
      </c>
      <c r="O69" s="8" t="s">
        <v>59</v>
      </c>
      <c r="P69" s="8" t="s">
        <v>154</v>
      </c>
      <c r="Q69" s="4"/>
      <c r="R69" s="4" t="s">
        <v>19</v>
      </c>
      <c r="S69" s="4"/>
      <c r="T69" s="4"/>
      <c r="U69" s="10">
        <v>0.9</v>
      </c>
      <c r="V69" s="13">
        <v>0.9</v>
      </c>
      <c r="W69" s="13" t="s">
        <v>85</v>
      </c>
      <c r="X69" s="28" t="s">
        <v>24</v>
      </c>
      <c r="Y69" s="15" t="s">
        <v>59</v>
      </c>
      <c r="Z69" s="15" t="s">
        <v>270</v>
      </c>
      <c r="AA69" s="15"/>
      <c r="AB69" s="15" t="s">
        <v>285</v>
      </c>
      <c r="AC69" s="15"/>
      <c r="AD69" s="15"/>
      <c r="AE69" s="15"/>
      <c r="AF69" s="15"/>
      <c r="AG69" s="15"/>
      <c r="AH69" s="15"/>
      <c r="AI69" s="15"/>
    </row>
    <row r="70" spans="1:35" ht="20.149999999999999" customHeight="1">
      <c r="A70" s="108" t="s">
        <v>142</v>
      </c>
      <c r="B70" s="7" t="s">
        <v>150</v>
      </c>
      <c r="C70" s="7" t="s">
        <v>132</v>
      </c>
      <c r="D70" s="7" t="s">
        <v>118</v>
      </c>
      <c r="E70" s="20" t="s">
        <v>156</v>
      </c>
      <c r="F70" s="10" t="s">
        <v>56</v>
      </c>
      <c r="G70" s="21" t="s">
        <v>88</v>
      </c>
      <c r="H70" s="8" t="s">
        <v>116</v>
      </c>
      <c r="I70" s="8" t="s">
        <v>125</v>
      </c>
      <c r="J70" s="8" t="s">
        <v>128</v>
      </c>
      <c r="K70" s="15"/>
      <c r="L70" s="8" t="s">
        <v>272</v>
      </c>
      <c r="M70" s="8" t="s">
        <v>43</v>
      </c>
      <c r="N70" s="8" t="s">
        <v>82</v>
      </c>
      <c r="O70" s="8" t="s">
        <v>59</v>
      </c>
      <c r="P70" s="8" t="s">
        <v>157</v>
      </c>
      <c r="Q70" s="4" t="s">
        <v>19</v>
      </c>
      <c r="R70" s="4"/>
      <c r="S70" s="4"/>
      <c r="T70" s="4"/>
      <c r="U70" s="10">
        <v>0.6</v>
      </c>
      <c r="V70" s="13">
        <v>0.6</v>
      </c>
      <c r="W70" s="13" t="s">
        <v>85</v>
      </c>
      <c r="X70" s="28" t="s">
        <v>24</v>
      </c>
      <c r="Y70" s="15" t="s">
        <v>59</v>
      </c>
      <c r="Z70" s="15" t="s">
        <v>270</v>
      </c>
      <c r="AA70" s="15"/>
      <c r="AB70" s="15" t="s">
        <v>282</v>
      </c>
      <c r="AC70" s="15"/>
      <c r="AD70" s="15"/>
      <c r="AE70" s="15"/>
      <c r="AF70" s="15"/>
      <c r="AG70" s="15"/>
      <c r="AH70" s="15"/>
      <c r="AI70" s="15"/>
    </row>
    <row r="71" spans="1:35" s="67" customFormat="1" ht="20.149999999999999" customHeight="1">
      <c r="A71" s="108" t="s">
        <v>142</v>
      </c>
      <c r="B71" s="7" t="s">
        <v>150</v>
      </c>
      <c r="C71" s="7" t="s">
        <v>132</v>
      </c>
      <c r="D71" s="7" t="s">
        <v>118</v>
      </c>
      <c r="E71" s="20" t="s">
        <v>158</v>
      </c>
      <c r="F71" s="10" t="s">
        <v>56</v>
      </c>
      <c r="G71" s="21" t="s">
        <v>88</v>
      </c>
      <c r="H71" s="8" t="s">
        <v>116</v>
      </c>
      <c r="I71" s="8" t="s">
        <v>125</v>
      </c>
      <c r="J71" s="8" t="s">
        <v>128</v>
      </c>
      <c r="K71" s="15"/>
      <c r="L71" s="8" t="s">
        <v>272</v>
      </c>
      <c r="M71" s="8" t="s">
        <v>43</v>
      </c>
      <c r="N71" s="8" t="s">
        <v>82</v>
      </c>
      <c r="O71" s="8" t="s">
        <v>59</v>
      </c>
      <c r="P71" s="8" t="s">
        <v>157</v>
      </c>
      <c r="Q71" s="4"/>
      <c r="R71" s="4" t="s">
        <v>19</v>
      </c>
      <c r="S71" s="4"/>
      <c r="T71" s="4"/>
      <c r="U71" s="10">
        <v>0.6</v>
      </c>
      <c r="V71" s="10">
        <v>0.6</v>
      </c>
      <c r="W71" s="13" t="s">
        <v>85</v>
      </c>
      <c r="X71" s="28" t="s">
        <v>24</v>
      </c>
      <c r="Y71" s="15" t="s">
        <v>59</v>
      </c>
      <c r="Z71" s="15" t="s">
        <v>271</v>
      </c>
      <c r="AA71" s="15"/>
      <c r="AB71" s="15" t="s">
        <v>283</v>
      </c>
      <c r="AC71" s="15"/>
      <c r="AD71" s="15"/>
      <c r="AE71" s="15"/>
      <c r="AF71" s="15"/>
      <c r="AG71" s="15"/>
      <c r="AH71" s="15"/>
      <c r="AI71" s="15"/>
    </row>
    <row r="72" spans="1:35" ht="20.149999999999999" customHeight="1">
      <c r="A72" s="68" t="s">
        <v>142</v>
      </c>
      <c r="B72" s="7" t="s">
        <v>150</v>
      </c>
      <c r="C72" s="7" t="s">
        <v>132</v>
      </c>
      <c r="D72" s="7" t="s">
        <v>118</v>
      </c>
      <c r="E72" s="20" t="s">
        <v>159</v>
      </c>
      <c r="F72" s="10" t="s">
        <v>56</v>
      </c>
      <c r="G72" s="21" t="s">
        <v>88</v>
      </c>
      <c r="H72" s="8" t="s">
        <v>26</v>
      </c>
      <c r="I72" s="8" t="s">
        <v>125</v>
      </c>
      <c r="J72" s="8" t="s">
        <v>128</v>
      </c>
      <c r="K72" s="15"/>
      <c r="L72" s="8" t="s">
        <v>272</v>
      </c>
      <c r="M72" s="8" t="s">
        <v>43</v>
      </c>
      <c r="N72" s="8" t="s">
        <v>82</v>
      </c>
      <c r="O72" s="8" t="s">
        <v>59</v>
      </c>
      <c r="P72" s="8" t="s">
        <v>157</v>
      </c>
      <c r="Q72" s="4"/>
      <c r="R72" s="4" t="s">
        <v>19</v>
      </c>
      <c r="S72" s="4"/>
      <c r="T72" s="4"/>
      <c r="U72" s="10">
        <v>0.6</v>
      </c>
      <c r="V72" s="13">
        <v>0.6</v>
      </c>
      <c r="W72" s="13" t="s">
        <v>85</v>
      </c>
      <c r="X72" s="28" t="s">
        <v>24</v>
      </c>
      <c r="Y72" s="15" t="s">
        <v>59</v>
      </c>
      <c r="Z72" s="15" t="s">
        <v>271</v>
      </c>
      <c r="AA72" s="15"/>
      <c r="AB72" s="15" t="s">
        <v>284</v>
      </c>
      <c r="AC72" s="15"/>
      <c r="AD72" s="15"/>
      <c r="AE72" s="15"/>
      <c r="AF72" s="15"/>
      <c r="AG72" s="15"/>
      <c r="AH72" s="15"/>
      <c r="AI72" s="15"/>
    </row>
    <row r="73" spans="1:35" ht="20.149999999999999" customHeight="1">
      <c r="A73" s="7" t="s">
        <v>13</v>
      </c>
      <c r="B73" s="7" t="s">
        <v>13</v>
      </c>
      <c r="C73" s="7" t="s">
        <v>25</v>
      </c>
      <c r="D73" s="7" t="s">
        <v>139</v>
      </c>
      <c r="E73" s="20" t="s">
        <v>28</v>
      </c>
      <c r="F73" s="8" t="s">
        <v>15</v>
      </c>
      <c r="G73" s="21" t="s">
        <v>16</v>
      </c>
      <c r="H73" s="8" t="s">
        <v>29</v>
      </c>
      <c r="I73" s="8" t="s">
        <v>125</v>
      </c>
      <c r="J73" s="8" t="s">
        <v>128</v>
      </c>
      <c r="K73" s="15" t="s">
        <v>24</v>
      </c>
      <c r="L73" s="8" t="s">
        <v>272</v>
      </c>
      <c r="M73" s="8" t="s">
        <v>16</v>
      </c>
      <c r="N73" s="8" t="s">
        <v>17</v>
      </c>
      <c r="O73" s="8" t="s">
        <v>18</v>
      </c>
      <c r="P73" s="8" t="s">
        <v>13</v>
      </c>
      <c r="Q73" s="4"/>
      <c r="R73" s="4" t="s">
        <v>19</v>
      </c>
      <c r="S73" s="4"/>
      <c r="T73" s="4"/>
      <c r="U73" s="9">
        <v>0.5</v>
      </c>
      <c r="V73" s="17">
        <v>0.5</v>
      </c>
      <c r="W73" s="13" t="s">
        <v>85</v>
      </c>
      <c r="X73" s="27" t="s">
        <v>24</v>
      </c>
      <c r="Y73" s="15" t="s">
        <v>59</v>
      </c>
      <c r="Z73" s="15" t="s">
        <v>271</v>
      </c>
      <c r="AA73" s="29"/>
      <c r="AB73" s="15" t="s">
        <v>285</v>
      </c>
      <c r="AC73" s="15"/>
      <c r="AD73" s="15"/>
      <c r="AE73" s="15"/>
      <c r="AF73" s="15"/>
      <c r="AG73" s="15"/>
      <c r="AH73" s="15"/>
      <c r="AI73" s="15"/>
    </row>
  </sheetData>
  <autoFilter ref="A1:AI73">
    <sortState ref="A2:AI73">
      <sortCondition ref="W1:W73"/>
    </sortState>
  </autoFilter>
  <phoneticPr fontId="18" type="noConversion"/>
  <dataValidations count="5">
    <dataValidation type="list" allowBlank="1" showInputMessage="1" showErrorMessage="1" sqref="N2:N73">
      <formula1>"PETS( Sustenance),Embedded Development,Automation,V&amp;V, MobileOps,Mobile Development, Mobile Testing,Others"</formula1>
    </dataValidation>
    <dataValidation type="list" allowBlank="1" showInputMessage="1" showErrorMessage="1" sqref="M2:M73">
      <formula1>"NPD,Sustenance,Operations"</formula1>
    </dataValidation>
    <dataValidation type="list" allowBlank="1" showInputMessage="1" showErrorMessage="1" sqref="I2:I73">
      <formula1>"Onboarded, Offboarded, Onboarding in progress, Offboarding in progress"</formula1>
    </dataValidation>
    <dataValidation type="list" allowBlank="1" showInputMessage="1" showErrorMessage="1" sqref="J2:J73">
      <formula1>"Resource Active,Project Change requested, Project Ramp down, Attrition, Resource performance"</formula1>
    </dataValidation>
    <dataValidation type="list" allowBlank="1" showInputMessage="1" showErrorMessage="1" sqref="L2:L73">
      <formula1>"Entry Level, Experienced,Expert, Subject Matter Expert"</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85"/>
  <sheetViews>
    <sheetView zoomScale="70" zoomScaleNormal="70" workbookViewId="0">
      <pane ySplit="1" topLeftCell="A2" activePane="bottomLeft" state="frozen"/>
      <selection activeCell="C1" sqref="C1"/>
      <selection pane="bottomLeft" activeCell="D19" sqref="D19"/>
    </sheetView>
  </sheetViews>
  <sheetFormatPr defaultRowHeight="14.5"/>
  <cols>
    <col min="1" max="1" width="28.1796875" bestFit="1" customWidth="1"/>
    <col min="2" max="2" width="33" bestFit="1" customWidth="1"/>
    <col min="3" max="3" width="28.1796875" bestFit="1" customWidth="1"/>
    <col min="4" max="4" width="25.26953125" bestFit="1" customWidth="1"/>
    <col min="5" max="5" width="20" style="127" bestFit="1" customWidth="1"/>
    <col min="6" max="6" width="20" style="38" bestFit="1" customWidth="1"/>
    <col min="7" max="7" width="18.1796875" style="38" bestFit="1" customWidth="1"/>
    <col min="8" max="8" width="15.54296875" customWidth="1"/>
    <col min="9" max="14" width="17.7265625" bestFit="1" customWidth="1"/>
    <col min="15" max="16" width="15.7265625" bestFit="1" customWidth="1"/>
    <col min="17" max="20" width="17.26953125" bestFit="1" customWidth="1"/>
    <col min="21" max="25" width="17.7265625" bestFit="1" customWidth="1"/>
    <col min="26" max="26" width="9.1796875" bestFit="1" customWidth="1"/>
    <col min="27" max="27" width="17.7265625" bestFit="1" customWidth="1"/>
    <col min="28" max="28" width="9.1796875" bestFit="1" customWidth="1"/>
    <col min="29" max="29" width="17.7265625" bestFit="1" customWidth="1"/>
    <col min="31" max="31" width="17.7265625" bestFit="1" customWidth="1"/>
    <col min="33" max="33" width="11.1796875" bestFit="1" customWidth="1"/>
    <col min="35" max="35" width="11.1796875" bestFit="1" customWidth="1"/>
  </cols>
  <sheetData>
    <row r="1" spans="1:36">
      <c r="B1" s="38"/>
      <c r="C1" s="38"/>
      <c r="D1" s="38"/>
      <c r="E1" s="126"/>
      <c r="H1" s="38"/>
      <c r="I1" s="153">
        <v>44947</v>
      </c>
      <c r="J1" s="153"/>
      <c r="K1" s="153">
        <v>44979</v>
      </c>
      <c r="L1" s="153"/>
      <c r="M1" s="153">
        <v>45008</v>
      </c>
      <c r="N1" s="153"/>
      <c r="O1" s="153">
        <v>45040</v>
      </c>
      <c r="P1" s="153"/>
      <c r="Q1" s="153">
        <v>45071</v>
      </c>
      <c r="R1" s="153"/>
      <c r="S1" s="153">
        <v>45105</v>
      </c>
      <c r="T1" s="153"/>
      <c r="U1" s="153">
        <v>45136</v>
      </c>
      <c r="V1" s="153"/>
      <c r="W1" s="153">
        <v>45169</v>
      </c>
      <c r="X1" s="153"/>
      <c r="Y1" s="153">
        <v>45171</v>
      </c>
      <c r="Z1" s="153"/>
      <c r="AA1" s="153">
        <v>45202</v>
      </c>
      <c r="AB1" s="153"/>
      <c r="AC1" s="153">
        <v>45234</v>
      </c>
      <c r="AD1" s="153"/>
      <c r="AE1" s="153">
        <v>45266</v>
      </c>
      <c r="AF1" s="153"/>
      <c r="AG1" s="153"/>
      <c r="AH1" s="153"/>
      <c r="AI1" s="153"/>
      <c r="AJ1" s="153"/>
    </row>
    <row r="2" spans="1:36" ht="31.5">
      <c r="A2" t="s">
        <v>232</v>
      </c>
      <c r="B2" s="85" t="s">
        <v>195</v>
      </c>
      <c r="C2" s="12" t="s">
        <v>203</v>
      </c>
      <c r="D2" s="12" t="s">
        <v>114</v>
      </c>
      <c r="E2" s="12" t="s">
        <v>323</v>
      </c>
      <c r="F2" s="12" t="s">
        <v>330</v>
      </c>
      <c r="G2" s="40" t="s">
        <v>193</v>
      </c>
      <c r="H2" s="86" t="s">
        <v>197</v>
      </c>
      <c r="I2" s="85" t="s">
        <v>192</v>
      </c>
      <c r="J2" s="85" t="s">
        <v>191</v>
      </c>
      <c r="K2" s="85" t="s">
        <v>192</v>
      </c>
      <c r="L2" s="85" t="s">
        <v>191</v>
      </c>
      <c r="M2" s="85" t="s">
        <v>192</v>
      </c>
      <c r="N2" s="85" t="s">
        <v>191</v>
      </c>
      <c r="O2" s="85" t="s">
        <v>192</v>
      </c>
      <c r="P2" s="85" t="s">
        <v>191</v>
      </c>
      <c r="Q2" s="85" t="s">
        <v>192</v>
      </c>
      <c r="R2" s="85" t="s">
        <v>191</v>
      </c>
      <c r="S2" s="85" t="s">
        <v>192</v>
      </c>
      <c r="T2" s="85" t="s">
        <v>191</v>
      </c>
      <c r="U2" s="85" t="s">
        <v>192</v>
      </c>
      <c r="V2" s="85" t="s">
        <v>191</v>
      </c>
      <c r="W2" s="85" t="s">
        <v>192</v>
      </c>
      <c r="X2" s="85" t="s">
        <v>191</v>
      </c>
      <c r="Y2" s="85" t="s">
        <v>192</v>
      </c>
      <c r="Z2" s="85" t="s">
        <v>191</v>
      </c>
      <c r="AA2" s="85" t="s">
        <v>192</v>
      </c>
      <c r="AB2" s="85" t="s">
        <v>191</v>
      </c>
      <c r="AC2" s="85" t="s">
        <v>192</v>
      </c>
      <c r="AD2" s="85" t="s">
        <v>191</v>
      </c>
      <c r="AE2" s="85" t="s">
        <v>192</v>
      </c>
      <c r="AF2" s="85" t="s">
        <v>191</v>
      </c>
      <c r="AG2" s="85" t="s">
        <v>192</v>
      </c>
      <c r="AH2" s="85" t="s">
        <v>191</v>
      </c>
      <c r="AI2" s="85" t="s">
        <v>192</v>
      </c>
      <c r="AJ2" s="85" t="s">
        <v>191</v>
      </c>
    </row>
    <row r="3" spans="1:36">
      <c r="B3" s="41">
        <v>1</v>
      </c>
      <c r="C3" s="87" t="s">
        <v>13</v>
      </c>
      <c r="D3" s="88" t="s">
        <v>201</v>
      </c>
      <c r="E3" s="88" t="s">
        <v>324</v>
      </c>
      <c r="F3" s="89">
        <v>647203.4</v>
      </c>
      <c r="G3" s="55">
        <f>SUM(J3,L3,N3,P3,R3,T3,V3,X3,Z3,AB3,AD3,AF3)</f>
        <v>238832.08000000002</v>
      </c>
      <c r="H3" s="90" t="s">
        <v>191</v>
      </c>
      <c r="I3" s="55">
        <v>42786.7</v>
      </c>
      <c r="J3" s="55">
        <v>33985.89</v>
      </c>
      <c r="K3" s="55">
        <v>45105</v>
      </c>
      <c r="L3" s="55">
        <v>38291.72</v>
      </c>
      <c r="M3" s="55">
        <v>59009.95</v>
      </c>
      <c r="N3" s="55">
        <v>44126.27</v>
      </c>
      <c r="O3" s="91">
        <v>51313</v>
      </c>
      <c r="P3" s="91">
        <v>38122.94</v>
      </c>
      <c r="Q3" s="91">
        <v>59009.95</v>
      </c>
      <c r="R3" s="91">
        <v>41518.559999999998</v>
      </c>
      <c r="S3" s="91">
        <v>56444.3</v>
      </c>
      <c r="T3" s="91">
        <v>42786.7</v>
      </c>
      <c r="U3" s="91">
        <v>53878.65</v>
      </c>
      <c r="V3" s="91">
        <v>0</v>
      </c>
      <c r="W3" s="91">
        <v>59009.95</v>
      </c>
      <c r="X3" s="55">
        <v>0</v>
      </c>
      <c r="Y3" s="55">
        <v>53878.65</v>
      </c>
      <c r="Z3" s="55">
        <v>0</v>
      </c>
      <c r="AA3" s="55">
        <v>56444.3</v>
      </c>
      <c r="AB3" s="55">
        <v>0</v>
      </c>
      <c r="AC3" s="55">
        <v>56444.3</v>
      </c>
      <c r="AD3" s="55">
        <v>0</v>
      </c>
      <c r="AE3" s="55">
        <v>53878.65</v>
      </c>
      <c r="AF3" s="55">
        <v>0</v>
      </c>
      <c r="AG3" s="88"/>
      <c r="AH3" s="88"/>
      <c r="AI3" s="88"/>
      <c r="AJ3" s="88"/>
    </row>
    <row r="4" spans="1:36">
      <c r="B4" s="41">
        <v>2</v>
      </c>
      <c r="C4" s="87" t="s">
        <v>34</v>
      </c>
      <c r="D4" s="88" t="s">
        <v>201</v>
      </c>
      <c r="E4" s="88" t="s">
        <v>324</v>
      </c>
      <c r="F4" s="89">
        <v>1042470.64</v>
      </c>
      <c r="G4" s="55">
        <f t="shared" ref="G4:G5" si="0">SUM(J4,L4,N4,P4,R4,T4,V4,X4,Z4,AB4,AD4,AF4)</f>
        <v>431963.99</v>
      </c>
      <c r="H4" s="90" t="s">
        <v>191</v>
      </c>
      <c r="I4" s="55">
        <v>80622.52</v>
      </c>
      <c r="J4" s="55">
        <v>50032.6</v>
      </c>
      <c r="K4" s="55">
        <v>73293.2</v>
      </c>
      <c r="L4" s="55">
        <v>60091.5</v>
      </c>
      <c r="M4" s="55">
        <v>93746.62</v>
      </c>
      <c r="N4" s="55">
        <v>73165.16</v>
      </c>
      <c r="O4" s="91">
        <v>81518.8</v>
      </c>
      <c r="P4" s="91">
        <v>71639.27</v>
      </c>
      <c r="Q4" s="91">
        <v>93746.62</v>
      </c>
      <c r="R4" s="91">
        <v>84661.6</v>
      </c>
      <c r="S4" s="91">
        <v>89670.68</v>
      </c>
      <c r="T4" s="91">
        <v>92373.86</v>
      </c>
      <c r="U4" s="91">
        <v>85594.74</v>
      </c>
      <c r="V4" s="91">
        <v>0</v>
      </c>
      <c r="W4" s="91">
        <v>93746.62</v>
      </c>
      <c r="X4" s="55">
        <v>0</v>
      </c>
      <c r="Y4" s="91">
        <v>85594.74</v>
      </c>
      <c r="Z4" s="55">
        <v>0</v>
      </c>
      <c r="AA4" s="91">
        <v>89670.68</v>
      </c>
      <c r="AB4" s="55">
        <v>0</v>
      </c>
      <c r="AC4" s="91">
        <v>89670.68</v>
      </c>
      <c r="AD4" s="55">
        <v>0</v>
      </c>
      <c r="AE4" s="91">
        <v>85594.74</v>
      </c>
      <c r="AF4" s="55">
        <v>0</v>
      </c>
      <c r="AG4" s="88"/>
      <c r="AH4" s="88"/>
      <c r="AI4" s="88"/>
      <c r="AJ4" s="88"/>
    </row>
    <row r="5" spans="1:36">
      <c r="B5" s="41">
        <v>3</v>
      </c>
      <c r="C5" s="87" t="s">
        <v>133</v>
      </c>
      <c r="D5" s="88" t="s">
        <v>201</v>
      </c>
      <c r="E5" s="88" t="s">
        <v>324</v>
      </c>
      <c r="F5" s="89">
        <v>132001.60000000001</v>
      </c>
      <c r="G5" s="55">
        <f t="shared" si="0"/>
        <v>61191.839999999997</v>
      </c>
      <c r="H5" s="90" t="s">
        <v>191</v>
      </c>
      <c r="I5" s="55">
        <v>5829.12</v>
      </c>
      <c r="J5" s="55">
        <v>8909.2800000000007</v>
      </c>
      <c r="K5" s="55">
        <v>5299.2</v>
      </c>
      <c r="L5" s="55">
        <v>5961.6</v>
      </c>
      <c r="M5" s="55">
        <v>6094.08</v>
      </c>
      <c r="N5" s="55">
        <v>6855.84</v>
      </c>
      <c r="O5" s="91">
        <v>5299.2</v>
      </c>
      <c r="P5" s="91">
        <v>8938.7199999999993</v>
      </c>
      <c r="Q5" s="91">
        <v>14388.8</v>
      </c>
      <c r="R5" s="91">
        <v>13763.2</v>
      </c>
      <c r="S5" s="91">
        <v>13763.2</v>
      </c>
      <c r="T5" s="91">
        <v>16763.2</v>
      </c>
      <c r="U5" s="91">
        <v>13137.6</v>
      </c>
      <c r="V5" s="91">
        <v>0</v>
      </c>
      <c r="W5" s="91">
        <v>14389.057600000002</v>
      </c>
      <c r="X5" s="55">
        <v>0</v>
      </c>
      <c r="Y5" s="91">
        <v>13137.835200000001</v>
      </c>
      <c r="Z5" s="55">
        <v>0</v>
      </c>
      <c r="AA5" s="91">
        <v>13763.446400000001</v>
      </c>
      <c r="AB5" s="55">
        <v>0</v>
      </c>
      <c r="AC5" s="91">
        <v>13763.446400000001</v>
      </c>
      <c r="AD5" s="55">
        <v>0</v>
      </c>
      <c r="AE5" s="91">
        <v>13137.835200000001</v>
      </c>
      <c r="AF5" s="55">
        <v>0</v>
      </c>
      <c r="AG5" s="88"/>
      <c r="AH5" s="88"/>
      <c r="AI5" s="88"/>
      <c r="AJ5" s="88"/>
    </row>
    <row r="6" spans="1:36" s="122" customFormat="1">
      <c r="B6" s="128">
        <v>4</v>
      </c>
      <c r="C6" s="87" t="s">
        <v>246</v>
      </c>
      <c r="D6" s="99" t="s">
        <v>202</v>
      </c>
      <c r="E6" s="99" t="s">
        <v>324</v>
      </c>
      <c r="F6" s="104">
        <v>302652</v>
      </c>
      <c r="G6" s="101">
        <f t="shared" ref="G6:G9" si="1">SUM(J6,L6,N6)</f>
        <v>99288</v>
      </c>
      <c r="H6" s="105" t="s">
        <v>191</v>
      </c>
      <c r="I6" s="101">
        <v>33096</v>
      </c>
      <c r="J6" s="101">
        <v>33096</v>
      </c>
      <c r="K6" s="101">
        <v>33096</v>
      </c>
      <c r="L6" s="101">
        <v>33096</v>
      </c>
      <c r="M6" s="101">
        <v>33096</v>
      </c>
      <c r="N6" s="101">
        <v>33096</v>
      </c>
      <c r="O6" s="102">
        <v>22596</v>
      </c>
      <c r="P6" s="102">
        <v>22596</v>
      </c>
      <c r="Q6" s="102">
        <v>22596</v>
      </c>
      <c r="R6" s="102">
        <v>22596</v>
      </c>
      <c r="S6" s="102">
        <v>22596</v>
      </c>
      <c r="T6" s="102">
        <v>22596</v>
      </c>
      <c r="U6" s="102">
        <v>22596</v>
      </c>
      <c r="V6" s="91">
        <v>0</v>
      </c>
      <c r="W6" s="102">
        <v>22596</v>
      </c>
      <c r="X6" s="55">
        <v>0</v>
      </c>
      <c r="Y6" s="102">
        <v>22596</v>
      </c>
      <c r="Z6" s="55">
        <v>0</v>
      </c>
      <c r="AA6" s="102">
        <v>22596</v>
      </c>
      <c r="AB6" s="55">
        <v>0</v>
      </c>
      <c r="AC6" s="102">
        <v>22596</v>
      </c>
      <c r="AD6" s="55">
        <v>0</v>
      </c>
      <c r="AE6" s="102">
        <v>22596</v>
      </c>
      <c r="AF6" s="55">
        <v>0</v>
      </c>
      <c r="AG6" s="100"/>
      <c r="AH6" s="100"/>
      <c r="AI6" s="100"/>
      <c r="AJ6" s="100"/>
    </row>
    <row r="7" spans="1:36" s="122" customFormat="1">
      <c r="B7" s="128">
        <v>5</v>
      </c>
      <c r="C7" s="87" t="s">
        <v>198</v>
      </c>
      <c r="D7" s="99" t="s">
        <v>202</v>
      </c>
      <c r="E7" s="99" t="s">
        <v>325</v>
      </c>
      <c r="F7" s="104">
        <v>189000</v>
      </c>
      <c r="G7" s="101">
        <f>SUM(J7,L7,N7)</f>
        <v>0</v>
      </c>
      <c r="H7" s="105" t="s">
        <v>231</v>
      </c>
      <c r="I7" s="101">
        <v>0</v>
      </c>
      <c r="J7" s="101">
        <v>0</v>
      </c>
      <c r="K7" s="101">
        <v>0</v>
      </c>
      <c r="L7" s="101">
        <v>0</v>
      </c>
      <c r="M7" s="101">
        <v>0</v>
      </c>
      <c r="N7" s="101">
        <v>0</v>
      </c>
      <c r="O7" s="102">
        <v>0</v>
      </c>
      <c r="P7" s="102">
        <v>0</v>
      </c>
      <c r="Q7" s="102">
        <v>31500</v>
      </c>
      <c r="R7" s="102">
        <v>31500</v>
      </c>
      <c r="S7" s="102">
        <v>31500</v>
      </c>
      <c r="T7" s="102">
        <v>31500</v>
      </c>
      <c r="U7" s="102">
        <v>31500</v>
      </c>
      <c r="V7" s="91">
        <v>0</v>
      </c>
      <c r="W7" s="102">
        <v>31500</v>
      </c>
      <c r="X7" s="55">
        <v>0</v>
      </c>
      <c r="Y7" s="102">
        <v>31500</v>
      </c>
      <c r="Z7" s="55">
        <v>0</v>
      </c>
      <c r="AA7" s="102">
        <v>31500</v>
      </c>
      <c r="AB7" s="55">
        <v>0</v>
      </c>
      <c r="AC7" s="102">
        <v>0</v>
      </c>
      <c r="AD7" s="55">
        <v>0</v>
      </c>
      <c r="AE7" s="102">
        <v>0</v>
      </c>
      <c r="AF7" s="55">
        <v>0</v>
      </c>
      <c r="AG7" s="100"/>
      <c r="AH7" s="100"/>
      <c r="AI7" s="100"/>
      <c r="AJ7" s="100"/>
    </row>
    <row r="8" spans="1:36" s="122" customFormat="1">
      <c r="B8" s="128">
        <v>7</v>
      </c>
      <c r="C8" s="87" t="s">
        <v>244</v>
      </c>
      <c r="D8" s="99" t="s">
        <v>202</v>
      </c>
      <c r="E8" s="99" t="s">
        <v>326</v>
      </c>
      <c r="F8" s="104">
        <v>119280</v>
      </c>
      <c r="G8" s="101">
        <f>SUM(J8,L8,N8)</f>
        <v>89460</v>
      </c>
      <c r="H8" s="105" t="s">
        <v>191</v>
      </c>
      <c r="I8" s="101">
        <v>29820</v>
      </c>
      <c r="J8" s="101">
        <v>29820</v>
      </c>
      <c r="K8" s="101">
        <v>29820</v>
      </c>
      <c r="L8" s="101">
        <v>29820</v>
      </c>
      <c r="M8" s="101">
        <v>29820</v>
      </c>
      <c r="N8" s="101">
        <v>29820</v>
      </c>
      <c r="O8" s="102">
        <v>29820</v>
      </c>
      <c r="P8" s="102">
        <v>29820</v>
      </c>
      <c r="Q8" s="102">
        <v>0</v>
      </c>
      <c r="R8" s="102">
        <v>0</v>
      </c>
      <c r="S8" s="102">
        <v>0</v>
      </c>
      <c r="T8" s="102">
        <v>0</v>
      </c>
      <c r="U8" s="102">
        <v>0</v>
      </c>
      <c r="V8" s="91">
        <v>0</v>
      </c>
      <c r="W8" s="102">
        <v>0</v>
      </c>
      <c r="X8" s="55">
        <v>0</v>
      </c>
      <c r="Y8" s="102">
        <v>0</v>
      </c>
      <c r="Z8" s="55">
        <v>0</v>
      </c>
      <c r="AA8" s="102">
        <v>0</v>
      </c>
      <c r="AB8" s="55">
        <v>0</v>
      </c>
      <c r="AC8" s="102">
        <v>0</v>
      </c>
      <c r="AD8" s="55">
        <v>0</v>
      </c>
      <c r="AE8" s="102">
        <v>0</v>
      </c>
      <c r="AF8" s="55">
        <v>0</v>
      </c>
      <c r="AG8" s="100"/>
      <c r="AH8" s="100"/>
      <c r="AI8" s="100"/>
      <c r="AJ8" s="100"/>
    </row>
    <row r="9" spans="1:36" s="122" customFormat="1">
      <c r="B9" s="128">
        <v>8</v>
      </c>
      <c r="C9" s="87" t="s">
        <v>245</v>
      </c>
      <c r="D9" s="99" t="s">
        <v>202</v>
      </c>
      <c r="E9" s="99" t="s">
        <v>331</v>
      </c>
      <c r="F9" s="104">
        <v>766892</v>
      </c>
      <c r="G9" s="101">
        <f t="shared" si="1"/>
        <v>445881.75</v>
      </c>
      <c r="H9" s="105" t="s">
        <v>231</v>
      </c>
      <c r="I9" s="101">
        <v>148627.25</v>
      </c>
      <c r="J9" s="101">
        <v>148627.25</v>
      </c>
      <c r="K9" s="101">
        <v>148627.25</v>
      </c>
      <c r="L9" s="101">
        <v>148627.25</v>
      </c>
      <c r="M9" s="101">
        <v>148627.25</v>
      </c>
      <c r="N9" s="101">
        <v>148627.25</v>
      </c>
      <c r="O9" s="102">
        <v>76510</v>
      </c>
      <c r="P9" s="102">
        <v>76510</v>
      </c>
      <c r="Q9" s="101">
        <v>67875</v>
      </c>
      <c r="R9" s="101">
        <v>67875</v>
      </c>
      <c r="S9" s="101">
        <v>105125</v>
      </c>
      <c r="T9" s="101">
        <v>105125</v>
      </c>
      <c r="U9" s="101">
        <v>48000</v>
      </c>
      <c r="V9" s="91">
        <v>0</v>
      </c>
      <c r="W9" s="101">
        <v>32250</v>
      </c>
      <c r="X9" s="55">
        <v>0</v>
      </c>
      <c r="Y9" s="101">
        <v>11250</v>
      </c>
      <c r="Z9" s="55">
        <v>0</v>
      </c>
      <c r="AA9" s="101">
        <v>0</v>
      </c>
      <c r="AB9" s="55">
        <v>0</v>
      </c>
      <c r="AC9" s="101">
        <v>0</v>
      </c>
      <c r="AD9" s="55">
        <v>0</v>
      </c>
      <c r="AE9" s="101">
        <v>0</v>
      </c>
      <c r="AF9" s="55">
        <v>0</v>
      </c>
      <c r="AG9" s="100"/>
      <c r="AH9" s="100"/>
      <c r="AI9" s="100"/>
      <c r="AJ9" s="100"/>
    </row>
    <row r="10" spans="1:36" s="122" customFormat="1">
      <c r="B10" s="128">
        <v>9</v>
      </c>
      <c r="C10" s="87" t="s">
        <v>200</v>
      </c>
      <c r="D10" s="99" t="s">
        <v>202</v>
      </c>
      <c r="E10" s="99" t="s">
        <v>327</v>
      </c>
      <c r="F10" s="104">
        <f t="shared" ref="F10:G14" si="2">I10+K10+M10+O10+Q10+S10+U10+W10+Y10+AA10+AC10+AE10</f>
        <v>142560</v>
      </c>
      <c r="G10" s="101">
        <f t="shared" si="2"/>
        <v>71280</v>
      </c>
      <c r="H10" s="105" t="s">
        <v>231</v>
      </c>
      <c r="I10" s="101">
        <v>11880</v>
      </c>
      <c r="J10" s="101">
        <v>11880</v>
      </c>
      <c r="K10" s="101">
        <v>11880</v>
      </c>
      <c r="L10" s="101">
        <v>11880</v>
      </c>
      <c r="M10" s="101">
        <v>11880</v>
      </c>
      <c r="N10" s="101">
        <v>11880</v>
      </c>
      <c r="O10" s="101">
        <v>11880</v>
      </c>
      <c r="P10" s="101">
        <v>11880</v>
      </c>
      <c r="Q10" s="101">
        <v>11880</v>
      </c>
      <c r="R10" s="101">
        <v>11880</v>
      </c>
      <c r="S10" s="101">
        <v>11880</v>
      </c>
      <c r="T10" s="101">
        <v>11880</v>
      </c>
      <c r="U10" s="101">
        <v>11880</v>
      </c>
      <c r="V10" s="91">
        <v>0</v>
      </c>
      <c r="W10" s="101">
        <v>11880</v>
      </c>
      <c r="X10" s="55">
        <v>0</v>
      </c>
      <c r="Y10" s="101">
        <v>11880</v>
      </c>
      <c r="Z10" s="55">
        <v>0</v>
      </c>
      <c r="AA10" s="101">
        <v>11880</v>
      </c>
      <c r="AB10" s="55">
        <v>0</v>
      </c>
      <c r="AC10" s="101">
        <v>11880</v>
      </c>
      <c r="AD10" s="55">
        <v>0</v>
      </c>
      <c r="AE10" s="101">
        <v>11880</v>
      </c>
      <c r="AF10" s="55">
        <v>0</v>
      </c>
      <c r="AG10" s="100"/>
      <c r="AH10" s="100"/>
      <c r="AI10" s="100"/>
      <c r="AJ10" s="100"/>
    </row>
    <row r="11" spans="1:36" s="122" customFormat="1">
      <c r="B11" s="128">
        <v>10</v>
      </c>
      <c r="C11" s="87" t="s">
        <v>194</v>
      </c>
      <c r="D11" s="99" t="s">
        <v>202</v>
      </c>
      <c r="E11" s="99" t="s">
        <v>327</v>
      </c>
      <c r="F11" s="104">
        <f t="shared" si="2"/>
        <v>557556</v>
      </c>
      <c r="G11" s="101">
        <f t="shared" si="2"/>
        <v>278778</v>
      </c>
      <c r="H11" s="105" t="s">
        <v>231</v>
      </c>
      <c r="I11" s="101">
        <v>46463</v>
      </c>
      <c r="J11" s="101">
        <v>46463</v>
      </c>
      <c r="K11" s="101">
        <v>46463</v>
      </c>
      <c r="L11" s="101">
        <v>46463</v>
      </c>
      <c r="M11" s="101">
        <v>46463</v>
      </c>
      <c r="N11" s="101">
        <v>46463</v>
      </c>
      <c r="O11" s="101">
        <v>46463</v>
      </c>
      <c r="P11" s="101">
        <v>46463</v>
      </c>
      <c r="Q11" s="101">
        <v>46463</v>
      </c>
      <c r="R11" s="101">
        <v>46463</v>
      </c>
      <c r="S11" s="101">
        <v>46463</v>
      </c>
      <c r="T11" s="101">
        <v>46463</v>
      </c>
      <c r="U11" s="101">
        <v>46463</v>
      </c>
      <c r="V11" s="91">
        <v>0</v>
      </c>
      <c r="W11" s="101">
        <v>46463</v>
      </c>
      <c r="X11" s="55">
        <v>0</v>
      </c>
      <c r="Y11" s="101">
        <v>46463</v>
      </c>
      <c r="Z11" s="55">
        <v>0</v>
      </c>
      <c r="AA11" s="101">
        <v>46463</v>
      </c>
      <c r="AB11" s="55">
        <v>0</v>
      </c>
      <c r="AC11" s="101">
        <v>46463</v>
      </c>
      <c r="AD11" s="55">
        <v>0</v>
      </c>
      <c r="AE11" s="101">
        <v>46463</v>
      </c>
      <c r="AF11" s="55">
        <v>0</v>
      </c>
      <c r="AG11" s="100"/>
      <c r="AH11" s="100"/>
      <c r="AI11" s="100"/>
      <c r="AJ11" s="100"/>
    </row>
    <row r="12" spans="1:36" s="122" customFormat="1">
      <c r="B12" s="128">
        <v>11</v>
      </c>
      <c r="C12" s="87" t="s">
        <v>148</v>
      </c>
      <c r="D12" s="99" t="s">
        <v>202</v>
      </c>
      <c r="E12" s="99" t="s">
        <v>327</v>
      </c>
      <c r="F12" s="104">
        <f t="shared" si="2"/>
        <v>802200</v>
      </c>
      <c r="G12" s="101">
        <f t="shared" si="2"/>
        <v>401100</v>
      </c>
      <c r="H12" s="105" t="s">
        <v>231</v>
      </c>
      <c r="I12" s="101">
        <v>66850</v>
      </c>
      <c r="J12" s="101">
        <v>66850</v>
      </c>
      <c r="K12" s="101">
        <v>66850</v>
      </c>
      <c r="L12" s="101">
        <v>66850</v>
      </c>
      <c r="M12" s="101">
        <v>66850</v>
      </c>
      <c r="N12" s="101">
        <v>66850</v>
      </c>
      <c r="O12" s="101">
        <v>66850</v>
      </c>
      <c r="P12" s="101">
        <v>66850</v>
      </c>
      <c r="Q12" s="101">
        <v>66850</v>
      </c>
      <c r="R12" s="101">
        <v>66850</v>
      </c>
      <c r="S12" s="101">
        <v>66850</v>
      </c>
      <c r="T12" s="101">
        <v>66850</v>
      </c>
      <c r="U12" s="101">
        <v>66850</v>
      </c>
      <c r="V12" s="91">
        <v>0</v>
      </c>
      <c r="W12" s="101">
        <v>66850</v>
      </c>
      <c r="X12" s="55">
        <v>0</v>
      </c>
      <c r="Y12" s="101">
        <v>66850</v>
      </c>
      <c r="Z12" s="55">
        <v>0</v>
      </c>
      <c r="AA12" s="102">
        <v>66850</v>
      </c>
      <c r="AB12" s="55">
        <v>0</v>
      </c>
      <c r="AC12" s="102">
        <v>66850</v>
      </c>
      <c r="AD12" s="55">
        <v>0</v>
      </c>
      <c r="AE12" s="102">
        <v>66850</v>
      </c>
      <c r="AF12" s="55">
        <v>0</v>
      </c>
      <c r="AG12" s="100"/>
      <c r="AH12" s="100"/>
      <c r="AI12" s="100"/>
      <c r="AJ12" s="100"/>
    </row>
    <row r="13" spans="1:36" s="122" customFormat="1">
      <c r="B13" s="128">
        <v>12</v>
      </c>
      <c r="C13" s="87" t="s">
        <v>237</v>
      </c>
      <c r="D13" s="99" t="s">
        <v>202</v>
      </c>
      <c r="E13" s="99" t="s">
        <v>327</v>
      </c>
      <c r="F13" s="104">
        <f>I13+K13+M13+O13+Q13+S13+U13+W13+Y13+AA13+AC13+AE13</f>
        <v>1447775</v>
      </c>
      <c r="G13" s="101">
        <f t="shared" si="2"/>
        <v>474075</v>
      </c>
      <c r="H13" s="105" t="s">
        <v>231</v>
      </c>
      <c r="I13" s="101">
        <v>46725</v>
      </c>
      <c r="J13" s="101">
        <v>46725</v>
      </c>
      <c r="K13" s="101">
        <v>50400</v>
      </c>
      <c r="L13" s="101">
        <v>50400</v>
      </c>
      <c r="M13" s="101">
        <v>53550</v>
      </c>
      <c r="N13" s="101">
        <v>53550</v>
      </c>
      <c r="O13" s="101">
        <v>88200</v>
      </c>
      <c r="P13" s="101">
        <v>88200</v>
      </c>
      <c r="Q13" s="101">
        <v>117600</v>
      </c>
      <c r="R13" s="101">
        <v>117600</v>
      </c>
      <c r="S13" s="101">
        <v>117600</v>
      </c>
      <c r="T13" s="101">
        <v>117600</v>
      </c>
      <c r="U13" s="101">
        <v>142800</v>
      </c>
      <c r="V13" s="91">
        <v>0</v>
      </c>
      <c r="W13" s="101">
        <v>142800</v>
      </c>
      <c r="X13" s="55">
        <v>0</v>
      </c>
      <c r="Y13" s="101">
        <v>159600</v>
      </c>
      <c r="Z13" s="55">
        <v>0</v>
      </c>
      <c r="AA13" s="102">
        <v>164500</v>
      </c>
      <c r="AB13" s="55">
        <v>0</v>
      </c>
      <c r="AC13" s="102">
        <v>182000</v>
      </c>
      <c r="AD13" s="55">
        <v>0</v>
      </c>
      <c r="AE13" s="102">
        <v>182000</v>
      </c>
      <c r="AF13" s="55">
        <v>0</v>
      </c>
      <c r="AG13" s="100"/>
      <c r="AH13" s="100"/>
      <c r="AI13" s="100"/>
      <c r="AJ13" s="100"/>
    </row>
    <row r="14" spans="1:36" s="122" customFormat="1">
      <c r="B14" s="128">
        <v>13</v>
      </c>
      <c r="C14" s="87" t="s">
        <v>328</v>
      </c>
      <c r="D14" s="99" t="s">
        <v>202</v>
      </c>
      <c r="E14" s="99" t="s">
        <v>332</v>
      </c>
      <c r="F14" s="104">
        <f t="shared" ref="F14:F15" si="3">I14+K14+M14+O14+Q14+S14+U14+W14+Y14+AA14+AC14+AE14</f>
        <v>201250</v>
      </c>
      <c r="G14" s="101">
        <f t="shared" si="2"/>
        <v>80500</v>
      </c>
      <c r="H14" s="105" t="s">
        <v>231</v>
      </c>
      <c r="I14" s="101">
        <v>0</v>
      </c>
      <c r="J14" s="101">
        <v>0</v>
      </c>
      <c r="K14" s="101">
        <v>0</v>
      </c>
      <c r="L14" s="101">
        <v>0</v>
      </c>
      <c r="M14" s="101">
        <v>20125</v>
      </c>
      <c r="N14" s="101">
        <v>20125</v>
      </c>
      <c r="O14" s="101">
        <v>20125</v>
      </c>
      <c r="P14" s="101">
        <v>20125</v>
      </c>
      <c r="Q14" s="101">
        <v>20125</v>
      </c>
      <c r="R14" s="101">
        <v>20125</v>
      </c>
      <c r="S14" s="101">
        <v>20125</v>
      </c>
      <c r="T14" s="101">
        <v>20125</v>
      </c>
      <c r="U14" s="101">
        <v>20125</v>
      </c>
      <c r="V14" s="91">
        <v>0</v>
      </c>
      <c r="W14" s="101">
        <v>20125</v>
      </c>
      <c r="X14" s="55">
        <v>0</v>
      </c>
      <c r="Y14" s="101">
        <v>20125</v>
      </c>
      <c r="Z14" s="55">
        <v>0</v>
      </c>
      <c r="AA14" s="101">
        <v>20125</v>
      </c>
      <c r="AB14" s="55">
        <v>0</v>
      </c>
      <c r="AC14" s="101">
        <v>20125</v>
      </c>
      <c r="AD14" s="55">
        <v>0</v>
      </c>
      <c r="AE14" s="101">
        <v>20125</v>
      </c>
      <c r="AF14" s="55">
        <v>0</v>
      </c>
      <c r="AG14" s="100"/>
      <c r="AH14" s="100"/>
      <c r="AI14" s="100"/>
      <c r="AJ14" s="100"/>
    </row>
    <row r="15" spans="1:36" s="122" customFormat="1">
      <c r="B15" s="128">
        <v>14</v>
      </c>
      <c r="C15" s="87" t="s">
        <v>143</v>
      </c>
      <c r="D15" s="99" t="s">
        <v>202</v>
      </c>
      <c r="E15" s="99" t="s">
        <v>333</v>
      </c>
      <c r="F15" s="104">
        <f t="shared" si="3"/>
        <v>169912.75</v>
      </c>
      <c r="G15" s="101">
        <f>J15+L15+N15+P15+R15+T15+V15+X15+Z15+AB15+AD15+AF15</f>
        <v>130929.75</v>
      </c>
      <c r="H15" s="105" t="s">
        <v>231</v>
      </c>
      <c r="I15" s="101">
        <v>7875</v>
      </c>
      <c r="J15" s="101">
        <v>7875</v>
      </c>
      <c r="K15" s="101">
        <v>15750</v>
      </c>
      <c r="L15" s="101">
        <v>15750</v>
      </c>
      <c r="M15" s="101">
        <v>15750</v>
      </c>
      <c r="N15" s="101">
        <v>15750</v>
      </c>
      <c r="O15" s="101">
        <v>30518.25</v>
      </c>
      <c r="P15" s="101">
        <v>30518.25</v>
      </c>
      <c r="Q15" s="101">
        <v>30518.25</v>
      </c>
      <c r="R15" s="101">
        <v>30518.25</v>
      </c>
      <c r="S15" s="101">
        <v>30518.25</v>
      </c>
      <c r="T15" s="101">
        <v>30518.25</v>
      </c>
      <c r="U15" s="101">
        <v>25595.5</v>
      </c>
      <c r="V15" s="91">
        <v>0</v>
      </c>
      <c r="W15" s="101">
        <v>13387.5</v>
      </c>
      <c r="X15" s="55">
        <v>0</v>
      </c>
      <c r="Y15" s="101">
        <v>0</v>
      </c>
      <c r="Z15" s="55">
        <v>0</v>
      </c>
      <c r="AA15" s="102">
        <v>0</v>
      </c>
      <c r="AB15" s="55">
        <v>0</v>
      </c>
      <c r="AC15" s="102">
        <v>0</v>
      </c>
      <c r="AD15" s="55">
        <v>0</v>
      </c>
      <c r="AE15" s="102">
        <v>0</v>
      </c>
      <c r="AF15" s="55">
        <v>0</v>
      </c>
      <c r="AG15" s="100"/>
      <c r="AH15" s="100"/>
      <c r="AI15" s="100"/>
      <c r="AJ15" s="100"/>
    </row>
    <row r="16" spans="1:36">
      <c r="B16" s="44"/>
      <c r="C16" s="44" t="s">
        <v>196</v>
      </c>
      <c r="D16" s="44"/>
      <c r="E16" s="44"/>
      <c r="F16" s="92">
        <f>SUM(F3:F15)</f>
        <v>6520753.3900000006</v>
      </c>
      <c r="G16" s="93">
        <f>SUM(G3:G15)</f>
        <v>2803280.41</v>
      </c>
      <c r="H16" s="44"/>
      <c r="I16" s="93">
        <f t="shared" ref="I16:AF16" si="4">SUM(I3:I15)</f>
        <v>520574.58999999997</v>
      </c>
      <c r="J16" s="93">
        <f t="shared" si="4"/>
        <v>484264.02</v>
      </c>
      <c r="K16" s="93">
        <f t="shared" si="4"/>
        <v>526583.65</v>
      </c>
      <c r="L16" s="93">
        <f t="shared" si="4"/>
        <v>507231.07</v>
      </c>
      <c r="M16" s="93">
        <f t="shared" si="4"/>
        <v>585011.9</v>
      </c>
      <c r="N16" s="93">
        <f t="shared" si="4"/>
        <v>550308.52</v>
      </c>
      <c r="O16" s="93">
        <f t="shared" si="4"/>
        <v>531093.25</v>
      </c>
      <c r="P16" s="93">
        <f t="shared" si="4"/>
        <v>511663.18</v>
      </c>
      <c r="Q16" s="93">
        <f t="shared" si="4"/>
        <v>582552.62</v>
      </c>
      <c r="R16" s="93">
        <f t="shared" si="4"/>
        <v>555350.61</v>
      </c>
      <c r="S16" s="93">
        <f t="shared" si="4"/>
        <v>612535.42999999993</v>
      </c>
      <c r="T16" s="93">
        <f t="shared" si="4"/>
        <v>604581.01</v>
      </c>
      <c r="U16" s="93">
        <f t="shared" si="4"/>
        <v>568420.49</v>
      </c>
      <c r="V16" s="91">
        <v>0</v>
      </c>
      <c r="W16" s="93">
        <f t="shared" si="4"/>
        <v>554997.12760000001</v>
      </c>
      <c r="X16" s="55">
        <v>0</v>
      </c>
      <c r="Y16" s="93">
        <f t="shared" si="4"/>
        <v>522875.22519999999</v>
      </c>
      <c r="Z16" s="93">
        <f t="shared" si="4"/>
        <v>0</v>
      </c>
      <c r="AA16" s="93">
        <f t="shared" si="4"/>
        <v>523792.4264</v>
      </c>
      <c r="AB16" s="93">
        <f t="shared" si="4"/>
        <v>0</v>
      </c>
      <c r="AC16" s="93">
        <f t="shared" si="4"/>
        <v>509792.4264</v>
      </c>
      <c r="AD16" s="93">
        <f t="shared" si="4"/>
        <v>0</v>
      </c>
      <c r="AE16" s="93">
        <f t="shared" si="4"/>
        <v>502525.22519999999</v>
      </c>
      <c r="AF16" s="93">
        <f t="shared" si="4"/>
        <v>0</v>
      </c>
      <c r="AG16" s="38"/>
      <c r="AH16" s="38"/>
      <c r="AI16" s="38"/>
      <c r="AJ16" s="38"/>
    </row>
    <row r="20" spans="2:21" ht="28.5">
      <c r="B20" s="95" t="s">
        <v>253</v>
      </c>
    </row>
    <row r="23" spans="2:21">
      <c r="N23" s="72"/>
    </row>
    <row r="24" spans="2:21">
      <c r="B24" s="79" t="s">
        <v>240</v>
      </c>
      <c r="C24" t="s">
        <v>241</v>
      </c>
      <c r="D24" t="s">
        <v>251</v>
      </c>
      <c r="N24" s="55"/>
      <c r="P24" s="55"/>
      <c r="Q24" s="84"/>
      <c r="R24" s="84"/>
      <c r="S24" s="84"/>
      <c r="T24" s="84"/>
      <c r="U24" s="84"/>
    </row>
    <row r="25" spans="2:21">
      <c r="B25" t="s">
        <v>329</v>
      </c>
      <c r="C25" s="77">
        <f>F16</f>
        <v>6520753.3900000006</v>
      </c>
      <c r="N25" s="55"/>
      <c r="P25" s="55"/>
      <c r="Q25" s="84"/>
      <c r="R25" s="84"/>
      <c r="S25" s="84"/>
      <c r="T25" s="84"/>
      <c r="U25" s="84"/>
    </row>
    <row r="26" spans="2:21">
      <c r="B26" s="124">
        <v>44927</v>
      </c>
      <c r="C26" s="77">
        <f>C25-J16</f>
        <v>6036489.370000001</v>
      </c>
      <c r="D26" s="72">
        <f>J16</f>
        <v>484264.02</v>
      </c>
    </row>
    <row r="27" spans="2:21">
      <c r="B27" s="124">
        <v>44958</v>
      </c>
      <c r="C27" s="77">
        <f>C26-L16</f>
        <v>5529258.3000000007</v>
      </c>
      <c r="D27" s="72">
        <f>L16</f>
        <v>507231.07</v>
      </c>
      <c r="I27" s="77"/>
      <c r="P27" s="72"/>
      <c r="Q27" s="72"/>
      <c r="R27" s="72"/>
      <c r="S27" s="72"/>
      <c r="T27" s="72"/>
      <c r="U27" s="72"/>
    </row>
    <row r="28" spans="2:21">
      <c r="B28" s="124">
        <v>44986</v>
      </c>
      <c r="C28" s="77">
        <f>C27-N16</f>
        <v>4978949.7800000012</v>
      </c>
      <c r="D28" s="72">
        <f>N16</f>
        <v>550308.52</v>
      </c>
    </row>
    <row r="29" spans="2:21">
      <c r="B29" s="78"/>
    </row>
    <row r="30" spans="2:21">
      <c r="B30" s="78"/>
    </row>
    <row r="31" spans="2:21">
      <c r="B31" s="78" t="s">
        <v>250</v>
      </c>
      <c r="C31" t="s">
        <v>190</v>
      </c>
      <c r="D31" t="s">
        <v>251</v>
      </c>
      <c r="F31" s="38" t="s">
        <v>252</v>
      </c>
    </row>
    <row r="32" spans="2:21">
      <c r="B32" s="77">
        <f>F16</f>
        <v>6520753.3900000006</v>
      </c>
      <c r="F32" s="39"/>
    </row>
    <row r="33" spans="1:7">
      <c r="B33" s="77">
        <f>F16</f>
        <v>6520753.3900000006</v>
      </c>
      <c r="C33" s="78" t="s">
        <v>242</v>
      </c>
      <c r="D33" s="72">
        <f>J16</f>
        <v>484264.02</v>
      </c>
      <c r="F33" s="83">
        <f>D33</f>
        <v>484264.02</v>
      </c>
    </row>
    <row r="34" spans="1:7">
      <c r="B34" s="77">
        <f>F16</f>
        <v>6520753.3900000006</v>
      </c>
      <c r="C34" s="78" t="s">
        <v>243</v>
      </c>
      <c r="D34" s="72">
        <f>L16</f>
        <v>507231.07</v>
      </c>
      <c r="F34" s="83">
        <f>D34+F33</f>
        <v>991495.09000000008</v>
      </c>
    </row>
    <row r="35" spans="1:7">
      <c r="B35" s="77">
        <f>F16</f>
        <v>6520753.3900000006</v>
      </c>
      <c r="C35" s="80" t="s">
        <v>248</v>
      </c>
      <c r="D35" s="72">
        <f>N16</f>
        <v>550308.52</v>
      </c>
      <c r="F35" s="83">
        <f>D35+F34</f>
        <v>1541803.61</v>
      </c>
    </row>
    <row r="38" spans="1:7">
      <c r="F38"/>
      <c r="G38"/>
    </row>
    <row r="41" spans="1:7" ht="43.5">
      <c r="A41" s="18" t="s">
        <v>203</v>
      </c>
      <c r="B41" t="s">
        <v>254</v>
      </c>
      <c r="D41" t="s">
        <v>255</v>
      </c>
      <c r="F41" s="94" t="s">
        <v>256</v>
      </c>
      <c r="G41"/>
    </row>
    <row r="42" spans="1:7">
      <c r="A42" s="56" t="s">
        <v>13</v>
      </c>
      <c r="B42" s="43">
        <v>617845.72000000009</v>
      </c>
      <c r="D42" s="72">
        <f>G3</f>
        <v>238832.08000000002</v>
      </c>
      <c r="F42" s="72">
        <f>SUM(O3,Q3,S3)</f>
        <v>166767.25</v>
      </c>
      <c r="G42"/>
    </row>
    <row r="43" spans="1:7">
      <c r="A43" s="56" t="s">
        <v>34</v>
      </c>
      <c r="B43" s="43">
        <v>995183.31200000003</v>
      </c>
      <c r="D43" s="72">
        <f>G4</f>
        <v>431963.99</v>
      </c>
      <c r="F43" s="72">
        <f>SUM(O4,Q4,S4)</f>
        <v>264936.09999999998</v>
      </c>
      <c r="G43"/>
    </row>
    <row r="44" spans="1:7">
      <c r="A44" s="56" t="s">
        <v>133</v>
      </c>
      <c r="B44" s="43">
        <v>126013.89427222848</v>
      </c>
      <c r="D44" s="72">
        <f>G5</f>
        <v>61191.839999999997</v>
      </c>
      <c r="F44" s="72">
        <f>SUM(O5,Q5,S5)</f>
        <v>33451.199999999997</v>
      </c>
      <c r="G44"/>
    </row>
    <row r="45" spans="1:7">
      <c r="A45" s="81" t="s">
        <v>246</v>
      </c>
      <c r="B45" s="82">
        <v>288923.45462000003</v>
      </c>
      <c r="D45" s="72">
        <f>G6</f>
        <v>99288</v>
      </c>
      <c r="F45" s="72">
        <f>SUM(O6,Q6,S6)</f>
        <v>67788</v>
      </c>
      <c r="G45"/>
    </row>
    <row r="46" spans="1:7">
      <c r="A46" s="56" t="s">
        <v>198</v>
      </c>
      <c r="B46" s="57">
        <v>180426.80335999999</v>
      </c>
      <c r="D46" s="72">
        <f>G7</f>
        <v>0</v>
      </c>
      <c r="F46" s="72">
        <f>SUM(O7,Q7,S7)</f>
        <v>63000</v>
      </c>
      <c r="G46"/>
    </row>
    <row r="47" spans="1:7">
      <c r="A47" s="56" t="s">
        <v>322</v>
      </c>
      <c r="B47" s="57">
        <v>180426.80335999999</v>
      </c>
      <c r="D47" s="72" t="e">
        <f>#REF!</f>
        <v>#REF!</v>
      </c>
      <c r="F47" s="72" t="e">
        <f>SUM(#REF!,#REF!,#REF!)</f>
        <v>#REF!</v>
      </c>
      <c r="G47"/>
    </row>
    <row r="48" spans="1:7">
      <c r="A48" s="56" t="s">
        <v>244</v>
      </c>
      <c r="B48" s="57">
        <v>113869.35881999999</v>
      </c>
      <c r="D48" s="72">
        <f t="shared" ref="D48:D53" si="5">G8</f>
        <v>89460</v>
      </c>
      <c r="F48" s="72">
        <f t="shared" ref="F48:F53" si="6">SUM(O8,Q8,S8)</f>
        <v>29820</v>
      </c>
      <c r="G48"/>
    </row>
    <row r="49" spans="1:7">
      <c r="A49" s="56" t="s">
        <v>245</v>
      </c>
      <c r="B49" s="57">
        <v>732105.1470600001</v>
      </c>
      <c r="D49" s="72">
        <f t="shared" si="5"/>
        <v>445881.75</v>
      </c>
      <c r="F49" s="72">
        <f t="shared" si="6"/>
        <v>249510</v>
      </c>
      <c r="G49"/>
    </row>
    <row r="50" spans="1:7">
      <c r="A50" s="42" t="s">
        <v>200</v>
      </c>
      <c r="B50" s="43">
        <v>136093.35881999999</v>
      </c>
      <c r="D50" s="72">
        <f t="shared" si="5"/>
        <v>71280</v>
      </c>
      <c r="F50" s="72">
        <f t="shared" si="6"/>
        <v>35640</v>
      </c>
      <c r="G50"/>
    </row>
    <row r="51" spans="1:7">
      <c r="A51" s="42" t="s">
        <v>194</v>
      </c>
      <c r="B51" s="43">
        <v>532264.80000000005</v>
      </c>
      <c r="D51" s="72">
        <f t="shared" si="5"/>
        <v>278778</v>
      </c>
      <c r="F51" s="72">
        <f t="shared" si="6"/>
        <v>139389</v>
      </c>
      <c r="G51"/>
    </row>
    <row r="52" spans="1:7">
      <c r="A52" s="42" t="s">
        <v>148</v>
      </c>
      <c r="B52" s="43">
        <v>765811.54706000013</v>
      </c>
      <c r="D52" s="72">
        <f t="shared" si="5"/>
        <v>401100</v>
      </c>
      <c r="F52" s="72">
        <f t="shared" si="6"/>
        <v>200550</v>
      </c>
      <c r="G52"/>
    </row>
    <row r="53" spans="1:7">
      <c r="A53" s="42" t="s">
        <v>237</v>
      </c>
      <c r="B53" s="43">
        <v>1382102.731958763</v>
      </c>
      <c r="D53" s="72">
        <f t="shared" si="5"/>
        <v>474075</v>
      </c>
      <c r="F53" s="72">
        <f t="shared" si="6"/>
        <v>323400</v>
      </c>
      <c r="G53"/>
    </row>
    <row r="54" spans="1:7">
      <c r="A54" s="42" t="s">
        <v>143</v>
      </c>
      <c r="B54" s="43">
        <v>162205.60503999999</v>
      </c>
      <c r="D54" s="72">
        <f t="shared" ref="D54" si="7">G15</f>
        <v>130929.75</v>
      </c>
      <c r="F54" s="72">
        <f t="shared" ref="F54" si="8">SUM(O15,Q15,S15)</f>
        <v>91554.75</v>
      </c>
      <c r="G54"/>
    </row>
    <row r="55" spans="1:7">
      <c r="C55" s="72"/>
    </row>
    <row r="73" spans="1:3" ht="29">
      <c r="B73" s="94" t="s">
        <v>266</v>
      </c>
      <c r="C73" s="94" t="s">
        <v>267</v>
      </c>
    </row>
    <row r="74" spans="1:3">
      <c r="A74" s="80" t="s">
        <v>242</v>
      </c>
      <c r="B74" s="72">
        <f>I16</f>
        <v>520574.58999999997</v>
      </c>
      <c r="C74" s="72">
        <f>J16</f>
        <v>484264.02</v>
      </c>
    </row>
    <row r="75" spans="1:3">
      <c r="A75" s="78" t="s">
        <v>243</v>
      </c>
      <c r="B75" s="72">
        <f>K16</f>
        <v>526583.65</v>
      </c>
      <c r="C75" s="72">
        <f>L16</f>
        <v>507231.07</v>
      </c>
    </row>
    <row r="76" spans="1:3">
      <c r="A76" s="78" t="s">
        <v>248</v>
      </c>
      <c r="B76" s="72">
        <f>M16</f>
        <v>585011.9</v>
      </c>
      <c r="C76" s="72">
        <f>N16</f>
        <v>550308.52</v>
      </c>
    </row>
    <row r="77" spans="1:3">
      <c r="A77" s="78" t="s">
        <v>257</v>
      </c>
      <c r="B77">
        <f>O16</f>
        <v>531093.25</v>
      </c>
      <c r="C77">
        <f>P16</f>
        <v>511663.18</v>
      </c>
    </row>
    <row r="78" spans="1:3">
      <c r="A78" s="78" t="s">
        <v>258</v>
      </c>
      <c r="B78">
        <f>Q16</f>
        <v>582552.62</v>
      </c>
    </row>
    <row r="79" spans="1:3">
      <c r="A79" s="78" t="s">
        <v>259</v>
      </c>
      <c r="B79">
        <f>S16</f>
        <v>612535.42999999993</v>
      </c>
    </row>
    <row r="80" spans="1:3">
      <c r="A80" s="78" t="s">
        <v>260</v>
      </c>
      <c r="B80" s="72">
        <f>U16</f>
        <v>568420.49</v>
      </c>
    </row>
    <row r="81" spans="1:2">
      <c r="A81" s="78" t="s">
        <v>261</v>
      </c>
      <c r="B81" s="72">
        <f>W16</f>
        <v>554997.12760000001</v>
      </c>
    </row>
    <row r="82" spans="1:2">
      <c r="A82" s="78" t="s">
        <v>262</v>
      </c>
      <c r="B82">
        <f>Y16</f>
        <v>522875.22519999999</v>
      </c>
    </row>
    <row r="83" spans="1:2">
      <c r="A83" s="78" t="s">
        <v>263</v>
      </c>
      <c r="B83">
        <f>AA16</f>
        <v>523792.4264</v>
      </c>
    </row>
    <row r="84" spans="1:2">
      <c r="A84" s="78" t="s">
        <v>264</v>
      </c>
      <c r="B84" s="72">
        <f>AC16</f>
        <v>509792.4264</v>
      </c>
    </row>
    <row r="85" spans="1:2">
      <c r="A85" s="78" t="s">
        <v>265</v>
      </c>
      <c r="B85" s="72">
        <f>AE16</f>
        <v>502525.22519999999</v>
      </c>
    </row>
  </sheetData>
  <mergeCells count="14">
    <mergeCell ref="AC1:AD1"/>
    <mergeCell ref="AE1:AF1"/>
    <mergeCell ref="AG1:AH1"/>
    <mergeCell ref="AI1:AJ1"/>
    <mergeCell ref="S1:T1"/>
    <mergeCell ref="U1:V1"/>
    <mergeCell ref="W1:X1"/>
    <mergeCell ref="Y1:Z1"/>
    <mergeCell ref="AA1:AB1"/>
    <mergeCell ref="I1:J1"/>
    <mergeCell ref="K1:L1"/>
    <mergeCell ref="M1:N1"/>
    <mergeCell ref="O1:P1"/>
    <mergeCell ref="Q1:R1"/>
  </mergeCells>
  <phoneticPr fontId="18" type="noConversion"/>
  <dataValidations disablePrompts="1" count="1">
    <dataValidation type="list" allowBlank="1" showInputMessage="1" showErrorMessage="1" sqref="H3:H15">
      <formula1>"Advance, Actual"</formula1>
    </dataValidation>
  </dataValidation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K21" sqref="K21"/>
    </sheetView>
  </sheetViews>
  <sheetFormatPr defaultRowHeight="14.5"/>
  <cols>
    <col min="1" max="1" width="14.81640625" bestFit="1" customWidth="1"/>
    <col min="2" max="2" width="14.7265625" bestFit="1" customWidth="1"/>
    <col min="3" max="3" width="12.453125" bestFit="1" customWidth="1"/>
  </cols>
  <sheetData>
    <row r="1" spans="1:3">
      <c r="A1" s="79" t="s">
        <v>240</v>
      </c>
      <c r="B1" t="s">
        <v>241</v>
      </c>
      <c r="C1" t="s">
        <v>251</v>
      </c>
    </row>
    <row r="2" spans="1:3">
      <c r="B2" s="77">
        <f>'Master Data- Finance'!C25</f>
        <v>6520753.3900000006</v>
      </c>
    </row>
    <row r="3" spans="1:3">
      <c r="A3" s="78">
        <f>'Master Data- Finance'!B26</f>
        <v>44927</v>
      </c>
      <c r="B3" s="77">
        <f>'Master Data- Finance'!C26</f>
        <v>6036489.370000001</v>
      </c>
      <c r="C3" s="72">
        <f>'Master Data- Finance'!D28</f>
        <v>550308.52</v>
      </c>
    </row>
    <row r="4" spans="1:3">
      <c r="A4" s="78">
        <f>'Master Data- Finance'!B27</f>
        <v>44958</v>
      </c>
      <c r="B4" s="77">
        <f>'Master Data- Finance'!C27</f>
        <v>5529258.3000000007</v>
      </c>
      <c r="C4" s="72">
        <f>'Master Data- Finance'!D27</f>
        <v>507231.07</v>
      </c>
    </row>
    <row r="5" spans="1:3">
      <c r="A5" s="78">
        <f>'Master Data- Finance'!B28</f>
        <v>44986</v>
      </c>
      <c r="B5" s="77">
        <f>'Master Data- Finance'!C28</f>
        <v>4978949.7800000012</v>
      </c>
      <c r="C5" s="72">
        <f>'Master Data- Finance'!D26</f>
        <v>484264.02</v>
      </c>
    </row>
  </sheetData>
  <pageMargins left="0.7" right="0.7" top="0.75" bottom="0.75" header="0.3" footer="0.3"/>
  <pageSetup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70" zoomScaleNormal="70" workbookViewId="0">
      <selection activeCell="B9" sqref="B9"/>
    </sheetView>
  </sheetViews>
  <sheetFormatPr defaultColWidth="8.7265625" defaultRowHeight="13"/>
  <cols>
    <col min="1" max="1" width="8.7265625" style="51" customWidth="1"/>
    <col min="2" max="2" width="28.1796875" style="51" bestFit="1" customWidth="1"/>
    <col min="3" max="3" width="19.54296875" style="51" bestFit="1" customWidth="1"/>
    <col min="4" max="4" width="26.7265625" style="51" customWidth="1"/>
    <col min="5" max="5" width="25" style="51" customWidth="1"/>
    <col min="6" max="6" width="21.26953125" style="51" customWidth="1"/>
    <col min="7" max="7" width="17.453125" style="51" customWidth="1"/>
    <col min="8" max="8" width="23.453125" style="51" customWidth="1"/>
    <col min="9" max="9" width="14.7265625" style="51" customWidth="1"/>
    <col min="10" max="10" width="19.1796875" style="51" customWidth="1"/>
    <col min="11" max="11" width="24.7265625" style="51" bestFit="1" customWidth="1"/>
    <col min="12" max="16384" width="8.7265625" style="51"/>
  </cols>
  <sheetData>
    <row r="1" spans="1:11" s="47" customFormat="1" ht="26.5" customHeight="1">
      <c r="A1" s="45" t="s">
        <v>334</v>
      </c>
      <c r="B1" s="18" t="s">
        <v>203</v>
      </c>
      <c r="C1" s="46" t="s">
        <v>204</v>
      </c>
      <c r="D1" s="46" t="s">
        <v>205</v>
      </c>
      <c r="E1" s="46" t="s">
        <v>206</v>
      </c>
      <c r="F1" s="46" t="s">
        <v>207</v>
      </c>
      <c r="G1" s="46" t="s">
        <v>208</v>
      </c>
      <c r="H1" s="46" t="s">
        <v>209</v>
      </c>
      <c r="I1" s="46" t="s">
        <v>210</v>
      </c>
      <c r="J1" s="45" t="s">
        <v>211</v>
      </c>
      <c r="K1" s="45" t="s">
        <v>232</v>
      </c>
    </row>
    <row r="2" spans="1:11" ht="15" customHeight="1">
      <c r="A2" s="48" t="s">
        <v>336</v>
      </c>
      <c r="B2" s="53" t="s">
        <v>13</v>
      </c>
      <c r="C2" s="49">
        <v>7</v>
      </c>
      <c r="D2" s="49">
        <v>7</v>
      </c>
      <c r="E2" s="49">
        <v>7</v>
      </c>
      <c r="F2" s="49">
        <v>7</v>
      </c>
      <c r="G2" s="49">
        <v>7</v>
      </c>
      <c r="H2" s="49">
        <v>7</v>
      </c>
      <c r="I2" s="49">
        <v>7</v>
      </c>
      <c r="J2" s="49">
        <v>7</v>
      </c>
      <c r="K2" s="50" t="s">
        <v>335</v>
      </c>
    </row>
    <row r="3" spans="1:11" ht="14.5">
      <c r="A3" s="48" t="s">
        <v>336</v>
      </c>
      <c r="B3" s="53" t="s">
        <v>34</v>
      </c>
      <c r="C3" s="49">
        <v>7</v>
      </c>
      <c r="D3" s="49">
        <v>7</v>
      </c>
      <c r="E3" s="49">
        <v>7</v>
      </c>
      <c r="F3" s="49">
        <v>7</v>
      </c>
      <c r="G3" s="49">
        <v>7</v>
      </c>
      <c r="H3" s="49">
        <v>7</v>
      </c>
      <c r="I3" s="49">
        <v>7</v>
      </c>
      <c r="J3" s="49">
        <v>7</v>
      </c>
      <c r="K3" s="50" t="s">
        <v>335</v>
      </c>
    </row>
    <row r="4" spans="1:11" ht="14.5">
      <c r="A4" s="48" t="s">
        <v>336</v>
      </c>
      <c r="B4" s="53" t="s">
        <v>133</v>
      </c>
      <c r="C4" s="49">
        <v>7</v>
      </c>
      <c r="D4" s="49">
        <v>7</v>
      </c>
      <c r="E4" s="49">
        <v>7</v>
      </c>
      <c r="F4" s="49">
        <v>7</v>
      </c>
      <c r="G4" s="49">
        <v>7</v>
      </c>
      <c r="H4" s="49">
        <v>7</v>
      </c>
      <c r="I4" s="49">
        <v>7</v>
      </c>
      <c r="J4" s="49">
        <v>7</v>
      </c>
      <c r="K4" s="50" t="s">
        <v>335</v>
      </c>
    </row>
    <row r="5" spans="1:11" ht="14.5">
      <c r="A5" s="48" t="s">
        <v>336</v>
      </c>
      <c r="B5" s="53" t="s">
        <v>246</v>
      </c>
      <c r="C5" s="49" t="s">
        <v>24</v>
      </c>
      <c r="D5" s="49" t="s">
        <v>24</v>
      </c>
      <c r="E5" s="49" t="s">
        <v>24</v>
      </c>
      <c r="F5" s="49" t="s">
        <v>24</v>
      </c>
      <c r="G5" s="49" t="s">
        <v>24</v>
      </c>
      <c r="H5" s="49" t="s">
        <v>24</v>
      </c>
      <c r="I5" s="49" t="s">
        <v>24</v>
      </c>
      <c r="J5" s="49" t="s">
        <v>24</v>
      </c>
      <c r="K5" s="50" t="s">
        <v>337</v>
      </c>
    </row>
    <row r="6" spans="1:11" ht="26.5">
      <c r="A6" s="48" t="s">
        <v>336</v>
      </c>
      <c r="B6" s="53" t="s">
        <v>341</v>
      </c>
      <c r="C6" s="49" t="s">
        <v>24</v>
      </c>
      <c r="D6" s="49" t="s">
        <v>24</v>
      </c>
      <c r="E6" s="49" t="s">
        <v>24</v>
      </c>
      <c r="F6" s="49" t="s">
        <v>24</v>
      </c>
      <c r="G6" s="49" t="s">
        <v>24</v>
      </c>
      <c r="H6" s="49" t="s">
        <v>24</v>
      </c>
      <c r="I6" s="49" t="s">
        <v>24</v>
      </c>
      <c r="J6" s="49" t="s">
        <v>24</v>
      </c>
      <c r="K6" s="103" t="s">
        <v>338</v>
      </c>
    </row>
    <row r="7" spans="1:11" ht="14.5">
      <c r="A7" s="48" t="s">
        <v>336</v>
      </c>
      <c r="B7" s="53" t="s">
        <v>245</v>
      </c>
      <c r="C7" s="49" t="s">
        <v>24</v>
      </c>
      <c r="D7" s="49" t="s">
        <v>24</v>
      </c>
      <c r="E7" s="49" t="s">
        <v>24</v>
      </c>
      <c r="F7" s="49" t="s">
        <v>24</v>
      </c>
      <c r="G7" s="49" t="s">
        <v>24</v>
      </c>
      <c r="H7" s="49" t="s">
        <v>24</v>
      </c>
      <c r="I7" s="49" t="s">
        <v>24</v>
      </c>
      <c r="J7" s="49" t="s">
        <v>24</v>
      </c>
      <c r="K7" s="50" t="s">
        <v>339</v>
      </c>
    </row>
    <row r="8" spans="1:11" ht="14.5">
      <c r="A8" s="48" t="s">
        <v>286</v>
      </c>
      <c r="B8" s="53" t="s">
        <v>200</v>
      </c>
      <c r="C8" s="49" t="s">
        <v>24</v>
      </c>
      <c r="D8" s="49" t="s">
        <v>24</v>
      </c>
      <c r="E8" s="49" t="s">
        <v>24</v>
      </c>
      <c r="F8" s="49" t="s">
        <v>24</v>
      </c>
      <c r="G8" s="49" t="s">
        <v>24</v>
      </c>
      <c r="H8" s="49" t="s">
        <v>24</v>
      </c>
      <c r="I8" s="49" t="s">
        <v>24</v>
      </c>
      <c r="J8" s="49" t="s">
        <v>24</v>
      </c>
      <c r="K8" s="130" t="s">
        <v>340</v>
      </c>
    </row>
    <row r="9" spans="1:11" ht="18.649999999999999" customHeight="1">
      <c r="A9" s="48" t="s">
        <v>286</v>
      </c>
      <c r="B9" s="53" t="s">
        <v>364</v>
      </c>
      <c r="C9" s="49" t="s">
        <v>24</v>
      </c>
      <c r="D9" s="49" t="s">
        <v>24</v>
      </c>
      <c r="E9" s="49" t="s">
        <v>24</v>
      </c>
      <c r="F9" s="49" t="s">
        <v>24</v>
      </c>
      <c r="G9" s="49" t="s">
        <v>24</v>
      </c>
      <c r="H9" s="49" t="s">
        <v>24</v>
      </c>
      <c r="I9" s="49" t="s">
        <v>24</v>
      </c>
      <c r="J9" s="49" t="s">
        <v>24</v>
      </c>
      <c r="K9" s="130" t="s">
        <v>340</v>
      </c>
    </row>
    <row r="10" spans="1:11" ht="14.5">
      <c r="A10" s="48" t="s">
        <v>286</v>
      </c>
      <c r="B10" s="42" t="s">
        <v>148</v>
      </c>
      <c r="C10" s="49" t="s">
        <v>24</v>
      </c>
      <c r="D10" s="49" t="s">
        <v>24</v>
      </c>
      <c r="E10" s="49" t="s">
        <v>24</v>
      </c>
      <c r="F10" s="49" t="s">
        <v>24</v>
      </c>
      <c r="G10" s="49" t="s">
        <v>24</v>
      </c>
      <c r="H10" s="49" t="s">
        <v>24</v>
      </c>
      <c r="I10" s="49" t="s">
        <v>24</v>
      </c>
      <c r="J10" s="49" t="s">
        <v>24</v>
      </c>
      <c r="K10" s="49" t="s">
        <v>340</v>
      </c>
    </row>
    <row r="11" spans="1:11" ht="14.5">
      <c r="A11" s="48" t="s">
        <v>286</v>
      </c>
      <c r="B11" s="42" t="s">
        <v>142</v>
      </c>
      <c r="C11" s="49" t="s">
        <v>24</v>
      </c>
      <c r="D11" s="49" t="s">
        <v>24</v>
      </c>
      <c r="E11" s="49" t="s">
        <v>24</v>
      </c>
      <c r="F11" s="49" t="s">
        <v>24</v>
      </c>
      <c r="G11" s="49" t="s">
        <v>24</v>
      </c>
      <c r="H11" s="49" t="s">
        <v>24</v>
      </c>
      <c r="I11" s="49" t="s">
        <v>24</v>
      </c>
      <c r="J11" s="49" t="s">
        <v>24</v>
      </c>
      <c r="K11" s="130" t="s">
        <v>238</v>
      </c>
    </row>
    <row r="20" spans="4:5" ht="15.5">
      <c r="D20" s="129"/>
      <c r="E20" s="129"/>
    </row>
    <row r="21" spans="4:5">
      <c r="D21" s="52"/>
    </row>
  </sheetData>
  <sortState ref="A2:K21">
    <sortCondition ref="A1:A21"/>
  </sortState>
  <phoneticPr fontId="18"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G17" sqref="G17"/>
    </sheetView>
  </sheetViews>
  <sheetFormatPr defaultRowHeight="14.5"/>
  <cols>
    <col min="1" max="1" width="22.26953125" bestFit="1" customWidth="1"/>
    <col min="2" max="2" width="27.1796875" bestFit="1" customWidth="1"/>
    <col min="3" max="4" width="12.453125" bestFit="1" customWidth="1"/>
  </cols>
  <sheetData>
    <row r="1" spans="1:5" ht="72.5">
      <c r="A1" s="18" t="s">
        <v>203</v>
      </c>
      <c r="B1" t="s">
        <v>254</v>
      </c>
      <c r="C1" t="s">
        <v>255</v>
      </c>
      <c r="D1" s="94" t="s">
        <v>256</v>
      </c>
    </row>
    <row r="2" spans="1:5">
      <c r="A2" s="56" t="s">
        <v>13</v>
      </c>
      <c r="B2" s="43">
        <f>'Master Data- Finance'!B42</f>
        <v>617845.72000000009</v>
      </c>
      <c r="C2" s="72">
        <f>'Master Data- Finance'!D42</f>
        <v>238832.08000000002</v>
      </c>
      <c r="D2" s="72">
        <f>'Master Data- Finance'!F42</f>
        <v>166767.25</v>
      </c>
      <c r="E2" t="str">
        <f>'Master Data- Finance'!E3</f>
        <v>Jan'23 - Dec'23</v>
      </c>
    </row>
    <row r="3" spans="1:5">
      <c r="A3" s="56" t="s">
        <v>34</v>
      </c>
      <c r="B3" s="43">
        <f>'Master Data- Finance'!B43</f>
        <v>995183.31200000003</v>
      </c>
      <c r="C3" s="72">
        <f>'Master Data- Finance'!D43</f>
        <v>431963.99</v>
      </c>
      <c r="D3" s="72">
        <f>'Master Data- Finance'!F43</f>
        <v>264936.09999999998</v>
      </c>
      <c r="E3" t="str">
        <f>'Master Data- Finance'!E4</f>
        <v>Jan'23 - Dec'23</v>
      </c>
    </row>
    <row r="4" spans="1:5">
      <c r="A4" s="56" t="s">
        <v>133</v>
      </c>
      <c r="B4" s="43">
        <f>'Master Data- Finance'!B44</f>
        <v>126013.89427222848</v>
      </c>
      <c r="C4" s="72">
        <f>'Master Data- Finance'!D44</f>
        <v>61191.839999999997</v>
      </c>
      <c r="D4" s="72">
        <f>'Master Data- Finance'!F44</f>
        <v>33451.199999999997</v>
      </c>
      <c r="E4" t="str">
        <f>'Master Data- Finance'!E5</f>
        <v>Jan'23 - Dec'23</v>
      </c>
    </row>
    <row r="5" spans="1:5">
      <c r="A5" s="81" t="s">
        <v>246</v>
      </c>
      <c r="B5" s="43">
        <f>'Master Data- Finance'!B45</f>
        <v>288923.45462000003</v>
      </c>
      <c r="C5" s="72">
        <f>'Master Data- Finance'!D45</f>
        <v>99288</v>
      </c>
      <c r="D5" s="72">
        <f>'Master Data- Finance'!F45</f>
        <v>67788</v>
      </c>
      <c r="E5" t="str">
        <f>'Master Data- Finance'!E6</f>
        <v>Jan'23 - Dec'23</v>
      </c>
    </row>
    <row r="6" spans="1:5">
      <c r="A6" s="56" t="s">
        <v>198</v>
      </c>
      <c r="B6" s="43">
        <f>'Master Data- Finance'!B46</f>
        <v>180426.80335999999</v>
      </c>
      <c r="C6" s="72">
        <f>'Master Data- Finance'!D46</f>
        <v>0</v>
      </c>
      <c r="D6" s="72">
        <f>'Master Data- Finance'!F46</f>
        <v>63000</v>
      </c>
      <c r="E6" t="str">
        <f>'Master Data- Finance'!E7</f>
        <v>May'23 - Oct'23</v>
      </c>
    </row>
    <row r="7" spans="1:5">
      <c r="A7" s="125" t="s">
        <v>322</v>
      </c>
      <c r="B7" s="43">
        <f>'Master Data- Finance'!B47</f>
        <v>180426.80335999999</v>
      </c>
      <c r="C7" s="72" t="e">
        <f>'Master Data- Finance'!D47</f>
        <v>#REF!</v>
      </c>
      <c r="D7" s="72" t="e">
        <f>'Master Data- Finance'!F47</f>
        <v>#REF!</v>
      </c>
      <c r="E7" t="str">
        <f>'Master Data- Finance'!E8</f>
        <v>Jan'23-Apr'23</v>
      </c>
    </row>
    <row r="8" spans="1:5">
      <c r="A8" s="56" t="s">
        <v>244</v>
      </c>
      <c r="B8" s="43">
        <f>'Master Data- Finance'!B48</f>
        <v>113869.35881999999</v>
      </c>
      <c r="C8" s="72">
        <f>'Master Data- Finance'!D48</f>
        <v>89460</v>
      </c>
      <c r="D8" s="72">
        <f>'Master Data- Finance'!F48</f>
        <v>29820</v>
      </c>
      <c r="E8" t="str">
        <f>'Master Data- Finance'!E9</f>
        <v>Jan'23-Sep'23</v>
      </c>
    </row>
    <row r="9" spans="1:5">
      <c r="A9" s="56" t="s">
        <v>245</v>
      </c>
      <c r="B9" s="43">
        <f>'Master Data- Finance'!B49</f>
        <v>732105.1470600001</v>
      </c>
      <c r="C9" s="72">
        <f>'Master Data- Finance'!D49</f>
        <v>445881.75</v>
      </c>
      <c r="D9" s="72">
        <f>'Master Data- Finance'!F49</f>
        <v>249510</v>
      </c>
      <c r="E9" t="str">
        <f>'Master Data- Finance'!E10</f>
        <v>Jan'23-Dec'23</v>
      </c>
    </row>
    <row r="10" spans="1:5">
      <c r="A10" s="42" t="s">
        <v>200</v>
      </c>
      <c r="B10" s="43">
        <f>'Master Data- Finance'!B50</f>
        <v>136093.35881999999</v>
      </c>
      <c r="C10" s="72">
        <f>'Master Data- Finance'!D50</f>
        <v>71280</v>
      </c>
      <c r="D10" s="72">
        <f>'Master Data- Finance'!F50</f>
        <v>35640</v>
      </c>
      <c r="E10" t="str">
        <f>'Master Data- Finance'!E11</f>
        <v>Jan'23-Dec'23</v>
      </c>
    </row>
    <row r="11" spans="1:5">
      <c r="A11" s="42" t="s">
        <v>194</v>
      </c>
      <c r="B11" s="43">
        <f>'Master Data- Finance'!B51</f>
        <v>532264.80000000005</v>
      </c>
      <c r="C11" s="72">
        <f>'Master Data- Finance'!D51</f>
        <v>278778</v>
      </c>
      <c r="D11" s="72">
        <f>'Master Data- Finance'!F51</f>
        <v>139389</v>
      </c>
      <c r="E11" t="str">
        <f>'Master Data- Finance'!E12</f>
        <v>Jan'23-Dec'23</v>
      </c>
    </row>
    <row r="12" spans="1:5">
      <c r="A12" s="42" t="s">
        <v>148</v>
      </c>
      <c r="B12" s="43">
        <f>'Master Data- Finance'!B52</f>
        <v>765811.54706000013</v>
      </c>
      <c r="C12" s="72">
        <f>'Master Data- Finance'!D52</f>
        <v>401100</v>
      </c>
      <c r="D12" s="72">
        <f>'Master Data- Finance'!F52</f>
        <v>200550</v>
      </c>
      <c r="E12" t="str">
        <f>'Master Data- Finance'!E13</f>
        <v>Jan'23-Dec'23</v>
      </c>
    </row>
    <row r="13" spans="1:5">
      <c r="A13" s="42" t="s">
        <v>237</v>
      </c>
      <c r="B13" s="43">
        <f>'Master Data- Finance'!B53</f>
        <v>1382102.731958763</v>
      </c>
      <c r="C13" s="72">
        <f>'Master Data- Finance'!D53</f>
        <v>474075</v>
      </c>
      <c r="D13" s="72">
        <f>'Master Data- Finance'!F53</f>
        <v>323400</v>
      </c>
      <c r="E13" t="str">
        <f>'Master Data- Finance'!E14</f>
        <v>Mar'23-Dec'23</v>
      </c>
    </row>
    <row r="14" spans="1:5">
      <c r="A14" s="42" t="s">
        <v>143</v>
      </c>
      <c r="B14" s="43">
        <f>'Master Data- Finance'!B54</f>
        <v>162205.60503999999</v>
      </c>
      <c r="C14" s="72">
        <f>'Master Data- Finance'!D54</f>
        <v>130929.75</v>
      </c>
      <c r="D14" s="72">
        <f>'Master Data- Finance'!F54</f>
        <v>91554.75</v>
      </c>
      <c r="E14" t="str">
        <f>'Master Data- Finance'!E15</f>
        <v>Jan'23-Aug'23</v>
      </c>
    </row>
  </sheetData>
  <pageMargins left="0.7" right="0.7" top="0.75" bottom="0.75" header="0.3" footer="0.3"/>
  <pageSetup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B2" sqref="B2"/>
    </sheetView>
  </sheetViews>
  <sheetFormatPr defaultRowHeight="14.5"/>
  <cols>
    <col min="1" max="1" width="10.453125" bestFit="1" customWidth="1"/>
    <col min="2" max="2" width="14.54296875" bestFit="1" customWidth="1"/>
    <col min="3" max="3" width="14.1796875" bestFit="1" customWidth="1"/>
  </cols>
  <sheetData>
    <row r="1" spans="1:3" ht="50.25" customHeight="1">
      <c r="A1" t="s">
        <v>268</v>
      </c>
      <c r="B1" s="94" t="s">
        <v>266</v>
      </c>
      <c r="C1" s="94" t="s">
        <v>267</v>
      </c>
    </row>
    <row r="2" spans="1:3">
      <c r="A2" s="96">
        <v>44927</v>
      </c>
      <c r="B2" s="72">
        <f>'Master Data- Finance'!B74</f>
        <v>520574.58999999997</v>
      </c>
      <c r="C2" s="72">
        <f>'Master Data- Finance'!C74</f>
        <v>484264.02</v>
      </c>
    </row>
    <row r="3" spans="1:3">
      <c r="A3" s="96">
        <v>44958</v>
      </c>
      <c r="B3" s="72">
        <f>'Master Data- Finance'!B75</f>
        <v>526583.65</v>
      </c>
      <c r="C3" s="72">
        <f>'Master Data- Finance'!C75</f>
        <v>507231.07</v>
      </c>
    </row>
    <row r="4" spans="1:3">
      <c r="A4" s="96">
        <v>44986</v>
      </c>
      <c r="B4" s="72">
        <f>'Master Data- Finance'!B76</f>
        <v>585011.9</v>
      </c>
      <c r="C4" s="72">
        <f>'Master Data- Finance'!C76</f>
        <v>550308.52</v>
      </c>
    </row>
    <row r="5" spans="1:3">
      <c r="A5" s="96">
        <v>45017</v>
      </c>
      <c r="B5" s="72">
        <f>'Master Data- Finance'!B77</f>
        <v>531093.25</v>
      </c>
      <c r="C5" s="72">
        <f>'Master Data- Finance'!C77</f>
        <v>511663.18</v>
      </c>
    </row>
    <row r="6" spans="1:3">
      <c r="A6" s="96">
        <v>45047</v>
      </c>
      <c r="B6" s="72">
        <f>'Master Data- Finance'!B78</f>
        <v>582552.62</v>
      </c>
      <c r="C6" s="72">
        <f>'Master Data- Finance'!C78</f>
        <v>0</v>
      </c>
    </row>
    <row r="7" spans="1:3">
      <c r="A7" s="96">
        <v>45078</v>
      </c>
      <c r="B7" s="72">
        <f>'Master Data- Finance'!B79</f>
        <v>612535.42999999993</v>
      </c>
      <c r="C7" s="72">
        <f>'Master Data- Finance'!C79</f>
        <v>0</v>
      </c>
    </row>
    <row r="8" spans="1:3">
      <c r="A8" s="96">
        <v>45108</v>
      </c>
      <c r="B8" s="72">
        <f>'Master Data- Finance'!B80</f>
        <v>568420.49</v>
      </c>
      <c r="C8" s="72">
        <f>'Master Data- Finance'!C80</f>
        <v>0</v>
      </c>
    </row>
    <row r="9" spans="1:3">
      <c r="A9" s="96">
        <v>45139</v>
      </c>
      <c r="B9" s="72">
        <f>'Master Data- Finance'!B81</f>
        <v>554997.12760000001</v>
      </c>
      <c r="C9" s="72">
        <f>'Master Data- Finance'!C81</f>
        <v>0</v>
      </c>
    </row>
    <row r="10" spans="1:3">
      <c r="A10" s="96">
        <v>45170</v>
      </c>
      <c r="B10" s="72">
        <f>'Master Data- Finance'!B82</f>
        <v>522875.22519999999</v>
      </c>
      <c r="C10" s="72">
        <f>'Master Data- Finance'!C82</f>
        <v>0</v>
      </c>
    </row>
    <row r="11" spans="1:3">
      <c r="A11" s="96">
        <v>45200</v>
      </c>
      <c r="B11" s="72">
        <f>'Master Data- Finance'!B83</f>
        <v>523792.4264</v>
      </c>
      <c r="C11" s="72">
        <f>'Master Data- Finance'!C83</f>
        <v>0</v>
      </c>
    </row>
    <row r="12" spans="1:3">
      <c r="A12" s="96">
        <v>45231</v>
      </c>
      <c r="B12" s="72">
        <f>'Master Data- Finance'!B84</f>
        <v>509792.4264</v>
      </c>
      <c r="C12" s="72">
        <f>'Master Data- Finance'!C84</f>
        <v>0</v>
      </c>
    </row>
    <row r="13" spans="1:3">
      <c r="A13" s="96">
        <v>45261</v>
      </c>
      <c r="B13" s="72">
        <f>'Master Data- Finance'!B85</f>
        <v>502525.22519999999</v>
      </c>
      <c r="C13" s="72">
        <f>'Master Data- Finance'!C85</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selection activeCell="A9" sqref="A9"/>
    </sheetView>
  </sheetViews>
  <sheetFormatPr defaultRowHeight="14.5"/>
  <cols>
    <col min="1" max="1" width="23.26953125" bestFit="1" customWidth="1"/>
    <col min="2" max="2" width="20.08984375" customWidth="1"/>
    <col min="8" max="8" width="39.453125" bestFit="1" customWidth="1"/>
  </cols>
  <sheetData>
    <row r="1" spans="1:8">
      <c r="A1" s="18" t="s">
        <v>203</v>
      </c>
      <c r="B1" s="132" t="s">
        <v>224</v>
      </c>
      <c r="C1" s="133" t="s">
        <v>342</v>
      </c>
    </row>
    <row r="2" spans="1:8">
      <c r="A2" s="53" t="s">
        <v>13</v>
      </c>
      <c r="B2" s="49">
        <v>7</v>
      </c>
      <c r="C2" s="88">
        <v>7</v>
      </c>
    </row>
    <row r="3" spans="1:8">
      <c r="A3" s="53" t="s">
        <v>34</v>
      </c>
      <c r="B3" s="49">
        <v>7</v>
      </c>
      <c r="C3" s="88">
        <v>7</v>
      </c>
    </row>
    <row r="4" spans="1:8">
      <c r="A4" s="53" t="s">
        <v>133</v>
      </c>
      <c r="B4" s="49">
        <v>7</v>
      </c>
      <c r="C4" s="88">
        <v>7</v>
      </c>
    </row>
    <row r="5" spans="1:8">
      <c r="A5" s="53" t="s">
        <v>246</v>
      </c>
      <c r="B5" s="49">
        <v>6.71</v>
      </c>
      <c r="C5" s="88">
        <v>6</v>
      </c>
    </row>
    <row r="6" spans="1:8">
      <c r="A6" s="53" t="s">
        <v>341</v>
      </c>
      <c r="B6" s="49" t="s">
        <v>24</v>
      </c>
      <c r="C6" s="88">
        <v>6.14</v>
      </c>
    </row>
    <row r="7" spans="1:8">
      <c r="A7" s="53" t="s">
        <v>245</v>
      </c>
      <c r="B7" s="49">
        <v>7</v>
      </c>
      <c r="C7" s="88">
        <v>7</v>
      </c>
    </row>
    <row r="8" spans="1:8">
      <c r="A8" s="53" t="s">
        <v>200</v>
      </c>
      <c r="B8" s="49">
        <v>6.71</v>
      </c>
      <c r="C8" s="88">
        <v>7</v>
      </c>
    </row>
    <row r="9" spans="1:8">
      <c r="A9" s="53" t="s">
        <v>364</v>
      </c>
      <c r="B9" s="50">
        <v>7</v>
      </c>
      <c r="C9" s="88">
        <v>7</v>
      </c>
    </row>
    <row r="10" spans="1:8">
      <c r="A10" s="53" t="s">
        <v>148</v>
      </c>
      <c r="B10" s="49">
        <v>6.5</v>
      </c>
      <c r="C10" s="88">
        <v>6</v>
      </c>
    </row>
    <row r="11" spans="1:8">
      <c r="A11" s="53" t="s">
        <v>142</v>
      </c>
      <c r="B11" s="49" t="s">
        <v>24</v>
      </c>
      <c r="C11" s="88" t="s">
        <v>24</v>
      </c>
    </row>
    <row r="16" spans="1:8">
      <c r="A16" s="45"/>
      <c r="B16" s="18"/>
      <c r="C16" s="46"/>
      <c r="D16" s="46"/>
      <c r="E16" s="46"/>
      <c r="F16" s="46"/>
      <c r="G16" s="45"/>
      <c r="H16" s="45"/>
    </row>
    <row r="17" spans="1:8">
      <c r="A17" s="48"/>
      <c r="B17" s="53"/>
      <c r="C17" s="49"/>
      <c r="D17" s="49"/>
      <c r="E17" s="49"/>
      <c r="F17" s="49"/>
      <c r="G17" s="49"/>
      <c r="H17" s="50"/>
    </row>
    <row r="18" spans="1:8">
      <c r="A18" s="48"/>
      <c r="B18" s="53"/>
      <c r="C18" s="49"/>
      <c r="D18" s="49"/>
      <c r="E18" s="49"/>
      <c r="F18" s="49"/>
      <c r="G18" s="49"/>
      <c r="H18" s="50"/>
    </row>
    <row r="19" spans="1:8">
      <c r="A19" s="48"/>
      <c r="B19" s="53"/>
      <c r="C19" s="49"/>
      <c r="D19" s="49"/>
      <c r="E19" s="49"/>
      <c r="F19" s="49"/>
      <c r="G19" s="49"/>
      <c r="H19" s="50"/>
    </row>
    <row r="20" spans="1:8">
      <c r="A20" s="48"/>
      <c r="B20" s="53"/>
      <c r="C20" s="49"/>
      <c r="D20" s="49"/>
      <c r="E20" s="49"/>
      <c r="F20" s="49"/>
      <c r="G20" s="49"/>
      <c r="H20" s="50"/>
    </row>
    <row r="21" spans="1:8" ht="13.5" customHeight="1">
      <c r="A21" s="48"/>
      <c r="B21" s="53"/>
      <c r="C21" s="49"/>
      <c r="D21" s="49"/>
      <c r="E21" s="49"/>
      <c r="F21" s="49"/>
      <c r="G21" s="49"/>
      <c r="H21" s="103"/>
    </row>
    <row r="22" spans="1:8">
      <c r="A22" s="48"/>
      <c r="B22" s="53"/>
      <c r="C22" s="49"/>
      <c r="D22" s="49"/>
      <c r="E22" s="49"/>
      <c r="F22" s="49"/>
      <c r="G22" s="49"/>
      <c r="H22" s="50"/>
    </row>
    <row r="23" spans="1:8">
      <c r="A23" s="48"/>
      <c r="B23" s="53"/>
      <c r="C23" s="49"/>
      <c r="D23" s="49"/>
      <c r="E23" s="49"/>
      <c r="F23" s="49"/>
      <c r="G23" s="49"/>
      <c r="H23" s="130"/>
    </row>
    <row r="24" spans="1:8">
      <c r="A24" s="48"/>
      <c r="B24" s="53"/>
      <c r="C24" s="49"/>
      <c r="D24" s="49"/>
      <c r="E24" s="49"/>
      <c r="F24" s="49"/>
      <c r="G24" s="49"/>
      <c r="H24" s="130"/>
    </row>
    <row r="25" spans="1:8">
      <c r="A25" s="48"/>
      <c r="B25" s="42"/>
      <c r="C25" s="49"/>
      <c r="D25" s="49"/>
      <c r="E25" s="49"/>
      <c r="F25" s="49"/>
      <c r="G25" s="49"/>
      <c r="H25" s="49"/>
    </row>
    <row r="26" spans="1:8">
      <c r="A26" s="48"/>
      <c r="B26" s="42"/>
      <c r="C26" s="49"/>
      <c r="D26" s="49"/>
      <c r="E26" s="49"/>
      <c r="F26" s="49"/>
      <c r="G26" s="49"/>
      <c r="H26" s="130"/>
    </row>
    <row r="27" spans="1:8">
      <c r="A27" s="48"/>
      <c r="B27" s="53"/>
      <c r="C27" s="49"/>
      <c r="D27" s="49"/>
      <c r="E27" s="49"/>
      <c r="F27" s="49"/>
      <c r="G27" s="49"/>
      <c r="H27" s="50"/>
    </row>
    <row r="28" spans="1:8">
      <c r="A28" s="48"/>
      <c r="B28" s="53"/>
      <c r="C28" s="49"/>
      <c r="D28" s="49"/>
      <c r="E28" s="49"/>
      <c r="F28" s="49"/>
      <c r="G28" s="49"/>
      <c r="H28" s="50"/>
    </row>
    <row r="29" spans="1:8">
      <c r="A29" s="48"/>
      <c r="B29" s="53"/>
      <c r="C29" s="49"/>
      <c r="D29" s="49"/>
      <c r="E29" s="49"/>
      <c r="F29" s="49"/>
      <c r="G29" s="49"/>
      <c r="H29" s="50"/>
    </row>
    <row r="30" spans="1:8">
      <c r="A30" s="48"/>
      <c r="B30" s="53"/>
      <c r="C30" s="49"/>
      <c r="D30" s="49"/>
      <c r="E30" s="49"/>
      <c r="F30" s="49"/>
      <c r="G30" s="49"/>
      <c r="H30" s="50"/>
    </row>
    <row r="31" spans="1:8">
      <c r="A31" s="48"/>
      <c r="B31" s="53"/>
      <c r="C31" s="49"/>
      <c r="D31" s="49"/>
      <c r="E31" s="49"/>
      <c r="F31" s="49"/>
      <c r="G31" s="49"/>
      <c r="H31" s="103"/>
    </row>
    <row r="32" spans="1:8">
      <c r="A32" s="48"/>
      <c r="B32" s="53"/>
      <c r="C32" s="49"/>
      <c r="D32" s="49"/>
      <c r="E32" s="49"/>
      <c r="F32" s="49"/>
      <c r="G32" s="49"/>
      <c r="H32" s="50"/>
    </row>
    <row r="33" spans="1:8">
      <c r="A33" s="48"/>
      <c r="B33" s="53"/>
      <c r="C33" s="49"/>
      <c r="D33" s="49"/>
      <c r="E33" s="49"/>
      <c r="F33" s="49"/>
      <c r="G33" s="49"/>
      <c r="H33" s="50"/>
    </row>
    <row r="34" spans="1:8">
      <c r="A34" s="48"/>
      <c r="B34" s="53"/>
      <c r="C34" s="49"/>
      <c r="D34" s="49"/>
      <c r="E34" s="49"/>
      <c r="F34" s="49"/>
      <c r="G34" s="50"/>
      <c r="H34" s="131"/>
    </row>
    <row r="35" spans="1:8">
      <c r="A35" s="48"/>
      <c r="B35" s="53"/>
      <c r="C35" s="49"/>
      <c r="D35" s="49"/>
      <c r="E35" s="49"/>
      <c r="F35" s="49"/>
      <c r="G35" s="49"/>
      <c r="H35" s="130"/>
    </row>
    <row r="36" spans="1:8">
      <c r="A36" s="48"/>
      <c r="B36" s="53"/>
      <c r="C36" s="49"/>
      <c r="D36" s="49"/>
      <c r="E36" s="49"/>
      <c r="F36" s="49"/>
      <c r="G36" s="49"/>
      <c r="H36" s="130"/>
    </row>
  </sheetData>
  <sortState ref="A2:C11">
    <sortCondition ref="A2:A11"/>
  </sortState>
  <pageMargins left="0.7" right="0.7" top="0.75" bottom="0.75" header="0.3" footer="0.3"/>
  <pageSetup orientation="portrait"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sqref="A1:C12"/>
    </sheetView>
  </sheetViews>
  <sheetFormatPr defaultRowHeight="14.5"/>
  <cols>
    <col min="1" max="1" width="25.08984375" customWidth="1"/>
    <col min="2" max="2" width="13.81640625" customWidth="1"/>
    <col min="3" max="3" width="12.08984375" customWidth="1"/>
  </cols>
  <sheetData>
    <row r="1" spans="1:3" ht="18.5" customHeight="1">
      <c r="A1" s="18" t="s">
        <v>203</v>
      </c>
      <c r="B1" s="38" t="s">
        <v>351</v>
      </c>
      <c r="C1" s="38" t="s">
        <v>350</v>
      </c>
    </row>
    <row r="2" spans="1:3">
      <c r="A2" s="53" t="s">
        <v>34</v>
      </c>
      <c r="B2" s="88">
        <v>7</v>
      </c>
      <c r="C2" s="88" t="s">
        <v>343</v>
      </c>
    </row>
    <row r="3" spans="1:3">
      <c r="A3" s="53" t="s">
        <v>13</v>
      </c>
      <c r="B3" s="88">
        <v>7</v>
      </c>
      <c r="C3" s="88" t="s">
        <v>343</v>
      </c>
    </row>
    <row r="4" spans="1:3">
      <c r="A4" s="53" t="s">
        <v>133</v>
      </c>
      <c r="B4" s="88">
        <v>7</v>
      </c>
      <c r="C4" s="88" t="s">
        <v>343</v>
      </c>
    </row>
    <row r="5" spans="1:3">
      <c r="A5" s="141" t="s">
        <v>363</v>
      </c>
      <c r="B5" s="88">
        <v>7</v>
      </c>
      <c r="C5" s="88" t="s">
        <v>24</v>
      </c>
    </row>
    <row r="6" spans="1:3">
      <c r="A6" s="141" t="s">
        <v>366</v>
      </c>
      <c r="B6" s="88">
        <v>6</v>
      </c>
      <c r="C6" s="88" t="s">
        <v>24</v>
      </c>
    </row>
    <row r="7" spans="1:3">
      <c r="A7" s="139" t="s">
        <v>345</v>
      </c>
      <c r="B7" s="88">
        <v>7</v>
      </c>
      <c r="C7" s="88" t="s">
        <v>343</v>
      </c>
    </row>
    <row r="8" spans="1:3">
      <c r="A8" s="140" t="s">
        <v>365</v>
      </c>
      <c r="B8" s="88">
        <v>7</v>
      </c>
      <c r="C8" s="88">
        <v>7</v>
      </c>
    </row>
    <row r="9" spans="1:3">
      <c r="A9" s="139" t="s">
        <v>157</v>
      </c>
      <c r="B9" s="88" t="s">
        <v>24</v>
      </c>
      <c r="C9" s="88">
        <v>7</v>
      </c>
    </row>
    <row r="10" spans="1:3">
      <c r="A10" s="142" t="s">
        <v>344</v>
      </c>
      <c r="B10" s="88" t="s">
        <v>24</v>
      </c>
      <c r="C10" s="88">
        <v>6.71</v>
      </c>
    </row>
    <row r="11" spans="1:3">
      <c r="A11" s="142" t="s">
        <v>33</v>
      </c>
      <c r="B11" s="88" t="s">
        <v>24</v>
      </c>
      <c r="C11" s="88">
        <v>7</v>
      </c>
    </row>
    <row r="12" spans="1:3">
      <c r="A12" s="143" t="s">
        <v>349</v>
      </c>
      <c r="B12" s="88" t="s">
        <v>24</v>
      </c>
      <c r="C12" s="88">
        <v>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EC29372013E4E499DD0E942B70CC2AA" ma:contentTypeVersion="4" ma:contentTypeDescription="Create a new document." ma:contentTypeScope="" ma:versionID="7fef88882efaca7cf321471c01107c72">
  <xsd:schema xmlns:xsd="http://www.w3.org/2001/XMLSchema" xmlns:xs="http://www.w3.org/2001/XMLSchema" xmlns:p="http://schemas.microsoft.com/office/2006/metadata/properties" xmlns:ns2="184adb6f-2e2f-4f09-8b76-cfe79ee68b6f" xmlns:ns3="b64becc0-c5fe-41a1-99d9-145fc2dab01e" targetNamespace="http://schemas.microsoft.com/office/2006/metadata/properties" ma:root="true" ma:fieldsID="da27567a087f92c0626529ad15f71a6b" ns2:_="" ns3:_="">
    <xsd:import namespace="184adb6f-2e2f-4f09-8b76-cfe79ee68b6f"/>
    <xsd:import namespace="b64becc0-c5fe-41a1-99d9-145fc2dab01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4adb6f-2e2f-4f09-8b76-cfe79ee68b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64becc0-c5fe-41a1-99d9-145fc2dab01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E0B1148-B4F9-404D-A187-24CCF3AF5B12}">
  <ds:schemaRefs>
    <ds:schemaRef ds:uri="http://schemas.microsoft.com/sharepoint/v3/contenttype/forms"/>
  </ds:schemaRefs>
</ds:datastoreItem>
</file>

<file path=customXml/itemProps2.xml><?xml version="1.0" encoding="utf-8"?>
<ds:datastoreItem xmlns:ds="http://schemas.openxmlformats.org/officeDocument/2006/customXml" ds:itemID="{D12C824F-7701-4802-8B17-CD7831E69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4adb6f-2e2f-4f09-8b76-cfe79ee68b6f"/>
    <ds:schemaRef ds:uri="b64becc0-c5fe-41a1-99d9-145fc2dab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58E3EF0-372B-4221-A4C9-FF037D612FFB}">
  <ds:schemaRefs>
    <ds:schemaRef ds:uri="http://purl.org/dc/elements/1.1/"/>
    <ds:schemaRef ds:uri="http://schemas.microsoft.com/office/2006/documentManagement/types"/>
    <ds:schemaRef ds:uri="http://purl.org/dc/terms/"/>
    <ds:schemaRef ds:uri="b64becc0-c5fe-41a1-99d9-145fc2dab01e"/>
    <ds:schemaRef ds:uri="http://purl.org/dc/dcmitype/"/>
    <ds:schemaRef ds:uri="184adb6f-2e2f-4f09-8b76-cfe79ee68b6f"/>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Master Data-Executive Dashboard</vt:lpstr>
      <vt:lpstr>Master Data-Resource</vt:lpstr>
      <vt:lpstr>Master Data- Finance</vt:lpstr>
      <vt:lpstr>Master Data - Burn Down</vt:lpstr>
      <vt:lpstr>Master Data-Program_Metrics</vt:lpstr>
      <vt:lpstr>ONDC</vt:lpstr>
      <vt:lpstr>Monthly consumtion sum</vt:lpstr>
      <vt:lpstr>Metrics</vt:lpstr>
      <vt:lpstr>Meteics-2024</vt:lpstr>
      <vt:lpstr>Sheet3</vt:lpstr>
      <vt:lpstr>Master-Data-Program-Metric2024</vt:lpstr>
      <vt:lpstr>Sheet1</vt:lpstr>
      <vt:lpstr>Master-Data-Program-Metric2025</vt:lpstr>
      <vt:lpstr>Metrics-2025</vt:lpstr>
      <vt:lpstr>Metrics Dropdown</vt:lpstr>
    </vt:vector>
  </TitlesOfParts>
  <Manager/>
  <Company>HCL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Cheralathan R-ERS,HCLTech</dc:creator>
  <cp:keywords>HCLClassification=Internal</cp:keywords>
  <dc:description/>
  <cp:lastModifiedBy>Pendem Siddu</cp:lastModifiedBy>
  <cp:revision/>
  <dcterms:created xsi:type="dcterms:W3CDTF">2022-08-28T12:42:04Z</dcterms:created>
  <dcterms:modified xsi:type="dcterms:W3CDTF">2025-06-30T12:08:30Z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8e4a3ec7-429a-4a9c-8ff7-9b9e15e2b7e0</vt:lpwstr>
  </property>
  <property fmtid="{D5CDD505-2E9C-101B-9397-08002B2CF9AE}" pid="3" name="HCLClassD6">
    <vt:lpwstr>False</vt:lpwstr>
  </property>
  <property fmtid="{D5CDD505-2E9C-101B-9397-08002B2CF9AE}" pid="4" name="ContentTypeId">
    <vt:lpwstr>0x0101009EC29372013E4E499DD0E942B70CC2AA</vt:lpwstr>
  </property>
  <property fmtid="{D5CDD505-2E9C-101B-9397-08002B2CF9AE}" pid="5" name="MediaServiceImageTags">
    <vt:lpwstr/>
  </property>
  <property fmtid="{D5CDD505-2E9C-101B-9397-08002B2CF9AE}" pid="6" name="HCLClassification">
    <vt:lpwstr>HCL_Cla5s_1nt3rnal</vt:lpwstr>
  </property>
</Properties>
</file>